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se\OneDrive\Desktop\SMU\"/>
    </mc:Choice>
  </mc:AlternateContent>
  <xr:revisionPtr revIDLastSave="0" documentId="13_ncr:1_{5822312B-02BA-4A51-93C6-95155C453DE1}" xr6:coauthVersionLast="45" xr6:coauthVersionMax="45" xr10:uidLastSave="{00000000-0000-0000-0000-000000000000}"/>
  <bookViews>
    <workbookView xWindow="28680" yWindow="-120" windowWidth="29040" windowHeight="15840" activeTab="4" xr2:uid="{00000000-000D-0000-FFFF-FFFF00000000}"/>
  </bookViews>
  <sheets>
    <sheet name="Kickerstarter Table" sheetId="1" r:id="rId1"/>
    <sheet name="Category Stats" sheetId="2" r:id="rId2"/>
    <sheet name="Sub-Category Stats" sheetId="3" r:id="rId3"/>
    <sheet name="Outcomes Based on Launch Date" sheetId="5" r:id="rId4"/>
    <sheet name="Goal Outcomes" sheetId="6" r:id="rId5"/>
    <sheet name="Backers" sheetId="7" r:id="rId6"/>
  </sheets>
  <definedNames>
    <definedName name="_xlnm._FilterDatabase" localSheetId="5" hidden="1">Backers!$A$1:$E$1878</definedName>
    <definedName name="_xlnm._FilterDatabase" localSheetId="0" hidden="1">'Kickerstarter Table'!$A$1:$T$4115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2" i="6"/>
  <c r="F3" i="6"/>
  <c r="F4" i="6"/>
  <c r="F5" i="6"/>
  <c r="F6" i="6"/>
  <c r="F7" i="6"/>
  <c r="F8" i="6"/>
  <c r="F9" i="6"/>
  <c r="F10" i="6"/>
  <c r="F11" i="6"/>
  <c r="F12" i="6"/>
  <c r="F2" i="6"/>
  <c r="E12" i="6"/>
  <c r="E11" i="6"/>
  <c r="E10" i="6"/>
  <c r="E9" i="6"/>
  <c r="E8" i="6"/>
  <c r="E7" i="6"/>
  <c r="E6" i="6"/>
  <c r="E5" i="6"/>
  <c r="E4" i="6"/>
  <c r="E3" i="6"/>
  <c r="E2" i="6"/>
  <c r="K7" i="7" l="1"/>
  <c r="K6" i="7"/>
  <c r="K5" i="7"/>
  <c r="K4" i="7"/>
  <c r="K3" i="7"/>
  <c r="K2" i="7"/>
  <c r="H2" i="7"/>
  <c r="H7" i="7"/>
  <c r="H6" i="7"/>
  <c r="H5" i="7"/>
  <c r="H4" i="7"/>
  <c r="H3" i="7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I3" i="6" l="1"/>
  <c r="H3" i="6"/>
  <c r="H4" i="6"/>
  <c r="I4" i="6"/>
  <c r="G4" i="6"/>
  <c r="H2" i="6"/>
  <c r="H12" i="6"/>
  <c r="G11" i="6"/>
  <c r="I10" i="6"/>
  <c r="G9" i="6"/>
  <c r="G8" i="6"/>
  <c r="I7" i="6"/>
  <c r="G6" i="6"/>
  <c r="H5" i="6"/>
  <c r="G3" i="6" l="1"/>
  <c r="I12" i="6"/>
  <c r="H9" i="6"/>
  <c r="H8" i="6"/>
  <c r="H11" i="6"/>
  <c r="I9" i="6"/>
  <c r="H7" i="6"/>
  <c r="I5" i="6"/>
  <c r="G7" i="6"/>
  <c r="G10" i="6"/>
  <c r="I8" i="6"/>
  <c r="I11" i="6"/>
  <c r="G5" i="6"/>
  <c r="I2" i="6"/>
  <c r="H6" i="6"/>
  <c r="I6" i="6"/>
  <c r="G2" i="6"/>
  <c r="G12" i="6"/>
  <c r="H10" i="6"/>
</calcChain>
</file>

<file path=xl/sharedStrings.xml><?xml version="1.0" encoding="utf-8"?>
<sst xmlns="http://schemas.openxmlformats.org/spreadsheetml/2006/main" count="36468" uniqueCount="8412">
  <si>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</si>
  <si>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</si>
  <si>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</si>
  <si>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</si>
  <si>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</si>
  <si>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</si>
  <si>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</si>
  <si>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</si>
  <si>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</si>
  <si>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</si>
  <si>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</si>
  <si>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</si>
  <si>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</si>
  <si>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</si>
  <si>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</si>
  <si>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</si>
  <si>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</si>
  <si>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</si>
  <si>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</si>
  <si>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</si>
  <si>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</si>
  <si>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</si>
  <si>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</si>
  <si>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</si>
  <si>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</si>
  <si>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</si>
  <si>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</si>
  <si>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</si>
  <si>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</si>
  <si>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</si>
  <si>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</si>
  <si>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</si>
  <si>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</si>
  <si>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</si>
  <si>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</si>
  <si>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</si>
  <si>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</si>
  <si>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</si>
  <si>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</si>
  <si>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</si>
  <si>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</si>
  <si>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</si>
  <si>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</si>
  <si>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</si>
  <si>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</si>
  <si>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</si>
  <si>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</si>
  <si>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</si>
  <si>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</si>
  <si>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</si>
  <si>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</si>
  <si>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</si>
  <si>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</si>
  <si>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</si>
  <si>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</si>
  <si>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</si>
  <si>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</si>
  <si>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</si>
  <si>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</si>
  <si>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</si>
  <si>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</si>
  <si>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</si>
  <si>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</si>
  <si>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</si>
  <si>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</si>
  <si>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</si>
  <si>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</si>
  <si>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</si>
  <si>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</si>
  <si>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</si>
  <si>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</si>
  <si>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</si>
  <si>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</si>
  <si>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</si>
  <si>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</si>
  <si>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</si>
  <si>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</si>
  <si>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</si>
  <si>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</si>
  <si>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</si>
  <si>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</si>
  <si>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</si>
  <si>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</si>
  <si>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</si>
  <si>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</si>
  <si>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</si>
  <si>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</si>
  <si>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</si>
  <si>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</si>
  <si>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</si>
  <si>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</si>
  <si>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</si>
  <si>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</si>
  <si>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</si>
  <si>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</si>
  <si>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</si>
  <si>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</si>
  <si>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</si>
  <si>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</si>
  <si>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</si>
  <si>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</si>
  <si>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</si>
  <si>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</si>
  <si>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</si>
  <si>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</si>
  <si>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</si>
  <si>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</si>
  <si>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</si>
  <si>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</si>
  <si>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</si>
  <si>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</si>
  <si>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</si>
  <si>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</si>
  <si>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</si>
  <si>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</si>
  <si>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</si>
  <si>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</si>
  <si>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</si>
  <si>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</si>
  <si>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</si>
  <si>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</si>
  <si>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</si>
  <si>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</si>
  <si>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</si>
  <si>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</si>
  <si>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</si>
  <si>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</si>
  <si>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</si>
  <si>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</si>
  <si>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</si>
  <si>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</si>
  <si>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</si>
  <si>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</si>
  <si>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</si>
  <si>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</si>
  <si>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</si>
  <si>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</si>
  <si>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</si>
  <si>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</si>
  <si>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</si>
  <si>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</si>
  <si>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</si>
  <si>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</si>
  <si>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</si>
  <si>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</si>
  <si>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</si>
  <si>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</si>
  <si>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</si>
  <si>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</si>
  <si>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</si>
  <si>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</si>
  <si>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</si>
  <si>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</si>
  <si>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</si>
  <si>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</si>
  <si>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</si>
  <si>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</si>
  <si>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</si>
  <si>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</si>
  <si>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</si>
  <si>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</si>
  <si>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</si>
  <si>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</si>
  <si>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</si>
  <si>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</si>
  <si>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</si>
  <si>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</si>
  <si>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</si>
  <si>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</si>
  <si>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</si>
  <si>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</si>
  <si>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</si>
  <si>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</si>
  <si>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</si>
  <si>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</si>
  <si>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</si>
  <si>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</si>
  <si>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</si>
  <si>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</si>
  <si>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</si>
  <si>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</si>
  <si>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</si>
  <si>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</si>
  <si>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</si>
  <si>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</si>
  <si>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</si>
  <si>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</si>
  <si>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</si>
  <si>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</si>
  <si>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</si>
  <si>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</si>
  <si>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</si>
  <si>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</si>
  <si>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</si>
  <si>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</si>
  <si>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</si>
  <si>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</si>
  <si>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</si>
  <si>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</si>
  <si>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</si>
  <si>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</si>
  <si>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</si>
  <si>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</si>
  <si>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</si>
  <si>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</si>
  <si>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</si>
  <si>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</si>
  <si>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</si>
  <si>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</si>
  <si>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</si>
  <si>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</si>
  <si>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</si>
  <si>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</si>
  <si>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</si>
  <si>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</si>
  <si>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</si>
  <si>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</si>
  <si>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</si>
  <si>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</si>
  <si>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</si>
  <si>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</si>
  <si>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</si>
  <si>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</si>
  <si>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</si>
  <si>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</si>
  <si>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</si>
  <si>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</si>
  <si>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</si>
  <si>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</si>
  <si>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</si>
  <si>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</si>
  <si>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</si>
  <si>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</si>
  <si>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</si>
  <si>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</si>
  <si>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</si>
  <si>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</si>
  <si>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</si>
  <si>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</si>
  <si>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</si>
  <si>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</si>
  <si>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</si>
  <si>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</si>
  <si>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</si>
  <si>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</si>
  <si>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</si>
  <si>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</si>
  <si>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</si>
  <si>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</si>
  <si>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</si>
  <si>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</si>
  <si>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</si>
  <si>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</si>
  <si>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</si>
  <si>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</si>
  <si>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</si>
  <si>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</si>
  <si>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</si>
  <si>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</si>
  <si>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</si>
  <si>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</si>
  <si>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</si>
  <si>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</si>
  <si>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</si>
  <si>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</si>
  <si>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</si>
  <si>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</si>
  <si>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</si>
  <si>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</si>
  <si>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</si>
  <si>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</si>
  <si>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</si>
  <si>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</si>
  <si>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</si>
  <si>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</si>
  <si>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</si>
  <si>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</si>
  <si>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</si>
  <si>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</si>
  <si>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</si>
  <si>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</si>
  <si>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</si>
  <si>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</si>
  <si>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</si>
  <si>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</si>
  <si>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</si>
  <si>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</si>
  <si>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</si>
  <si>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</si>
  <si>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</si>
  <si>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</si>
  <si>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</si>
  <si>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</si>
  <si>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</si>
  <si>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</si>
  <si>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</si>
  <si>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</si>
  <si>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</si>
  <si>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</si>
  <si>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</si>
  <si>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</si>
  <si>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</si>
  <si>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</si>
  <si>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</si>
  <si>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</si>
  <si>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</si>
  <si>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</si>
  <si>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</si>
  <si>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</si>
  <si>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</si>
  <si>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</si>
  <si>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</si>
  <si>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</si>
  <si>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</si>
  <si>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</si>
  <si>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</si>
  <si>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</si>
  <si>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</si>
  <si>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</si>
  <si>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</si>
  <si>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</si>
  <si>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</si>
  <si>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</si>
  <si>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</si>
  <si>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</si>
  <si>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</si>
  <si>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</si>
  <si>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</si>
  <si>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</si>
  <si>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</si>
  <si>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</si>
  <si>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</si>
  <si>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</si>
  <si>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</si>
  <si>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</si>
  <si>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</si>
  <si>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</si>
  <si>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</si>
  <si>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</si>
  <si>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</si>
  <si>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</si>
  <si>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</si>
  <si>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</si>
  <si>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</si>
  <si>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</si>
  <si>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</si>
  <si>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</si>
  <si>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</si>
  <si>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</si>
  <si>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</si>
  <si>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</si>
  <si>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</si>
  <si>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</si>
  <si>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</si>
  <si>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</si>
  <si>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</si>
  <si>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</si>
  <si>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</si>
  <si>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</si>
  <si>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</si>
  <si>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</si>
  <si>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</si>
  <si>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</si>
  <si>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</si>
  <si>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</si>
  <si>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</si>
  <si>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</si>
  <si>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</si>
  <si>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</si>
  <si>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</si>
  <si>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</si>
  <si>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</si>
  <si>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</si>
  <si>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</si>
  <si>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</si>
  <si>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</si>
  <si>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</si>
  <si>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</si>
  <si>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</si>
  <si>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</si>
  <si>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</si>
  <si>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</si>
  <si>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</si>
  <si>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</si>
  <si>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</si>
  <si>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</si>
  <si>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</si>
  <si>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</si>
  <si>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</si>
  <si>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</si>
  <si>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</si>
  <si>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</si>
  <si>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</si>
  <si>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</si>
  <si>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</si>
  <si>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</si>
  <si>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</si>
  <si>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</si>
  <si>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</si>
  <si>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</si>
  <si>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</si>
  <si>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</si>
  <si>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</si>
  <si>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</si>
  <si>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</si>
  <si>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</si>
  <si>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</si>
  <si>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</si>
  <si>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</si>
  <si>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</si>
  <si>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</si>
  <si>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</si>
  <si>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</si>
  <si>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</si>
  <si>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</si>
  <si>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</si>
  <si>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</si>
  <si>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</si>
  <si>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</si>
  <si>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</si>
  <si>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</si>
  <si>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</si>
  <si>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</si>
  <si>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</si>
  <si>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</si>
  <si>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</si>
  <si>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</si>
  <si>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</si>
  <si>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</si>
  <si>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</si>
  <si>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</si>
  <si>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</si>
  <si>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</si>
  <si>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</si>
  <si>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</si>
  <si>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</si>
  <si>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</si>
  <si>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</si>
  <si>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</si>
  <si>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</si>
  <si>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</si>
  <si>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</si>
  <si>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</si>
  <si>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</si>
  <si>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</si>
  <si>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</si>
  <si>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</si>
  <si>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</si>
  <si>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</si>
  <si>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</si>
  <si>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</si>
  <si>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</si>
  <si>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</si>
  <si>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</si>
  <si>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</si>
  <si>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</si>
  <si>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</si>
  <si>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</si>
  <si>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</si>
  <si>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</si>
  <si>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</si>
  <si>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</si>
  <si>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</si>
  <si>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</si>
  <si>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</si>
  <si>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</si>
  <si>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</si>
  <si>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</si>
  <si>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</si>
  <si>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</si>
  <si>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</si>
  <si>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</si>
  <si>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</si>
  <si>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</si>
  <si>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</si>
  <si>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</si>
  <si>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</si>
  <si>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</si>
  <si>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</si>
  <si>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</si>
  <si>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</si>
  <si>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</si>
  <si>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</si>
  <si>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</si>
  <si>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</si>
  <si>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</si>
  <si>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</si>
  <si>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</si>
  <si>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</si>
  <si>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</si>
  <si>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</si>
  <si>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</si>
  <si>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</si>
  <si>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</si>
  <si>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</si>
  <si>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</si>
  <si>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</si>
  <si>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</si>
  <si>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</si>
  <si>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</si>
  <si>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</si>
  <si>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</si>
  <si>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</si>
  <si>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</si>
  <si>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</si>
  <si>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</si>
  <si>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</si>
  <si>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</si>
  <si>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</si>
  <si>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</si>
  <si>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</si>
  <si>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</si>
  <si>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</si>
  <si>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</si>
  <si>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</si>
  <si>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</si>
  <si>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</si>
  <si>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</si>
  <si>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</si>
  <si>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</si>
  <si>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</si>
  <si>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</si>
  <si>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</si>
  <si>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</si>
  <si>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</si>
  <si>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</si>
  <si>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</si>
  <si>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</si>
  <si>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</si>
  <si>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</si>
  <si>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</si>
  <si>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</si>
  <si>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</si>
  <si>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</si>
  <si>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</si>
  <si>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</si>
  <si>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</si>
  <si>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</si>
  <si>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</si>
  <si>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</si>
  <si>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</si>
  <si>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</si>
  <si>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</si>
  <si>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</si>
  <si>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</si>
  <si>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</si>
  <si>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</si>
  <si>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</si>
  <si>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</si>
  <si>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</si>
  <si>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</si>
  <si>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</si>
  <si>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</si>
  <si>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</si>
  <si>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</si>
  <si>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</si>
  <si>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</si>
  <si>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</si>
  <si>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</si>
  <si>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</si>
  <si>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</si>
  <si>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</si>
  <si>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</si>
  <si>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</si>
  <si>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</si>
  <si>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</si>
  <si>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</si>
  <si>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</si>
  <si>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</si>
  <si>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</si>
  <si>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</si>
  <si>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</si>
  <si>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</si>
  <si>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</si>
  <si>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</si>
  <si>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</si>
  <si>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</si>
  <si>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</si>
  <si>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</si>
  <si>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</si>
  <si>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</si>
  <si>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</si>
  <si>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</si>
  <si>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</si>
  <si>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</si>
  <si>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</si>
  <si>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</si>
  <si>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</si>
  <si>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</si>
  <si>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</si>
  <si>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</si>
  <si>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</si>
  <si>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</si>
  <si>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</si>
  <si>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</si>
  <si>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</si>
  <si>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</si>
  <si>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</si>
  <si>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</si>
  <si>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</si>
  <si>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</si>
  <si>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</si>
  <si>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</si>
  <si>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</si>
  <si>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</si>
  <si>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</si>
  <si>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</si>
  <si>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</si>
  <si>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</si>
  <si>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</si>
  <si>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</si>
  <si>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</si>
  <si>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</si>
  <si>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</si>
  <si>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</si>
  <si>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</si>
  <si>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</si>
  <si>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</si>
  <si>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</si>
  <si>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</si>
  <si>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</si>
  <si>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</si>
  <si>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</si>
  <si>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</si>
  <si>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</si>
  <si>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</si>
  <si>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</si>
  <si>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</si>
  <si>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</si>
  <si>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</si>
  <si>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</si>
  <si>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</si>
  <si>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</si>
  <si>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</si>
  <si>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</si>
  <si>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</si>
  <si>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</si>
  <si>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</si>
  <si>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</si>
  <si>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</si>
  <si>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</si>
  <si>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</si>
  <si>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</si>
  <si>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</si>
  <si>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</si>
  <si>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</si>
  <si>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</si>
  <si>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</si>
  <si>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</si>
  <si>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</si>
  <si>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</si>
  <si>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</si>
  <si>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</si>
  <si>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</si>
  <si>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</si>
  <si>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</si>
  <si>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</si>
  <si>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</si>
  <si>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</si>
  <si>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</si>
  <si>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</si>
  <si>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</si>
  <si>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</si>
  <si>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</si>
  <si>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</si>
  <si>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</si>
  <si>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</si>
  <si>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</si>
  <si>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</si>
  <si>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</si>
  <si>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</si>
  <si>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</si>
  <si>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</si>
  <si>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</si>
  <si>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</si>
  <si>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</si>
  <si>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</si>
  <si>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</si>
  <si>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</si>
  <si>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</si>
  <si>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</si>
  <si>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</si>
  <si>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</si>
  <si>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</si>
  <si>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</si>
  <si>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</si>
  <si>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</si>
  <si>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</si>
  <si>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</si>
  <si>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</si>
  <si>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</si>
  <si>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</si>
  <si>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</si>
  <si>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</si>
  <si>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</si>
  <si>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</si>
  <si>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</si>
  <si>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</si>
  <si>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</si>
  <si>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</si>
  <si>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</si>
  <si>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</si>
  <si>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</si>
  <si>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</si>
  <si>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</si>
  <si>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</si>
  <si>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</si>
  <si>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</si>
  <si>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</si>
  <si>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</si>
  <si>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</si>
  <si>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</si>
  <si>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</si>
  <si>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</si>
  <si>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</si>
  <si>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</si>
  <si>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</si>
  <si>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</si>
  <si>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</si>
  <si>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</si>
  <si>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</si>
  <si>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</si>
  <si>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</si>
  <si>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</si>
  <si>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</si>
  <si>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</si>
  <si>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</si>
  <si>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</si>
  <si>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</si>
  <si>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</si>
  <si>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</si>
  <si>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</si>
  <si>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</si>
  <si>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</si>
  <si>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</si>
  <si>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</si>
  <si>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</si>
  <si>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</si>
  <si>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</si>
  <si>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</si>
  <si>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</si>
  <si>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</si>
  <si>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</si>
  <si>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</si>
  <si>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</si>
  <si>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</si>
  <si>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</si>
  <si>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</si>
  <si>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</si>
  <si>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</si>
  <si>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</si>
  <si>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</si>
  <si>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</si>
  <si>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</si>
  <si>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</si>
  <si>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</si>
  <si>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</si>
  <si>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</si>
  <si>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</si>
  <si>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</si>
  <si>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</si>
  <si>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</si>
  <si>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</si>
  <si>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</si>
  <si>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</si>
  <si>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</si>
  <si>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</si>
  <si>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</si>
  <si>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</si>
  <si>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</si>
  <si>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</si>
  <si>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</si>
  <si>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</si>
  <si>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</si>
  <si>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</si>
  <si>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</si>
  <si>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</si>
  <si>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</si>
  <si>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</si>
  <si>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</si>
  <si>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</si>
  <si>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</si>
  <si>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</si>
  <si>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</si>
  <si>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</si>
  <si>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</si>
  <si>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</si>
  <si>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</si>
  <si>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</si>
  <si>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</si>
  <si>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</si>
  <si>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</si>
  <si>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</si>
  <si>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</si>
  <si>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</si>
  <si>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</si>
  <si>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</si>
  <si>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</si>
  <si>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</si>
  <si>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</si>
  <si>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</si>
  <si>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</si>
  <si>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</si>
  <si>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</si>
  <si>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</si>
  <si>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</si>
  <si>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</si>
  <si>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</si>
  <si>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</si>
  <si>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</si>
  <si>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</si>
  <si>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</si>
  <si>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</si>
  <si>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</si>
  <si>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</si>
  <si>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</si>
  <si>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</si>
  <si>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</si>
  <si>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</si>
  <si>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</si>
  <si>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</si>
  <si>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</si>
  <si>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</si>
  <si>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</si>
  <si>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</si>
  <si>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</si>
  <si>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</si>
  <si>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</si>
  <si>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</si>
  <si>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</si>
  <si>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</si>
  <si>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</si>
  <si>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</si>
  <si>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</si>
  <si>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</si>
  <si>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</si>
  <si>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</si>
  <si>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</si>
  <si>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</si>
  <si>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</si>
  <si>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</si>
  <si>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</si>
  <si>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</si>
  <si>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</si>
  <si>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</si>
  <si>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</si>
  <si>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</si>
  <si>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</si>
  <si>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</si>
  <si>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</si>
  <si>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</si>
  <si>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</si>
  <si>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</si>
  <si>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</si>
  <si>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</si>
  <si>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</si>
  <si>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</si>
  <si>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</si>
  <si>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</si>
  <si>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</si>
  <si>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</si>
  <si>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</si>
  <si>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</si>
  <si>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</si>
  <si>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</si>
  <si>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</si>
  <si>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</si>
  <si>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</si>
  <si>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</si>
  <si>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</si>
  <si>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</si>
  <si>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</si>
  <si>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</si>
  <si>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</si>
  <si>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</si>
  <si>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</si>
  <si>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</si>
  <si>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</si>
  <si>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</si>
  <si>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</si>
  <si>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</si>
  <si>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</si>
  <si>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</si>
  <si>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</si>
  <si>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</si>
  <si>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</si>
  <si>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</si>
  <si>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</si>
  <si>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</si>
  <si>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</si>
  <si>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</si>
  <si>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</si>
  <si>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</si>
  <si>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</si>
  <si>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</si>
  <si>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</si>
  <si>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</si>
  <si>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</si>
  <si>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</si>
  <si>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</si>
  <si>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</si>
  <si>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</si>
  <si>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</si>
  <si>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</si>
  <si>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</si>
  <si>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</si>
  <si>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</si>
  <si>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</si>
  <si>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</si>
  <si>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</si>
  <si>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</si>
  <si>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</si>
  <si>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</si>
  <si>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</si>
  <si>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</si>
  <si>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</si>
  <si>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</si>
  <si>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</si>
  <si>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</si>
  <si>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</si>
  <si>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</si>
  <si>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</si>
  <si>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</si>
  <si>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</si>
  <si>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</si>
  <si>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</si>
  <si>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</si>
  <si>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</si>
  <si>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</si>
  <si>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</si>
  <si>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</si>
  <si>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</si>
  <si>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</si>
  <si>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</si>
  <si>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</si>
  <si>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</si>
  <si>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</si>
  <si>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</si>
  <si>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</si>
  <si>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</si>
  <si>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</si>
  <si>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</si>
  <si>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</si>
  <si>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</si>
  <si>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</si>
  <si>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</si>
  <si>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</si>
  <si>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</si>
  <si>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</si>
  <si>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</si>
  <si>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</si>
  <si>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</si>
  <si>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</si>
  <si>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</si>
  <si>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</si>
  <si>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</si>
  <si>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</si>
  <si>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</si>
  <si>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</si>
  <si>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</si>
  <si>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</si>
  <si>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</si>
  <si>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</si>
  <si>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</si>
  <si>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</si>
  <si>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</si>
  <si>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</si>
  <si>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</si>
  <si>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</si>
  <si>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</si>
  <si>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</si>
  <si>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</si>
  <si>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</si>
  <si>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</si>
  <si>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</si>
  <si>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</si>
  <si>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</si>
  <si>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</si>
  <si>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</si>
  <si>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</si>
  <si>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</si>
  <si>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</si>
  <si>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</si>
  <si>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</si>
  <si>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</si>
  <si>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</si>
  <si>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</si>
  <si>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</si>
  <si>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</si>
  <si>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</si>
  <si>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</si>
  <si>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</si>
  <si>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</si>
  <si>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</si>
  <si>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</si>
  <si>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</si>
  <si>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</si>
  <si>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</si>
  <si>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</si>
  <si>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</si>
  <si>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</si>
  <si>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</si>
  <si>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</si>
  <si>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</si>
  <si>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</si>
  <si>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</si>
  <si>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</si>
  <si>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</si>
  <si>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</si>
  <si>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</si>
  <si>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</si>
  <si>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</si>
  <si>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</si>
  <si>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</si>
  <si>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</si>
  <si>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</si>
  <si>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</si>
  <si>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</si>
  <si>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</si>
  <si>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</si>
  <si>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</si>
  <si>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</si>
  <si>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</si>
  <si>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</si>
  <si>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</si>
  <si>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</si>
  <si>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</si>
  <si>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</si>
  <si>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</si>
  <si>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</si>
  <si>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</si>
  <si>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</si>
  <si>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</si>
  <si>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</si>
  <si>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</si>
  <si>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</si>
  <si>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</si>
  <si>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</si>
  <si>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</si>
  <si>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</si>
  <si>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</si>
  <si>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</si>
  <si>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</si>
  <si>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</si>
  <si>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</si>
  <si>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</si>
  <si>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</si>
  <si>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</si>
  <si>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</si>
  <si>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</si>
  <si>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</si>
  <si>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</si>
  <si>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</si>
  <si>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</si>
  <si>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</si>
  <si>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</si>
  <si>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</si>
  <si>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</si>
  <si>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</si>
  <si>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</si>
  <si>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</si>
  <si>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</si>
  <si>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</si>
  <si>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</si>
  <si>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</si>
  <si>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</si>
  <si>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</si>
  <si>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</si>
  <si>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</si>
  <si>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</si>
  <si>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</si>
  <si>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</si>
  <si>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</si>
  <si>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</si>
  <si>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</si>
  <si>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</si>
  <si>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</si>
  <si>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</si>
  <si>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</si>
  <si>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</si>
  <si>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</si>
  <si>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</si>
  <si>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</si>
  <si>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</si>
  <si>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</si>
  <si>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</si>
  <si>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</si>
  <si>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</si>
  <si>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</si>
  <si>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</si>
  <si>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</si>
  <si>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</si>
  <si>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</si>
  <si>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</si>
  <si>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</si>
  <si>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</si>
  <si>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</si>
  <si>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</si>
  <si>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</si>
  <si>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</si>
  <si>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</si>
  <si>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</si>
  <si>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</si>
  <si>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</si>
  <si>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</si>
  <si>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</si>
  <si>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</si>
  <si>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</si>
  <si>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</si>
  <si>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</si>
  <si>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</si>
  <si>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</si>
  <si>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</si>
  <si>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</si>
  <si>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</si>
  <si>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</si>
  <si>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</si>
  <si>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</si>
  <si>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</si>
  <si>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</si>
  <si>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</si>
  <si>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</si>
  <si>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</si>
  <si>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</si>
  <si>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</si>
  <si>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</si>
  <si>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</si>
  <si>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</si>
  <si>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</si>
  <si>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</si>
  <si>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</si>
  <si>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</si>
  <si>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</si>
  <si>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</si>
  <si>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</si>
  <si>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</si>
  <si>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</si>
  <si>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</si>
  <si>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</si>
  <si>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</si>
  <si>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</si>
  <si>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</si>
  <si>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</si>
  <si>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</si>
  <si>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</si>
  <si>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</si>
  <si>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</si>
  <si>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</si>
  <si>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</si>
  <si>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</si>
  <si>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</si>
  <si>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</si>
  <si>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</si>
  <si>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</si>
  <si>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</si>
  <si>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</si>
  <si>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</si>
  <si>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</si>
  <si>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</si>
  <si>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</si>
  <si>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</si>
  <si>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</si>
  <si>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</si>
  <si>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</si>
  <si>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</si>
  <si>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</si>
  <si>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</si>
  <si>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</si>
  <si>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</si>
  <si>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</si>
  <si>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</si>
  <si>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</si>
  <si>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</si>
  <si>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</si>
  <si>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</si>
  <si>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</si>
  <si>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</si>
  <si>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</si>
  <si>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</si>
  <si>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</si>
  <si>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</si>
  <si>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</si>
  <si>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</si>
  <si>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</si>
  <si>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</si>
  <si>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</si>
  <si>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</si>
  <si>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</si>
  <si>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</si>
  <si>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</si>
  <si>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</si>
  <si>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</si>
  <si>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</si>
  <si>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</si>
  <si>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</si>
  <si>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</si>
  <si>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</si>
  <si>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</si>
  <si>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</si>
  <si>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</si>
  <si>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</si>
  <si>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</si>
  <si>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</si>
  <si>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</si>
  <si>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</si>
  <si>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</si>
  <si>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</si>
  <si>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</si>
  <si>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</si>
  <si>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</si>
  <si>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</si>
  <si>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</si>
  <si>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</si>
  <si>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</si>
  <si>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</si>
  <si>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</si>
  <si>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</si>
  <si>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</si>
  <si>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</si>
  <si>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</si>
  <si>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</si>
  <si>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</si>
  <si>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</si>
  <si>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</si>
  <si>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</si>
  <si>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</si>
  <si>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</si>
  <si>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</si>
  <si>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</si>
  <si>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</si>
  <si>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</si>
  <si>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</si>
  <si>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</si>
  <si>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</si>
  <si>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</si>
  <si>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</si>
  <si>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</si>
  <si>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</si>
  <si>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</si>
  <si>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</si>
  <si>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</si>
  <si>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</si>
  <si>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</si>
  <si>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</si>
  <si>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</si>
  <si>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</si>
  <si>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</si>
  <si>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</si>
  <si>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</si>
  <si>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</si>
  <si>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</si>
  <si>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</si>
  <si>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</si>
  <si>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</si>
  <si>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</si>
  <si>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</si>
  <si>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</si>
  <si>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</si>
  <si>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</si>
  <si>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</si>
  <si>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</si>
  <si>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</si>
  <si>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</si>
  <si>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</si>
  <si>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</si>
  <si>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</si>
  <si>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</si>
  <si>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</si>
  <si>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</si>
  <si>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</si>
  <si>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</si>
  <si>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</si>
  <si>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</si>
  <si>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</si>
  <si>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</si>
  <si>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</si>
  <si>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</si>
  <si>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</si>
  <si>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</si>
  <si>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</si>
  <si>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</si>
  <si>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</si>
  <si>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</si>
  <si>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</si>
  <si>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</si>
  <si>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</si>
  <si>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</si>
  <si>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</si>
  <si>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</si>
  <si>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</si>
  <si>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</si>
  <si>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</si>
  <si>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</si>
  <si>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</si>
  <si>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</si>
  <si>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</si>
  <si>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</si>
  <si>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</si>
  <si>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</si>
  <si>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</si>
  <si>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</si>
  <si>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</si>
  <si>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</si>
  <si>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</si>
  <si>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</si>
  <si>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</si>
  <si>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</si>
  <si>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</si>
  <si>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</si>
  <si>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</si>
  <si>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</si>
  <si>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</si>
  <si>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</si>
  <si>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</si>
  <si>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</si>
  <si>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</si>
  <si>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</si>
  <si>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</si>
  <si>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</si>
  <si>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</si>
  <si>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</si>
  <si>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</si>
  <si>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</si>
  <si>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</si>
  <si>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</si>
  <si>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</si>
  <si>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</si>
  <si>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</si>
  <si>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</si>
  <si>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</si>
  <si>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</si>
  <si>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</si>
  <si>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</si>
  <si>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</si>
  <si>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</si>
  <si>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</si>
  <si>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</si>
  <si>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</si>
  <si>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</si>
  <si>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</si>
  <si>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</si>
  <si>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</si>
  <si>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</si>
  <si>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</si>
  <si>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</si>
  <si>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</si>
  <si>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</si>
  <si>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</si>
  <si>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</si>
  <si>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</si>
  <si>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</si>
  <si>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</si>
  <si>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</si>
  <si>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</si>
  <si>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</si>
  <si>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</si>
  <si>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</si>
  <si>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</si>
  <si>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</si>
  <si>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</si>
  <si>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</si>
  <si>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</si>
  <si>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</si>
  <si>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</si>
  <si>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</si>
  <si>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</si>
  <si>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</si>
  <si>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</si>
  <si>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</si>
  <si>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</si>
  <si>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</si>
  <si>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</si>
  <si>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</si>
  <si>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</si>
  <si>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</si>
  <si>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</si>
  <si>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</si>
  <si>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</si>
  <si>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</si>
  <si>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</si>
  <si>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</si>
  <si>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</si>
  <si>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</si>
  <si>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</si>
  <si>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</si>
  <si>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</si>
  <si>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</si>
  <si>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</si>
  <si>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</si>
  <si>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</si>
  <si>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</si>
  <si>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</si>
  <si>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</si>
  <si>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</si>
  <si>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</si>
  <si>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</si>
  <si>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</si>
  <si>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</si>
  <si>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</si>
  <si>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</si>
  <si>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</si>
  <si>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</si>
  <si>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</si>
  <si>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</si>
  <si>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</si>
  <si>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</si>
  <si>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</si>
  <si>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</si>
  <si>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</si>
  <si>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</si>
  <si>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</si>
  <si>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</si>
  <si>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</si>
  <si>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</si>
  <si>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</si>
  <si>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</si>
  <si>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</si>
  <si>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</si>
  <si>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</si>
  <si>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</si>
  <si>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</si>
  <si>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</si>
  <si>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</si>
  <si>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</si>
  <si>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</si>
  <si>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</si>
  <si>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</si>
  <si>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</si>
  <si>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</si>
  <si>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</si>
  <si>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</si>
  <si>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</si>
  <si>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</si>
  <si>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</si>
  <si>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</si>
  <si>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</si>
  <si>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</si>
  <si>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</si>
  <si>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</si>
  <si>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</si>
  <si>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</si>
  <si>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</si>
  <si>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</si>
  <si>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</si>
  <si>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</si>
  <si>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</si>
  <si>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</si>
  <si>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</si>
  <si>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</si>
  <si>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</si>
  <si>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</si>
  <si>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</si>
  <si>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</si>
  <si>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</si>
  <si>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</si>
  <si>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</si>
  <si>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</si>
  <si>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</si>
  <si>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</si>
  <si>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</si>
  <si>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</si>
  <si>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</si>
  <si>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</si>
  <si>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</si>
  <si>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</si>
  <si>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</si>
  <si>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</si>
  <si>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</si>
  <si>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</si>
  <si>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</si>
  <si>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</si>
  <si>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</si>
  <si>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</si>
  <si>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</si>
  <si>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</si>
  <si>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</si>
  <si>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</si>
  <si>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</si>
  <si>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</si>
  <si>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</si>
  <si>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</si>
  <si>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</si>
  <si>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</si>
  <si>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</si>
  <si>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</si>
  <si>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</si>
  <si>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</si>
  <si>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</si>
  <si>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</si>
  <si>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</si>
  <si>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</si>
  <si>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</si>
  <si>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</si>
  <si>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</si>
  <si>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</si>
  <si>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</si>
  <si>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</si>
  <si>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</si>
  <si>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</si>
  <si>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</si>
  <si>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</si>
  <si>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</si>
  <si>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</si>
  <si>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</si>
  <si>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</si>
  <si>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</si>
  <si>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</si>
  <si>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</si>
  <si>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</si>
  <si>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</si>
  <si>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</si>
  <si>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</si>
  <si>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</si>
  <si>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</si>
  <si>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</si>
  <si>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</si>
  <si>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</si>
  <si>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</si>
  <si>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</si>
  <si>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</si>
  <si>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</si>
  <si>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</si>
  <si>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</si>
  <si>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</si>
  <si>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</si>
  <si>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</si>
  <si>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</si>
  <si>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</si>
  <si>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</si>
  <si>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</si>
  <si>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</si>
  <si>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</si>
  <si>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</si>
  <si>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</si>
  <si>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</si>
  <si>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</si>
  <si>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</si>
  <si>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</si>
  <si>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</si>
  <si>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</si>
  <si>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</si>
  <si>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</si>
  <si>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</si>
  <si>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</si>
  <si>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</si>
  <si>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</si>
  <si>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</si>
  <si>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</si>
  <si>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</si>
  <si>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</si>
  <si>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</si>
  <si>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</si>
  <si>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</si>
  <si>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</si>
  <si>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</si>
  <si>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</si>
  <si>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</si>
  <si>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</si>
  <si>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</si>
  <si>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</si>
  <si>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</si>
  <si>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</si>
  <si>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</si>
  <si>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</si>
  <si>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</si>
  <si>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</si>
  <si>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</si>
  <si>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</si>
  <si>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</si>
  <si>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</si>
  <si>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</si>
  <si>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</si>
  <si>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</si>
  <si>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</si>
  <si>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</si>
  <si>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</si>
  <si>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</si>
  <si>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</si>
  <si>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</si>
  <si>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</si>
  <si>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</si>
  <si>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</si>
  <si>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</si>
  <si>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</si>
  <si>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</si>
  <si>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</si>
  <si>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</si>
  <si>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</si>
  <si>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</si>
  <si>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</si>
  <si>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</si>
  <si>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</si>
  <si>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</si>
  <si>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</si>
  <si>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</si>
  <si>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</si>
  <si>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</si>
  <si>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</si>
  <si>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</si>
  <si>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</si>
  <si>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</si>
  <si>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</si>
  <si>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</si>
  <si>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</si>
  <si>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</si>
  <si>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</si>
  <si>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</si>
  <si>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</si>
  <si>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</si>
  <si>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</si>
  <si>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</si>
  <si>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</si>
  <si>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</si>
  <si>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</si>
  <si>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</si>
  <si>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</si>
  <si>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</si>
  <si>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</si>
  <si>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</si>
  <si>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</si>
  <si>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</si>
  <si>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</si>
  <si>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</si>
  <si>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</si>
  <si>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</si>
  <si>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</si>
  <si>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</si>
  <si>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</si>
  <si>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</si>
  <si>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</si>
  <si>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</si>
  <si>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</si>
  <si>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</si>
  <si>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</si>
  <si>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</si>
  <si>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</si>
  <si>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</si>
  <si>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</si>
  <si>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</si>
  <si>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</si>
  <si>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</si>
  <si>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</si>
  <si>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</si>
  <si>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</si>
  <si>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</si>
  <si>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</si>
  <si>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</si>
  <si>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</si>
  <si>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</si>
  <si>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</si>
  <si>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</si>
  <si>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</si>
  <si>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</si>
  <si>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</si>
  <si>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</si>
  <si>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</si>
  <si>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</si>
  <si>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</si>
  <si>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</si>
  <si>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</si>
  <si>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</si>
  <si>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</si>
  <si>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</si>
  <si>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</si>
  <si>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</si>
  <si>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</si>
  <si>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</si>
  <si>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</si>
  <si>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</si>
  <si>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</si>
  <si>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</si>
  <si>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</si>
  <si>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</si>
  <si>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</si>
  <si>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</si>
  <si>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</si>
  <si>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</si>
  <si>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</si>
  <si>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</si>
  <si>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</si>
  <si>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</si>
  <si>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</si>
  <si>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</si>
  <si>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</si>
  <si>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</si>
  <si>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</si>
  <si>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</si>
  <si>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</si>
  <si>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</si>
  <si>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</si>
  <si>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</si>
  <si>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</si>
  <si>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</si>
  <si>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</si>
  <si>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</si>
  <si>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</si>
  <si>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</si>
  <si>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</si>
  <si>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</si>
  <si>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</si>
  <si>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</si>
  <si>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</si>
  <si>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</si>
  <si>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</si>
  <si>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</si>
  <si>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</si>
  <si>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</si>
  <si>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</si>
  <si>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</si>
  <si>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</si>
  <si>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</si>
  <si>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</si>
  <si>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</si>
  <si>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</si>
  <si>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</si>
  <si>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</si>
  <si>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</si>
  <si>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</si>
  <si>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</si>
  <si>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</si>
  <si>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</si>
  <si>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</si>
  <si>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</si>
  <si>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</si>
  <si>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</si>
  <si>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</si>
  <si>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</si>
  <si>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</si>
  <si>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</si>
  <si>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</si>
  <si>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</si>
  <si>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</si>
  <si>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</si>
  <si>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</si>
  <si>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</si>
  <si>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</si>
  <si>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</si>
  <si>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</si>
  <si>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</si>
  <si>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</si>
  <si>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</si>
  <si>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</si>
  <si>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</si>
  <si>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</si>
  <si>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</si>
  <si>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</si>
  <si>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</si>
  <si>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</si>
  <si>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</si>
  <si>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</si>
  <si>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</si>
  <si>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</si>
  <si>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</si>
  <si>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</si>
  <si>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</si>
  <si>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</si>
  <si>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</si>
  <si>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</si>
  <si>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</si>
  <si>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</si>
  <si>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</si>
  <si>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</si>
  <si>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</si>
  <si>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</si>
  <si>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</si>
  <si>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</si>
  <si>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</si>
  <si>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</si>
  <si>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</si>
  <si>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</si>
  <si>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</si>
  <si>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</si>
  <si>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</si>
  <si>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</si>
  <si>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</si>
  <si>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</si>
  <si>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</si>
  <si>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</si>
  <si>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</si>
  <si>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</si>
  <si>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</si>
  <si>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</si>
  <si>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</si>
  <si>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</si>
  <si>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</si>
  <si>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</si>
  <si>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</si>
  <si>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</si>
  <si>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</si>
  <si>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</si>
  <si>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</si>
  <si>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</si>
  <si>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</si>
  <si>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</si>
  <si>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</si>
  <si>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</si>
  <si>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</si>
  <si>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</si>
  <si>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</si>
  <si>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</si>
  <si>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</si>
  <si>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</si>
  <si>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</si>
  <si>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</si>
  <si>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</si>
  <si>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</si>
  <si>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</si>
  <si>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</si>
  <si>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</si>
  <si>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</si>
  <si>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</si>
  <si>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</si>
  <si>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</si>
  <si>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</si>
  <si>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</si>
  <si>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</si>
  <si>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</si>
  <si>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</si>
  <si>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</si>
  <si>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</si>
  <si>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</si>
  <si>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</si>
  <si>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</si>
  <si>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</si>
  <si>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</si>
  <si>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</si>
  <si>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</si>
  <si>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</si>
  <si>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</si>
  <si>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</si>
  <si>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</si>
  <si>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</si>
  <si>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</si>
  <si>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</si>
  <si>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</si>
  <si>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</si>
  <si>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</si>
  <si>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</si>
  <si>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</si>
  <si>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</si>
  <si>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</si>
  <si>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</si>
  <si>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</si>
  <si>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</si>
  <si>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</si>
  <si>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</si>
  <si>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</si>
  <si>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</si>
  <si>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</si>
  <si>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</si>
  <si>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</si>
  <si>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</si>
  <si>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</si>
  <si>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</si>
  <si>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</si>
  <si>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</si>
  <si>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</si>
  <si>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</si>
  <si>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</si>
  <si>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</si>
  <si>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</si>
  <si>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</si>
  <si>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</si>
  <si>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</si>
  <si>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</si>
  <si>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</si>
  <si>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</si>
  <si>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</si>
  <si>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</si>
  <si>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</si>
  <si>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</si>
  <si>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</si>
  <si>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</si>
  <si>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</si>
  <si>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</si>
  <si>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</si>
  <si>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</si>
  <si>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</si>
  <si>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</si>
  <si>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</si>
  <si>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</si>
  <si>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</si>
  <si>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</si>
  <si>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</si>
  <si>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</si>
  <si>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</si>
  <si>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</si>
  <si>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</si>
  <si>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</si>
  <si>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</si>
  <si>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</si>
  <si>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</si>
  <si>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</si>
  <si>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</si>
  <si>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</si>
  <si>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</si>
  <si>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</si>
  <si>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</si>
  <si>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</si>
  <si>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</si>
  <si>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</si>
  <si>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</si>
  <si>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</si>
  <si>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</si>
  <si>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</si>
  <si>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</si>
  <si>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</si>
  <si>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</si>
  <si>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</si>
  <si>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</si>
  <si>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</si>
  <si>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</si>
  <si>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</si>
  <si>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</si>
  <si>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</si>
  <si>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</si>
  <si>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</si>
  <si>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</si>
  <si>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</si>
  <si>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</si>
  <si>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</si>
  <si>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</si>
  <si>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</si>
  <si>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</si>
  <si>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</si>
  <si>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</si>
  <si>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</si>
  <si>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</si>
  <si>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</si>
  <si>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</si>
  <si>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</si>
  <si>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</si>
  <si>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</si>
  <si>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</si>
  <si>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</si>
  <si>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</si>
  <si>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</si>
  <si>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</si>
  <si>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</si>
  <si>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</si>
  <si>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</si>
  <si>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</si>
  <si>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</si>
  <si>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</si>
  <si>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</si>
  <si>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</si>
  <si>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</si>
  <si>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</si>
  <si>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</si>
  <si>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</si>
  <si>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</si>
  <si>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</si>
  <si>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</si>
  <si>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</si>
  <si>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</si>
  <si>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</si>
  <si>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</si>
  <si>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</si>
  <si>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</si>
  <si>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</si>
  <si>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</si>
  <si>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</si>
  <si>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</si>
  <si>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</si>
  <si>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</si>
  <si>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</si>
  <si>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</si>
  <si>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</si>
  <si>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</si>
  <si>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</si>
  <si>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</si>
  <si>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</si>
  <si>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</si>
  <si>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</si>
  <si>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</si>
  <si>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</si>
  <si>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</si>
  <si>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</si>
  <si>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</si>
  <si>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</si>
  <si>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</si>
  <si>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</si>
  <si>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</si>
  <si>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</si>
  <si>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</si>
  <si>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</si>
  <si>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</si>
  <si>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</si>
  <si>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</si>
  <si>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</si>
  <si>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</si>
  <si>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</si>
  <si>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</si>
  <si>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</si>
  <si>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</si>
  <si>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</si>
  <si>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</si>
  <si>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</si>
  <si>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</si>
  <si>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</si>
  <si>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</si>
  <si>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</si>
  <si>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</si>
  <si>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</si>
  <si>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</si>
  <si>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</si>
  <si>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</si>
  <si>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</si>
  <si>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</si>
  <si>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</si>
  <si>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</si>
  <si>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</si>
  <si>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</si>
  <si>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</si>
  <si>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</si>
  <si>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</si>
  <si>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</si>
  <si>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</si>
  <si>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</si>
  <si>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</si>
  <si>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</si>
  <si>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</si>
  <si>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</si>
  <si>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</si>
  <si>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</si>
  <si>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</si>
  <si>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</si>
  <si>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</si>
  <si>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</si>
  <si>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</si>
  <si>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</si>
  <si>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</si>
  <si>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</si>
  <si>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</si>
  <si>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</si>
  <si>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</si>
  <si>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</si>
  <si>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</si>
  <si>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</si>
  <si>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</si>
  <si>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</si>
  <si>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</si>
  <si>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</si>
  <si>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</si>
  <si>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</si>
  <si>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</si>
  <si>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</si>
  <si>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</si>
  <si>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</si>
  <si>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</si>
  <si>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</si>
  <si>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</si>
  <si>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</si>
  <si>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</si>
  <si>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</si>
  <si>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</si>
  <si>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</si>
  <si>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</si>
  <si>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</si>
  <si>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</si>
  <si>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</si>
  <si>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</si>
  <si>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</si>
  <si>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</si>
  <si>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</si>
  <si>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</si>
  <si>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</si>
  <si>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</si>
  <si>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</si>
  <si>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</si>
  <si>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</si>
  <si>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</si>
  <si>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</si>
  <si>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</si>
  <si>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</si>
  <si>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</si>
  <si>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</si>
  <si>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</si>
  <si>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</si>
  <si>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</si>
  <si>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</si>
  <si>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</si>
  <si>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</si>
  <si>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</si>
  <si>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</si>
  <si>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</si>
  <si>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</si>
  <si>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</si>
  <si>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</si>
  <si>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</si>
  <si>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</si>
  <si>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</si>
  <si>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</si>
  <si>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</si>
  <si>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</si>
  <si>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</si>
  <si>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</si>
  <si>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</si>
  <si>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</si>
  <si>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</si>
  <si>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</si>
  <si>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</si>
  <si>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</si>
  <si>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</si>
  <si>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</si>
  <si>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</si>
  <si>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</si>
  <si>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</si>
  <si>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</si>
  <si>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</si>
  <si>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</si>
  <si>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</si>
  <si>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</si>
  <si>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</si>
  <si>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</si>
  <si>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</si>
  <si>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</si>
  <si>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</si>
  <si>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</si>
  <si>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</si>
  <si>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</si>
  <si>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</si>
  <si>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</si>
  <si>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</si>
  <si>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</si>
  <si>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</si>
  <si>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</si>
  <si>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</si>
  <si>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</si>
  <si>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</si>
  <si>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</si>
  <si>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</si>
  <si>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</si>
  <si>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</si>
  <si>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</si>
  <si>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</si>
  <si>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</si>
  <si>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</si>
  <si>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</si>
  <si>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</si>
  <si>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</si>
  <si>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</si>
  <si>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</si>
  <si>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</si>
  <si>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</si>
  <si>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</si>
  <si>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</si>
  <si>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</si>
  <si>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</si>
  <si>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</si>
  <si>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</si>
  <si>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</si>
  <si>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</si>
  <si>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</si>
  <si>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</si>
  <si>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</si>
  <si>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</si>
  <si>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</si>
  <si>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</si>
  <si>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</si>
  <si>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</si>
  <si>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</si>
  <si>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</si>
  <si>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</si>
  <si>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</si>
  <si>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</si>
  <si>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</si>
  <si>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</si>
  <si>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</si>
  <si>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</si>
  <si>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</si>
  <si>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</si>
  <si>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</si>
  <si>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</si>
  <si>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</si>
  <si>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</si>
  <si>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</si>
  <si>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</si>
  <si>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</si>
  <si>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</si>
  <si>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</si>
  <si>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</si>
  <si>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</si>
  <si>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</si>
  <si>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</si>
  <si>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</si>
  <si>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</si>
  <si>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</si>
  <si>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</si>
  <si>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</si>
  <si>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</si>
  <si>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</si>
  <si>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</si>
  <si>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</si>
  <si>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</si>
  <si>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</si>
  <si>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</si>
  <si>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</si>
  <si>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</si>
  <si>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</si>
  <si>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</si>
  <si>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</si>
  <si>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</si>
  <si>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</si>
  <si>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</si>
  <si>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</si>
  <si>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</si>
  <si>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</si>
  <si>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</si>
  <si>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</si>
  <si>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</si>
  <si>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</si>
  <si>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</si>
  <si>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</si>
  <si>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</si>
  <si>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</si>
  <si>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</si>
  <si>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</si>
  <si>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</si>
  <si>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</si>
  <si>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</si>
  <si>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</si>
  <si>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</si>
  <si>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</si>
  <si>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</si>
  <si>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</si>
  <si>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</si>
  <si>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</si>
  <si>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</si>
  <si>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</si>
  <si>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</si>
  <si>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</si>
  <si>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</si>
  <si>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</si>
  <si>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</si>
  <si>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</si>
  <si>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</si>
  <si>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</si>
  <si>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</si>
  <si>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</si>
  <si>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</si>
  <si>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</si>
  <si>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</si>
  <si>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</si>
  <si>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</si>
  <si>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</si>
  <si>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</si>
  <si>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</si>
  <si>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</si>
  <si>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</si>
  <si>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</si>
  <si>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</si>
  <si>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</si>
  <si>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</si>
  <si>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</si>
  <si>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</si>
  <si>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</si>
  <si>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</si>
  <si>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</si>
  <si>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</si>
  <si>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</si>
  <si>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</si>
  <si>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</si>
  <si>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</si>
  <si>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</si>
  <si>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</si>
  <si>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</si>
  <si>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</si>
  <si>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</si>
  <si>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</si>
  <si>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</si>
  <si>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</si>
  <si>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</si>
  <si>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</si>
  <si>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</si>
  <si>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</si>
  <si>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</si>
  <si>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</si>
  <si>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</si>
  <si>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</si>
  <si>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</si>
  <si>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</si>
  <si>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</si>
  <si>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</si>
  <si>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</si>
  <si>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</si>
  <si>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</si>
  <si>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</si>
  <si>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</si>
  <si>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</si>
  <si>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</si>
  <si>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</si>
  <si>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</si>
  <si>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</si>
  <si>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</si>
  <si>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</si>
  <si>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</si>
  <si>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</si>
  <si>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</si>
  <si>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</si>
  <si>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</si>
  <si>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</si>
  <si>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</si>
  <si>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</si>
  <si>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</si>
  <si>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</si>
  <si>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</si>
  <si>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</si>
  <si>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</si>
  <si>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</si>
  <si>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</si>
  <si>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</si>
  <si>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</si>
  <si>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</si>
  <si>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</si>
  <si>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</si>
  <si>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</si>
  <si>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</si>
  <si>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</si>
  <si>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</si>
  <si>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</si>
  <si>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</si>
  <si>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</si>
  <si>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</si>
  <si>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</si>
  <si>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</si>
  <si>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</si>
  <si>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</si>
  <si>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</si>
  <si>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</si>
  <si>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</si>
  <si>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</si>
  <si>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</si>
  <si>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</si>
  <si>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</si>
  <si>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</si>
  <si>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</si>
  <si>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</si>
  <si>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</si>
  <si>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</si>
  <si>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</si>
  <si>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</si>
  <si>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</si>
  <si>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</si>
  <si>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</si>
  <si>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</si>
  <si>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</si>
  <si>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</si>
  <si>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</si>
  <si>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</si>
  <si>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</si>
  <si>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</si>
  <si>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</si>
  <si>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</si>
  <si>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</si>
  <si>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</si>
  <si>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</si>
  <si>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</si>
  <si>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</si>
  <si>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</si>
  <si>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</si>
  <si>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</si>
  <si>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</si>
  <si>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</si>
  <si>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</si>
  <si>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</si>
  <si>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</si>
  <si>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</si>
  <si>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</si>
  <si>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</si>
  <si>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</si>
  <si>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</si>
  <si>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</si>
  <si>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</si>
  <si>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</si>
  <si>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</si>
  <si>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</si>
  <si>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</si>
  <si>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</si>
  <si>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</si>
  <si>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</si>
  <si>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</si>
  <si>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</si>
  <si>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</si>
  <si>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</si>
  <si>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</si>
  <si>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</si>
  <si>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</si>
  <si>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</si>
  <si>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</si>
  <si>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</si>
  <si>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</si>
  <si>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</si>
  <si>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</si>
  <si>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</si>
  <si>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</si>
  <si>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</si>
  <si>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</si>
  <si>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</si>
  <si>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</si>
  <si>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</si>
  <si>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</si>
  <si>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</si>
  <si>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</si>
  <si>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</si>
  <si>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</si>
  <si>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</si>
  <si>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</si>
  <si>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</si>
  <si>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</si>
  <si>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</si>
  <si>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</si>
  <si>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</si>
  <si>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</si>
  <si>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</si>
  <si>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</si>
  <si>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</si>
  <si>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</si>
  <si>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</si>
  <si>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</si>
  <si>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</si>
  <si>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</si>
  <si>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</si>
  <si>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</si>
  <si>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</si>
  <si>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</si>
  <si>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</si>
  <si>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</si>
  <si>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</si>
  <si>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</si>
  <si>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</si>
  <si>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</si>
  <si>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</si>
  <si>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</si>
  <si>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</si>
  <si>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</si>
  <si>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</si>
  <si>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</si>
  <si>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</si>
  <si>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</si>
  <si>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</si>
  <si>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</si>
  <si>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</si>
  <si>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</si>
  <si>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</si>
  <si>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</si>
  <si>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</si>
  <si>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</si>
  <si>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</si>
  <si>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</si>
  <si>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</si>
  <si>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</si>
  <si>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</si>
  <si>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</si>
  <si>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</si>
  <si>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</si>
  <si>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</si>
  <si>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</si>
  <si>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</si>
  <si>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</si>
  <si>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</si>
  <si>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</si>
  <si>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</si>
  <si>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</si>
  <si>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</si>
  <si>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</si>
  <si>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</si>
  <si>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</si>
  <si>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</si>
  <si>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</si>
  <si>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</si>
  <si>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</si>
  <si>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</si>
  <si>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</si>
  <si>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</si>
  <si>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</si>
  <si>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</si>
  <si>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</si>
  <si>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</si>
  <si>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</si>
  <si>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</si>
  <si>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</si>
  <si>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</si>
  <si>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</si>
  <si>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</si>
  <si>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</si>
  <si>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</si>
  <si>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</si>
  <si>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</si>
  <si>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</si>
  <si>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</si>
  <si>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</si>
  <si>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</si>
  <si>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</si>
  <si>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</si>
  <si>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</si>
  <si>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</si>
  <si>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</si>
  <si>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</si>
  <si>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</si>
  <si>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</si>
  <si>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</si>
  <si>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</si>
  <si>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</si>
  <si>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</si>
  <si>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</si>
  <si>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</si>
  <si>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</si>
  <si>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</si>
  <si>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</si>
  <si>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</si>
  <si>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</si>
  <si>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</si>
  <si>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</si>
  <si>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</si>
  <si>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</si>
  <si>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</si>
  <si>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</si>
  <si>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</si>
  <si>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</si>
  <si>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</si>
  <si>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</si>
  <si>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</si>
  <si>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</si>
  <si>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</si>
  <si>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</si>
  <si>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</si>
  <si>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</si>
  <si>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</si>
  <si>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</si>
  <si>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</si>
  <si>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</si>
  <si>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</si>
  <si>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</si>
  <si>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</si>
  <si>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</si>
  <si>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</si>
  <si>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</si>
  <si>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</si>
  <si>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</si>
  <si>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</si>
  <si>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</si>
  <si>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</si>
  <si>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</si>
  <si>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</si>
  <si>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</si>
  <si>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</si>
  <si>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</si>
  <si>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</si>
  <si>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</si>
  <si>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</si>
  <si>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</si>
  <si>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</si>
  <si>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</si>
  <si>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</si>
  <si>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</si>
  <si>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</si>
  <si>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</si>
  <si>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</si>
  <si>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</si>
  <si>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</si>
  <si>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</si>
  <si>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</si>
  <si>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</si>
  <si>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</si>
  <si>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</si>
  <si>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</si>
  <si>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</si>
  <si>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</si>
  <si>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</si>
  <si>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</si>
  <si>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</si>
  <si>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</si>
  <si>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</si>
  <si>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</si>
  <si>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</si>
  <si>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</si>
  <si>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</si>
  <si>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</si>
  <si>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</si>
  <si>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</si>
  <si>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</si>
  <si>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</si>
  <si>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</si>
  <si>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</si>
  <si>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</si>
  <si>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</si>
  <si>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</si>
  <si>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</si>
  <si>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</si>
  <si>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</si>
  <si>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</si>
  <si>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</si>
  <si>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</si>
  <si>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</si>
  <si>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</si>
  <si>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</si>
  <si>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</si>
  <si>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</si>
  <si>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</si>
  <si>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</si>
  <si>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</si>
  <si>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</si>
  <si>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</si>
  <si>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</si>
  <si>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</si>
  <si>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</si>
  <si>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</si>
  <si>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</si>
  <si>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</si>
  <si>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</si>
  <si>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</si>
  <si>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</si>
  <si>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</si>
  <si>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</si>
  <si>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</si>
  <si>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</si>
  <si>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</si>
  <si>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</si>
  <si>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</si>
  <si>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</si>
  <si>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</si>
  <si>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</si>
  <si>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</si>
  <si>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</si>
  <si>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</si>
  <si>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</si>
  <si>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</si>
  <si>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</si>
  <si>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</si>
  <si>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</si>
  <si>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</si>
  <si>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</si>
  <si>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</si>
  <si>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</si>
  <si>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</si>
  <si>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</si>
  <si>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</si>
  <si>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</si>
  <si>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</si>
  <si>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</si>
  <si>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</si>
  <si>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</si>
  <si>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</si>
  <si>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</si>
  <si>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</si>
  <si>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</si>
  <si>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</si>
  <si>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</si>
  <si>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</si>
  <si>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</si>
  <si>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</si>
  <si>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</si>
  <si>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</si>
  <si>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</si>
  <si>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</si>
  <si>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</si>
  <si>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</si>
  <si>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</si>
  <si>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</si>
  <si>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</si>
  <si>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</si>
  <si>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</si>
  <si>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</si>
  <si>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</si>
  <si>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</si>
  <si>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</si>
  <si>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</si>
  <si>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</si>
  <si>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</si>
  <si>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</si>
  <si>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</si>
  <si>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</si>
  <si>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</si>
  <si>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</si>
  <si>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</si>
  <si>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</si>
  <si>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</si>
  <si>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</si>
  <si>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</si>
  <si>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</si>
  <si>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</si>
  <si>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</si>
  <si>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</si>
  <si>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</si>
  <si>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</si>
  <si>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</si>
  <si>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</si>
  <si>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</si>
  <si>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</si>
  <si>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</si>
  <si>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</si>
  <si>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</si>
  <si>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</si>
  <si>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</si>
  <si>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</si>
  <si>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</si>
  <si>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</si>
  <si>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</si>
  <si>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</si>
  <si>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</si>
  <si>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</si>
  <si>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</si>
  <si>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</si>
  <si>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</si>
  <si>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</si>
  <si>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</si>
  <si>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</si>
  <si>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</si>
  <si>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</si>
  <si>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</si>
  <si>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</si>
  <si>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</si>
  <si>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</si>
  <si>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</si>
  <si>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</si>
  <si>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</si>
  <si>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</si>
  <si>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</si>
  <si>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</si>
  <si>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</si>
  <si>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</si>
  <si>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</si>
  <si>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</si>
  <si>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</si>
  <si>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</si>
  <si>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</si>
  <si>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</si>
  <si>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</si>
  <si>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</si>
  <si>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</si>
  <si>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</si>
  <si>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</si>
  <si>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</si>
  <si>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</si>
  <si>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</si>
  <si>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</si>
  <si>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</si>
  <si>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</si>
  <si>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</si>
  <si>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</si>
  <si>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</si>
  <si>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</si>
  <si>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</si>
  <si>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</si>
  <si>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</si>
  <si>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</si>
  <si>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</si>
  <si>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</si>
  <si>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</si>
  <si>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</si>
  <si>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</si>
  <si>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</si>
  <si>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</si>
  <si>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</si>
  <si>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</si>
  <si>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</si>
  <si>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</si>
  <si>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</si>
  <si>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</si>
  <si>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</si>
  <si>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</si>
  <si>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</si>
  <si>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</si>
  <si>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</si>
  <si>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</si>
  <si>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</si>
  <si>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</si>
  <si>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</si>
  <si>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</si>
  <si>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</si>
  <si>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</si>
  <si>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</si>
  <si>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</si>
  <si>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</si>
  <si>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</si>
  <si>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</si>
  <si>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</si>
  <si>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</si>
  <si>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</si>
  <si>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</si>
  <si>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</si>
  <si>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</si>
  <si>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</si>
  <si>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</si>
  <si>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</si>
  <si>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</si>
  <si>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</si>
  <si>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</si>
  <si>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</si>
  <si>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</si>
  <si>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</si>
  <si>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</si>
  <si>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</si>
  <si>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</si>
  <si>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</si>
  <si>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</si>
  <si>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</si>
  <si>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</si>
  <si>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</si>
  <si>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</si>
  <si>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</si>
  <si>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</si>
  <si>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</si>
  <si>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</si>
  <si>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</si>
  <si>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</si>
  <si>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</si>
  <si>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</si>
  <si>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</si>
  <si>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</si>
  <si>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</si>
  <si>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</si>
  <si>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</si>
  <si>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</si>
  <si>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</si>
  <si>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</si>
  <si>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</si>
  <si>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</si>
  <si>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</si>
  <si>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</si>
  <si>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</si>
  <si>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</si>
  <si>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</si>
  <si>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</si>
  <si>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</si>
  <si>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</si>
  <si>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</si>
  <si>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</si>
  <si>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</si>
  <si>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</si>
  <si>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</si>
  <si>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</si>
  <si>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</si>
  <si>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</si>
  <si>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</si>
  <si>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</si>
  <si>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</si>
  <si>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</si>
  <si>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</si>
  <si>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</si>
  <si>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</si>
  <si>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</si>
  <si>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</si>
  <si>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</si>
  <si>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</si>
  <si>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</si>
  <si>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</si>
  <si>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</si>
  <si>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</si>
  <si>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</si>
  <si>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</si>
  <si>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</si>
  <si>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</si>
  <si>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</si>
  <si>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</si>
  <si>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</si>
  <si>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</si>
  <si>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</si>
  <si>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</si>
  <si>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</si>
  <si>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</si>
  <si>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</si>
  <si>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</si>
  <si>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</si>
  <si>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</si>
  <si>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</si>
  <si>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</si>
  <si>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</si>
  <si>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</si>
  <si>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</si>
  <si>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</si>
  <si>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</si>
  <si>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</si>
  <si>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</si>
  <si>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</si>
  <si>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</si>
  <si>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</si>
  <si>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</si>
  <si>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</si>
  <si>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</si>
  <si>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</si>
  <si>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</si>
  <si>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</si>
  <si>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</si>
  <si>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</si>
  <si>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</si>
  <si>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</si>
  <si>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</si>
  <si>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</si>
  <si>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</si>
  <si>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</si>
  <si>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</si>
  <si>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</si>
  <si>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</si>
  <si>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</si>
  <si>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</si>
  <si>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</si>
  <si>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</si>
  <si>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</si>
  <si>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</si>
  <si>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</si>
  <si>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</si>
  <si>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</si>
  <si>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</si>
  <si>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</si>
  <si>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</si>
  <si>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</si>
  <si>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</si>
  <si>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</si>
  <si>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</si>
  <si>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</si>
  <si>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</si>
  <si>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</si>
  <si>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</si>
  <si>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</si>
  <si>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</si>
  <si>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</si>
  <si>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</si>
  <si>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</si>
  <si>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</si>
  <si>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</si>
  <si>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</si>
  <si>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</si>
  <si>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</si>
  <si>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</si>
  <si>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</si>
  <si>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</si>
  <si>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</si>
  <si>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</si>
  <si>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</si>
  <si>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</si>
  <si>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</si>
  <si>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</si>
  <si>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</si>
  <si>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</si>
  <si>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</si>
  <si>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</si>
  <si>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</si>
  <si>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</si>
  <si>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</si>
  <si>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</si>
  <si>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</si>
  <si>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</si>
  <si>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</si>
  <si>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</si>
  <si>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</si>
  <si>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</si>
  <si>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</si>
  <si>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</si>
  <si>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</si>
  <si>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</si>
  <si>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</si>
  <si>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</si>
  <si>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</si>
  <si>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</si>
  <si>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</si>
  <si>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</si>
  <si>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</si>
  <si>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</si>
  <si>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</si>
  <si>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</si>
  <si>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</si>
  <si>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</si>
  <si>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</si>
  <si>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</si>
  <si>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</si>
  <si>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</si>
  <si>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</si>
  <si>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</si>
  <si>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</si>
  <si>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</si>
  <si>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</si>
  <si>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</si>
  <si>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</si>
  <si>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</si>
  <si>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</si>
  <si>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</si>
  <si>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</si>
  <si>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</si>
  <si>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</si>
  <si>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</si>
  <si>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</si>
  <si>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</si>
  <si>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</si>
  <si>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</si>
  <si>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</si>
  <si>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</si>
  <si>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</si>
  <si>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</si>
  <si>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</si>
  <si>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</si>
  <si>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</si>
  <si>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</si>
  <si>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</si>
  <si>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</si>
  <si>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</si>
  <si>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</si>
  <si>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</si>
  <si>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</si>
  <si>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</si>
  <si>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</si>
  <si>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</si>
  <si>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</si>
  <si>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</si>
  <si>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</si>
  <si>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</si>
  <si>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</si>
  <si>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</si>
  <si>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</si>
  <si>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</si>
  <si>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</si>
  <si>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</si>
  <si>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</si>
  <si>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</si>
  <si>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</si>
  <si>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</si>
  <si>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</si>
  <si>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</si>
  <si>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</si>
  <si>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</si>
  <si>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</si>
  <si>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</si>
  <si>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</si>
  <si>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</si>
  <si>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</si>
  <si>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</si>
  <si>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</si>
  <si>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</si>
  <si>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</si>
  <si>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</si>
  <si>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</si>
  <si>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</si>
  <si>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</si>
  <si>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</si>
  <si>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</si>
  <si>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</si>
  <si>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</si>
  <si>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</si>
  <si>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</si>
  <si>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</si>
  <si>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</si>
  <si>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</si>
  <si>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</si>
  <si>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</si>
  <si>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</si>
  <si>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</si>
  <si>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</si>
  <si>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</si>
  <si>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</si>
  <si>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</si>
  <si>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</si>
  <si>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</si>
  <si>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</si>
  <si>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</si>
  <si>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</si>
  <si>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</si>
  <si>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</si>
  <si>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</si>
  <si>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</si>
  <si>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</si>
  <si>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</si>
  <si>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</si>
  <si>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</si>
  <si>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</si>
  <si>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</si>
  <si>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</si>
  <si>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</si>
  <si>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</si>
  <si>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</si>
  <si>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</si>
  <si>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</si>
  <si>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</si>
  <si>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</si>
  <si>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</si>
  <si>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</si>
  <si>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</si>
  <si>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</si>
  <si>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</si>
  <si>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</si>
  <si>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</si>
  <si>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</si>
  <si>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</si>
  <si>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</si>
  <si>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</si>
  <si>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</si>
  <si>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</si>
  <si>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</si>
  <si>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</si>
  <si>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</si>
  <si>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</si>
  <si>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</si>
  <si>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</si>
  <si>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</si>
  <si>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</si>
  <si>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</si>
  <si>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</si>
  <si>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</si>
  <si>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</si>
  <si>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</si>
  <si>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</si>
  <si>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</si>
  <si>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</si>
  <si>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</si>
  <si>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</si>
  <si>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</si>
  <si>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</si>
  <si>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</si>
  <si>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</si>
  <si>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</si>
  <si>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</si>
  <si>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</si>
  <si>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</si>
  <si>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</si>
  <si>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</si>
  <si>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</si>
  <si>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</si>
  <si>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</si>
  <si>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</si>
  <si>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</si>
  <si>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</si>
  <si>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</si>
  <si>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</si>
  <si>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</si>
  <si>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</si>
  <si>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</si>
  <si>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</si>
  <si>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</si>
  <si>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</si>
  <si>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</si>
  <si>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</si>
  <si>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</si>
  <si>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</si>
  <si>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</si>
  <si>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</si>
  <si>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</si>
  <si>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</si>
  <si>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</si>
  <si>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</si>
  <si>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</si>
  <si>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</si>
  <si>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</si>
  <si>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</si>
  <si>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</si>
  <si>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</si>
  <si>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</si>
  <si>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</si>
  <si>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</si>
  <si>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</si>
  <si>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</si>
  <si>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</si>
  <si>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</si>
  <si>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</si>
  <si>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</si>
  <si>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</si>
  <si>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</si>
  <si>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</si>
  <si>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</si>
  <si>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</si>
  <si>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</si>
  <si>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</si>
  <si>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</si>
  <si>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</si>
  <si>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</si>
  <si>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</si>
  <si>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</si>
  <si>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</si>
  <si>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</si>
  <si>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</si>
  <si>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</si>
  <si>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</si>
  <si>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</si>
  <si>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</si>
  <si>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</si>
  <si>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</si>
  <si>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</si>
  <si>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</si>
  <si>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</si>
  <si>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</si>
  <si>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</si>
  <si>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</si>
  <si>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</si>
  <si>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</si>
  <si>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</si>
  <si>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</si>
  <si>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</si>
  <si>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</si>
  <si>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</si>
  <si>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</si>
  <si>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</si>
  <si>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</si>
  <si>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</si>
  <si>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</si>
  <si>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</si>
  <si>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</si>
  <si>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</si>
  <si>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</si>
  <si>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</si>
  <si>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</si>
  <si>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</si>
  <si>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</si>
  <si>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</si>
  <si>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</si>
  <si>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</si>
  <si>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</si>
  <si>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</si>
  <si>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</si>
  <si>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</si>
  <si>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</si>
  <si>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</si>
  <si>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</si>
  <si>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</si>
  <si>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</si>
  <si>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</si>
  <si>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</si>
  <si>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</si>
  <si>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</si>
  <si>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</si>
  <si>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</si>
  <si>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</si>
  <si>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</si>
  <si>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</si>
  <si>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</si>
  <si>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</si>
  <si>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</si>
  <si>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</si>
  <si>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</si>
  <si>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</si>
  <si>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</si>
  <si>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</si>
  <si>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</si>
  <si>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</si>
  <si>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</si>
  <si>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</si>
  <si>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</si>
  <si>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</si>
  <si>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</si>
  <si>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</si>
  <si>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</si>
  <si>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</si>
  <si>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</si>
  <si>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</si>
  <si>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</si>
  <si>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</si>
  <si>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</si>
  <si>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</si>
  <si>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</si>
  <si>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</si>
  <si>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</si>
  <si>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</si>
  <si>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</si>
  <si>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</si>
  <si>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</si>
  <si>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</si>
  <si>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</si>
  <si>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</si>
  <si>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</si>
  <si>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</si>
  <si>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</si>
  <si>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</si>
  <si>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</si>
  <si>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</si>
  <si>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</si>
  <si>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</si>
  <si>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</si>
  <si>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</si>
  <si>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</si>
  <si>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</si>
  <si>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</si>
  <si>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</si>
  <si>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</si>
  <si>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</si>
  <si>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</si>
  <si>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</si>
  <si>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</si>
  <si>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</si>
  <si>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</si>
  <si>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</si>
  <si>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</si>
  <si>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</si>
  <si>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</si>
  <si>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</si>
  <si>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</si>
  <si>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</si>
  <si>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</si>
  <si>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</si>
  <si>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</si>
  <si>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</si>
  <si>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</si>
  <si>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</si>
  <si>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</si>
  <si>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</si>
  <si>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</si>
  <si>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</si>
  <si>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</si>
  <si>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</si>
  <si>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</si>
  <si>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</si>
  <si>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</si>
  <si>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</si>
  <si>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</si>
  <si>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</si>
  <si>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</si>
  <si>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</si>
  <si>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</si>
  <si>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</si>
  <si>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</si>
  <si>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</si>
  <si>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</si>
  <si>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</si>
  <si>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</si>
  <si>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</si>
  <si>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</si>
  <si>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</si>
  <si>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</si>
  <si>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</si>
  <si>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</si>
  <si>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</si>
  <si>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</si>
  <si>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</si>
  <si>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</si>
  <si>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</si>
  <si>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</si>
  <si>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</si>
  <si>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</si>
  <si>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</si>
  <si>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</si>
  <si>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</si>
  <si>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</si>
  <si>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</si>
  <si>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</si>
  <si>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</si>
  <si>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</si>
  <si>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</si>
  <si>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</si>
  <si>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</si>
  <si>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</si>
  <si>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</si>
  <si>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</si>
  <si>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</si>
  <si>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</si>
  <si>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</si>
  <si>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</si>
  <si>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</si>
  <si>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</si>
  <si>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</si>
  <si>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</si>
  <si>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</si>
  <si>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</si>
  <si>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</si>
  <si>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</si>
  <si>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</si>
  <si>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</si>
  <si>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</si>
  <si>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</si>
  <si>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</si>
  <si>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</si>
  <si>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</si>
  <si>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</si>
  <si>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</si>
  <si>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</si>
  <si>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</si>
  <si>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</si>
  <si>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</si>
  <si>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</si>
  <si>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</si>
  <si>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</si>
  <si>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</si>
  <si>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</si>
  <si>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</si>
  <si>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</si>
  <si>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</si>
  <si>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</si>
  <si>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</si>
  <si>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</si>
  <si>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</si>
  <si>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</si>
  <si>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</si>
  <si>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</si>
  <si>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</si>
  <si>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</si>
  <si>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</si>
  <si>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</si>
  <si>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</si>
  <si>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</si>
  <si>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</si>
  <si>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</si>
  <si>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</si>
  <si>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</si>
  <si>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</si>
  <si>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</si>
  <si>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</si>
  <si>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</si>
  <si>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</si>
  <si>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</si>
  <si>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</si>
  <si>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</si>
  <si>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</si>
  <si>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</si>
  <si>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</si>
  <si>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</si>
  <si>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</si>
  <si>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</si>
  <si>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</si>
  <si>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</si>
  <si>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</si>
  <si>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</si>
  <si>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</si>
  <si>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</si>
  <si>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</si>
  <si>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</si>
  <si>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</si>
  <si>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</si>
  <si>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</si>
  <si>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</si>
  <si>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</si>
  <si>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</si>
  <si>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</si>
  <si>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</si>
  <si>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</si>
  <si>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</si>
  <si>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</si>
  <si>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</si>
  <si>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</si>
  <si>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</si>
  <si>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</si>
  <si>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</si>
  <si>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</si>
  <si>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</si>
  <si>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</si>
  <si>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</si>
  <si>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</si>
  <si>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</si>
  <si>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</si>
  <si>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</si>
  <si>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</si>
  <si>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</si>
  <si>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</si>
  <si>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</si>
  <si>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</si>
  <si>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</si>
  <si>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</si>
  <si>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</si>
  <si>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</si>
  <si>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</si>
  <si>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</si>
  <si>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</si>
  <si>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</si>
  <si>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</si>
  <si>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</si>
  <si>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</si>
  <si>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</si>
  <si>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</si>
  <si>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</si>
  <si>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</si>
  <si>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</si>
  <si>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</si>
  <si>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</si>
  <si>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</si>
  <si>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</si>
  <si>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</si>
  <si>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</si>
  <si>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</si>
  <si>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</si>
  <si>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</si>
  <si>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</si>
  <si>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</si>
  <si>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</si>
  <si>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</si>
  <si>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</si>
  <si>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</si>
  <si>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</si>
  <si>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</si>
  <si>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</si>
  <si>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</si>
  <si>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</si>
  <si>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</si>
  <si>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</si>
  <si>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</si>
  <si>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</si>
  <si>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</si>
  <si>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</si>
  <si>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</si>
  <si>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</si>
  <si>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</si>
  <si>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</si>
  <si>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</si>
  <si>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</si>
  <si>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</si>
  <si>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</si>
  <si>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</si>
  <si>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</si>
  <si>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</si>
  <si>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</si>
  <si>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</si>
  <si>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</si>
  <si>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</si>
  <si>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</si>
  <si>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</si>
  <si>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</si>
  <si>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</si>
  <si>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</si>
  <si>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</si>
  <si>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</si>
  <si>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</si>
  <si>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</si>
  <si>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</si>
  <si>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</si>
  <si>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</si>
  <si>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</si>
  <si>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</si>
  <si>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</si>
  <si>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</si>
  <si>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</si>
  <si>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</si>
  <si>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</si>
  <si>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</si>
  <si>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</si>
  <si>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</si>
  <si>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</si>
  <si>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</si>
  <si>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</si>
  <si>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</si>
  <si>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</si>
  <si>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</si>
  <si>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</si>
  <si>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</si>
  <si>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</si>
  <si>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</si>
  <si>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</si>
  <si>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</si>
  <si>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</si>
  <si>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</si>
  <si>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</si>
  <si>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</si>
  <si>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</si>
  <si>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</si>
  <si>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</si>
  <si>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</si>
  <si>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</si>
  <si>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</si>
  <si>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</si>
  <si>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</si>
  <si>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</si>
  <si>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</si>
  <si>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</si>
  <si>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</si>
  <si>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</si>
  <si>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</si>
  <si>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</si>
  <si>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</si>
  <si>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</si>
  <si>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</si>
  <si>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</si>
  <si>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</si>
  <si>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</si>
  <si>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</si>
  <si>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</si>
  <si>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</si>
  <si>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</si>
  <si>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</si>
  <si>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</si>
  <si>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</si>
  <si>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</si>
  <si>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</si>
  <si>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</si>
  <si>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</si>
  <si>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</si>
  <si>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</si>
  <si>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</si>
  <si>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</si>
  <si>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</si>
  <si>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</si>
  <si>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</si>
  <si>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</si>
  <si>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</si>
  <si>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</si>
  <si>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</si>
  <si>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</si>
  <si>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</si>
  <si>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</si>
  <si>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</si>
  <si>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</si>
  <si>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</si>
  <si>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</si>
  <si>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</si>
  <si>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</si>
  <si>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</si>
  <si>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</si>
  <si>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</si>
  <si>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</si>
  <si>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</si>
  <si>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</si>
  <si>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</si>
  <si>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</si>
  <si>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</si>
  <si>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</si>
  <si>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</si>
  <si>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</si>
  <si>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</si>
  <si>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</si>
  <si>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</si>
  <si>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</si>
  <si>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</si>
  <si>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</si>
  <si>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</si>
  <si>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</si>
  <si>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</si>
  <si>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</si>
  <si>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</si>
  <si>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</si>
  <si>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</si>
  <si>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</si>
  <si>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</si>
  <si>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</si>
  <si>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</si>
  <si>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</si>
  <si>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</si>
  <si>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</si>
  <si>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</si>
  <si>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</si>
  <si>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</si>
  <si>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</si>
  <si>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</si>
  <si>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</si>
  <si>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</si>
  <si>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</si>
  <si>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</si>
  <si>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</si>
  <si>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</si>
  <si>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</si>
  <si>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</si>
  <si>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</si>
  <si>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</si>
  <si>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</si>
  <si>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</si>
  <si>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</si>
  <si>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</si>
  <si>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</si>
  <si>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</si>
  <si>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</si>
  <si>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</si>
  <si>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</si>
  <si>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</si>
  <si>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</si>
  <si>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</si>
  <si>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</si>
  <si>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</si>
  <si>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</si>
  <si>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</si>
  <si>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</si>
  <si>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</si>
  <si>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</si>
  <si>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</si>
  <si>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</si>
  <si>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</si>
  <si>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</si>
  <si>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</si>
  <si>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</si>
  <si>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</si>
  <si>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</si>
  <si>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</si>
  <si>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</si>
  <si>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</si>
  <si>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</si>
  <si>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</si>
  <si>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</si>
  <si>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</si>
  <si>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</si>
  <si>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</si>
  <si>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</si>
  <si>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</si>
  <si>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</si>
  <si>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</si>
  <si>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</si>
  <si>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</si>
  <si>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</si>
  <si>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</si>
  <si>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</si>
  <si>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</si>
  <si>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</si>
  <si>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</si>
  <si>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</si>
  <si>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</si>
  <si>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</si>
  <si>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</si>
  <si>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</si>
  <si>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</si>
  <si>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</si>
  <si>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</si>
  <si>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</si>
  <si>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</si>
  <si>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</si>
  <si>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</si>
  <si>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</si>
  <si>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</si>
  <si>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</si>
  <si>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</si>
  <si>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</si>
  <si>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</si>
  <si>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</si>
  <si>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</si>
  <si>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</si>
  <si>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</si>
  <si>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</si>
  <si>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</si>
  <si>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</si>
  <si>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</si>
  <si>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</si>
  <si>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</si>
  <si>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</si>
  <si>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</si>
  <si>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</si>
  <si>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</si>
  <si>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</si>
  <si>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</si>
  <si>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</si>
  <si>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</si>
  <si>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</si>
  <si>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</si>
  <si>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</si>
  <si>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</si>
  <si>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</si>
  <si>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</si>
  <si>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</si>
  <si>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</si>
  <si>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</si>
  <si>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</si>
  <si>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</si>
  <si>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</si>
  <si>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</si>
  <si>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</si>
  <si>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</si>
  <si>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</si>
  <si>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</si>
  <si>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</si>
  <si>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</si>
  <si>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</si>
  <si>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</si>
  <si>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</si>
  <si>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</si>
  <si>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</si>
  <si>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</si>
  <si>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</si>
  <si>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</si>
  <si>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</si>
  <si>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</si>
  <si>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</si>
  <si>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</si>
  <si>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</si>
  <si>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</si>
  <si>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</si>
  <si>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</si>
  <si>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</si>
  <si>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</si>
  <si>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</si>
  <si>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</si>
  <si>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</si>
  <si>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</si>
  <si>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</si>
  <si>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</si>
  <si>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</si>
  <si>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</si>
  <si>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</si>
  <si>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</si>
  <si>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</si>
  <si>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</si>
  <si>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</si>
  <si>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</si>
  <si>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</si>
  <si>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</si>
  <si>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</si>
  <si>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</si>
  <si>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</si>
  <si>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</si>
  <si>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</si>
  <si>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</si>
  <si>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</si>
  <si>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</si>
  <si>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</si>
  <si>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</si>
  <si>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</si>
  <si>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</si>
  <si>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</si>
  <si>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</si>
  <si>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</si>
  <si>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</si>
  <si>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</si>
  <si>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</si>
  <si>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</si>
  <si>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</si>
  <si>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</si>
  <si>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</si>
  <si>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</si>
  <si>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</si>
  <si>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</si>
  <si>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</si>
  <si>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</si>
  <si>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</si>
  <si>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</si>
  <si>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</si>
  <si>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</si>
  <si>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</si>
  <si>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</si>
  <si>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</si>
  <si>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</si>
  <si>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</si>
  <si>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</si>
  <si>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</si>
  <si>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</si>
  <si>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</si>
  <si>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</si>
  <si>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</si>
  <si>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</si>
  <si>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</si>
  <si>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</si>
  <si>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</si>
  <si>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</si>
  <si>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</si>
  <si>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</si>
  <si>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</si>
  <si>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</si>
  <si>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</si>
  <si>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</si>
  <si>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</si>
  <si>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</si>
  <si>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</si>
  <si>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</si>
  <si>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</si>
  <si>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</si>
  <si>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</si>
  <si>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</si>
  <si>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</si>
  <si>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</si>
  <si>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</si>
  <si>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</si>
  <si>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</si>
  <si>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</si>
  <si>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</si>
  <si>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</si>
  <si>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</si>
  <si>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</si>
  <si>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</si>
  <si>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</si>
  <si>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</si>
  <si>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</si>
  <si>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</si>
  <si>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</si>
  <si>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</si>
  <si>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</si>
  <si>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</si>
  <si>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</si>
  <si>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</si>
  <si>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</si>
  <si>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</si>
  <si>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</si>
  <si>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</si>
  <si>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</si>
  <si>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</si>
  <si>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</si>
  <si>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</si>
  <si>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</si>
  <si>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</si>
  <si>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</si>
  <si>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</si>
  <si>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</si>
  <si>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</si>
  <si>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</si>
  <si>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</si>
  <si>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</si>
  <si>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</si>
  <si>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</si>
  <si>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</si>
  <si>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</si>
  <si>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</si>
  <si>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</si>
  <si>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</si>
  <si>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</si>
  <si>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</si>
  <si>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</si>
  <si>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</si>
  <si>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</si>
  <si>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</si>
  <si>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</si>
  <si>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</si>
  <si>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</si>
  <si>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</si>
  <si>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</si>
  <si>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</si>
  <si>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</si>
  <si>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</si>
  <si>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</si>
  <si>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</si>
  <si>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</si>
  <si>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</si>
  <si>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</si>
  <si>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</si>
  <si>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</si>
  <si>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</si>
  <si>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</si>
  <si>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</si>
  <si>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</si>
  <si>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</si>
  <si>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</si>
  <si>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</si>
  <si>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</si>
  <si>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</si>
  <si>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</si>
  <si>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</si>
  <si>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</si>
  <si>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</si>
  <si>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</si>
  <si>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</si>
  <si>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</si>
  <si>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</si>
  <si>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</si>
  <si>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</si>
  <si>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</si>
  <si>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</si>
  <si>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</si>
  <si>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</si>
  <si>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</si>
  <si>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</si>
  <si>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</si>
  <si>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</si>
  <si>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</si>
  <si>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</si>
  <si>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</si>
  <si>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</si>
  <si>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</si>
  <si>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</si>
  <si>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</si>
  <si>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</si>
  <si>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</si>
  <si>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</si>
  <si>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</si>
  <si>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</si>
  <si>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</si>
  <si>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</si>
  <si>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</si>
  <si>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</si>
  <si>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</si>
  <si>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</si>
  <si>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</si>
  <si>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</si>
  <si>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</si>
  <si>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</si>
  <si>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</si>
  <si>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</si>
  <si>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</si>
  <si>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</si>
  <si>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</si>
  <si>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</si>
  <si>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</si>
  <si>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</si>
  <si>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</si>
  <si>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</si>
  <si>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</si>
  <si>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</si>
  <si>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</si>
  <si>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</si>
  <si>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</si>
  <si>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</si>
  <si>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</si>
  <si>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</si>
  <si>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</si>
  <si>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</si>
  <si>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</si>
  <si>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</si>
  <si>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</si>
  <si>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</si>
  <si>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</si>
  <si>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</si>
  <si>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</si>
  <si>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</si>
  <si>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</si>
  <si>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</si>
  <si>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</si>
  <si>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</si>
  <si>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</si>
  <si>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</si>
  <si>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</si>
  <si>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</si>
  <si>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</si>
  <si>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</si>
  <si>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</si>
  <si>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</si>
  <si>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</si>
  <si>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</si>
  <si>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</si>
  <si>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</si>
  <si>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</si>
  <si>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</si>
  <si>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</si>
  <si>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</si>
  <si>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</si>
  <si>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</si>
  <si>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</si>
  <si>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</si>
  <si>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</si>
  <si>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</si>
  <si>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</si>
  <si>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</si>
  <si>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</si>
  <si>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</si>
  <si>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</si>
  <si>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</si>
  <si>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</si>
  <si>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</si>
  <si>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</si>
  <si>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</si>
  <si>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</si>
  <si>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</si>
  <si>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</si>
  <si>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</si>
  <si>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</si>
  <si>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</si>
  <si>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</si>
  <si>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</si>
  <si>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</si>
  <si>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</si>
  <si>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</si>
  <si>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</si>
  <si>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</si>
  <si>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</si>
  <si>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</si>
  <si>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</si>
  <si>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</si>
  <si>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</si>
  <si>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</si>
  <si>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</si>
  <si>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</si>
  <si>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</si>
  <si>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</si>
  <si>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</si>
  <si>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</si>
  <si>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</si>
  <si>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</si>
  <si>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</si>
  <si>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</si>
  <si>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</si>
  <si>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</si>
  <si>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</si>
  <si>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</si>
  <si>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</si>
  <si>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</si>
  <si>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</si>
  <si>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</si>
  <si>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</si>
  <si>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</si>
  <si>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</si>
  <si>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</si>
  <si>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</si>
  <si>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</si>
  <si>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</si>
  <si>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</si>
  <si>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</si>
  <si>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</si>
  <si>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</si>
  <si>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</si>
  <si>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</si>
  <si>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</si>
  <si>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</si>
  <si>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</si>
  <si>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</si>
  <si>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</si>
  <si>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</si>
  <si>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</si>
  <si>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</si>
  <si>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</si>
  <si>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</si>
  <si>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</si>
  <si>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</si>
  <si>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</si>
  <si>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</si>
  <si>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</si>
  <si>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</si>
  <si>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</si>
  <si>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</si>
  <si>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</si>
  <si>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</si>
  <si>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</si>
  <si>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</si>
  <si>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</si>
  <si>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</si>
  <si>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</si>
  <si>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</si>
  <si>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</si>
  <si>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</si>
  <si>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</si>
  <si>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</si>
  <si>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</si>
  <si>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</si>
  <si>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</si>
  <si>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</si>
  <si>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</si>
  <si>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</si>
  <si>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</si>
  <si>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</si>
  <si>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</si>
  <si>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</si>
  <si>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</si>
  <si>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</si>
  <si>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</si>
  <si>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</si>
  <si>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</si>
  <si>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</si>
  <si>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</si>
  <si>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</si>
  <si>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</si>
  <si>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</si>
  <si>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</si>
  <si>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</si>
  <si>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</si>
  <si>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</si>
  <si>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</si>
  <si>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</si>
  <si>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</si>
  <si>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</si>
  <si>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</si>
  <si>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</si>
  <si>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</si>
  <si>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</si>
  <si>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</si>
  <si>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</si>
  <si>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</si>
  <si>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</si>
  <si>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</si>
  <si>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</si>
  <si>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</si>
  <si>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</si>
  <si>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</si>
  <si>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</si>
  <si>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</si>
  <si>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</si>
  <si>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</si>
  <si>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</si>
  <si>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</si>
  <si>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</si>
  <si>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</si>
  <si>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</si>
  <si>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</si>
  <si>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</si>
  <si>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</si>
  <si>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</si>
  <si>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</si>
  <si>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</si>
  <si>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</si>
  <si>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</si>
  <si>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</si>
  <si>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</si>
  <si>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</si>
  <si>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</si>
  <si>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</si>
  <si>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</si>
  <si>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</si>
  <si>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</si>
  <si>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</si>
  <si>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</si>
  <si>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</si>
  <si>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</si>
  <si>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</si>
  <si>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</si>
  <si>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</si>
  <si>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</si>
  <si>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</si>
  <si>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</si>
  <si>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</si>
  <si>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</si>
  <si>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</si>
  <si>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</si>
  <si>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</si>
  <si>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</si>
  <si>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</si>
  <si>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</si>
  <si>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</si>
  <si>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</si>
  <si>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</si>
  <si>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</si>
  <si>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</si>
  <si>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</si>
  <si>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</si>
  <si>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</si>
  <si>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</si>
  <si>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</si>
  <si>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</si>
  <si>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</si>
  <si>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</si>
  <si>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</si>
  <si>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</si>
  <si>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</si>
  <si>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</si>
  <si>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</si>
  <si>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</si>
  <si>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</si>
  <si>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</si>
  <si>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</si>
  <si>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</si>
  <si>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</si>
  <si>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</si>
  <si>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</si>
  <si>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</si>
  <si>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</si>
  <si>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</si>
  <si>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</si>
  <si>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</si>
  <si>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</si>
  <si>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</si>
  <si>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</si>
  <si>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</si>
  <si>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</si>
  <si>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</si>
  <si>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</si>
  <si>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</si>
  <si>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</si>
  <si>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</si>
  <si>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</si>
  <si>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</si>
  <si>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</si>
  <si>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</si>
  <si>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</si>
  <si>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</si>
  <si>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</si>
  <si>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</si>
  <si>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</si>
  <si>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</si>
  <si>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</si>
  <si>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</si>
  <si>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</si>
  <si>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</si>
  <si>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</si>
  <si>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</si>
  <si>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</si>
  <si>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</si>
  <si>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</si>
  <si>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</si>
  <si>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</si>
  <si>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</si>
  <si>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</si>
  <si>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</si>
  <si>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</si>
  <si>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</si>
  <si>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</si>
  <si>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</si>
  <si>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</si>
  <si>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</si>
  <si>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</si>
  <si>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</si>
  <si>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</si>
  <si>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</si>
  <si>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</si>
  <si>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</si>
  <si>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</si>
  <si>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</si>
  <si>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</si>
  <si>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</si>
  <si>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</si>
  <si>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</si>
  <si>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</si>
  <si>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</si>
  <si>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</si>
  <si>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</si>
  <si>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</si>
  <si>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</si>
  <si>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</si>
  <si>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</si>
  <si>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</si>
  <si>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</si>
  <si>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</si>
  <si>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</si>
  <si>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</si>
  <si>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</si>
  <si>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</si>
  <si>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</si>
  <si>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</si>
  <si>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</si>
  <si>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</si>
  <si>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</si>
  <si>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</si>
  <si>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</si>
  <si>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</si>
  <si>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</si>
  <si>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</si>
  <si>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</si>
  <si>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</si>
  <si>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</si>
  <si>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</si>
  <si>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</si>
  <si>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</si>
  <si>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</si>
  <si>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</si>
  <si>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</si>
  <si>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</si>
  <si>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</si>
  <si>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</si>
  <si>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</si>
  <si>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</si>
  <si>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</si>
  <si>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</si>
  <si>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</si>
  <si>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</si>
  <si>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</si>
  <si>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</si>
  <si>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</si>
  <si>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</si>
  <si>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</si>
  <si>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</si>
  <si>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</si>
  <si>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</si>
  <si>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</si>
  <si>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</si>
  <si>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</si>
  <si>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</si>
  <si>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</si>
  <si>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</si>
  <si>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</si>
  <si>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</si>
  <si>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</si>
  <si>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</si>
  <si>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</si>
  <si>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</si>
  <si>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</si>
  <si>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</si>
  <si>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</si>
  <si>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</si>
  <si>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</si>
  <si>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</si>
  <si>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</si>
  <si>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</si>
  <si>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</si>
  <si>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</si>
  <si>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</si>
  <si>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</si>
  <si>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</si>
  <si>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</si>
  <si>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</si>
  <si>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</si>
  <si>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</si>
  <si>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</si>
  <si>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</si>
  <si>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</si>
  <si>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</si>
  <si>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</si>
  <si>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</si>
  <si>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</si>
  <si>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</si>
  <si>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</si>
  <si>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</si>
  <si>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</si>
  <si>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</si>
  <si>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</si>
  <si>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</si>
  <si>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</si>
  <si>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</si>
  <si>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</si>
  <si>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</si>
  <si>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</si>
  <si>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</si>
  <si>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</si>
  <si>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</si>
  <si>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</si>
  <si>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</si>
  <si>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</si>
  <si>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</si>
  <si>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</si>
  <si>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</si>
  <si>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</si>
  <si>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</si>
  <si>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</si>
  <si>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</si>
  <si>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</si>
  <si>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</si>
  <si>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</si>
  <si>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</si>
  <si>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</si>
  <si>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</si>
  <si>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</si>
  <si>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</si>
  <si>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</si>
  <si>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</si>
  <si>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</si>
  <si>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</si>
  <si>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</si>
  <si>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</si>
  <si>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</si>
  <si>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</si>
  <si>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</si>
  <si>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</si>
  <si>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</si>
  <si>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</si>
  <si>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</si>
  <si>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</si>
  <si>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</si>
  <si>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</si>
  <si>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</si>
  <si>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</si>
  <si>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</si>
  <si>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</si>
  <si>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</si>
  <si>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</si>
  <si>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</si>
  <si>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</si>
  <si>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</si>
  <si>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</si>
  <si>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</si>
  <si>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</si>
  <si>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</si>
  <si>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</si>
  <si>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</si>
  <si>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</si>
  <si>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</si>
  <si>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</si>
  <si>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</si>
  <si>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</si>
  <si>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</si>
  <si>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</si>
  <si>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</si>
  <si>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</si>
  <si>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</si>
  <si>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</si>
  <si>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</si>
  <si>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</si>
  <si>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</si>
  <si>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</si>
  <si>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</si>
  <si>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</si>
  <si>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</si>
  <si>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</si>
  <si>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</si>
  <si>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</si>
  <si>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</si>
  <si>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</si>
  <si>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</si>
  <si>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</si>
  <si>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</si>
  <si>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</si>
  <si>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</si>
  <si>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</si>
  <si>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</si>
  <si>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</si>
  <si>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</si>
  <si>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</si>
  <si>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</si>
  <si>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</si>
  <si>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</si>
  <si>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</si>
  <si>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</si>
  <si>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</si>
  <si>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</si>
  <si>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</si>
  <si>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</si>
  <si>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</si>
  <si>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</si>
  <si>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</si>
  <si>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</si>
  <si>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</si>
  <si>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</si>
  <si>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</si>
  <si>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</si>
  <si>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</si>
  <si>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</si>
  <si>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</si>
  <si>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</si>
  <si>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</si>
  <si>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</si>
  <si>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</si>
  <si>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</si>
  <si>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</si>
  <si>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</si>
  <si>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</si>
  <si>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</si>
  <si>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</si>
  <si>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</si>
  <si>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</si>
  <si>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</si>
  <si>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</si>
  <si>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</si>
  <si>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</si>
  <si>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</si>
  <si>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</si>
  <si>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</si>
  <si>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</si>
  <si>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</si>
  <si>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</si>
  <si>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</si>
  <si>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</si>
  <si>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</si>
  <si>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</si>
  <si>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</si>
  <si>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</si>
  <si>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</si>
  <si>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</si>
  <si>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</si>
  <si>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</si>
  <si>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</si>
  <si>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</si>
  <si>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</si>
  <si>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</si>
  <si>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</si>
  <si>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</si>
  <si>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</si>
  <si>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</si>
  <si>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</si>
  <si>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</si>
  <si>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</si>
  <si>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</si>
  <si>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</si>
  <si>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</si>
  <si>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</si>
  <si>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</si>
  <si>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</si>
  <si>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</si>
  <si>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</si>
  <si>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</si>
  <si>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</si>
  <si>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</si>
  <si>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</si>
  <si>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</si>
  <si>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</si>
  <si>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</si>
  <si>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</si>
  <si>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</si>
  <si>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</si>
  <si>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</si>
  <si>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</si>
  <si>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</si>
  <si>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</si>
  <si>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</si>
  <si>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</si>
  <si>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</si>
  <si>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</si>
  <si>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</si>
  <si>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</si>
  <si>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</si>
  <si>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</si>
  <si>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</si>
  <si>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</si>
  <si>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</si>
  <si>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</si>
  <si>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</si>
  <si>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</si>
  <si>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</si>
  <si>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</si>
  <si>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</si>
  <si>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</si>
  <si>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</si>
  <si>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</si>
  <si>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</si>
  <si>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</si>
  <si>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</si>
  <si>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</si>
  <si>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</si>
  <si>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</si>
  <si>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</si>
  <si>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</si>
  <si>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</si>
  <si>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</si>
  <si>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</si>
  <si>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</si>
  <si>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</si>
  <si>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</si>
  <si>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</si>
  <si>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</si>
  <si>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</si>
  <si>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</si>
  <si>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</si>
  <si>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</si>
  <si>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</si>
  <si>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</si>
  <si>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</si>
  <si>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</si>
  <si>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</si>
  <si>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</si>
  <si>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</si>
  <si>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</si>
  <si>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</si>
  <si>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</si>
  <si>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</si>
  <si>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</si>
  <si>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</si>
  <si>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</si>
  <si>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</si>
  <si>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</si>
  <si>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</si>
  <si>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</si>
  <si>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</si>
  <si>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</si>
  <si>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</si>
  <si>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</si>
  <si>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</si>
  <si>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</si>
  <si>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</si>
  <si>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</si>
  <si>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</si>
  <si>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</si>
  <si>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</si>
  <si>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</si>
  <si>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</si>
  <si>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</si>
  <si>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</si>
  <si>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</si>
  <si>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</si>
  <si>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</si>
  <si>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</si>
  <si>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</si>
  <si>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</si>
  <si>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</si>
  <si>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</si>
  <si>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</si>
  <si>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</si>
  <si>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</si>
  <si>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</si>
  <si>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</si>
  <si>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</si>
  <si>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</si>
  <si>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</si>
  <si>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</si>
  <si>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</si>
  <si>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</si>
  <si>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</si>
  <si>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</si>
  <si>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</si>
  <si>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</si>
  <si>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</si>
  <si>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</si>
  <si>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</si>
  <si>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</si>
  <si>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</si>
  <si>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</si>
  <si>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</si>
  <si>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</si>
  <si>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</si>
  <si>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</si>
  <si>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</si>
  <si>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</si>
  <si>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</si>
  <si>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</si>
  <si>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</si>
  <si>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</si>
  <si>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</si>
  <si>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</si>
  <si>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</si>
  <si>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</si>
  <si>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</si>
  <si>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</si>
  <si>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</si>
  <si>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</si>
  <si>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</si>
  <si>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</si>
  <si>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</si>
  <si>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</si>
  <si>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</si>
  <si>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</si>
  <si>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</si>
  <si>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</si>
  <si>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</si>
  <si>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</si>
  <si>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</si>
  <si>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</si>
  <si>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</si>
  <si>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</si>
  <si>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</si>
  <si>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</si>
  <si>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</si>
  <si>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</si>
  <si>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</si>
  <si>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</si>
  <si>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</si>
  <si>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</si>
  <si>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</si>
  <si>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</si>
  <si>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</si>
  <si>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</si>
  <si>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</si>
  <si>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</si>
  <si>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</si>
  <si>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</si>
  <si>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</si>
  <si>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</si>
  <si>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</si>
  <si>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</si>
  <si>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</si>
  <si>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</si>
  <si>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</si>
  <si>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</si>
  <si>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</si>
  <si>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</si>
  <si>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</si>
  <si>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</si>
  <si>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</si>
  <si>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</si>
  <si>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</si>
  <si>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</si>
  <si>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</si>
  <si>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</si>
  <si>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</si>
  <si>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</si>
  <si>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</si>
  <si>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</si>
  <si>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</si>
  <si>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</si>
  <si>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</si>
  <si>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</si>
  <si>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</si>
  <si>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</si>
  <si>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</si>
  <si>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</si>
  <si>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</si>
  <si>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</si>
  <si>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</si>
  <si>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</si>
  <si>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</si>
  <si>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</si>
  <si>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</si>
  <si>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</si>
  <si>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</si>
  <si>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</si>
  <si>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</si>
  <si>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</si>
  <si>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</si>
  <si>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</si>
  <si>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</si>
  <si>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</si>
  <si>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</si>
  <si>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</si>
  <si>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</si>
  <si>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</si>
  <si>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</si>
  <si>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</si>
  <si>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</si>
  <si>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</si>
  <si>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</si>
  <si>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</si>
  <si>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</si>
  <si>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</si>
  <si>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</si>
  <si>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</si>
  <si>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</si>
  <si>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</si>
  <si>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</si>
  <si>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</si>
  <si>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</si>
  <si>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</si>
  <si>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</si>
  <si>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</si>
  <si>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</si>
  <si>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</si>
  <si>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</si>
  <si>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</si>
  <si>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</si>
  <si>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</si>
  <si>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</si>
  <si>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</si>
  <si>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</si>
  <si>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</si>
  <si>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</si>
  <si>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</si>
  <si>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</si>
  <si>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</si>
  <si>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</si>
  <si>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</si>
  <si>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</si>
  <si>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</si>
  <si>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</si>
  <si>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</si>
  <si>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</si>
  <si>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</si>
  <si>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</si>
  <si>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</si>
  <si>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</si>
  <si>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</si>
  <si>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</si>
  <si>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</si>
  <si>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</si>
  <si>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</si>
  <si>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</si>
  <si>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</si>
  <si>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</si>
  <si>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</si>
  <si>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</si>
  <si>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</si>
  <si>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</si>
  <si>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</si>
  <si>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</si>
  <si>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</si>
  <si>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</si>
  <si>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</si>
  <si>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</si>
  <si>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</si>
  <si>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</si>
  <si>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</si>
  <si>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</si>
  <si>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</si>
  <si>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</si>
  <si>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</si>
  <si>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</si>
  <si>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</si>
  <si>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</si>
  <si>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</si>
  <si>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</si>
  <si>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</si>
  <si>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</si>
  <si>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</si>
  <si>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</si>
  <si>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</si>
  <si>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</si>
  <si>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</si>
  <si>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</si>
  <si>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</si>
  <si>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</si>
  <si>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</si>
  <si>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</si>
  <si>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</si>
  <si>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</si>
  <si>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</si>
  <si>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</si>
  <si>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</si>
  <si>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</si>
  <si>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</si>
  <si>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</si>
  <si>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</si>
  <si>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</si>
  <si>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</si>
  <si>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</si>
  <si>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</si>
  <si>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</si>
  <si>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</si>
  <si>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</si>
  <si>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</si>
  <si>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</si>
  <si>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</si>
  <si>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</si>
  <si>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</si>
  <si>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</si>
  <si>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</si>
  <si>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</si>
  <si>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</si>
  <si>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</si>
  <si>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</si>
  <si>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</si>
  <si>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</si>
  <si>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</si>
  <si>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</si>
  <si>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</si>
  <si>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</si>
  <si>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</si>
  <si>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</si>
  <si>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</si>
  <si>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</si>
  <si>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</si>
  <si>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</si>
  <si>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</si>
  <si>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</si>
  <si>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</si>
  <si>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</si>
  <si>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</si>
  <si>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</si>
  <si>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</si>
  <si>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</si>
  <si>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</si>
  <si>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</si>
  <si>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</si>
  <si>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</si>
  <si>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</si>
  <si>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</si>
  <si>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</si>
  <si>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</si>
  <si>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</si>
  <si>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</si>
  <si>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</si>
  <si>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</si>
  <si>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</si>
  <si>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</si>
  <si>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</si>
  <si>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</si>
  <si>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</si>
  <si>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</si>
  <si>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</si>
  <si>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</si>
  <si>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</si>
  <si>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</si>
  <si>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</si>
  <si>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</si>
  <si>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</si>
  <si>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</si>
  <si>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</si>
  <si>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</si>
  <si>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</si>
  <si>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</si>
  <si>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</si>
  <si>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</si>
  <si>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</si>
  <si>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</si>
  <si>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</si>
  <si>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</si>
  <si>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</si>
  <si>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</si>
  <si>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</si>
  <si>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</si>
  <si>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</si>
  <si>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</si>
  <si>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</si>
  <si>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</si>
  <si>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</si>
  <si>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</si>
  <si>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</si>
  <si>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</si>
  <si>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</si>
  <si>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</si>
  <si>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</si>
  <si>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</si>
  <si>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</si>
  <si>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</si>
  <si>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</si>
  <si>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</si>
  <si>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</si>
  <si>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</si>
  <si>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</si>
  <si>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</si>
  <si>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</si>
  <si>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</si>
  <si>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</si>
  <si>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</si>
  <si>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</si>
  <si>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</si>
  <si>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</si>
  <si>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</si>
  <si>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</si>
  <si>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</si>
  <si>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</si>
  <si>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</si>
  <si>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</si>
  <si>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</si>
  <si>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</si>
  <si>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</si>
  <si>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</si>
  <si>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</si>
  <si>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</si>
  <si>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</si>
  <si>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</si>
  <si>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</si>
  <si>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</si>
  <si>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</si>
  <si>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</si>
  <si>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</si>
  <si>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</si>
  <si>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</si>
  <si>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</si>
  <si>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</si>
  <si>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</si>
  <si>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</si>
  <si>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</si>
  <si>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</si>
  <si>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</si>
  <si>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</si>
  <si>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</si>
  <si>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</si>
  <si>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</si>
  <si>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</si>
  <si>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</si>
  <si>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</si>
  <si>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</si>
  <si>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</si>
  <si>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</si>
  <si>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</si>
  <si>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</si>
  <si>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</si>
  <si>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</si>
  <si>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</si>
  <si>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</si>
  <si>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</si>
  <si>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</si>
  <si>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</si>
  <si>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</si>
  <si>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</si>
  <si>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</si>
  <si>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</si>
  <si>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</si>
  <si>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</si>
  <si>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</si>
  <si>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</si>
  <si>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</si>
  <si>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</si>
  <si>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</si>
  <si>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</si>
  <si>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</si>
  <si>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</si>
  <si>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</si>
  <si>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</si>
  <si>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</si>
  <si>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</si>
  <si>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</si>
  <si>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</si>
  <si>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</si>
  <si>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</si>
  <si>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</si>
  <si>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</si>
  <si>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</si>
  <si>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</si>
  <si>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</si>
  <si>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</si>
  <si>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</si>
  <si>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</si>
  <si>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</si>
  <si>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</si>
  <si>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</si>
  <si>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</si>
  <si>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</si>
  <si>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</si>
  <si>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</si>
  <si>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</si>
  <si>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</si>
  <si>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</si>
  <si>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</si>
  <si>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</si>
  <si>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</si>
  <si>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</si>
  <si>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</si>
  <si>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</si>
  <si>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</si>
  <si>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</si>
  <si>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</si>
  <si>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</si>
  <si>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</si>
  <si>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</si>
  <si>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</si>
  <si>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</si>
  <si>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</si>
  <si>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</si>
  <si>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</si>
  <si>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</si>
  <si>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</si>
  <si>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</si>
  <si>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</si>
  <si>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</si>
  <si>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</si>
  <si>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</si>
  <si>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</si>
  <si>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</si>
  <si>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</si>
  <si>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</si>
  <si>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</si>
  <si>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</si>
  <si>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</si>
  <si>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</si>
  <si>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</si>
  <si>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</si>
  <si>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</si>
  <si>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</si>
  <si>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</si>
  <si>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</si>
  <si>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</si>
  <si>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</si>
  <si>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</si>
  <si>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</si>
  <si>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</si>
  <si>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</si>
  <si>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</si>
  <si>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</si>
  <si>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</si>
  <si>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</si>
  <si>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</si>
  <si>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</si>
  <si>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</si>
  <si>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</si>
  <si>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</si>
  <si>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</si>
  <si>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</si>
  <si>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</si>
  <si>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</si>
  <si>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</si>
  <si>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</si>
  <si>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</si>
  <si>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</si>
  <si>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</si>
  <si>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</si>
  <si>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</si>
  <si>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</si>
  <si>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</si>
  <si>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</si>
  <si>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</si>
  <si>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</si>
  <si>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</si>
  <si>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</si>
  <si>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</si>
  <si>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</si>
  <si>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</si>
  <si>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</si>
  <si>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</si>
  <si>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</si>
  <si>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</si>
  <si>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</si>
  <si>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</si>
  <si>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</si>
  <si>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</si>
  <si>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</si>
  <si>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</si>
  <si>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</si>
  <si>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</si>
  <si>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</si>
  <si>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</si>
  <si>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</si>
  <si>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</si>
  <si>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</si>
  <si>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</si>
  <si>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</si>
  <si>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</si>
  <si>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</si>
  <si>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</si>
  <si>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</si>
  <si>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</si>
  <si>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</si>
  <si>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</si>
  <si>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</si>
  <si>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</si>
  <si>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</si>
  <si>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</si>
  <si>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</si>
  <si>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</si>
  <si>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</si>
  <si>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</si>
  <si>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</si>
  <si>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</si>
  <si>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</si>
  <si>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</si>
  <si>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</si>
  <si>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</si>
  <si>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</si>
  <si>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</si>
  <si>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</si>
  <si>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</si>
  <si>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</si>
  <si>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</si>
  <si>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</si>
  <si>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</si>
  <si>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</si>
  <si>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</si>
  <si>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</si>
  <si>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</si>
  <si>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</si>
  <si>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</si>
  <si>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</si>
  <si>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</si>
  <si>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</si>
  <si>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</si>
  <si>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</si>
  <si>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</si>
  <si>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</si>
  <si>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</si>
  <si>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</si>
  <si>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</si>
  <si>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</si>
  <si>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</si>
  <si>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</si>
  <si>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</si>
  <si>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</si>
  <si>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</si>
  <si>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</si>
  <si>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</si>
  <si>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</si>
  <si>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</si>
  <si>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</si>
  <si>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</si>
  <si>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</si>
  <si>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</si>
  <si>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</si>
  <si>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</si>
  <si>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</si>
  <si>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</si>
  <si>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</si>
  <si>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</si>
  <si>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</si>
  <si>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</si>
  <si>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</si>
  <si>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</si>
  <si>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</si>
  <si>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</si>
  <si>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</si>
  <si>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</si>
  <si>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</si>
  <si>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</si>
  <si>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</si>
  <si>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</si>
  <si>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</si>
  <si>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</si>
  <si>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</si>
  <si>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</si>
  <si>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</si>
  <si>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</si>
  <si>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</si>
  <si>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</si>
  <si>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</si>
  <si>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</si>
  <si>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</si>
  <si>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</si>
  <si>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</si>
  <si>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</si>
  <si>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</si>
  <si>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</si>
  <si>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</si>
  <si>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</si>
  <si>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</si>
  <si>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</si>
  <si>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</si>
  <si>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</si>
  <si>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</si>
  <si>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</si>
  <si>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</si>
  <si>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</si>
  <si>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</si>
  <si>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</si>
  <si>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</si>
  <si>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</si>
  <si>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</si>
  <si>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</si>
  <si>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</si>
  <si>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</si>
  <si>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</si>
  <si>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</si>
  <si>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</si>
  <si>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</si>
  <si>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</si>
  <si>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</si>
  <si>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</si>
  <si>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</si>
  <si>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</si>
  <si>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</si>
  <si>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</si>
  <si>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</si>
  <si>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</si>
  <si>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</si>
  <si>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</si>
  <si>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</si>
  <si>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</si>
  <si>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</si>
  <si>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</si>
  <si>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</si>
  <si>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</si>
  <si>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</si>
  <si>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</si>
  <si>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</si>
  <si>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</si>
  <si>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</si>
  <si>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</si>
  <si>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</si>
  <si>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</si>
  <si>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</si>
  <si>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</si>
  <si>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</si>
  <si>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</si>
  <si>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</si>
  <si>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</si>
  <si>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</si>
  <si>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</si>
  <si>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</si>
  <si>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</si>
  <si>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</si>
  <si>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</si>
  <si>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</si>
  <si>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</si>
  <si>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</si>
  <si>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</si>
  <si>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</si>
  <si>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</si>
  <si>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</si>
  <si>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</si>
  <si>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</si>
  <si>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</si>
  <si>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</si>
  <si>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</si>
  <si>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</si>
  <si>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</si>
  <si>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</si>
  <si>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</si>
  <si>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</si>
  <si>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</si>
  <si>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</si>
  <si>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</si>
  <si>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</si>
  <si>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</si>
  <si>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</si>
  <si>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</si>
  <si>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</si>
  <si>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</si>
  <si>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</si>
  <si>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</si>
  <si>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</si>
  <si>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</si>
  <si>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</si>
  <si>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</si>
  <si>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</si>
  <si>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</si>
  <si>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</si>
  <si>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</si>
  <si>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</si>
  <si>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</si>
  <si>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</si>
  <si>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</si>
  <si>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</si>
  <si>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</si>
  <si>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</si>
  <si>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</si>
  <si>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</si>
  <si>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</si>
  <si>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</si>
  <si>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</si>
  <si>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</si>
  <si>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</si>
  <si>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</si>
  <si>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</si>
  <si>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</si>
  <si>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</si>
  <si>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</si>
  <si>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</si>
  <si>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</si>
  <si>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</si>
  <si>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</si>
  <si>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</si>
  <si>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</si>
  <si>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</si>
  <si>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</si>
  <si>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</si>
  <si>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</si>
  <si>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</si>
  <si>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</si>
  <si>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</si>
  <si>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</si>
  <si>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</si>
  <si>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</si>
  <si>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</si>
  <si>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</si>
  <si>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</si>
  <si>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</si>
  <si>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</si>
  <si>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</si>
  <si>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</si>
  <si>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</si>
  <si>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</si>
  <si>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</si>
  <si>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</si>
  <si>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</si>
  <si>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</si>
  <si>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</si>
  <si>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</si>
  <si>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</si>
  <si>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</si>
  <si>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</si>
  <si>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</si>
  <si>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</si>
  <si>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</si>
  <si>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</si>
  <si>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</si>
  <si>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</si>
  <si>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</si>
  <si>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</si>
  <si>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</si>
  <si>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</si>
  <si>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</si>
  <si>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</si>
  <si>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</si>
  <si>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</si>
  <si>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</si>
  <si>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</si>
  <si>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</si>
  <si>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</si>
  <si>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</si>
  <si>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</si>
  <si>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</si>
  <si>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</si>
  <si>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</si>
  <si>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</si>
  <si>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</si>
  <si>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</si>
  <si>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</si>
  <si>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</si>
  <si>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</si>
  <si>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</si>
  <si>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</si>
  <si>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</si>
  <si>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</si>
  <si>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</si>
  <si>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</si>
  <si>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</si>
  <si>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</si>
  <si>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</si>
  <si>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</si>
  <si>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</si>
  <si>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</si>
  <si>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</si>
  <si>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</si>
  <si>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</si>
  <si>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</si>
  <si>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</si>
  <si>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</si>
  <si>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</si>
  <si>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</si>
  <si>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</si>
  <si>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</si>
  <si>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</si>
  <si>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</si>
  <si>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</si>
  <si>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</si>
  <si>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</si>
  <si>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</si>
  <si>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</si>
  <si>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</si>
  <si>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</si>
  <si>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</si>
  <si>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</si>
  <si>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</si>
  <si>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</si>
  <si>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</si>
  <si>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</si>
  <si>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</si>
  <si>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</si>
  <si>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</si>
  <si>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</si>
  <si>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</si>
  <si>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</si>
  <si>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</si>
  <si>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</si>
  <si>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</si>
  <si>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</si>
  <si>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</si>
  <si>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</si>
  <si>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</si>
  <si>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</si>
  <si>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</si>
  <si>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</si>
  <si>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</si>
  <si>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</si>
  <si>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</si>
  <si>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</si>
  <si>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</si>
  <si>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</si>
  <si>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</si>
  <si>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</si>
  <si>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</si>
  <si>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</si>
  <si>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</si>
  <si>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</si>
  <si>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</si>
  <si>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</si>
  <si>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</si>
  <si>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</si>
  <si>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</si>
  <si>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</si>
  <si>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</si>
  <si>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</si>
  <si>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</si>
  <si>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</si>
  <si>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</si>
  <si>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</si>
  <si>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</si>
  <si>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</si>
  <si>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</si>
  <si>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</si>
  <si>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</si>
  <si>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</si>
  <si>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</si>
  <si>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</si>
  <si>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</si>
  <si>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</si>
  <si>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</si>
  <si>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</si>
  <si>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</si>
  <si>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</si>
  <si>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</si>
  <si>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</si>
  <si>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</si>
  <si>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</si>
  <si>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</si>
  <si>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</si>
  <si>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</si>
  <si>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</si>
  <si>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</si>
  <si>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</si>
  <si>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</si>
  <si>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</si>
  <si>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</si>
  <si>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</si>
  <si>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</si>
  <si>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</si>
  <si>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</si>
  <si>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</si>
  <si>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</si>
  <si>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</si>
  <si>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</si>
  <si>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</si>
  <si>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</si>
  <si>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</si>
  <si>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</si>
  <si>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</si>
  <si>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</si>
  <si>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</si>
  <si>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</si>
  <si>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</si>
  <si>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</si>
  <si>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</si>
  <si>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</si>
  <si>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</si>
  <si>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</si>
  <si>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</si>
  <si>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</si>
  <si>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</si>
  <si>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</si>
  <si>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</si>
  <si>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</si>
  <si>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</si>
  <si>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</si>
  <si>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</si>
  <si>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</si>
  <si>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</si>
  <si>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</si>
  <si>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</si>
  <si>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</si>
  <si>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</si>
  <si>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</si>
  <si>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</si>
  <si>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</si>
  <si>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</si>
  <si>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</si>
  <si>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</si>
  <si>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</si>
  <si>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</si>
  <si>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</si>
  <si>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</si>
  <si>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</si>
  <si>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</si>
  <si>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</si>
  <si>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</si>
  <si>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</si>
  <si>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</si>
  <si>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</si>
  <si>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</si>
  <si>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</si>
  <si>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</si>
  <si>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</si>
  <si>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</si>
  <si>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</si>
  <si>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</si>
  <si>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</si>
  <si>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</si>
  <si>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</si>
  <si>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</si>
  <si>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</si>
  <si>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</si>
  <si>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</si>
  <si>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</si>
  <si>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</si>
  <si>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</si>
  <si>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</si>
  <si>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</si>
  <si>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</si>
  <si>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</si>
  <si>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</si>
  <si>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</si>
  <si>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</si>
  <si>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</si>
  <si>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</si>
  <si>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</si>
  <si>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</si>
  <si>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</si>
  <si>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</si>
  <si>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</si>
  <si>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</si>
  <si>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</si>
  <si>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</si>
  <si>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</si>
  <si>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</si>
  <si>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</si>
  <si>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</si>
  <si>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</si>
  <si>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</si>
  <si>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</si>
  <si>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</si>
  <si>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</si>
  <si>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</si>
  <si>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</si>
  <si>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</si>
  <si>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</si>
  <si>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</si>
  <si>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</si>
  <si>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</si>
  <si>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</si>
  <si>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</si>
  <si>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</si>
  <si>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</si>
  <si>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</si>
  <si>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</si>
  <si>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</si>
  <si>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</si>
  <si>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</si>
  <si>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</si>
  <si>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</si>
  <si>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</si>
  <si>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</si>
  <si>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</si>
  <si>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</si>
  <si>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</si>
  <si>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</si>
  <si>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</si>
  <si>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</si>
  <si>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</si>
  <si>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</si>
  <si>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</si>
  <si>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</si>
  <si>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</si>
  <si>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</si>
  <si>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</si>
  <si>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</si>
  <si>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</si>
  <si>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</si>
  <si>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</si>
  <si>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</si>
  <si>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</si>
  <si>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</si>
  <si>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</si>
  <si>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</si>
  <si>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</si>
  <si>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</si>
  <si>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</si>
  <si>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</si>
  <si>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</si>
  <si>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</si>
  <si>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</si>
  <si>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</si>
  <si>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</si>
  <si>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</si>
  <si>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</si>
  <si>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</si>
  <si>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</si>
  <si>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</si>
  <si>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</si>
  <si>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</si>
  <si>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</si>
  <si>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</si>
  <si>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</si>
  <si>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</si>
  <si>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</si>
  <si>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</si>
  <si>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</si>
  <si>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</si>
  <si>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</si>
  <si>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</si>
  <si>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</si>
  <si>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</si>
  <si>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</si>
  <si>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</si>
  <si>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</si>
  <si>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</si>
  <si>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</si>
  <si>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</si>
  <si>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</si>
  <si>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</si>
  <si>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</si>
  <si>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</si>
  <si>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</si>
  <si>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</si>
  <si>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</si>
  <si>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</si>
  <si>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</si>
  <si>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</si>
  <si>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</si>
  <si>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</si>
  <si>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</si>
  <si>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</si>
  <si>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</si>
  <si>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</si>
  <si>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</si>
  <si>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</si>
  <si>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</si>
  <si>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</si>
  <si>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</si>
  <si>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</si>
  <si>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</si>
  <si>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</si>
  <si>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</si>
  <si>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</si>
  <si>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</si>
  <si>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</si>
  <si>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</si>
  <si>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</si>
  <si>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</si>
  <si>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</si>
  <si>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</si>
  <si>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</si>
  <si>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</si>
  <si>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</si>
  <si>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</si>
  <si>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</si>
  <si>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</si>
  <si>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</si>
  <si>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</si>
  <si>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</si>
  <si>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</si>
  <si>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</si>
  <si>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</si>
  <si>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</si>
  <si>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</si>
  <si>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</si>
  <si>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</si>
  <si>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</si>
  <si>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</si>
  <si>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</si>
  <si>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</si>
  <si>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</si>
  <si>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</si>
  <si>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</si>
  <si>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</si>
  <si>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</si>
  <si>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</si>
  <si>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</si>
  <si>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</si>
  <si>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</si>
  <si>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</si>
  <si>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</si>
  <si>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</si>
  <si>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</si>
  <si>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</si>
  <si>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</si>
  <si>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</si>
  <si>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</si>
  <si>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</si>
  <si>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</si>
  <si>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</si>
  <si>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</si>
  <si>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</si>
  <si>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</si>
  <si>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</si>
  <si>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</si>
  <si>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</si>
  <si>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</si>
  <si>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</si>
  <si>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</si>
  <si>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</si>
  <si>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</si>
  <si>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</si>
  <si>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</si>
  <si>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</si>
  <si>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</si>
  <si>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</si>
  <si>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</si>
  <si>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</si>
  <si>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</si>
  <si>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</si>
  <si>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</si>
  <si>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</si>
  <si>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</si>
  <si>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</si>
  <si>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</si>
  <si>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</si>
  <si>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</si>
  <si>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</si>
  <si>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</si>
  <si>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</si>
  <si>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</si>
  <si>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</si>
  <si>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</si>
  <si>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</si>
  <si>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</si>
  <si>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</si>
  <si>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</si>
  <si>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</si>
  <si>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</si>
  <si>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</si>
  <si>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</si>
  <si>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</si>
  <si>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</si>
  <si>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</si>
  <si>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</si>
  <si>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</si>
  <si>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</si>
  <si>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</si>
  <si>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</si>
  <si>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</si>
  <si>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</si>
  <si>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</si>
  <si>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</si>
  <si>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</si>
  <si>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</si>
  <si>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</si>
  <si>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</si>
  <si>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</si>
  <si>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</si>
  <si>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</si>
  <si>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</si>
  <si>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</si>
  <si>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</si>
  <si>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</si>
  <si>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</si>
  <si>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</si>
  <si>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</si>
  <si>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</si>
  <si>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</si>
  <si>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</si>
  <si>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</si>
  <si>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</si>
  <si>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</si>
  <si>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</si>
  <si>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</si>
  <si>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</si>
  <si>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</si>
  <si>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</si>
  <si>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</si>
  <si>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</si>
  <si>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</si>
  <si>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</si>
  <si>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</si>
  <si>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</si>
  <si>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</si>
  <si>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</si>
  <si>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</si>
  <si>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</si>
  <si>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</si>
  <si>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</si>
  <si>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</si>
  <si>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</si>
  <si>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</si>
  <si>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</si>
  <si>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</si>
  <si>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</si>
  <si>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</si>
  <si>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</si>
  <si>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</si>
  <si>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</si>
  <si>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</si>
  <si>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</si>
  <si>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</si>
  <si>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</si>
  <si>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</si>
  <si>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</si>
  <si>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</si>
  <si>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</si>
  <si>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</si>
  <si>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</si>
  <si>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</si>
  <si>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</si>
  <si>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</si>
  <si>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</si>
  <si>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</si>
  <si>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</si>
  <si>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</si>
  <si>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</si>
  <si>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</si>
  <si>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</si>
  <si>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</si>
  <si>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</si>
  <si>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</si>
  <si>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</si>
  <si>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</si>
  <si>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</si>
  <si>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</si>
  <si>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</si>
  <si>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</si>
  <si>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</si>
  <si>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</si>
  <si>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</si>
  <si>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</si>
  <si>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</si>
  <si>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</si>
  <si>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</si>
  <si>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</si>
  <si>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</si>
  <si>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</si>
  <si>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</si>
  <si>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</si>
  <si>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</si>
  <si>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</si>
  <si>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</si>
  <si>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</si>
  <si>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</si>
  <si>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</si>
  <si>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</si>
  <si>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</si>
  <si>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</si>
  <si>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</si>
  <si>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</si>
  <si>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</si>
  <si>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</si>
  <si>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</si>
  <si>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</si>
  <si>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</si>
  <si>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</si>
  <si>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</si>
  <si>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</si>
  <si>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</si>
  <si>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</si>
  <si>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</si>
  <si>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</si>
  <si>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</si>
  <si>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</si>
  <si>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</si>
  <si>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</si>
  <si>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</si>
  <si>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</si>
  <si>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</si>
  <si>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</si>
  <si>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</si>
  <si>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</si>
  <si>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</si>
  <si>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</si>
  <si>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</si>
  <si>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</si>
  <si>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</si>
  <si>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</si>
  <si>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</si>
  <si>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</si>
  <si>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</si>
  <si>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</si>
  <si>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</si>
  <si>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</si>
  <si>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</si>
  <si>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</si>
  <si>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</si>
  <si>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</si>
  <si>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</si>
  <si>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</si>
  <si>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</si>
  <si>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</si>
  <si>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</si>
  <si>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</si>
  <si>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</si>
  <si>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</si>
  <si>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</si>
  <si>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</si>
  <si>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</si>
  <si>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</si>
  <si>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</si>
  <si>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</si>
  <si>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</si>
  <si>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</si>
  <si>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</si>
  <si>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</si>
  <si>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</si>
  <si>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</si>
  <si>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</si>
  <si>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</si>
  <si>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</si>
  <si>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</si>
  <si>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</si>
  <si>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</si>
  <si>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</si>
  <si>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</si>
  <si>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</si>
  <si>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</si>
  <si>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</si>
  <si>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</si>
  <si>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</si>
  <si>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</si>
  <si>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</si>
  <si>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</si>
  <si>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</si>
  <si>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</si>
  <si>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</si>
  <si>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</si>
  <si>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</si>
  <si>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</si>
  <si>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</si>
  <si>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</si>
  <si>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</si>
  <si>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</si>
  <si>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</si>
  <si>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</si>
  <si>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</si>
  <si>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</si>
  <si>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</si>
  <si>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</si>
  <si>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</si>
  <si>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</si>
  <si>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</si>
  <si>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</si>
  <si>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</si>
  <si>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</si>
  <si>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</si>
  <si>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</si>
  <si>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</si>
  <si>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</si>
  <si>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</si>
  <si>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</si>
  <si>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</si>
  <si>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</si>
  <si>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</si>
  <si>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</si>
  <si>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</si>
  <si>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</si>
  <si>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</si>
  <si>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</si>
  <si>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</si>
  <si>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</si>
  <si>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</si>
  <si>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</si>
  <si>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</si>
  <si>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</si>
  <si>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</si>
  <si>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</si>
  <si>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</si>
  <si>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</si>
  <si>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</si>
  <si>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</si>
  <si>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</si>
  <si>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</si>
  <si>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</si>
  <si>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</si>
  <si>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</si>
  <si>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</si>
  <si>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</si>
  <si>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</si>
  <si>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</si>
  <si>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</si>
  <si>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</si>
  <si>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</si>
  <si>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</si>
  <si>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</si>
  <si>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</si>
  <si>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</si>
  <si>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</si>
  <si>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</si>
  <si>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</si>
  <si>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</si>
  <si>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</si>
  <si>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</si>
  <si>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</si>
  <si>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</si>
  <si>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</si>
  <si>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</si>
  <si>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</si>
  <si>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</si>
  <si>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</si>
  <si>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</si>
  <si>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</si>
  <si>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</si>
  <si>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</si>
  <si>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</si>
  <si>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</si>
  <si>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</si>
  <si>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</si>
  <si>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</si>
  <si>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</si>
  <si>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</si>
  <si>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</si>
  <si>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</si>
  <si>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</si>
  <si>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</si>
  <si>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</si>
  <si>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</si>
  <si>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</si>
  <si>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</si>
  <si>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</si>
  <si>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</si>
  <si>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</si>
  <si>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</si>
  <si>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</si>
  <si>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</si>
  <si>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</si>
  <si>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</si>
  <si>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</si>
  <si>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</si>
  <si>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</si>
  <si>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</si>
  <si>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</si>
  <si>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</si>
  <si>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</si>
  <si>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</si>
  <si>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</si>
  <si>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</si>
  <si>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</si>
  <si>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</si>
  <si>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</si>
  <si>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</si>
  <si>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</si>
  <si>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</si>
  <si>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</si>
  <si>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</si>
  <si>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</si>
  <si>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</si>
  <si>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</si>
  <si>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</si>
  <si>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</si>
  <si>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</si>
  <si>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</si>
  <si>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</si>
  <si>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</si>
  <si>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</si>
  <si>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</si>
  <si>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</si>
  <si>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</si>
  <si>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</si>
  <si>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</si>
  <si>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</si>
  <si>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</si>
  <si>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</si>
  <si>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</si>
  <si>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</si>
  <si>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</si>
  <si>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</si>
  <si>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</si>
  <si>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</si>
  <si>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</si>
  <si>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</si>
  <si>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</si>
  <si>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</si>
  <si>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</si>
  <si>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</si>
  <si>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</si>
  <si>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</si>
  <si>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</si>
  <si>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</si>
  <si>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</si>
  <si>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</si>
  <si>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</si>
  <si>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</si>
  <si>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</si>
  <si>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</si>
  <si>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</si>
  <si>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</si>
  <si>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</si>
  <si>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</si>
  <si>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</si>
  <si>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</si>
  <si>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</si>
  <si>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</si>
  <si>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</si>
  <si>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</si>
  <si>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</si>
  <si>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</si>
  <si>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</si>
  <si>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</si>
  <si>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</si>
  <si>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</si>
  <si>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</si>
  <si>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</si>
  <si>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</si>
  <si>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</si>
  <si>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</si>
  <si>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</si>
  <si>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</si>
  <si>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</si>
  <si>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</si>
  <si>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</si>
  <si>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</si>
  <si>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</si>
  <si>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</si>
  <si>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</si>
  <si>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</si>
  <si>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</si>
  <si>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</si>
  <si>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</si>
  <si>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</si>
  <si>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</si>
  <si>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</si>
  <si>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</si>
  <si>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</si>
  <si>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</si>
  <si>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</si>
  <si>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</si>
  <si>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</si>
  <si>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</si>
  <si>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</si>
  <si>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</si>
  <si>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</si>
  <si>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</si>
  <si>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</si>
  <si>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</si>
  <si>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</si>
  <si>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</si>
  <si>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</si>
  <si>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</si>
  <si>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</si>
  <si>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</si>
  <si>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</si>
  <si>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</si>
  <si>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</si>
  <si>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</si>
  <si>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</si>
  <si>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</si>
  <si>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</si>
  <si>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</si>
  <si>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</si>
  <si>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</si>
  <si>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</si>
  <si>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</si>
  <si>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</si>
  <si>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</si>
  <si>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</si>
  <si>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</si>
  <si>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</si>
  <si>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</si>
  <si>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</si>
  <si>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</si>
  <si>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</si>
  <si>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</si>
  <si>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</si>
  <si>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</si>
  <si>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</si>
  <si>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</si>
  <si>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</si>
  <si>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</si>
  <si>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</si>
  <si>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</si>
  <si>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</si>
  <si>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</si>
  <si>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</si>
  <si>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</si>
  <si>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</si>
  <si>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</si>
  <si>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</si>
  <si>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</si>
  <si>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</si>
  <si>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</si>
  <si>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</si>
  <si>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</si>
  <si>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</si>
  <si>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</si>
  <si>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</si>
  <si>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</si>
  <si>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</si>
  <si>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</si>
  <si>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</si>
  <si>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</si>
  <si>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</si>
  <si>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</si>
  <si>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</si>
  <si>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</si>
  <si>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</si>
  <si>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</si>
  <si>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</si>
  <si>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</si>
  <si>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</si>
  <si>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</si>
  <si>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</si>
  <si>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</si>
  <si>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</si>
  <si>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</si>
  <si>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</si>
  <si>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</si>
  <si>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</si>
  <si>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</si>
  <si>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</si>
  <si>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</si>
  <si>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</si>
  <si>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</si>
  <si>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</si>
  <si>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</si>
  <si>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</si>
  <si>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</si>
  <si>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</si>
  <si>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</si>
  <si>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</si>
  <si>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</si>
  <si>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</si>
  <si>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</si>
  <si>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</si>
  <si>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</si>
  <si>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</si>
  <si>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</si>
  <si>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</si>
  <si>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</si>
  <si>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</si>
  <si>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</si>
  <si>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</si>
  <si>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</si>
  <si>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</si>
  <si>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</si>
  <si>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</si>
  <si>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</si>
  <si>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</si>
  <si>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</si>
  <si>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</si>
  <si>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</si>
  <si>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</si>
  <si>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</si>
  <si>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</si>
  <si>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</si>
  <si>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</si>
  <si>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</si>
  <si>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</si>
  <si>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</si>
  <si>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</si>
  <si>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</si>
  <si>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</si>
  <si>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</si>
  <si>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</si>
  <si>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</si>
  <si>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</si>
  <si>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</si>
  <si>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</si>
  <si>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</si>
  <si>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</si>
  <si>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</si>
  <si>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</si>
  <si>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</si>
  <si>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</si>
  <si>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</si>
  <si>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</si>
  <si>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</si>
  <si>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</si>
  <si>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</si>
  <si>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</si>
  <si>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</si>
  <si>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</si>
  <si>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</si>
  <si>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</si>
  <si>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</si>
  <si>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</si>
  <si>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</si>
  <si>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</si>
  <si>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</si>
  <si>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</si>
  <si>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</si>
  <si>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</si>
  <si>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</si>
  <si>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</si>
  <si>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</si>
  <si>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</si>
  <si>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</si>
  <si>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</si>
  <si>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</si>
  <si>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</si>
  <si>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</si>
  <si>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</si>
  <si>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</si>
  <si>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</si>
  <si>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</si>
  <si>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</si>
  <si>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</si>
  <si>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</si>
  <si>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</si>
  <si>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</si>
  <si>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</si>
  <si>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</si>
  <si>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</si>
  <si>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</si>
  <si>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</si>
  <si>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</si>
  <si>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</si>
  <si>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</si>
  <si>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</si>
  <si>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</si>
  <si>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</si>
  <si>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</si>
  <si>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</si>
  <si>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</si>
  <si>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</si>
  <si>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</si>
  <si>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</si>
  <si>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</si>
  <si>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</si>
  <si>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</si>
  <si>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</si>
  <si>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</si>
  <si>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</si>
  <si>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</si>
  <si>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</si>
  <si>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</si>
  <si>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</si>
  <si>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</si>
  <si>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</si>
  <si>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</si>
  <si>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</si>
  <si>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</si>
  <si>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</si>
  <si>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</si>
  <si>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</si>
  <si>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</si>
  <si>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</si>
  <si>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</si>
  <si>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</si>
  <si>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</si>
  <si>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</si>
  <si>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</si>
  <si>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</si>
  <si>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</si>
  <si>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</si>
  <si>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</si>
  <si>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</si>
  <si>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</si>
  <si>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</si>
  <si>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</si>
  <si>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</si>
  <si>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</si>
  <si>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</si>
  <si>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</si>
  <si>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</si>
  <si>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</si>
  <si>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</si>
  <si>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</si>
  <si>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</si>
  <si>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</si>
  <si>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</si>
  <si>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</si>
  <si>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</si>
  <si>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</si>
  <si>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</si>
  <si>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</si>
  <si>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</si>
  <si>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</si>
  <si>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</si>
  <si>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</si>
  <si>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</si>
  <si>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</si>
  <si>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</si>
  <si>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</si>
  <si>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</si>
  <si>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</si>
  <si>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</si>
  <si>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</si>
  <si>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</si>
  <si>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</si>
  <si>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</si>
  <si>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</si>
  <si>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</si>
  <si>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</si>
  <si>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</si>
  <si>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</si>
  <si>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</si>
  <si>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</si>
  <si>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</si>
  <si>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</si>
  <si>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</si>
  <si>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</si>
  <si>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</si>
  <si>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</si>
  <si>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</si>
  <si>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</si>
  <si>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</si>
  <si>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</si>
  <si>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</si>
  <si>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</si>
  <si>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</si>
  <si>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</si>
  <si>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</si>
  <si>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</si>
  <si>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</si>
  <si>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</si>
  <si>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</si>
  <si>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</si>
  <si>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</si>
  <si>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</si>
  <si>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</si>
  <si>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</si>
  <si>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</si>
  <si>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</si>
  <si>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</si>
  <si>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</si>
  <si>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</si>
  <si>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</si>
  <si>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</si>
  <si>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</si>
  <si>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</si>
  <si>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</si>
  <si>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</si>
  <si>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</si>
  <si>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</si>
  <si>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</si>
  <si>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</si>
  <si>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</si>
  <si>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</si>
  <si>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</si>
  <si>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</si>
  <si>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</si>
  <si>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</si>
  <si>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</si>
  <si>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</si>
  <si>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</si>
  <si>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</si>
  <si>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</si>
  <si>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</si>
  <si>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</si>
  <si>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</si>
  <si>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</si>
  <si>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</si>
  <si>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</si>
  <si>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</si>
  <si>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</si>
  <si>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</si>
  <si>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</si>
  <si>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</si>
  <si>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</si>
  <si>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</si>
  <si>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</si>
  <si>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</si>
  <si>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</si>
  <si>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</si>
  <si>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</si>
  <si>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</si>
  <si>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</si>
  <si>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</si>
  <si>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</si>
  <si>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</si>
  <si>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</si>
  <si>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</si>
  <si>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</si>
  <si>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</si>
  <si>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</si>
  <si>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</si>
  <si>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</si>
  <si>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</si>
  <si>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</si>
  <si>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</si>
  <si>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</si>
  <si>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</si>
  <si>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</si>
  <si>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</si>
  <si>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</si>
  <si>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</si>
  <si>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</si>
  <si>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</si>
  <si>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</si>
  <si>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</si>
  <si>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</si>
  <si>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</si>
  <si>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</si>
  <si>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</si>
  <si>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</si>
  <si>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</si>
  <si>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</si>
  <si>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</si>
  <si>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</si>
  <si>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</si>
  <si>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</si>
  <si>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</si>
  <si>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</si>
  <si>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</si>
  <si>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</si>
  <si>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</si>
  <si>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</si>
  <si>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</si>
  <si>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</si>
  <si>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</si>
  <si>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</si>
  <si>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</si>
  <si>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</si>
  <si>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</si>
  <si>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</si>
  <si>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</si>
  <si>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</si>
  <si>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</si>
  <si>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</si>
  <si>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</si>
  <si>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</si>
  <si>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</si>
  <si>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</si>
  <si>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</si>
  <si>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</si>
  <si>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</si>
  <si>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</si>
  <si>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</si>
  <si>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</si>
  <si>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</si>
  <si>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</si>
  <si>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</si>
  <si>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</si>
  <si>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</si>
  <si>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</si>
  <si>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</si>
  <si>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</si>
  <si>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</si>
  <si>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</si>
  <si>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</si>
  <si>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</si>
  <si>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</si>
  <si>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</si>
  <si>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</si>
  <si>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</si>
  <si>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</si>
  <si>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</si>
  <si>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</si>
  <si>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</si>
  <si>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</si>
  <si>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</si>
  <si>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</si>
  <si>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</si>
  <si>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</si>
  <si>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</si>
  <si>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</si>
  <si>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</si>
  <si>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</si>
  <si>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</si>
  <si>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</si>
  <si>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</si>
  <si>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</si>
  <si>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</si>
  <si>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</si>
  <si>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</si>
  <si>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</si>
  <si>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</si>
  <si>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</si>
  <si>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</si>
  <si>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</si>
  <si>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</si>
  <si>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</si>
  <si>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</si>
  <si>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</si>
  <si>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</si>
  <si>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</si>
  <si>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</si>
  <si>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</si>
  <si>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</si>
  <si>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</si>
  <si>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</si>
  <si>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</si>
  <si>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</si>
  <si>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</si>
  <si>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</si>
  <si>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</si>
  <si>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</si>
  <si>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</si>
  <si>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</si>
  <si>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</si>
  <si>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</si>
  <si>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</si>
  <si>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</si>
  <si>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</si>
  <si>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</si>
  <si>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</si>
  <si>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</si>
  <si>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</si>
  <si>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</si>
  <si>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</si>
  <si>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</si>
  <si>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</si>
  <si>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</si>
  <si>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</si>
  <si>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</si>
  <si>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</si>
  <si>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</si>
  <si>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</si>
  <si>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</si>
  <si>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</si>
  <si>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</si>
  <si>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</si>
  <si>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</si>
  <si>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</si>
  <si>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</si>
  <si>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</si>
  <si>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</si>
  <si>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</si>
  <si>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</si>
  <si>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</si>
  <si>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</si>
  <si>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</si>
  <si>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</si>
  <si>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</si>
  <si>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</si>
  <si>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</si>
  <si>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</si>
  <si>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</si>
  <si>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</si>
  <si>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</si>
  <si>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</si>
  <si>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</si>
  <si>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</si>
  <si>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</si>
  <si>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</si>
  <si>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</si>
  <si>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</si>
  <si>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</si>
  <si>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</si>
  <si>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</si>
  <si>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</si>
  <si>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</si>
  <si>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</si>
  <si>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</si>
  <si>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</si>
  <si>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</si>
  <si>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</si>
  <si>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</si>
  <si>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</si>
  <si>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</si>
  <si>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</si>
  <si>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</si>
  <si>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</si>
  <si>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</si>
  <si>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</si>
  <si>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</si>
  <si>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</si>
  <si>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</si>
  <si>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</si>
  <si>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</si>
  <si>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</si>
  <si>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</si>
  <si>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</si>
  <si>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</si>
  <si>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</si>
  <si>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</si>
  <si>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</si>
  <si>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</si>
  <si>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</si>
  <si>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</si>
  <si>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</si>
  <si>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</si>
  <si>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</si>
  <si>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</si>
  <si>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</si>
  <si>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</si>
  <si>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</si>
  <si>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</si>
  <si>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</si>
  <si>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</si>
  <si>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</si>
  <si>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</si>
  <si>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</si>
  <si>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</si>
  <si>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</si>
  <si>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</si>
  <si>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</si>
  <si>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</si>
  <si>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</si>
  <si>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</si>
  <si>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</si>
  <si>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</si>
  <si>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</si>
  <si>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</si>
  <si>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</si>
  <si>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</si>
  <si>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</si>
  <si>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</si>
  <si>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</si>
  <si>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</si>
  <si>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</si>
  <si>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</si>
  <si>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</si>
  <si>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</si>
  <si>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</si>
  <si>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</si>
  <si>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</si>
  <si>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</si>
  <si>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</si>
  <si>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</si>
  <si>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</si>
  <si>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</si>
  <si>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</si>
  <si>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</si>
  <si>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</si>
  <si>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</si>
  <si>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</si>
  <si>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</si>
  <si>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</si>
  <si>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</si>
  <si>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</si>
  <si>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</si>
  <si>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</si>
  <si>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</si>
  <si>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</si>
  <si>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</si>
  <si>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</si>
  <si>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</si>
  <si>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</si>
  <si>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</si>
  <si>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</si>
  <si>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</si>
  <si>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</si>
  <si>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</si>
  <si>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</si>
  <si>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</si>
  <si>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</si>
  <si>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</si>
  <si>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</si>
  <si>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</si>
  <si>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</si>
  <si>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</si>
  <si>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</si>
  <si>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</si>
  <si>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</si>
  <si>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</si>
  <si>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</si>
  <si>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</si>
  <si>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</si>
  <si>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</si>
  <si>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</si>
  <si>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</si>
  <si>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</si>
  <si>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</si>
  <si>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</si>
  <si>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</si>
  <si>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</si>
  <si>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</si>
  <si>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</si>
  <si>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</si>
  <si>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</si>
  <si>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</si>
  <si>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</si>
  <si>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</si>
  <si>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</si>
  <si>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</si>
  <si>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</si>
  <si>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</si>
  <si>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</si>
  <si>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</si>
  <si>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</si>
  <si>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</si>
  <si>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</si>
  <si>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</si>
  <si>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</si>
  <si>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</si>
  <si>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</si>
  <si>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</si>
  <si>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</si>
  <si>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</si>
  <si>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</si>
  <si>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</si>
  <si>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</si>
  <si>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</si>
  <si>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</si>
  <si>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</si>
  <si>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</si>
  <si>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</si>
  <si>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</si>
  <si>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</si>
  <si>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</si>
  <si>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</si>
  <si>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</si>
  <si>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</si>
  <si>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</si>
  <si>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</si>
  <si>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</si>
  <si>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</si>
  <si>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</si>
  <si>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</si>
  <si>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</si>
  <si>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</si>
  <si>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</si>
  <si>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</si>
  <si>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</si>
  <si>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</si>
  <si>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</si>
  <si>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</si>
  <si>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</si>
  <si>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</si>
  <si>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</si>
  <si>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</si>
  <si>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</si>
  <si>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</si>
  <si>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</si>
  <si>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</si>
  <si>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</si>
  <si>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</si>
  <si>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</si>
  <si>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</si>
  <si>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</si>
  <si>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</si>
  <si>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</si>
  <si>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</si>
  <si>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</si>
  <si>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</si>
  <si>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</si>
  <si>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</si>
  <si>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</si>
  <si>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</si>
  <si>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</si>
  <si>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</si>
  <si>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</si>
  <si>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</si>
  <si>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</si>
  <si>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</si>
  <si>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</si>
  <si>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</si>
  <si>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</si>
  <si>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</si>
  <si>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</si>
  <si>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</si>
  <si>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</si>
  <si>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</si>
  <si>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</si>
  <si>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</si>
  <si>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</si>
  <si>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</si>
  <si>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</si>
  <si>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</si>
  <si>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</si>
  <si>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</si>
  <si>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</si>
  <si>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</si>
  <si>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</si>
  <si>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</si>
  <si>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</si>
  <si>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</si>
  <si>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</si>
  <si>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</si>
  <si>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</si>
  <si>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</si>
  <si>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</si>
  <si>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</si>
  <si>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</si>
  <si>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</si>
  <si>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</si>
  <si>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</si>
  <si>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</si>
  <si>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</si>
  <si>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</si>
  <si>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</si>
  <si>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</si>
  <si>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</si>
  <si>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</si>
  <si>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</si>
  <si>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</si>
  <si>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</si>
  <si>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</si>
  <si>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</si>
  <si>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</si>
  <si>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</si>
  <si>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</si>
  <si>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</si>
  <si>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</si>
  <si>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</si>
  <si>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</si>
  <si>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</si>
  <si>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</si>
  <si>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</si>
  <si>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</si>
  <si>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</si>
  <si>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</si>
  <si>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</si>
  <si>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</si>
  <si>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</si>
  <si>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</si>
  <si>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</si>
  <si>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</si>
  <si>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</si>
  <si>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</si>
  <si>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</si>
  <si>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</si>
  <si>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</si>
  <si>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</si>
  <si>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</si>
  <si>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</si>
  <si>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</si>
  <si>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</si>
  <si>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</si>
  <si>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</si>
  <si>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</si>
  <si>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</si>
  <si>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</si>
  <si>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</si>
  <si>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</si>
  <si>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</si>
  <si>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</si>
  <si>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</si>
  <si>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</si>
  <si>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</si>
  <si>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</si>
  <si>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</si>
  <si>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</si>
  <si>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</si>
  <si>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</si>
  <si>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</si>
  <si>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</si>
  <si>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</si>
  <si>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</si>
  <si>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</si>
  <si>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</si>
  <si>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</si>
  <si>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</si>
  <si>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</si>
  <si>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</si>
  <si>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</si>
  <si>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</si>
  <si>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</si>
  <si>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</si>
  <si>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</si>
  <si>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</si>
  <si>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</si>
  <si>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</si>
  <si>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</si>
  <si>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</si>
  <si>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</si>
  <si>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</si>
  <si>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</si>
  <si>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</si>
  <si>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</si>
  <si>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</si>
  <si>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</si>
  <si>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</si>
  <si>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</si>
  <si>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</si>
  <si>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</si>
  <si>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</si>
  <si>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</si>
  <si>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</si>
  <si>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</si>
  <si>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</si>
  <si>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</si>
  <si>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</si>
  <si>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</si>
  <si>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</si>
  <si>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</si>
  <si>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</si>
  <si>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</si>
  <si>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</si>
  <si>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</si>
  <si>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</si>
  <si>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</si>
  <si>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</si>
  <si>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</si>
  <si>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</si>
  <si>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</si>
  <si>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</si>
  <si>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</si>
  <si>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</si>
  <si>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</si>
  <si>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</si>
  <si>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</si>
  <si>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</si>
  <si>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</si>
  <si>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</si>
  <si>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</si>
  <si>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</si>
  <si>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</si>
  <si>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</si>
  <si>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</si>
  <si>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</si>
  <si>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</si>
  <si>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</si>
  <si>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</si>
  <si>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</si>
  <si>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</si>
  <si>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</si>
  <si>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</si>
  <si>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</si>
  <si>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</si>
  <si>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</si>
  <si>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</si>
  <si>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</si>
  <si>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</si>
  <si>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</si>
  <si>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</si>
  <si>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</si>
  <si>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</si>
  <si>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</si>
  <si>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</si>
  <si>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</si>
  <si>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</si>
  <si>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</si>
  <si>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</si>
  <si>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</si>
  <si>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</si>
  <si>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</si>
  <si>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</si>
  <si>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</si>
  <si>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</si>
  <si>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</si>
  <si>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</si>
  <si>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</si>
  <si>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</si>
  <si>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</si>
  <si>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</si>
  <si>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</si>
  <si>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</si>
  <si>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</si>
  <si>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</si>
  <si>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</si>
  <si>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</si>
  <si>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</si>
  <si>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</si>
  <si>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</si>
  <si>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</si>
  <si>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</si>
  <si>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</si>
  <si>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</si>
  <si>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</si>
  <si>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</si>
  <si>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</si>
  <si>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</si>
  <si>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</si>
  <si>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</si>
  <si>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</si>
  <si>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</si>
  <si>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</si>
  <si>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</si>
  <si>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</si>
  <si>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</si>
  <si>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</si>
  <si>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</si>
  <si>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</si>
  <si>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</si>
  <si>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</si>
  <si>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</si>
  <si>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</si>
  <si>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</si>
  <si>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</si>
  <si>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</si>
  <si>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</si>
  <si>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</si>
  <si>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</si>
  <si>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</si>
  <si>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</si>
  <si>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</si>
  <si>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</si>
  <si>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</si>
  <si>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</si>
  <si>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</si>
  <si>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</si>
  <si>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</si>
  <si>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</si>
  <si>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</si>
  <si>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</si>
  <si>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</si>
  <si>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</si>
  <si>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</si>
  <si>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</si>
  <si>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</si>
  <si>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</si>
  <si>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</si>
  <si>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</si>
  <si>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</si>
  <si>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</si>
  <si>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</si>
  <si>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</si>
  <si>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</si>
  <si>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</si>
  <si>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</si>
  <si>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</si>
  <si>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</si>
  <si>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</si>
  <si>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</si>
  <si>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</si>
  <si>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</si>
  <si>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</si>
  <si>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</si>
  <si>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</si>
  <si>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</si>
  <si>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</si>
  <si>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</si>
  <si>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</si>
  <si>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</si>
  <si>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</si>
  <si>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</si>
  <si>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</si>
  <si>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</si>
  <si>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</si>
  <si>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</si>
  <si>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</si>
  <si>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</si>
  <si>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</si>
  <si>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</si>
  <si>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</si>
  <si>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</si>
  <si>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</si>
  <si>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</si>
  <si>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</si>
  <si>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</si>
  <si>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</si>
  <si>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</si>
  <si>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</si>
  <si>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</si>
  <si>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</si>
  <si>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</si>
  <si>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</si>
  <si>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</si>
  <si>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</si>
  <si>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</si>
  <si>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</si>
  <si>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</si>
  <si>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</si>
  <si>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</si>
  <si>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</si>
  <si>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</si>
  <si>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</si>
  <si>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</si>
  <si>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</si>
  <si>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</si>
  <si>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</si>
  <si>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</si>
  <si>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</si>
  <si>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</si>
  <si>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</si>
  <si>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</si>
  <si>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</si>
  <si>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</si>
  <si>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</si>
  <si>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</si>
  <si>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</si>
  <si>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</si>
  <si>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</si>
  <si>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</si>
  <si>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</si>
  <si>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</si>
  <si>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</si>
  <si>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</si>
  <si>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</si>
  <si>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</si>
  <si>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</si>
  <si>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</si>
  <si>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</si>
  <si>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</si>
  <si>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</si>
  <si>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</si>
  <si>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</si>
  <si>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</si>
  <si>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</si>
  <si>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</si>
  <si>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</si>
  <si>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</si>
  <si>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</si>
  <si>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</si>
  <si>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</si>
  <si>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</si>
  <si>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</si>
  <si>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</si>
  <si>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</si>
  <si>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</si>
  <si>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</si>
  <si>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</si>
  <si>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</si>
  <si>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</si>
  <si>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</si>
  <si>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</si>
  <si>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</si>
  <si>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</si>
  <si>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</si>
  <si>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</si>
  <si>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</si>
  <si>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</si>
  <si>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</si>
  <si>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</si>
  <si>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</si>
  <si>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</si>
  <si>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</si>
  <si>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</si>
  <si>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</si>
  <si>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</si>
  <si>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</si>
  <si>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</si>
  <si>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</si>
  <si>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</si>
  <si>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</si>
  <si>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</si>
  <si>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</si>
  <si>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</si>
  <si>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</si>
  <si>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</si>
  <si>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</si>
  <si>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</si>
  <si>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</si>
  <si>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</si>
  <si>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</si>
  <si>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</si>
  <si>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</si>
  <si>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</si>
  <si>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</si>
  <si>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</si>
  <si>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</si>
  <si>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</si>
  <si>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</si>
  <si>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</si>
  <si>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</si>
  <si>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</si>
  <si>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</si>
  <si>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</si>
  <si>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</si>
  <si>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</si>
  <si>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</si>
  <si>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</si>
  <si>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</si>
  <si>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</si>
  <si>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</si>
  <si>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</si>
  <si>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</si>
  <si>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</si>
  <si>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</si>
  <si>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</si>
  <si>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</si>
  <si>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</si>
  <si>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</si>
  <si>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</si>
  <si>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</si>
  <si>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</si>
  <si>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</si>
  <si>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</si>
  <si>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</si>
  <si>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</si>
  <si>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</si>
  <si>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</si>
  <si>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</si>
  <si>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</si>
  <si>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</si>
  <si>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</si>
  <si>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</si>
  <si>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</si>
  <si>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</si>
  <si>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</si>
  <si>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</si>
  <si>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</si>
  <si>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</si>
  <si>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</si>
  <si>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</si>
  <si>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</si>
  <si>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</si>
  <si>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</si>
  <si>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</si>
  <si>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</si>
  <si>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</si>
  <si>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</si>
  <si>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</si>
  <si>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</si>
  <si>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</si>
  <si>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</si>
  <si>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</si>
  <si>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</si>
  <si>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</si>
  <si>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</si>
  <si>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</si>
  <si>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</si>
  <si>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</si>
  <si>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</si>
  <si>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</si>
  <si>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</si>
  <si>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</si>
  <si>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</si>
  <si>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</si>
  <si>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</si>
  <si>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</si>
  <si>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</si>
  <si>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</si>
  <si>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</si>
  <si>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</si>
  <si>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</si>
  <si>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</si>
  <si>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</si>
  <si>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</si>
  <si>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</si>
  <si>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</si>
  <si>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</si>
  <si>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</si>
  <si>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</si>
  <si>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</si>
  <si>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</si>
  <si>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</si>
  <si>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</si>
  <si>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</si>
  <si>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</si>
  <si>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</si>
  <si>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</si>
  <si>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</si>
  <si>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</si>
  <si>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</si>
  <si>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</si>
  <si>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</si>
  <si>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</si>
  <si>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</si>
  <si>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</si>
  <si>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</si>
  <si>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</si>
  <si>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</si>
  <si>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</si>
  <si>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</si>
  <si>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</si>
  <si>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</si>
  <si>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</si>
  <si>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</si>
  <si>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</si>
  <si>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</si>
  <si>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</si>
  <si>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</si>
  <si>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</si>
  <si>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</si>
  <si>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</si>
  <si>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</si>
  <si>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</si>
  <si>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</si>
  <si>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</si>
  <si>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</si>
  <si>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</si>
  <si>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</si>
  <si>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</si>
  <si>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</si>
  <si>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</si>
  <si>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</si>
  <si>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</si>
  <si>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</si>
  <si>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</si>
  <si>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</si>
  <si>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</si>
  <si>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</si>
  <si>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</si>
  <si>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</si>
  <si>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</si>
  <si>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</si>
  <si>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</si>
  <si>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</si>
  <si>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</si>
  <si>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</si>
  <si>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</si>
  <si>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</si>
  <si>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</si>
  <si>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</si>
  <si>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</si>
  <si>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</si>
  <si>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</si>
  <si>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</si>
  <si>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</si>
  <si>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</si>
  <si>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</si>
  <si>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</si>
  <si>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</si>
  <si>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</si>
  <si>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</si>
  <si>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</si>
  <si>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</si>
  <si>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</si>
  <si>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</si>
  <si>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</si>
  <si>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</si>
  <si>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</si>
  <si>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</si>
  <si>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</si>
  <si>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</si>
  <si>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</si>
  <si>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</si>
  <si>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</si>
  <si>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</si>
  <si>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</si>
  <si>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</si>
  <si>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</si>
  <si>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</si>
  <si>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</si>
  <si>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</si>
  <si>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</si>
  <si>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</si>
  <si>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</si>
  <si>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</si>
  <si>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</si>
  <si>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</si>
  <si>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</si>
  <si>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</si>
  <si>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</si>
  <si>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</si>
  <si>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</si>
  <si>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</si>
  <si>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</si>
  <si>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</si>
  <si>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</si>
  <si>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</si>
  <si>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</si>
  <si>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</si>
  <si>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</si>
  <si>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</si>
  <si>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</si>
  <si>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</si>
  <si>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</si>
  <si>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</si>
  <si>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</si>
  <si>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</si>
  <si>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</si>
  <si>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</si>
  <si>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</si>
  <si>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</si>
  <si>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</si>
  <si>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</si>
  <si>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</si>
  <si>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</si>
  <si>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</si>
  <si>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</si>
  <si>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</si>
  <si>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</si>
  <si>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</si>
  <si>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</si>
  <si>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</si>
  <si>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</si>
  <si>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</si>
  <si>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</si>
  <si>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</si>
  <si>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</si>
  <si>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</si>
  <si>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</si>
  <si>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</si>
  <si>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</si>
  <si>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</si>
  <si>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</si>
  <si>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</si>
  <si>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</si>
  <si>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</si>
  <si>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</si>
  <si>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</si>
  <si>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</si>
  <si>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</si>
  <si>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</si>
  <si>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</si>
  <si>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</si>
  <si>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</si>
  <si>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</si>
  <si>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</si>
  <si>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</si>
  <si>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</si>
  <si>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</si>
  <si>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</si>
  <si>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</si>
  <si>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</si>
  <si>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</si>
  <si>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</si>
  <si>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</si>
  <si>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</si>
  <si>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</si>
  <si>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</si>
  <si>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</si>
  <si>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</si>
  <si>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</si>
  <si>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</si>
  <si>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</si>
  <si>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</si>
  <si>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</si>
  <si>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</si>
  <si>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</si>
  <si>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</si>
  <si>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</si>
  <si>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</si>
  <si>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</si>
  <si>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</si>
  <si>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</si>
  <si>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</si>
  <si>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</si>
  <si>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</si>
  <si>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</si>
  <si>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</si>
  <si>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</si>
  <si>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</si>
  <si>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</si>
  <si>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</si>
  <si>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</si>
  <si>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</si>
  <si>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</si>
  <si>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</si>
  <si>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</si>
  <si>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</si>
  <si>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</si>
  <si>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</si>
  <si>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</si>
  <si>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</si>
  <si>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</si>
  <si>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</si>
  <si>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</si>
  <si>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</si>
  <si>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</si>
  <si>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</si>
  <si>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</si>
  <si>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</si>
  <si>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</si>
  <si>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</si>
  <si>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</si>
  <si>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</si>
  <si>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</si>
  <si>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</si>
  <si>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</si>
  <si>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</si>
  <si>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</si>
  <si>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</si>
  <si>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</si>
  <si>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</si>
  <si>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</si>
  <si>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</si>
  <si>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</si>
  <si>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</si>
  <si>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</si>
  <si>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</si>
  <si>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</si>
  <si>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</si>
  <si>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</si>
  <si>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</si>
  <si>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</si>
  <si>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</si>
  <si>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</si>
  <si>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</si>
  <si>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</si>
  <si>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</si>
  <si>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</si>
  <si>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</si>
  <si>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</si>
  <si>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</si>
  <si>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</si>
  <si>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</si>
  <si>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</si>
  <si>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</si>
  <si>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</si>
  <si>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</si>
  <si>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</si>
  <si>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</si>
  <si>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</si>
  <si>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</si>
  <si>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</si>
  <si>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</si>
  <si>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</si>
  <si>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</si>
  <si>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</si>
  <si>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</si>
  <si>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</si>
  <si>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</si>
  <si>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</si>
  <si>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</si>
  <si>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</si>
  <si>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</si>
  <si>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</si>
  <si>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</si>
  <si>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</si>
  <si>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</si>
  <si>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</si>
  <si>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</si>
  <si>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</si>
  <si>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</si>
  <si>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</si>
  <si>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</si>
  <si>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</si>
  <si>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</si>
  <si>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</si>
  <si>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</si>
  <si>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</si>
  <si>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</si>
  <si>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</si>
  <si>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</si>
  <si>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</si>
  <si>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</si>
  <si>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</si>
  <si>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</si>
  <si>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</si>
  <si>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</si>
  <si>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</si>
  <si>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</si>
  <si>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</si>
  <si>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</si>
  <si>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</si>
  <si>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</si>
  <si>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</si>
  <si>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</si>
  <si>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</si>
  <si>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</si>
  <si>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</si>
  <si>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</si>
  <si>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</si>
  <si>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</si>
  <si>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</si>
  <si>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</si>
  <si>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</si>
  <si>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</si>
  <si>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</si>
  <si>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</si>
  <si>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</si>
  <si>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</si>
  <si>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</si>
  <si>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</si>
  <si>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</si>
  <si>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</si>
  <si>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</si>
  <si>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</si>
  <si>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</si>
  <si>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</si>
  <si>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</si>
  <si>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</si>
  <si>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</si>
  <si>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</si>
  <si>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</si>
  <si>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</si>
  <si>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</si>
  <si>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</si>
  <si>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</si>
  <si>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</si>
  <si>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</si>
  <si>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</si>
  <si>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</si>
  <si>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</si>
  <si>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</si>
  <si>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</si>
  <si>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</si>
  <si>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</si>
  <si>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</si>
  <si>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</si>
  <si>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</si>
  <si>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</si>
  <si>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</si>
  <si>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</si>
  <si>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</si>
  <si>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</si>
  <si>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</si>
  <si>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</si>
  <si>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</si>
  <si>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</si>
  <si>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</si>
  <si>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</si>
  <si>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</si>
  <si>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</si>
  <si>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</si>
  <si>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</si>
  <si>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</si>
  <si>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</si>
  <si>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</si>
  <si>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</si>
  <si>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</si>
  <si>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</si>
  <si>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</si>
  <si>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</si>
  <si>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</si>
  <si>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</si>
  <si>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</si>
  <si>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</si>
  <si>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</si>
  <si>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</si>
  <si>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</si>
  <si>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</si>
  <si>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</si>
  <si>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</si>
  <si>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</si>
  <si>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</si>
  <si>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</si>
  <si>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</si>
  <si>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</si>
  <si>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</si>
  <si>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</si>
  <si>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</si>
  <si>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</si>
  <si>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</si>
  <si>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</si>
  <si>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</si>
  <si>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</si>
  <si>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</si>
  <si>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</si>
  <si>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</si>
  <si>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</si>
  <si>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</si>
  <si>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</si>
  <si>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</si>
  <si>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</si>
  <si>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</si>
  <si>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</si>
  <si>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</si>
  <si>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</si>
  <si>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</si>
  <si>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</si>
  <si>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</si>
  <si>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</si>
  <si>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</si>
  <si>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</si>
  <si>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</si>
  <si>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</si>
  <si>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</si>
  <si>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</si>
  <si>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</si>
  <si>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</si>
  <si>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</si>
  <si>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</si>
  <si>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</si>
  <si>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</si>
  <si>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</si>
  <si>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</si>
  <si>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</si>
  <si>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</si>
  <si>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</si>
  <si>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</si>
  <si>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</si>
  <si>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</si>
  <si>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</si>
  <si>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</si>
  <si>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</si>
  <si>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</si>
  <si>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</si>
  <si>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</si>
  <si>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</si>
  <si>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</si>
  <si>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</si>
  <si>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</si>
  <si>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</si>
  <si>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</si>
  <si>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</si>
  <si>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</si>
  <si>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</si>
  <si>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</si>
  <si>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</si>
  <si>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</si>
  <si>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</si>
  <si>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</si>
  <si>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</si>
  <si>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</si>
  <si>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</si>
  <si>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</si>
  <si>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</si>
  <si>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</si>
  <si>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</si>
  <si>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</si>
  <si>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</si>
  <si>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</si>
  <si>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</si>
  <si>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</si>
  <si>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</si>
  <si>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</si>
  <si>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</si>
  <si>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</si>
  <si>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</si>
  <si>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</si>
  <si>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</si>
  <si>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</si>
  <si>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</si>
  <si>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</si>
  <si>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</si>
  <si>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</si>
  <si>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</si>
  <si>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</si>
  <si>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</si>
  <si>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</si>
  <si>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</si>
  <si>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</si>
  <si>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</si>
  <si>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</si>
  <si>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</si>
  <si>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</si>
  <si>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</si>
  <si>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</si>
  <si>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</si>
  <si>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</si>
  <si>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</si>
  <si>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</si>
  <si>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</si>
  <si>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</si>
  <si>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</si>
  <si>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</si>
  <si>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</si>
  <si>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</si>
  <si>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</si>
  <si>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</si>
  <si>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</si>
  <si>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</si>
  <si>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</si>
  <si>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</si>
  <si>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</si>
  <si>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</si>
  <si>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</si>
  <si>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</si>
  <si>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</si>
  <si>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</si>
  <si>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</si>
  <si>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</si>
  <si>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</si>
  <si>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</si>
  <si>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</si>
  <si>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</si>
  <si>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</si>
  <si>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</si>
  <si>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</si>
  <si>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</si>
  <si>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</si>
  <si>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</si>
  <si>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</si>
  <si>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</si>
  <si>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</si>
  <si>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</si>
  <si>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</si>
  <si>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</si>
  <si>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</si>
  <si>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</si>
  <si>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</si>
  <si>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</si>
  <si>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</si>
  <si>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</si>
  <si>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</si>
  <si>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</si>
  <si>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</si>
  <si>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</si>
  <si>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</si>
  <si>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</si>
  <si>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</si>
  <si>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</si>
  <si>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</si>
  <si>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</si>
  <si>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</si>
  <si>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</si>
  <si>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</si>
  <si>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</si>
  <si>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</si>
  <si>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</si>
  <si>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</si>
  <si>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</si>
  <si>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</si>
  <si>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</si>
  <si>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</si>
  <si>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</si>
  <si>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</si>
  <si>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</si>
  <si>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</si>
  <si>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</si>
  <si>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</si>
  <si>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</si>
  <si>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</si>
  <si>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</si>
  <si>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</si>
  <si>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</si>
  <si>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</si>
  <si>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</si>
  <si>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</si>
  <si>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</si>
  <si>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</si>
  <si>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</si>
  <si>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</si>
  <si>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</si>
  <si>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</si>
  <si>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</si>
  <si>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</si>
  <si>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</si>
  <si>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</si>
  <si>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</si>
  <si>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</si>
  <si>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</si>
  <si>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</si>
  <si>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</si>
  <si>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</si>
  <si>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</si>
  <si>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</si>
  <si>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</si>
  <si>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</si>
  <si>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</si>
  <si>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</si>
  <si>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</si>
  <si>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</si>
  <si>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</si>
  <si>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</si>
  <si>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</si>
  <si>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</si>
  <si>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</si>
  <si>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</si>
  <si>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</si>
  <si>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</si>
  <si>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</si>
  <si>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</si>
  <si>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</si>
  <si>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</si>
  <si>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</si>
  <si>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</si>
  <si>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</si>
  <si>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</si>
  <si>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</si>
  <si>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</si>
  <si>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</si>
  <si>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</si>
  <si>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</si>
  <si>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</si>
  <si>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</si>
  <si>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</si>
  <si>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</si>
  <si>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</si>
  <si>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</si>
  <si>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</si>
  <si>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</si>
  <si>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</si>
  <si>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</si>
  <si>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</si>
  <si>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</si>
  <si>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</si>
  <si>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</si>
  <si>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</si>
  <si>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</si>
  <si>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</si>
  <si>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</si>
  <si>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</si>
  <si>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</si>
  <si>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</si>
  <si>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</si>
  <si>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</si>
  <si>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</si>
  <si>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</si>
  <si>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</si>
  <si>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</si>
  <si>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</si>
  <si>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</si>
  <si>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</si>
  <si>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</si>
  <si>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</si>
  <si>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</si>
  <si>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</si>
  <si>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</si>
  <si>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</si>
  <si>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</si>
  <si>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</si>
  <si>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</si>
  <si>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</si>
  <si>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</si>
  <si>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</si>
  <si>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</si>
  <si>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</si>
  <si>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</si>
  <si>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</si>
  <si>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</si>
  <si>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</si>
  <si>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</si>
  <si>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</si>
  <si>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</si>
  <si>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</si>
  <si>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</si>
  <si>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</si>
  <si>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</si>
  <si>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</si>
  <si>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</si>
  <si>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</si>
  <si>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</si>
  <si>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</si>
  <si>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</si>
  <si>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</si>
  <si>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</si>
  <si>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</si>
  <si>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</si>
  <si>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</si>
  <si>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</si>
  <si>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</si>
  <si>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</si>
  <si>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</si>
  <si>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</si>
  <si>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</si>
  <si>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</si>
  <si>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</si>
  <si>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</si>
  <si>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</si>
  <si>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</si>
  <si>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</si>
  <si>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</si>
  <si>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</si>
  <si>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</si>
  <si>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</si>
  <si>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</si>
  <si>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</si>
  <si>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</si>
  <si>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</si>
  <si>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</si>
  <si>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</si>
  <si>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</si>
  <si>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</si>
  <si>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</si>
  <si>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</si>
  <si>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</si>
  <si>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</si>
  <si>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</si>
  <si>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</si>
  <si>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</si>
  <si>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</si>
  <si>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</si>
  <si>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</si>
  <si>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</si>
  <si>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</si>
  <si>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</si>
  <si>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</si>
  <si>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</si>
  <si>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</si>
  <si>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</si>
  <si>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</si>
  <si>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</si>
  <si>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</si>
  <si>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</si>
  <si>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</si>
  <si>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</si>
  <si>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</si>
  <si>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</si>
  <si>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</si>
  <si>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</si>
  <si>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</si>
  <si>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</si>
  <si>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</si>
  <si>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</si>
  <si>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</si>
  <si>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</si>
  <si>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</si>
  <si>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</si>
  <si>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</si>
  <si>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</si>
  <si>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</si>
  <si>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</si>
  <si>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</si>
  <si>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</si>
  <si>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</si>
  <si>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</si>
  <si>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</si>
  <si>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</si>
  <si>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</si>
  <si>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</si>
  <si>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</si>
  <si>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</si>
  <si>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</si>
  <si>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</si>
  <si>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</si>
  <si>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</si>
  <si>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</si>
  <si>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</si>
  <si>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</si>
  <si>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</si>
  <si>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</si>
  <si>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</si>
  <si>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</si>
  <si>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</si>
  <si>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</si>
  <si>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</si>
  <si>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</si>
  <si>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</si>
  <si>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</si>
  <si>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</si>
  <si>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</si>
  <si>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</si>
  <si>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</si>
  <si>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</si>
  <si>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</si>
  <si>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</si>
  <si>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</si>
  <si>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</si>
  <si>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</si>
  <si>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</si>
  <si>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</si>
  <si>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</si>
  <si>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</si>
  <si>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</si>
  <si>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</si>
  <si>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</si>
  <si>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</si>
  <si>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</si>
  <si>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</si>
  <si>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</si>
  <si>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</si>
  <si>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</si>
  <si>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</si>
  <si>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</si>
  <si>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</si>
  <si>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</si>
  <si>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</si>
  <si>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</si>
  <si>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</si>
  <si>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</si>
  <si>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</si>
  <si>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</si>
  <si>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</si>
  <si>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</si>
  <si>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</si>
  <si>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</si>
  <si>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</si>
  <si>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</si>
  <si>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</si>
  <si>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</si>
  <si>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</si>
  <si>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</si>
  <si>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</si>
  <si>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</si>
  <si>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</si>
  <si>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</si>
  <si>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</si>
  <si>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</si>
  <si>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</si>
  <si>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</si>
  <si>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</si>
  <si>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</si>
  <si>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</si>
  <si>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</si>
  <si>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</si>
  <si>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</si>
  <si>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</si>
  <si>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</si>
  <si>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</si>
  <si>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</si>
  <si>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</si>
  <si>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</si>
  <si>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</si>
  <si>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</si>
  <si>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</si>
  <si>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</si>
  <si>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</si>
  <si>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</si>
  <si>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</si>
  <si>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</si>
  <si>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</si>
  <si>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</si>
  <si>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</si>
  <si>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</si>
  <si>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</si>
  <si>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</si>
  <si>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</si>
  <si>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</si>
  <si>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</si>
  <si>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</si>
  <si>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</si>
  <si>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</si>
  <si>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</si>
  <si>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</si>
  <si>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</si>
  <si>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</si>
  <si>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</si>
  <si>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</si>
  <si>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</si>
  <si>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</si>
  <si>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</si>
  <si>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</si>
  <si>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</si>
  <si>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</si>
  <si>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</si>
  <si>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</si>
  <si>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</si>
  <si>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</si>
  <si>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</si>
  <si>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</si>
  <si>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</si>
  <si>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</si>
  <si>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</si>
  <si>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</si>
  <si>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</si>
  <si>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</si>
  <si>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</si>
  <si>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</si>
  <si>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</si>
  <si>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</si>
  <si>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</si>
  <si>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</si>
  <si>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</si>
  <si>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</si>
  <si>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</si>
  <si>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</si>
  <si>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</si>
  <si>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</si>
  <si>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</si>
  <si>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</si>
  <si>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</si>
  <si>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</si>
  <si>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</si>
  <si>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</si>
  <si>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</si>
  <si>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</si>
  <si>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</si>
  <si>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</si>
  <si>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</si>
  <si>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</si>
  <si>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</si>
  <si>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</si>
  <si>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</si>
  <si>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</si>
  <si>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</si>
  <si>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</si>
  <si>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</si>
  <si>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</si>
  <si>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</si>
  <si>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</si>
  <si>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</si>
  <si>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</si>
  <si>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</si>
  <si>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</si>
  <si>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</si>
  <si>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</si>
  <si>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</si>
  <si>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</si>
  <si>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</si>
  <si>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</si>
  <si>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</si>
  <si>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</si>
  <si>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</si>
  <si>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</si>
  <si>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</si>
  <si>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</si>
  <si>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</si>
  <si>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</si>
  <si>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</si>
  <si>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</si>
  <si>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</si>
  <si>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</si>
  <si>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</si>
  <si>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</si>
  <si>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</si>
  <si>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</si>
  <si>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</si>
  <si>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</si>
  <si>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</si>
  <si>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</si>
  <si>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</si>
  <si>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</si>
  <si>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</si>
  <si>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</si>
  <si>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</si>
  <si>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</si>
  <si>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</si>
  <si>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</si>
  <si>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</si>
  <si>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</si>
  <si>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</si>
  <si>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</si>
  <si>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</si>
  <si>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</si>
  <si>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</si>
  <si>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</si>
  <si>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</si>
  <si>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</si>
  <si>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</si>
  <si>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</si>
  <si>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</si>
  <si>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</si>
  <si>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</si>
  <si>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</si>
  <si>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</si>
  <si>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</si>
  <si>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</si>
  <si>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</si>
  <si>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</si>
  <si>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</si>
  <si>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</si>
  <si>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</si>
  <si>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</si>
  <si>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</si>
  <si>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</si>
  <si>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</si>
  <si>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</si>
  <si>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</si>
  <si>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</si>
  <si>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</si>
  <si>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</si>
  <si>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</si>
  <si>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</si>
  <si>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</si>
  <si>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</si>
  <si>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</si>
  <si>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</si>
  <si>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</si>
  <si>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</si>
  <si>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</si>
  <si>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</si>
  <si>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</si>
  <si>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</si>
  <si>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</si>
  <si>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</si>
  <si>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</si>
  <si>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</si>
  <si>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</si>
  <si>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</si>
  <si>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</si>
  <si>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</si>
  <si>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</si>
  <si>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</si>
  <si>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</si>
  <si>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</si>
  <si>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</si>
  <si>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</si>
  <si>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</si>
  <si>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</si>
  <si>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</si>
  <si>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</si>
  <si>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</si>
  <si>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</si>
  <si>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</si>
  <si>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</si>
  <si>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</si>
  <si>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</si>
  <si>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</si>
  <si>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</si>
  <si>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</si>
  <si>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</si>
  <si>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</si>
  <si>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</si>
  <si>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</si>
  <si>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</si>
  <si>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</si>
  <si>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</si>
  <si>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</si>
  <si>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</si>
  <si>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</si>
  <si>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</si>
  <si>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</si>
  <si>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</si>
  <si>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</si>
  <si>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</si>
  <si>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</si>
  <si>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</si>
  <si>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</si>
  <si>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</si>
  <si>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</si>
  <si>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</si>
  <si>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</si>
  <si>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</si>
  <si>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</si>
  <si>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</si>
  <si>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</si>
  <si>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</si>
  <si>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</si>
  <si>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</si>
  <si>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</si>
  <si>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</si>
  <si>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</si>
  <si>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</si>
  <si>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</si>
  <si>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</si>
  <si>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</si>
  <si>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</si>
  <si>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</si>
  <si>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</si>
  <si>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</si>
  <si>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</si>
  <si>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</si>
  <si>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Outcomes Based on Launch Date</t>
  </si>
  <si>
    <t>Sub-Category Stats</t>
  </si>
  <si>
    <t>Category Stats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</si>
  <si>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</si>
  <si>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</si>
  <si>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</si>
  <si>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</si>
  <si>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</si>
  <si>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</si>
  <si>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</si>
  <si>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</si>
  <si>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</si>
  <si>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</si>
  <si>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</si>
  <si>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</si>
  <si>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</si>
  <si>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</si>
  <si>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</si>
  <si>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</si>
  <si>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</si>
  <si>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</si>
  <si>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 than or equal to 50000</t>
  </si>
  <si>
    <t>outcome</t>
  </si>
  <si>
    <t>Median</t>
  </si>
  <si>
    <t>Minimum</t>
  </si>
  <si>
    <t>Maximum</t>
  </si>
  <si>
    <t>Variance</t>
  </si>
  <si>
    <t>Standard Deviation</t>
  </si>
  <si>
    <t>Mean</t>
  </si>
  <si>
    <t>Failed</t>
  </si>
  <si>
    <t>Successful</t>
  </si>
  <si>
    <t>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</si>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</sst>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2" applyNumberFormat="1" applyFont="1"/>
    <xf numFmtId="2" fontId="1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Assignment_KelseyGibson.xlsx]Category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0-40FF-B039-3F16F52C07C7}"/>
            </c:ext>
          </c:extLst>
        </c:ser>
        <c:ser>
          <c:idx val="1"/>
          <c:order val="1"/>
          <c:tx>
            <c:strRef>
              <c:f>'Category Stats'!$C$1:$C$2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Stats'!$C$3:$C$12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0-40FF-B039-3F16F52C07C7}"/>
            </c:ext>
          </c:extLst>
        </c:ser>
        <c:ser>
          <c:idx val="2"/>
          <c:order val="2"/>
          <c:tx>
            <c:strRef>
              <c:f>'Category Stats'!$D$1:$D$2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Stats'!$D$3:$D$12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0-40FF-B039-3F16F52C07C7}"/>
            </c:ext>
          </c:extLst>
        </c:ser>
        <c:ser>
          <c:idx val="3"/>
          <c:order val="3"/>
          <c:tx>
            <c:strRef>
              <c:f>'Category Stats'!$E$1:$E$2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Stats'!$E$3:$E$12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0-40FF-B039-3F16F52C0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6515904"/>
        <c:axId val="954745376"/>
      </c:barChart>
      <c:catAx>
        <c:axId val="95651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745376"/>
        <c:crosses val="autoZero"/>
        <c:auto val="1"/>
        <c:lblAlgn val="ctr"/>
        <c:lblOffset val="100"/>
        <c:noMultiLvlLbl val="0"/>
      </c:catAx>
      <c:valAx>
        <c:axId val="9547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1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Assignment_KelseyGibson.xlsx]Sub-Category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E-4F12-BD6A-634A6481C559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5E-4F12-BD6A-634A6481C559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5E-4F12-BD6A-634A6481C559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5E-4F12-BD6A-634A6481C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7449776"/>
        <c:axId val="904576432"/>
      </c:barChart>
      <c:catAx>
        <c:axId val="10574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576432"/>
        <c:crosses val="autoZero"/>
        <c:auto val="1"/>
        <c:lblAlgn val="ctr"/>
        <c:lblOffset val="100"/>
        <c:noMultiLvlLbl val="0"/>
      </c:catAx>
      <c:valAx>
        <c:axId val="9045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4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Assignment_KelseyGibson.xlsx]Outcomes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0-4A44-8EAE-463AB127C9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0-4A44-8EAE-463AB127C9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0-4A44-8EAE-463AB127C9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E0-4A44-8EAE-463AB127C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912112"/>
        <c:axId val="956675632"/>
      </c:lineChart>
      <c:catAx>
        <c:axId val="27591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675632"/>
        <c:crosses val="autoZero"/>
        <c:auto val="1"/>
        <c:lblAlgn val="ctr"/>
        <c:lblOffset val="100"/>
        <c:noMultiLvlLbl val="0"/>
      </c:catAx>
      <c:valAx>
        <c:axId val="95667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1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 than or equal to 50000</c:v>
                </c:pt>
              </c:strCache>
            </c:strRef>
          </c:cat>
          <c:val>
            <c:numRef>
              <c:f>'Goal Outcomes'!$G$2:$G$12</c:f>
              <c:numCache>
                <c:formatCode>0%</c:formatCode>
                <c:ptCount val="11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0.38095238095238093</c:v>
                </c:pt>
                <c:pt idx="7">
                  <c:v>0.47272727272727272</c:v>
                </c:pt>
                <c:pt idx="8">
                  <c:v>0.47727272727272729</c:v>
                </c:pt>
                <c:pt idx="9">
                  <c:v>0.2857142857142857</c:v>
                </c:pt>
                <c:pt idx="10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D6-4165-8F81-B450EC1E5C61}"/>
            </c:ext>
          </c:extLst>
        </c:ser>
        <c:ser>
          <c:idx val="5"/>
          <c:order val="5"/>
          <c:tx>
            <c:strRef>
              <c:f>'Goal Outcomes'!$H$1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 than or equal to 50000</c:v>
                </c:pt>
              </c:strCache>
            </c:strRef>
          </c:cat>
          <c:val>
            <c:numRef>
              <c:f>'Goal Outcomes'!$H$2:$H$12</c:f>
              <c:numCache>
                <c:formatCode>0%</c:formatCode>
                <c:ptCount val="11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0.44047619047619047</c:v>
                </c:pt>
                <c:pt idx="7">
                  <c:v>0.4</c:v>
                </c:pt>
                <c:pt idx="8">
                  <c:v>0.36363636363636365</c:v>
                </c:pt>
                <c:pt idx="9">
                  <c:v>0.52380952380952384</c:v>
                </c:pt>
                <c:pt idx="10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D6-4165-8F81-B450EC1E5C61}"/>
            </c:ext>
          </c:extLst>
        </c:ser>
        <c:ser>
          <c:idx val="6"/>
          <c:order val="6"/>
          <c:tx>
            <c:strRef>
              <c:f>'Goal Outcomes'!$I$1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 than or equal to 50000</c:v>
                </c:pt>
              </c:strCache>
            </c:strRef>
          </c:cat>
          <c:val>
            <c:numRef>
              <c:f>'Goal Outcomes'!$I$2:$I$12</c:f>
              <c:numCache>
                <c:formatCode>0%</c:formatCode>
                <c:ptCount val="11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0.15476190476190477</c:v>
                </c:pt>
                <c:pt idx="7">
                  <c:v>0.12727272727272726</c:v>
                </c:pt>
                <c:pt idx="8">
                  <c:v>0.13636363636363635</c:v>
                </c:pt>
                <c:pt idx="9">
                  <c:v>0.19047619047619047</c:v>
                </c:pt>
                <c:pt idx="10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D6-4165-8F81-B450EC1E5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77248"/>
        <c:axId val="955058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32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D6-4165-8F81-B450EC1E5C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37</c:v>
                      </c:pt>
                      <c:pt idx="7">
                        <c:v>22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D6-4165-8F81-B450EC1E5C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D6-4165-8F81-B450EC1E5C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Outcomes'!$F$2:$F$12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84</c:v>
                      </c:pt>
                      <c:pt idx="7">
                        <c:v>55</c:v>
                      </c:pt>
                      <c:pt idx="8">
                        <c:v>44</c:v>
                      </c:pt>
                      <c:pt idx="9">
                        <c:v>21</c:v>
                      </c:pt>
                      <c:pt idx="10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D6-4165-8F81-B450EC1E5C61}"/>
                  </c:ext>
                </c:extLst>
              </c15:ser>
            </c15:filteredLineSeries>
          </c:ext>
        </c:extLst>
      </c:lineChart>
      <c:catAx>
        <c:axId val="1167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058320"/>
        <c:crosses val="autoZero"/>
        <c:auto val="1"/>
        <c:lblAlgn val="ctr"/>
        <c:lblOffset val="100"/>
        <c:noMultiLvlLbl val="0"/>
      </c:catAx>
      <c:valAx>
        <c:axId val="95505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7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568325</xdr:colOff>
      <xdr:row>0</xdr:row>
      <xdr:rowOff>20637</xdr:rowOff>
    </xdr:from>
    <xdr:to>
      <xdr:col>14</xdr:col>
      <xdr:colOff>263525</xdr:colOff>
      <xdr:row>15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ADA81-E42B-47CE-BBCE-069BA67EE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568325</xdr:colOff>
      <xdr:row>3</xdr:row>
      <xdr:rowOff>11111</xdr:rowOff>
    </xdr:from>
    <xdr:to>
      <xdr:col>19</xdr:col>
      <xdr:colOff>504825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AD9FB-63E6-4740-862C-069E550A4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</xdr:colOff>
      <xdr:row>0</xdr:row>
      <xdr:rowOff>28575</xdr:rowOff>
    </xdr:from>
    <xdr:to>
      <xdr:col>17</xdr:col>
      <xdr:colOff>76199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5E494-750B-4170-B1F7-590E3CC52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163512</xdr:rowOff>
    </xdr:from>
    <xdr:to>
      <xdr:col>8</xdr:col>
      <xdr:colOff>1314450</xdr:colOff>
      <xdr:row>34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BBF016-F6F4-48B1-BA0F-C848EA376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sey Gibson" refreshedDate="44098.542457060183" createdVersion="6" refreshedVersion="6" minRefreshableVersion="3" recordCount="4114" xr:uid="{12899A89-9495-4CEB-A40A-C0AB47F5D97C}">
  <cacheSource type="worksheet">
    <worksheetSource ref="A1:T4115" sheet="Kicker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12879.8608241758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600000000000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1000000000001"/>
    <n v="80.51098901098900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2.884615384615384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9"/>
    <n v="57.087912087912088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"/>
    <n v="297.342197802197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8"/>
    <n v="24.1208791208791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9"/>
    <n v="46.80769230769230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"/>
    <n v="50.05494505494505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"/>
    <n v="19.2391208791208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6"/>
    <n v="3.4614835164835167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5"/>
    <n v="16.56593406593406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33.10439560439560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"/>
    <n v="272.4615384615384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"/>
    <n v="30.7637362637362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"/>
    <n v="33.27472527472527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"/>
    <n v="11.71428571428571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"/>
    <n v="66.09340659340659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7"/>
    <n v="8.296703296703297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"/>
    <n v="175.2545604395604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"/>
    <n v="6.78571428571428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11.0109890109890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4"/>
    <n v="110.9340659340659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"/>
    <n v="2.252747252747252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3.02197802197802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1"/>
    <n v="209.2455494505494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000000000001"/>
    <n v="4.39560439560439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19999999999999"/>
    <n v="10.65934065934065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3"/>
    <n v="122.774725274725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"/>
    <n v="66.16483516483516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"/>
    <n v="20.3296703296703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3"/>
    <n v="22.26368131868131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7.1428571428571425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5"/>
    <n v="156.703296703296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1"/>
    <n v="29.450549450549449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"/>
    <n v="18.63736263736263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9.148351648351647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46.86263736263736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"/>
    <n v="221.7417582417582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15.11538461538461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7999999999999"/>
    <n v="179.9175824175824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"/>
    <n v="11.13736263736263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.98901098901098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6000000000001"/>
    <n v="109.1208791208791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6000000000003"/>
    <n v="169.593406593406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0.98901098901098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32.96703296703296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7"/>
    <n v="48.07692307692308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"/>
    <n v="29.56346153846153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5"/>
    <n v="11.8626373626373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65.93406593406592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3.296703296703296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2000000000001"/>
    <n v="77.37362637362637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63.8516483516483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"/>
    <n v="18.07142857142857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55.49450549450549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4999999999999"/>
    <n v="60.93406593406593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"/>
    <n v="47.1483516483516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9"/>
    <n v="83.98351648351648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56.54395604395604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3"/>
    <n v="110.0282417582417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3"/>
    <n v="25.54027472527472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40.74175824175824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2999999999999"/>
    <n v="25.50549450549450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2"/>
    <n v="12.47456043956043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"/>
    <n v="11.42857142857142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3"/>
    <n v="41.35714285714285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13.03296703296703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"/>
    <n v="12.77472527472527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7"/>
    <n v="4.192307692307692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"/>
    <n v="60.95730769230768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.49450549450549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"/>
    <n v="12.25824175824175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1"/>
    <n v="13.10439560439560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4.945054945054945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"/>
    <n v="3.102527472527472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3"/>
    <n v="22.19780219780219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000000000001"/>
    <n v="2.527472527472527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8.626373626373625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7.4230769230769234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9.071428571428571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70.71428571428570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8.159340659340658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"/>
    <n v="21.9807692307692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5"/>
    <n v="1.126373626373626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2.747252747252747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5"/>
    <n v="8.274725274725275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7"/>
    <n v="35.09890109890110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"/>
    <n v="14.368131868131869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6"/>
    <n v="19.78021978021978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7"/>
    <n v="37.93406593406593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2.758241758241758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19.78021978021978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28.90109890109890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"/>
    <n v="6.076923076923076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1.428571428571428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3"/>
    <n v="2.527472527472527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7"/>
    <n v="9.450549450549450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2.33516483516483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18.68131868131868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2"/>
    <n v="8.73785714285714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27.47252747252747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9.230769230769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"/>
    <n v="42.11538461538461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"/>
    <n v="7.510989010989010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3.296703296703296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1"/>
    <n v="12.983516483516484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5"/>
    <n v="27.60989010989010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7"/>
    <n v="42.22527472527472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7"/>
    <n v="20.32967032967032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5"/>
    <n v="12.0604395604395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7000000000001"/>
    <n v="9.340659340659341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"/>
    <n v="29.72527472527472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28.57142857142857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38.73626373626373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"/>
    <n v="17.03296703296703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"/>
    <n v="3.472527472527472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6"/>
    <n v="21.85714285714285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"/>
    <n v="24.8473626373626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"/>
    <n v="31.05263736263736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6"/>
    <n v="18.67087912087912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0.01"/>
    <n v="5.4945054945054944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0.03"/>
    <n v="5.4945054945054949E-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"/>
    <n v="0.8296703296703297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"/>
    <n v="0.3846153846153846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5"/>
    <n v="7.620879120879120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8"/>
    <n v="1.04395604395604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7"/>
    <n v="10.25824175824175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7"/>
    <n v="42.06043956043956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"/>
    <n v="2.214285714285714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"/>
    <n v="25.89010989010989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2.747252747252747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8"/>
    <n v="7.10439560439560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"/>
    <n v="5.4945054945054944E-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11.37362637362637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"/>
    <n v="1.857142857142857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999999999999996"/>
    <n v="0.6318681318681318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0.2197802197802197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2"/>
    <n v="0.5054945054945054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"/>
    <n v="165.4505494505494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0.06"/>
    <n v="0.769230769230769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0.01"/>
    <n v="0.1648351648351648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2"/>
    <n v="1.972527472527472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7"/>
    <n v="0.2197802197802197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0.01"/>
    <n v="0.4450549450549450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9.807692307692308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7"/>
    <n v="4.3956043956043959E-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0"/>
    <n v="5.4945054945054944E-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2.7472527472527472E-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4"/>
    <n v="2.390109890109890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"/>
    <n v="3.516483516483516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16.48351648351648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6.043956043956044E-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599999999999996"/>
    <n v="1.785714285714285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"/>
    <n v="3.076923076923077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1.785714285714285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0"/>
    <n v="5.4945054945054949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9"/>
    <n v="7.126373626373626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0.9890109890109890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.09890109890109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2"/>
    <n v="2.203296703296703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"/>
    <n v="3.96703296703296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6"/>
    <n v="24.62637362637362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"/>
    <n v="0.28021978021978022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12.08791208791208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4.39560439560439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7.0000000000000007E-2"/>
    <n v="1.895604395604395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2"/>
    <n v="0.2747252747252747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1.373626373626373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0"/>
    <n v="9.3406593406593408E-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.6483516483516484E-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6"/>
    <n v="8.049450549450549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1.439560439560439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200000000000001"/>
    <n v="1.532967032967033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"/>
    <n v="8.63489010989010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"/>
    <n v="2.08791208791208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4.098901098901098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"/>
    <n v="836.071428571428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.142857142857143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"/>
    <n v="11.70329670329670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16.648351648351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2.25274725274725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0.02"/>
    <n v="5.4945054945054949E-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0.10989010989010989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0.01"/>
    <n v="5.4945054945054949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3"/>
    <n v="5.4945054945054944E-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7"/>
    <n v="153.0176923076923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"/>
    <n v="65.62087912087912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0.549450549450549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"/>
    <n v="48.434065934065934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.978021978021978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0.714285714285714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"/>
    <n v="1.373626373626373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0.3296703296703296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0.6043956043956043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2.203296703296703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"/>
    <n v="0.2747252747252747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1.373626373626373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"/>
    <n v="88.7094505494505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4"/>
    <n v="225.2747252747252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"/>
    <n v="81.04395604395604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"/>
    <n v="140.9230769230769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6"/>
    <n v="21.87637362637362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2"/>
    <n v="28.4945054945054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5999999999998"/>
    <n v="83.9175824175824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36.84065934065934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"/>
    <n v="473.2582417582417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62.04395604395604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"/>
    <n v="174.0384615384615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"/>
    <n v="24.1483516483516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50.70329670329670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"/>
    <n v="8.302197802197802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5"/>
    <n v="154.2161538461538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"/>
    <n v="46.91571428571428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99.35714285714286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3"/>
    <n v="205.2432417582417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315.0659340659340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4"/>
    <n v="543.7001098901098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58.4615384615384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118.021978021978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32.96703296703296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"/>
    <n v="162.1992857142857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2"/>
    <n v="32.47252747252747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30.52197802197802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7.994505494505494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3"/>
    <n v="71.23868131868131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30.60439560439560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2999999999999"/>
    <n v="808.9767582417581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1000000000001"/>
    <n v="19.2857142857142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8"/>
    <n v="172.5494505494505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"/>
    <n v="29.24730769230769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8"/>
    <n v="29.60873626373626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34.28571428571428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4"/>
    <n v="119.1153846153846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32.43956043956043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"/>
    <n v="394.219780219780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5"/>
    <n v="223.0439560439560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2"/>
    <n v="146.9456593406593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3999999999999"/>
    <n v="643.4505494505494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9"/>
    <n v="36.44131868131867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9"/>
    <n v="250.1923076923076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"/>
    <n v="113.0167582417582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3"/>
    <n v="229.9475824175824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3"/>
    <n v="176.01928571428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"/>
    <n v="89.96153846153846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3"/>
    <n v="145.3021978021978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"/>
    <n v="283.545659340659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"/>
    <n v="86.39010989010988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"/>
    <n v="26.3780219780219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32.97252747252747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1"/>
    <n v="418.2978021978021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"/>
    <n v="144.8351648351648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27.47252747252747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1000000000001"/>
    <n v="365.684395604395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3"/>
    <n v="163.0854395604395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10.5934065934066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"/>
    <n v="754.1474725274724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"/>
    <n v="98.32554945054944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"/>
    <n v="139.728901098901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4"/>
    <n v="84.81071428571428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55.19780219780219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7"/>
    <n v="22.65934065934066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5"/>
    <n v="43.27472527472527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000000000001"/>
    <n v="53.70879120879121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16.093406593406595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2"/>
    <n v="134.5604395604395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7"/>
    <n v="69.6043956043956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"/>
    <n v="117.6373626373626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3"/>
    <n v="5.721373626373626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"/>
    <n v="114.3974175824175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8"/>
    <n v="49.1758241758241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4"/>
    <n v="97.82967032967033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"/>
    <n v="21.16208791208791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5"/>
    <n v="139.0769230769230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"/>
    <n v="93.76923076923077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"/>
    <n v="166.1593406593406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77.8351648351648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30.95604395604395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"/>
    <n v="117.1208791208791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"/>
    <n v="197.4285714285714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"/>
    <n v="148.2307692307692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"/>
    <n v="36.51648351648351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47.45054945054945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4"/>
    <n v="286.8021978021977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3"/>
    <n v="930.739560439560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29.97802197802197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"/>
    <n v="426.9824175824176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57.9670329670329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3"/>
    <n v="195.824175824175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1"/>
    <n v="234.296703296703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2"/>
    <n v="620.9615384615384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3"/>
    <n v="275.2252747252747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55.59890109890110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"/>
    <n v="47.99450549450549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4"/>
    <n v="160.4932967032966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7"/>
    <n v="16.67609890109890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"/>
    <n v="90.76945054945055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"/>
    <n v="35.63186813186813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"/>
    <n v="240.4285714285714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"/>
    <n v="20.521978021978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7"/>
    <n v="303.3050549450549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3"/>
    <n v="168.1790659340659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"/>
    <n v="187.9010989010988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8"/>
    <n v="98.21428571428570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9"/>
    <n v="93.56527472527473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"/>
    <n v="245.2538461538461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56.5934065934065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4"/>
    <n v="65.9735164835164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6"/>
    <n v="157.6373626373626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"/>
    <n v="237.890109890109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64.04395604395604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2"/>
    <n v="348.6823076923076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"/>
    <n v="19.98901098901098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6"/>
    <n v="223.57142857142858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"/>
    <n v="42.3182967032967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143.406593406593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9"/>
    <n v="283.2087912087911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6"/>
    <n v="139.4230769230769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8"/>
    <n v="66.84065934065934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8"/>
    <n v="213.6096153846153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6"/>
    <n v="65.93406593406592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"/>
    <n v="49.69230769230769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"/>
    <n v="42.3697802197802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"/>
    <n v="85.69230769230769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2"/>
    <n v="211.5384615384615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"/>
    <n v="56.78576923076923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"/>
    <n v="71.50549450549451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6"/>
    <n v="39.34131868131868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167.609890109890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7"/>
    <n v="940.9505494505494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"/>
    <n v="2.065934065934066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7"/>
    <n v="43.95604395604395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3.07142857142856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3.296703296703296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6"/>
    <n v="14.26373626373626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4"/>
    <n v="75.42857142857143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7"/>
    <n v="18.42307692307692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"/>
    <n v="95.67032967032966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31.09890109890109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3"/>
    <n v="143.85989010989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"/>
    <n v="8.434065934065934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1"/>
    <n v="11.34615384615384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1"/>
    <n v="123.1923076923076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"/>
    <n v="145.5796703296703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7"/>
    <n v="3.3021978021978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9"/>
    <n v="446.7912087912088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"/>
    <n v="34.65934065934065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4"/>
    <n v="678.2643956043955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5.494505494505494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10.5604395604395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"/>
    <n v="102.5659340659340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5"/>
    <n v="303.4230769230769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"/>
    <n v="28.8956043956043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"/>
    <n v="59.36510989010989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7"/>
    <n v="87.91208791208791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"/>
    <n v="71.0403846153846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"/>
    <n v="51.5769230769230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1"/>
    <n v="117.3681318681318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"/>
    <n v="61.70467032967032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"/>
    <n v="285.1978021978022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15.5659340659340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6"/>
    <n v="28.91758241758241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"/>
    <n v="198.2527472527472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6"/>
    <n v="16.68131868131868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"/>
    <n v="16.56994505494505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"/>
    <n v="11.15934065934065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4"/>
    <n v="33.44098901098901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3.758241758241758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30000000000001"/>
    <n v="7.049450549450549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66.5659340659340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17.4230769230769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9"/>
    <n v="73.90659340659340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"/>
    <n v="104.549450549450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5"/>
    <n v="7.857472527472527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2"/>
    <n v="6.605329670329671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5"/>
    <n v="57.83516483516483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"/>
    <n v="123.8571428571428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4"/>
    <n v="44.1483516483516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4"/>
    <n v="7.9670329670329665E-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99999999999998"/>
    <n v="1.653846153846153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8"/>
    <n v="2.362637362637362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7"/>
    <n v="0.8406593406593406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8"/>
    <n v="1.120329670329670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0.01"/>
    <n v="3.2967032967032968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3"/>
    <n v="0.7307692307692307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"/>
    <n v="3.714285714285714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0.1318681318681318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"/>
    <n v="2.28021978021978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3.131868131868131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0.6868131868131868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0"/>
    <n v="1.6483516483516484E-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800000000000008"/>
    <n v="10.3076923076923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2.7472527472527472E-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6"/>
    <n v="36.7637362637362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.4945054945054944E-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0.2747252747252747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0"/>
    <n v="1.098901098901099E-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3"/>
    <n v="4.208791208791208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0.02"/>
    <n v="2.7472527472527472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"/>
    <n v="0.4506043956043956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0.2472527472527472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"/>
    <n v="2.17582417582417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2.637362637362637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0.03"/>
    <n v="0.1428571428571428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"/>
    <n v="0.4505494505494505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7.0000000000000007E-2"/>
    <n v="0.2472527472527472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9"/>
    <n v="0.3351648351648351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4.51098901098901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0.06"/>
    <n v="0.1373626373626373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8999999999999998"/>
    <n v="0.1373626373626373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"/>
    <n v="6.868131868131867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0.1"/>
    <n v="5.4945054945054949E-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"/>
    <n v="0.7582417582417582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0.41758241758241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8"/>
    <n v="23.70879120879120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0.2802197802197802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"/>
    <n v="35.9395604395604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3"/>
    <n v="0.7747252747252747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4.730769230769230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0.03"/>
    <n v="5.4945054945054949E-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"/>
    <n v="26.9592857142857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26.83516483516483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42.65934065934065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10.05494505494505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5.4945054945054944E-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41.37362637362637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9"/>
    <n v="0.8186813186813186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1"/>
    <n v="45.68686813186813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0.01"/>
    <n v="0.274725274725274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999999999999998"/>
    <n v="1.1813186813186813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6"/>
    <n v="0.170329670329670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0"/>
    <n v="5.4945054945054949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7"/>
    <n v="0.1648351648351648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99999999999996"/>
    <n v="16.45054945054944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10.49450549450549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1"/>
    <n v="1.181318681318681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1.263736263736263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"/>
    <n v="0.6263736263736263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7"/>
    <n v="1.840659340659340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"/>
    <n v="0.285714285714285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3"/>
    <n v="1.373626373626373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3.51648351648351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2.19780219780219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5.4945054945054944E-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0.8241758241758241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4000000000000001"/>
    <n v="6.043956043956044E-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"/>
    <n v="38.25274725274725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"/>
    <n v="0.274725274725274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"/>
    <n v="135.4450549450549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7"/>
    <n v="1.126373626373626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"/>
    <n v="15.08791208791208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.1"/>
    <n v="28.0494505494505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4.64"/>
    <n v="28.7472527472527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4.67"/>
    <n v="18.90109890109890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0.6"/>
    <n v="33.13186813186813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8.67"/>
    <n v="20.8986263736263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65.934065934065927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4"/>
    <n v="9.39560439560439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0.85"/>
    <n v="55.41208791208791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5.65"/>
    <n v="7.307692307692307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.41999999999999"/>
    <n v="8.598901098901098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7.78"/>
    <n v="20.16483516483516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21.97802197802197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.25"/>
    <n v="67.71978021978021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.2"/>
    <n v="11.01098901098901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4.67"/>
    <n v="86.26373626373626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2.5"/>
    <n v="11.2637362637362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.26"/>
    <n v="21.44230769230769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0.5"/>
    <n v="13.2417582417582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.42"/>
    <n v="83.08241758241757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0.64"/>
    <n v="2.764945054945055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0.01"/>
    <n v="5.4945054945054949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0.56000000000000005"/>
    <n v="0.1373626373626373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0"/>
    <n v="5.4945054945054949E-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.32"/>
    <n v="0.38461538461538464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"/>
    <n v="3.2967032967032968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.38"/>
    <n v="75.2307692307692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0.09"/>
    <n v="0.285714285714285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.09"/>
    <n v="4.9450549450549448E-2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2"/>
    <n v="0.373626373626373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0.7"/>
    <n v="0.1923076923076923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"/>
    <n v="20.77472527472527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.49"/>
    <n v="0.6758241758241758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6.590000000000003"/>
    <n v="7.780219780219780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"/>
    <n v="1.09890109890109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0.91"/>
    <n v="7.505494505494505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0.02"/>
    <n v="0.2747252747252747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0.01"/>
    <n v="6.5934065934065936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.37"/>
    <n v="0.3021978021978021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0.09"/>
    <n v="0.373626373626373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0.01"/>
    <n v="5.4945054945054949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.02"/>
    <n v="5.4945054945054949E-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1.346153846153846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0.8"/>
    <n v="0.1098901098901098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.17"/>
    <n v="0.7802197802197802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.42"/>
    <n v="0.5824175824175824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.39"/>
    <n v="1.9010989010989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0.72"/>
    <n v="0.4395604395604395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.43"/>
    <n v="1.423076923076923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0"/>
    <n v="5.4945054945054949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.2"/>
    <n v="5.4945054945054944E-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0.01"/>
    <n v="7.6923076923076927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6"/>
    <n v="0.9615384615384615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0.03"/>
    <n v="5.4945054945054949E-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0.01"/>
    <n v="5.4945054945054949E-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.4945054945054944E-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0.56000000000000005"/>
    <n v="0.3076923076923077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"/>
    <n v="14.97252747252747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"/>
    <n v="1.6538461538461537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0.01"/>
    <n v="5.4945054945054949E-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"/>
    <n v="1.22527472527472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0.06"/>
    <n v="0.3351648351648351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"/>
    <n v="1.373626373626373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0.6318681318681318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.1"/>
    <n v="0.1428571428571428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.43"/>
    <n v="2.340659340659340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.03"/>
    <n v="3.2967032967032968E-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.27"/>
    <n v="0.1098901098901098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4.670329670329670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0.06"/>
    <n v="0.1703296703296703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0.549450549450549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"/>
    <n v="0.7692307692307692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"/>
    <n v="3.241868131868131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"/>
    <n v="0.7197802197802197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.2"/>
    <n v="5.4945054945054944E-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0.97"/>
    <n v="8.027472527472527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0.64"/>
    <n v="2.7472527472527472E-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.36"/>
    <n v="70.42857142857143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0.3296703296703296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0"/>
    <n v="5.4945054945054949E-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1.64835164835164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"/>
    <n v="1.434065934065934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"/>
    <n v="1.87362637362637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.38"/>
    <n v="23.87362637362637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.02"/>
    <n v="0.4945054945054945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.18"/>
    <n v="1.923076923076923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0.08"/>
    <n v="5.4945054945054944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"/>
    <n v="3.791208791208791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.45"/>
    <n v="6.840659340659340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.02"/>
    <n v="5.4945054945054949E-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0.01"/>
    <n v="1.098901098901099E-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.2"/>
    <n v="2.197802197802198E-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0.01"/>
    <n v="9.8901098901098897E-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0"/>
    <n v="5.4945054945054949E-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.29"/>
    <n v="0.55494505494505497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.16"/>
    <n v="261.8956043956043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.49"/>
    <n v="1604.928571428571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5.81"/>
    <n v="145.340659340659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.12"/>
    <n v="412.24989010989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8.7"/>
    <n v="30.62637362637362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1.88"/>
    <n v="5.796758241758241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.05"/>
    <n v="11.76373626373626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6.82"/>
    <n v="243.8901098901099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39.96"/>
    <n v="19.22527472527472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.4"/>
    <n v="9.263736263736264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0.53"/>
    <n v="138.0879120879120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.47"/>
    <n v="16.56043956043956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.44999999999999"/>
    <n v="582.8818681318681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.29000000000002"/>
    <n v="176.236263736263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6.88999999999999"/>
    <n v="64.56593406593407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3.56"/>
    <n v="58.67032967032967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5.7"/>
    <n v="103.5989010989010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.46"/>
    <n v="165.8076923076923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0.57"/>
    <n v="16.57692307692307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6"/>
    <n v="8.401098901098901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0.95"/>
    <n v="0.5219780219780220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.4"/>
    <n v="0.857142857142857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.35"/>
    <n v="3.84615384615384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"/>
    <n v="4.967032967032967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8.64"/>
    <n v="10.24175824175824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0"/>
    <n v="4.3956043956043959E-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.02"/>
    <n v="27.52747252747252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599999999999996"/>
    <n v="3.758241758241758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1.51"/>
    <n v="236.3461538461538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.28"/>
    <n v="144.774725274725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.43"/>
    <n v="64.98901098901099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1.63"/>
    <n v="59.41758241758241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.21"/>
    <n v="1.126373626373626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.03"/>
    <n v="8.2417582417582416E-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4.85"/>
    <n v="4.8956043956043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"/>
    <n v="8.08241758241758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5.58"/>
    <n v="70.28571428571429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"/>
    <n v="6.087912087912087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.49"/>
    <n v="48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5.91"/>
    <n v="106.780219780219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.04"/>
    <n v="5.4945054945054949E-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.11"/>
    <n v="0.2912087912087912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0.85"/>
    <n v="1.63736263736263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"/>
    <n v="131.5824175824175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7.65"/>
    <n v="3.038461538461538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5"/>
    <n v="19.50549450549450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2.989999999999995"/>
    <n v="80.20879120879121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7.65"/>
    <n v="633.5027472527472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.34"/>
    <n v="13.5604395604395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0.52"/>
    <n v="1.428571428571428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3"/>
    <n v="7.175824175824176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.340000000000003"/>
    <n v="194.1648351648351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.39"/>
    <n v="3.24175824175824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"/>
    <n v="3.494505494505494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0"/>
    <n v="5.4945054945054949E-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.38"/>
    <n v="12.74175824175824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.39"/>
    <n v="84.56043956043956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.42"/>
    <n v="588.7293406593406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9"/>
    <n v="2.214285714285714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6.6"/>
    <n v="33.61538461538461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0.81"/>
    <n v="25.39565934065934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"/>
    <n v="4.598901098901098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0.87"/>
    <n v="2.642857142857142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0.98"/>
    <n v="5.368131868131867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8.930000000000007"/>
    <n v="294.8934065934066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.09"/>
    <n v="48.55494505494505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.41"/>
    <n v="0.3351648351648351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3.79"/>
    <n v="185.6648351648351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.22"/>
    <n v="0.5769230769230768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0.8"/>
    <n v="1.093406593406593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4.99"/>
    <n v="12.35714285714285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"/>
    <n v="7.631868131868132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.210000000000001"/>
    <n v="3.928571428571428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.31"/>
    <n v="1.675824175824175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0.75"/>
    <n v="0.4945054945054945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"/>
    <n v="1.06593406593406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3.94999999999999"/>
    <n v="15.02747252747252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.11"/>
    <n v="55.01648351648351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.02000000000001"/>
    <n v="181.3516483516483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.38"/>
    <n v="30.04945054945055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.47"/>
    <n v="40.56598901098901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.35"/>
    <n v="110.2747252747252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.4"/>
    <n v="13.92857142857142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5.51"/>
    <n v="29.90659340659340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5.57"/>
    <n v="43.50247252747252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0.65"/>
    <n v="28.71428571428571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.19"/>
    <n v="145.2637362637362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34.61538461538461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0.3516483516483516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.48"/>
    <n v="16.549450549450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5.53"/>
    <n v="58.62637362637362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.41"/>
    <n v="295.4450549450549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.14"/>
    <n v="62.33516483516483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.4"/>
    <n v="33.62637362637362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6.73"/>
    <n v="8.796703296703297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.33000000000001"/>
    <n v="52.197802197802197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.4"/>
    <n v="17.7032967032967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.26"/>
    <n v="73.04285714285714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0.71"/>
    <n v="8.516483516483516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4.472527472527472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.32"/>
    <n v="28.10989010989010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.1"/>
    <n v="21.84615384615384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.08"/>
    <n v="18.2307692307692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.04"/>
    <n v="38.47802197802197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.25"/>
    <n v="11.01648351648351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5.56"/>
    <n v="5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2.59"/>
    <n v="25.04945054945055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8.5"/>
    <n v="19.53296703296703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1.7"/>
    <n v="30.68681318681318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70.32967032967033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3.75"/>
    <n v="11.4010989010989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1.91"/>
    <n v="13.99829670329670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7.71"/>
    <n v="4.527472527472527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.269230769230769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4.01098901098901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1.92"/>
    <n v="2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"/>
    <n v="1.291208791208791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.12"/>
    <n v="2.7472527472527472E-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.01"/>
    <n v="13.85164835164835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"/>
    <n v="0.9725274725274725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.4"/>
    <n v="9.09890109890109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0.03"/>
    <n v="5.4945054945054944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"/>
    <n v="0.274725274725274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0.85"/>
    <n v="0.1758241758241758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.2"/>
    <n v="1.928571428571428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"/>
    <n v="0.93406593406593408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.4"/>
    <n v="19.7692307692307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0.7"/>
    <n v="0.1153846153846153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.4"/>
    <n v="1.098901098901099E-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7"/>
    <n v="2.197802197802198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5.714285714285714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.15"/>
    <n v="5.852912087912088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3.846153846153846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.13"/>
    <n v="12.20879120879120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2.5"/>
    <n v="5.631868131868132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0.63"/>
    <n v="4.962307692307692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2.80000000000001"/>
    <n v="39.23076923076923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.17"/>
    <n v="7.527472527472527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3.51"/>
    <n v="11.18159340659340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.41"/>
    <n v="10.21978021978021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.37"/>
    <n v="79.32670329670328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3.87"/>
    <n v="42.80219780219780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.44"/>
    <n v="13.79730769230769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2.78"/>
    <n v="15.52983516483516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.31"/>
    <n v="46.29120879120878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1.79"/>
    <n v="85.98901098901099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.35"/>
    <n v="55.6868131868131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7.53"/>
    <n v="17.72527472527472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4.89"/>
    <n v="22.09340659340659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.02"/>
    <n v="27.4780219780219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.13"/>
    <n v="12.53846153846153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1.52"/>
    <n v="12.25510989010988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.33"/>
    <n v="33.40659340659340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.26"/>
    <n v="15.57692307692307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.21978021978021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17.30769230769230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.44"/>
    <n v="45.90659340659340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.13"/>
    <n v="23.10439560439560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24.725274725274726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3.78"/>
    <n v="22.80769230769230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8.65384615384615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5.714285714285714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1.83000000000001"/>
    <n v="5.005494505494505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60"/>
    <n v="13.18648351648351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.3"/>
    <n v="6.99450549450549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23.516483516483518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.12"/>
    <n v="44.27774725274725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.11000000000001"/>
    <n v="11.30032967032966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5.71"/>
    <n v="2.994505494505494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8.75"/>
    <n v="2.39010989010989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.05000000000001"/>
    <n v="14.7307692307692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96.05494505494505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.17"/>
    <n v="19.64285714285714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79.5"/>
    <n v="7.890109890109890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.38"/>
    <n v="11.81373626373626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.43"/>
    <n v="68.97802197802197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.45"/>
    <n v="30.65934065934066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.33"/>
    <n v="1.703296703296703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7.642857142857143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2.857142857142857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7.83"/>
    <n v="10.66483516483516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.33"/>
    <n v="19.230769230769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0.61"/>
    <n v="82.917912087912086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1.67"/>
    <n v="33.51648351648351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.02000000000001"/>
    <n v="39.59340659340659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.25"/>
    <n v="12.88461538461538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0.93"/>
    <n v="27.72813186813187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1.8"/>
    <n v="16.7307692307692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.4"/>
    <n v="15.97802197802197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6.62"/>
    <n v="32.03752747252747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.42"/>
    <n v="66.16296703296703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.32"/>
    <n v="27.8351648351648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.32"/>
    <n v="14.3296703296703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.13"/>
    <n v="44.03296703296703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.13"/>
    <n v="3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.38"/>
    <n v="33.07148351648351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"/>
    <n v="7.37368131868131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5.4945054945054944E-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.648351648351648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19.9"/>
    <n v="26.351648351648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.18"/>
    <n v="34.10439560439560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.44999999999999"/>
    <n v="14.33516483516483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4.97"/>
    <n v="20.18681318681318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1.648351648351648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.22"/>
    <n v="180.5785714285714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.45"/>
    <n v="8.241758241758240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"/>
    <n v="2.994505494505494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6.59340659340659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.01"/>
    <n v="9.49489010989010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4.68"/>
    <n v="23.00549450549450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.14"/>
    <n v="13.95604395604395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00000000000002"/>
    <n v="0.55494505494505497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.34"/>
    <n v="0.934065934065934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5"/>
    <n v="0.4945054945054945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1.54"/>
    <n v="14.83516483516483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99999999999998"/>
    <n v="0.2472527472527472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.29"/>
    <n v="3.5164835164835164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.02"/>
    <n v="6.598901098901098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.11"/>
    <n v="0.2747252747252747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1.82"/>
    <n v="5.714285714285714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.31"/>
    <n v="0.3406593406593406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2"/>
    <n v="1.785714285714285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0.81"/>
    <n v="0.3571428571428571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9"/>
    <n v="0.2472527472527472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.33"/>
    <n v="4.010989010989010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0.799999999999997"/>
    <n v="7.065934065934065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7.55"/>
    <n v="7.423076923076923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3"/>
    <n v="0.3571428571428571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0.67"/>
    <n v="3.538461538461538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9"/>
    <n v="0.6208791208791208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0.8"/>
    <n v="0.1648351648351648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.13"/>
    <n v="1.659340659340659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.020000000000003"/>
    <n v="10.99450549450549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0.1098901098901098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4.120879120879120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1.126373626373626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2"/>
    <n v="0.3956043956043955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"/>
    <n v="12.9687912087912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7"/>
    <n v="0.6868131868131868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"/>
    <n v="1.428571428571428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0.75"/>
    <n v="13.43406593406593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1.09890109890109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.17"/>
    <n v="43.04395604395604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4"/>
    <n v="1.07142857142857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17.58241758241758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"/>
    <n v="0.3846153846153846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.33"/>
    <n v="1.538461538461538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.42"/>
    <n v="0.1153846153846153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.3"/>
    <n v="0.4945054945054945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"/>
    <n v="0.87912087912087911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.3"/>
    <n v="0.8296703296703297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2"/>
    <n v="1.076923076923076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"/>
    <n v="2.857142857142857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.36"/>
    <n v="0.67582417582417587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0.86"/>
    <n v="0.1648351648351648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1"/>
    <n v="10.8901098901098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7"/>
    <n v="2.06043956043956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0.6"/>
    <n v="0.1648351648351648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3"/>
    <n v="1.076923076923076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0.5"/>
    <n v="0.549450549450549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0.9"/>
    <n v="25.46703296703296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.04"/>
    <n v="31.20879120879120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2000000000000002"/>
    <n v="1.813186813186813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0.9"/>
    <n v="1.796703296703296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7"/>
    <n v="0.8791208791208791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0.86"/>
    <n v="8.653846153846153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.33"/>
    <n v="1.895604395604395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"/>
    <n v="0.7197802197802197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4.54"/>
    <n v="7.587912087912087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0.6593406593406593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.4"/>
    <n v="8.351648351648352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3"/>
    <n v="0.274725274725274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399999999999999"/>
    <n v="0.2197802197802197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.36"/>
    <n v="0.13736263736263737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"/>
    <n v="0.21978021978021978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.16"/>
    <n v="8.483516483516483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199999999999998"/>
    <n v="6.37912087912087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1"/>
    <n v="3.67032967032967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00000000000008"/>
    <n v="1.587912087912087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.33"/>
    <n v="36.6098901098901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"/>
    <n v="13.64835164835164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1"/>
    <n v="1.5714285714285714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2.637362637362637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7"/>
    <n v="1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.04"/>
    <n v="7.703296703296703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.39"/>
    <n v="105.4670329670329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39.94"/>
    <n v="107.5384615384615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0.84"/>
    <n v="0.6923076923076922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.41"/>
    <n v="35.774725274725277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"/>
    <n v="93.31868131868131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"/>
    <n v="4.730769230769230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"/>
    <n v="1.280219780219780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.33"/>
    <n v="4.84065934065934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8.86"/>
    <n v="106.7582417582417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.1"/>
    <n v="140.9615384615384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.19"/>
    <n v="220.2142857142857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.48"/>
    <n v="3.91208791208791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8"/>
    <n v="2.071428571428571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0.8"/>
    <n v="4.829670329670329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"/>
    <n v="1.637362637362637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4.8"/>
    <n v="9.758241758241759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7.809999999999999"/>
    <n v="19.57142857142857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3"/>
    <n v="0.5824175824175824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6.67"/>
    <n v="76.9230769230769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5.92"/>
    <n v="12.61538461538461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.23"/>
    <n v="1.241758241758241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4.630000000000003"/>
    <n v="38.04945054945054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6"/>
    <n v="2.258241758241758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0.56000000000000005"/>
    <n v="1.53846153846153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1"/>
    <n v="14.3241758241758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3"/>
    <n v="15.87362637362637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3.67"/>
    <n v="4.994505494505494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.26"/>
    <n v="534.4670329670329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2.82"/>
    <n v="159.2646153846153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4.86"/>
    <n v="8.16483516483516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0.01"/>
    <n v="6.043956043956044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0.02"/>
    <n v="1.648351648351648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29.51"/>
    <n v="168.9615384615384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"/>
    <n v="0.5824175824175824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"/>
    <n v="10.37362637362637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2.75"/>
    <n v="14.0109890109890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.22"/>
    <n v="36.31868131868132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6.77"/>
    <n v="9.214285714285713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.1"/>
    <n v="0.1428571428571428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"/>
    <n v="1.164835164835164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.47"/>
    <n v="2.565934065934066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.09"/>
    <n v="96.48901098901099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"/>
    <n v="25.6538461538461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6"/>
    <n v="3.989010989010989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3"/>
    <n v="0.3571428571428571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3"/>
    <n v="0.3571428571428571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8.56"/>
    <n v="193.049450549450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9"/>
    <n v="64.1923076923076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200000000000002"/>
    <n v="108.9230769230769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28.57142857142857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29.6"/>
    <n v="16.26373626373626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.059999999999999"/>
    <n v="17.64285714285714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.21"/>
    <n v="112.9230769230769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.05"/>
    <n v="824.7362637362637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"/>
    <n v="1.285714285714285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.32"/>
    <n v="73.05494505494505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.27"/>
    <n v="1.373626373626373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.13"/>
    <n v="36.07142857142856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.19"/>
    <n v="1.20879120879120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.38"/>
    <n v="0.412087912087912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.02"/>
    <n v="5916.2145604395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4.53"/>
    <n v="47.42857142857143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0.6"/>
    <n v="16.813186813186814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7"/>
    <n v="1.318681318681318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"/>
    <n v="15.61538461538461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2.88"/>
    <n v="314.2692307692307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1"/>
    <n v="3.41208791208791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.33"/>
    <n v="117.0329670329670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5.55"/>
    <n v="17.5054945054945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1.8"/>
    <n v="57.98961538461539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4.9"/>
    <n v="12.62637362637362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.15"/>
    <n v="26.06043956043956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8.64"/>
    <n v="130.3711538461538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09.93"/>
    <n v="422.8012087912088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.01"/>
    <n v="38.46472527472527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.09"/>
    <n v="42.48901098901098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.27"/>
    <n v="64.4340659340659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1.76"/>
    <n v="61.40659340659340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.1"/>
    <n v="37.59340659340659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.4"/>
    <n v="59.0109890109890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.5"/>
    <n v="32.1914285714285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2.86"/>
    <n v="7.505494505494505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"/>
    <n v="35.71478021978022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7.65"/>
    <n v="27.2087912087912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.36"/>
    <n v="27.78142857142857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.1"/>
    <n v="5.609890109890109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.33000000000001"/>
    <n v="11.97802197802197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.19999999999999"/>
    <n v="3.521978021978021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.28999999999999998"/>
    <n v="1.373626373626373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4"/>
    <n v="5.4945054945054944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99999999999991"/>
    <n v="46.90659340659340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0.09"/>
    <n v="3.2967032967032968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6"/>
    <n v="1.461538461538461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.05"/>
    <n v="5.4945054945054949E-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"/>
    <n v="1.1648351648351649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8.241758241758241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0.2747252747252747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.48"/>
    <n v="1.04395604395604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00000000000006"/>
    <n v="44.37912087912087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"/>
    <n v="0.4450549450549450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7"/>
    <n v="27.75274725274725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0.714285714285714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.15"/>
    <n v="0.2472527472527472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8.64"/>
    <n v="4.670329670329670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0.7"/>
    <n v="0.38461538461538464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7.0000000000000007E-2"/>
    <n v="0.2802197802197802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"/>
    <n v="5.494505494505494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1"/>
    <n v="18.71978021978021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5"/>
    <n v="0.2472527472527472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2.77"/>
    <n v="258.6483516483516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.38"/>
    <n v="40.351648351648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5"/>
    <n v="0.2472527472527472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1"/>
    <n v="3.725274725274725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1"/>
    <n v="10.0054945054945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0.02"/>
    <n v="6.5934065934065936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0.56000000000000005"/>
    <n v="0.3076923076923077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0.82"/>
    <n v="2.252747252747252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"/>
    <n v="5.637362637362637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0.08"/>
    <n v="8.2417582417582416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.18"/>
    <n v="35.06780219780220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3"/>
    <n v="6.450549450549450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0.04"/>
    <n v="2.7472527472527472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2.5"/>
    <n v="0.1373626373626373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"/>
    <n v="0.1153846153846153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.08"/>
    <n v="0.2321428571428571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.3"/>
    <n v="18.09895604395604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"/>
    <n v="138.3186813186813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7.93"/>
    <n v="11.82417582417582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0.05"/>
    <n v="0.258241758241758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"/>
    <n v="9.906593406593406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0.5"/>
    <n v="0.1373626373626373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"/>
    <n v="0.549450549450549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0.04"/>
    <n v="0.2252747252747252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"/>
    <n v="2.335164835164835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2"/>
    <n v="1.335164835164835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"/>
    <n v="16.32417582417582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.16"/>
    <n v="7.862637362637362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.25"/>
    <n v="0.9065934065934065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"/>
    <n v="4.024725274725274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.45"/>
    <n v="0.2472527472527472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0.51"/>
    <n v="1.4010989010989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.04"/>
    <n v="5.4945054945054949E-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5.54"/>
    <n v="171.8292307692307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0.5"/>
    <n v="2.7472527472527472E-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.17"/>
    <n v="5.4945054945054944E-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.13"/>
    <n v="0.2912087912087912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0.04"/>
    <n v="0.9808791208791208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7"/>
    <n v="0.4560439560439560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"/>
    <n v="0.5989010989010988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.24"/>
    <n v="2.7472527472527472E-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0.01"/>
    <n v="0.1593406593406593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.22"/>
    <n v="6.043956043956044E-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.47"/>
    <n v="2.335164835164835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0.5"/>
    <n v="5.4945054945054944E-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"/>
    <n v="3.2142857142857144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.1"/>
    <n v="5.4945054945054949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.11"/>
    <n v="0.1153846153846153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.22"/>
    <n v="6.043956043956044E-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.38"/>
    <n v="7.901098901098901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0.67"/>
    <n v="0.1098901098901098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0"/>
    <n v="5.4945054945054949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0.2747252747252747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"/>
    <n v="1.483516483516483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39.5"/>
    <n v="54.25824175824175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.36"/>
    <n v="0.6868131868131868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0.06"/>
    <n v="2.7472527472527472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.41"/>
    <n v="1.02197802197802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.13"/>
    <n v="0.549450549450549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"/>
    <n v="2.91208791208791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.49"/>
    <n v="0.4010989010989011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.15"/>
    <n v="0.4120879120879120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.08"/>
    <n v="1.384615384615384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"/>
    <n v="5.005494505494505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0.63"/>
    <n v="0.2747252747252747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"/>
    <n v="1.785714285714285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0.75"/>
    <n v="1.032967032967033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"/>
    <n v="0.8296703296703297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.47"/>
    <n v="0.1923076923076923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"/>
    <n v="6.346153846153845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0.06"/>
    <n v="0.1923076923076923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0.71"/>
    <n v="11.37637362637362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.14"/>
    <n v="15.77472527472527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"/>
    <n v="5.379120879120879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7"/>
    <n v="5.60439560439560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.17"/>
    <n v="9.3406593406593408E-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.4"/>
    <n v="0.549450549450549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.1"/>
    <n v="0.1373626373626373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0.02"/>
    <n v="0.1648351648351648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1"/>
    <n v="4.868131868131867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3"/>
    <n v="3.214285714285714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0.01"/>
    <n v="5.4945054945054944E-2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0.01"/>
    <n v="2.7472527472527472E-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"/>
    <n v="17.582417582417584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1.75"/>
    <n v="32.28021978021978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0.01"/>
    <n v="2.197802197802198E-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"/>
    <n v="0.230769230769230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0.549450549450549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4.94"/>
    <n v="126.8461538461538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.44"/>
    <n v="72.41758241758242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6.73"/>
    <n v="43.98351648351648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.13"/>
    <n v="50.06043956043956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0.55000000000001"/>
    <n v="17.64285714285714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7.78"/>
    <n v="53.29670329670329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3.708791208791208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.07"/>
    <n v="16.18131868131868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.5934065934065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3.96"/>
    <n v="119.9505494505494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.24"/>
    <n v="221.318681318681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4.17582417582417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69.91000000000003"/>
    <n v="215.0384615384615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.29"/>
    <n v="208.7582417582417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0.60000000000002"/>
    <n v="50.11538461538461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.32"/>
    <n v="14.79670329670329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5.6"/>
    <n v="33.12637362637362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.44"/>
    <n v="33.77071428571429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.24"/>
    <n v="273.686813186813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.45"/>
    <n v="91.75824175824175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2.95"/>
    <n v="73.53296703296703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0.86"/>
    <n v="72.04395604395604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5"/>
    <n v="5.68681318681318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.17"/>
    <n v="95.5824175824175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.30000000000001"/>
    <n v="85.32967032967033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34.94505494505494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.32"/>
    <n v="279.467032967032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.1"/>
    <n v="5.554945054945054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.04"/>
    <n v="17.72527472527472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.23"/>
    <n v="36.51098901098901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1.80000000000001"/>
    <n v="14.4835164835164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.08"/>
    <n v="215.9560989010989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5.69999999999999"/>
    <n v="112.0769230769230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2.6"/>
    <n v="149.390109890109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.28"/>
    <n v="85.19230769230769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.16999999999999"/>
    <n v="142.9890109890109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3.77"/>
    <n v="85.52197802197802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.41"/>
    <n v="13.46708791208791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.38"/>
    <n v="61.62087912087912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.11"/>
    <n v="121.961538461538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7"/>
    <n v="5.82417582417582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4000000000000004"/>
    <n v="0.7252747252747252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"/>
    <n v="10.6428571428571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.3"/>
    <n v="8.049450549450549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0.91"/>
    <n v="0.1373626373626373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0.8"/>
    <n v="0.2197802197802197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1.6"/>
    <n v="0.637362637362637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9"/>
    <n v="1.153846153846153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7.8"/>
    <n v="0.978021978021977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"/>
    <n v="1.324175824175824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0.74"/>
    <n v="13.9395604395604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0.55000000000000004"/>
    <n v="2.7472527472527472E-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.09"/>
    <n v="9.2912087912087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3.8"/>
    <n v="11.40659340659340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.25"/>
    <n v="13.21428571428571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12.85714285714285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.14"/>
    <n v="23.489010989010989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1.63999999999999"/>
    <n v="20.829670329670328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.44"/>
    <n v="28.69230769230769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.15"/>
    <n v="329.923076923076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1.8"/>
    <n v="33.56043956043956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7.66"/>
    <n v="26.47252747252747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.2"/>
    <n v="166.94131868131868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8.85"/>
    <n v="73.20329670329670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.37"/>
    <n v="33.35714285714285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7.96"/>
    <n v="194.4457692307692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4.73"/>
    <n v="89.0659340659340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.15"/>
    <n v="140.5360439560439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.24"/>
    <n v="14.31868131868131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3.67"/>
    <n v="20.60989010989010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.25"/>
    <n v="11.12637362637362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.42"/>
    <n v="44.79120879120878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9.807692307692308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.46"/>
    <n v="5.945054945054945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.15"/>
    <n v="22.91302197802197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.47"/>
    <n v="52.44505494505494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1.8"/>
    <n v="123.0549450549450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6.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8.65"/>
    <n v="112.230769230769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4.72"/>
    <n v="63.0329670329670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1.8"/>
    <n v="41.95054945054945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29.1208791208791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3.5"/>
    <n v="22.74725274725274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4.97999999999999"/>
    <n v="212.8782417582417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.13999999999999"/>
    <n v="133.6324175824175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.42"/>
    <n v="17.21225274725274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.12"/>
    <n v="87.46510989010988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4.94"/>
    <n v="55.33516483516483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0.77"/>
    <n v="76.1767582417582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0.91"/>
    <n v="91.41087912087911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0.71"/>
    <n v="42.58241758241758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3.61"/>
    <n v="101.8791208791208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.05"/>
    <n v="11.59615384615384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11.09890109890109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1.65"/>
    <n v="11.1703296703296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.33"/>
    <n v="8.928571428571428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3.32417582417582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.45"/>
    <n v="22.0769230769230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.07"/>
    <n v="10.3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8.57"/>
    <n v="20.8791208791208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5.69999999999999"/>
    <n v="24.01648351648351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"/>
    <n v="10.2747252747252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.23"/>
    <n v="84.25824175824175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3.351648351648351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1.96"/>
    <n v="14.00549450549450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.18"/>
    <n v="6.593406593406593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09.53"/>
    <n v="120.3571428571428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4.65"/>
    <n v="11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23.84615384615384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22.25274725274725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2.75"/>
    <n v="11.29120879120879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13.73626373626373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.26"/>
    <n v="25.05016483516483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39.630000000000003"/>
    <n v="87.0934065934065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5.98"/>
    <n v="42.81868131868132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.25"/>
    <n v="394.3461538461538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1.51"/>
    <n v="31.63186813186813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.36"/>
    <n v="6.241758241758241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1.99"/>
    <n v="70.76373626373626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5.5"/>
    <n v="17.03296703296703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.03"/>
    <n v="439.9450549450549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0.61"/>
    <n v="0.1538461538461538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.12"/>
    <n v="68.38461538461538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99999999999999"/>
    <n v="11.14285714285714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.4"/>
    <n v="22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0"/>
    <n v="5.4945054945054949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"/>
    <n v="63.0054945054945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.33"/>
    <n v="33.68131868131867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.1"/>
    <n v="4.81318681318681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0.5"/>
    <n v="2.763736263736263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"/>
    <n v="33.07142857142856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.3"/>
    <n v="0.5824175824175824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8"/>
    <n v="7.318681318681318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"/>
    <n v="27.03296703296703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300000000000002"/>
    <n v="2.67032967032967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"/>
    <n v="6.208791208791208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"/>
    <n v="9.368131868131868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"/>
    <n v="9.60439560439560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0.82"/>
    <n v="2.241758241758241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.49"/>
    <n v="43.25824175824175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7"/>
    <n v="18.77472527472527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0.75"/>
    <n v="78.58791208791208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19.760000000000002"/>
    <n v="27.14285714285714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4.95"/>
    <n v="466.7417582417582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.38"/>
    <n v="135.6648351648351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"/>
    <n v="5.445054945054945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"/>
    <n v="18.22527472527472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.36"/>
    <n v="96.6483516483516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.2"/>
    <n v="0.549450549450549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.3"/>
    <n v="281.038461538461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7.73"/>
    <n v="31.13186813186813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2.060439560439560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.33000000000001"/>
    <n v="39.66483516483516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.2"/>
    <n v="14.03846153846153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1.87"/>
    <n v="32.88461538461538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.2"/>
    <n v="56.0989010989011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.05"/>
    <n v="28.58516483516483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.27"/>
    <n v="111.28021978021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.13999999999999"/>
    <n v="74.80219780219779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3.6"/>
    <n v="7.34065934065934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.25"/>
    <n v="8.587912087912087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2.68"/>
    <n v="16.851648351648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2.81"/>
    <n v="34.15142857142857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.3"/>
    <n v="13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1.67"/>
    <n v="18.4065934065934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5.76"/>
    <n v="4.19780219780219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.2"/>
    <n v="14.2747252747252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5.98"/>
    <n v="41.53296703296703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.1"/>
    <n v="5.994505494505494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1.09890109890109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8.64"/>
    <n v="273.7912087912088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.27"/>
    <n v="41.31868131868132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.49"/>
    <n v="52.1246703296703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.26"/>
    <n v="31.3901098901098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0.7"/>
    <n v="30.41208791208791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.35"/>
    <n v="187.311153846153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3.67"/>
    <n v="8.543956043956043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.09"/>
    <n v="41.18131868131867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.406593406593406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.01"/>
    <n v="57.69780219780219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.47"/>
    <n v="15.61538461538461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.33"/>
    <n v="37.65384615384615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.49"/>
    <n v="51.32967032967032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.15"/>
    <n v="8.296703296703297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.35"/>
    <n v="22.34615384615384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1.6"/>
    <n v="61.31868131868132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0.5824175824175824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.1"/>
    <n v="29.42307692307692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.36"/>
    <n v="45.87362637362637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.41"/>
    <n v="25.67582417582417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.09"/>
    <n v="23.86263736263736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.41"/>
    <n v="48.53016483516483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8.75"/>
    <n v="4.80769230769230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6.63"/>
    <n v="30.02747252747252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4.81"/>
    <n v="37.03499999999999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.4"/>
    <n v="3.99450549450549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.11"/>
    <n v="16.785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.2"/>
    <n v="3.027472527472527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3.64"/>
    <n v="15.60989010989010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.35"/>
    <n v="56.23626373626373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.13"/>
    <n v="5.032967032967032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1.89"/>
    <n v="21.5164835164835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.3"/>
    <n v="35.37362637362637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3.85"/>
    <n v="62.554945054945058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09.68"/>
    <n v="26.51648351648351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.14"/>
    <n v="62.37912087912087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.43"/>
    <n v="3.21978021978021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6.52"/>
    <n v="68.20329670329670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.16"/>
    <n v="14.99450549450549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2.58"/>
    <n v="22.54395604395604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"/>
    <n v="1.324175824175824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.42"/>
    <n v="0.5769230769230768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.13"/>
    <n v="8.2417582417582416E-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0.5"/>
    <n v="8.2417582417582416E-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2"/>
    <n v="0.3956043956043955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0.02"/>
    <n v="5.4945054945054949E-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.23"/>
    <n v="3.8461538461538464E-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"/>
    <n v="1.758241758241758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0.549450549450549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.2"/>
    <n v="5.4945054945054949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.18"/>
    <n v="4.39560439560439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"/>
    <n v="0.3021978021978021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.2"/>
    <n v="3.2967032967032968E-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"/>
    <n v="2.445054945054945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3"/>
    <n v="1.6483516483516484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.1"/>
    <n v="1.09890109890109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.1"/>
    <n v="0.1428571428571428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.33"/>
    <n v="0.549450549450549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.36"/>
    <n v="8.390109890109890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800000000000008"/>
    <n v="2.30219780219780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5"/>
    <n v="0.2472527472527472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"/>
    <n v="2.214285714285714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.95"/>
    <n v="29.8406593406593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1"/>
    <n v="4.423076923076923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9"/>
    <n v="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.1"/>
    <n v="8.2417582417582416E-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0.77"/>
    <n v="0.4230769230769230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6.9"/>
    <n v="4.434065934065934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3.296703296703296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1"/>
    <n v="0.9890109890109890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0.01"/>
    <n v="5.4945054945054949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00000000000001"/>
    <n v="11.09890109890109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0.02"/>
    <n v="0.4120879120879120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0"/>
    <n v="5.4945054945054949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0.01"/>
    <n v="1.098901098901099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0.86"/>
    <n v="8.241758241758241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0.5"/>
    <n v="8.653846153846153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"/>
    <n v="0.7967032967032966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.24"/>
    <n v="83.44335164835165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8.52"/>
    <n v="23.84999999999999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7.66999999999999"/>
    <n v="4.8681318681318677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.19999999999999"/>
    <n v="44.83516483516483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.41"/>
    <n v="752.331593406593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7.88"/>
    <n v="94.83719780219779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.08"/>
    <n v="252.9230769230769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.37"/>
    <n v="53.4340659340659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.42"/>
    <n v="263.615384615384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.13"/>
    <n v="10.31318681318681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3.84"/>
    <n v="182.5769230769230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8.69999999999999"/>
    <n v="190.52747252747253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0.52"/>
    <n v="9.932637362637363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.27"/>
    <n v="18.50549450549450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8.67"/>
    <n v="155.4969780219780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1.55"/>
    <n v="218.0949450549450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.31"/>
    <n v="183.4780219780219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1.6099999999999"/>
    <n v="3246.19291208791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.38"/>
    <n v="12.0769230769230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.04"/>
    <n v="321.539560439560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"/>
    <n v="0.5769230769230768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.1"/>
    <n v="2.7472527472527472E-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0.71"/>
    <n v="0.2747252747252747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400000000000002"/>
    <n v="0.824175824175824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.24"/>
    <n v="0.2637362637362637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"/>
    <n v="1.978021978021978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0.86"/>
    <n v="4.917582417582417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"/>
    <n v="0.549450549450549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0.75"/>
    <n v="0.1648351648351648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9"/>
    <n v="2.4450549450549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0.01"/>
    <n v="5.4945054945054949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"/>
    <n v="0.313186813186813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.25"/>
    <n v="2.7472527472527472E-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.04"/>
    <n v="3.851648351648351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.33"/>
    <n v="475.230769230769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.45"/>
    <n v="122.6263736263736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7.89"/>
    <n v="22.23038461538461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7.94"/>
    <n v="99.26373626373626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3.58"/>
    <n v="91.06043956043956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.4"/>
    <n v="9.181318681318680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14.1758241758241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0.76"/>
    <n v="112.587912087912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3.64"/>
    <n v="118.8858241758241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.04"/>
    <n v="88.82197802197802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1.79"/>
    <n v="85.99450549450548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8.77"/>
    <n v="107.4560439560439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.02000000000001"/>
    <n v="65.94230769230769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.48"/>
    <n v="146.2582417582417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.19"/>
    <n v="2591.027472527472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8.66"/>
    <n v="101.4945054945054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1.97999999999999"/>
    <n v="133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.37"/>
    <n v="169.2582417582417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.36"/>
    <n v="51.1140109890109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.47"/>
    <n v="102.3351648351648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6.81"/>
    <n v="220.0824175824175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8.97"/>
    <n v="332.1434065934066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4.84"/>
    <n v="126.9010989010989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7"/>
    <n v="34.12087912087912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.01"/>
    <n v="24.8579670329670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.33"/>
    <n v="152.0604395604395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.44"/>
    <n v="21.23928571428571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1.57"/>
    <n v="46.41208791208791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0.68"/>
    <n v="105.1043956043956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4.83000000000001"/>
    <n v="259.280219780219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5.96"/>
    <n v="22.71978021978021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.02"/>
    <n v="132.9725274725274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.13999999999999"/>
    <n v="358.8626373626373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7.73"/>
    <n v="172.1428571428571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.43"/>
    <n v="29.10439560439560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.31"/>
    <n v="165.0385164835164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79.9"/>
    <n v="118.6153846153846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2.63"/>
    <n v="39.47252747252747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5.99"/>
    <n v="149.4352747252747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7.87"/>
    <n v="97.14285714285713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0.03"/>
    <n v="3.2967032967032968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0.10989010989010989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.44"/>
    <n v="5.4945054945054944E-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0.03"/>
    <n v="5.4945054945054949E-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8.9"/>
    <n v="1.587912087912087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"/>
    <n v="0.3296703296703296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0.9340659340659340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.47"/>
    <n v="0.5549450549450549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.19"/>
    <n v="11.6208791208791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.13"/>
    <n v="3.71978021978021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0.549450549450549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7"/>
    <n v="0.1923076923076923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.33"/>
    <n v="0.2747252747252747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"/>
    <n v="0.5164835164835165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0.67"/>
    <n v="0.3681318681318681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2"/>
    <n v="0.46703296703296704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.1"/>
    <n v="5.4945054945054944E-2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"/>
    <n v="0.549450549450549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.25"/>
    <n v="35.02747252747252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2"/>
    <n v="1.92307692307692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3.64"/>
    <n v="18.736263736263737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.4"/>
    <n v="13.6483516483516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0.66"/>
    <n v="0.4395604395604395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0.686813186813186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8"/>
    <n v="1.225274725274725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6"/>
    <n v="2.78021978021978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2.91"/>
    <n v="12.58791208791208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3.571428571428571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0.55000000000000004"/>
    <n v="0.3021978021978021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0.81"/>
    <n v="1.126373626373626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0.84"/>
    <n v="0.1538461538461538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0.5"/>
    <n v="2.7472527472527472E-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3000000000000007"/>
    <n v="0.5109890109890109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0.08"/>
    <n v="8.241758241758241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8.681318681318680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0.01"/>
    <n v="5.4945054945054949E-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"/>
    <n v="5.60439560439560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.23"/>
    <n v="22.48351648351648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0.01"/>
    <n v="1.6483516483516484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0.5"/>
    <n v="1.126373626373626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.28000000000000003"/>
    <n v="1.538461538461538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1"/>
    <n v="0.41208791208791207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.13"/>
    <n v="5.4945054945054949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"/>
    <n v="2.016483516483516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.25"/>
    <n v="14.86939560439560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.17"/>
    <n v="8.255494505494505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.03"/>
    <n v="10.99263736263736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.11"/>
    <n v="18.7857142857142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0.69"/>
    <n v="33.19560439560439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"/>
    <n v="44.39741758241758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.11000000000001"/>
    <n v="79.7307692307692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.25"/>
    <n v="6.67582417582417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.33"/>
    <n v="9.752747252747253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1.85000000000002"/>
    <n v="29.8736263736263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.13"/>
    <n v="5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"/>
    <n v="3.0219780219780219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1.5"/>
    <n v="5.576923076923076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2.7"/>
    <n v="28.21428571428571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.13"/>
    <n v="50.1648351648351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.2"/>
    <n v="57.25274725274725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5.86000000000001"/>
    <n v="56.09890109890110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.07"/>
    <n v="8.65934065934065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.33000000000001"/>
    <n v="10.98901098901098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3"/>
    <n v="6.208791208791208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.2"/>
    <n v="33.296703296703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1.72"/>
    <n v="38.56593406593406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.07"/>
    <n v="4.164835164835165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6.483516483516483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.33000000000001"/>
    <n v="64.01098901098900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.19"/>
    <n v="44.47802197802197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12.8571428571428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0.93"/>
    <n v="22.18131868131868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3.67"/>
    <n v="34.1758241758241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.25"/>
    <n v="58.2967032967032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5.91"/>
    <n v="85.66483516483516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1.63"/>
    <n v="22.33516483516483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54.9450549450549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0.5"/>
    <n v="11.04395604395604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.3"/>
    <n v="13.7692307692307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3.56"/>
    <n v="25.60439560439560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3.8"/>
    <n v="2.851648351648351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5.769230769230769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.890109890109890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69.86"/>
    <n v="3.733186813186813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.4"/>
    <n v="13.928571428571429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6.593406593406593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4.7"/>
    <n v="34.2582417582417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09.5"/>
    <n v="60.16483516483516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0.8"/>
    <n v="30.439560439560438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.2"/>
    <n v="12.10989010989010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4.72"/>
    <n v="28.7692307692307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.26"/>
    <n v="15.829670329670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0.59"/>
    <n v="21.00181318681318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1.55000000000001"/>
    <n v="15.5549450549450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0.75"/>
    <n v="11.07142857142857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0.67"/>
    <n v="24.89010989010989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.23"/>
    <n v="47.865494505494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19.91"/>
    <n v="7.247252747252747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2.87"/>
    <n v="11.77472527472527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.33"/>
    <n v="41.34681318681318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4.93"/>
    <n v="144.139835164835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.22999999999999"/>
    <n v="43.59340659340659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2.8"/>
    <n v="3.0989010989010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3.75"/>
    <n v="5.510989010989010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2.51"/>
    <n v="44.49450549450549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2.64"/>
    <n v="45.115384615384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5.934065934065934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.41"/>
    <n v="16.8143956043956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.46"/>
    <n v="22.97252747252747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0.88"/>
    <n v="22.09890109890109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6.85"/>
    <n v="23.69780219780219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2.64"/>
    <n v="45.11538461538461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39.75"/>
    <n v="15.35714285714285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2.6"/>
    <n v="5.637362637362637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0.67"/>
    <n v="11.06302197802197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2.94"/>
    <n v="10.54945054945054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.1"/>
    <n v="14.78021978021978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1.7"/>
    <n v="55.41208791208791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.41999999999999"/>
    <n v="7.550329670329670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.33"/>
    <n v="19.01098901098901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1.67"/>
    <n v="36.813186813186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.4"/>
    <n v="9.75824175824175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19.2307692307692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7.5"/>
    <n v="6.456043956043956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.42"/>
    <n v="362.2218681318681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1.71"/>
    <n v="4.175824175824176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.13"/>
    <n v="47.9670329670329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2.86"/>
    <n v="1.978021978021978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.36"/>
    <n v="9.8901098901098897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.25"/>
    <n v="17.17032967032967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.3"/>
    <n v="9.73626373626373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3.1868131868131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.4"/>
    <n v="3.48901098901098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.47"/>
    <n v="55.17582417582417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7.8"/>
    <n v="13.1318681318681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"/>
    <n v="1.538461538461538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.05"/>
    <n v="2.7472527472527472E-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1.71"/>
    <n v="7.719780219780219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.21"/>
    <n v="13.8791208791208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00000000000004"/>
    <n v="1.186813186813186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.06"/>
    <n v="28.63736263736263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.2"/>
    <n v="5.4945054945054944E-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0.01"/>
    <n v="5.4945054945054949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"/>
    <n v="0.2802197802197802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.099999999999994"/>
    <n v="7.153846153846154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"/>
    <n v="2.675824175824175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600000000000003"/>
    <n v="0.4670329670329670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0.68"/>
    <n v="0.1868131868131868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0.5"/>
    <n v="5.769230769230769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7"/>
    <n v="0.2747252747252747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7"/>
    <n v="10.80769230769230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.22"/>
    <n v="6.043956043956044E-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5"/>
    <n v="0.8241758241758241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2.73"/>
    <n v="7.6648351648351651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.21"/>
    <n v="0.4120879120879120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0.88"/>
    <n v="0.1923076923076923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3"/>
    <n v="1.23626373626373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0.03"/>
    <n v="5.4945054945054949E-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"/>
    <n v="3.57142857142857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0.57999999999999996"/>
    <n v="0.1923076923076923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.18"/>
    <n v="3.076923076923077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3.78"/>
    <n v="12.06593406593406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0.03"/>
    <n v="5.4945054945054949E-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.400000000000006"/>
    <n v="4.69780219780219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0.02"/>
    <n v="5.4945054945054949E-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0.6043956043956043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0.73"/>
    <n v="0.1208791208791208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.25"/>
    <n v="4.670329670329670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.4"/>
    <n v="0.10989010989010989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.1"/>
    <n v="5.4945054945054949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0.83"/>
    <n v="7.30769230769230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8.75"/>
    <n v="11.95054945054945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.42"/>
    <n v="33.10439560439560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.45"/>
    <n v="35.79670329670329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.01"/>
    <n v="43.851648351648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.1"/>
    <n v="122.060439560439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4.96"/>
    <n v="51.90109890109889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29.94999999999999"/>
    <n v="35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.49"/>
    <n v="68.18956043956043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1.62"/>
    <n v="55.39010989010989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2.9"/>
    <n v="56.5384615384615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.17"/>
    <n v="17.15384615384615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89.01098901098900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0.53"/>
    <n v="51.62087912087912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0.1648351648351648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2.83"/>
    <n v="31.07472527472527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6"/>
    <n v="31.86813186813186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4.7"/>
    <n v="6.30219780219780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6.6"/>
    <n v="29.28571428571428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.44"/>
    <n v="45.45054945054945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0.8516483516483516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4.862637362637362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1.91"/>
    <n v="67.19230769230769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19.600000000000001"/>
    <n v="11.84615384615384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.47"/>
    <n v="40.84329670329670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5.72"/>
    <n v="12.5604395604395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"/>
    <n v="1.02747252747252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"/>
    <n v="5.939560439560439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6.51"/>
    <n v="76.07692307692308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.31"/>
    <n v="4.917582417582417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5.6"/>
    <n v="4.7142857142857144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6"/>
    <n v="10.31318681318681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5.92"/>
    <n v="6.307692307692307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.099999999999994"/>
    <n v="116.2527472527472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"/>
    <n v="1.840659340659340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3.56"/>
    <n v="3.576923076923077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"/>
    <n v="5.467032967032967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.24"/>
    <n v="21.90109890109890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39.74"/>
    <n v="65.51098901098900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5.76"/>
    <n v="7.785714285714285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.49"/>
    <n v="29.79120879120879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3.69"/>
    <n v="52.07142857142856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39.76"/>
    <n v="10.92307692307692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.22"/>
    <n v="26.66483516483516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7.63"/>
    <n v="4.972527472527472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.33"/>
    <n v="8.423076923076923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"/>
    <n v="0.417582417582417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0.5"/>
    <n v="0.2197802197802197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6"/>
    <n v="8.989010989010989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7"/>
    <n v="0.5879120879120879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.12"/>
    <n v="83.9615384615384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"/>
    <n v="0.2197802197802197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.08"/>
    <n v="5.478021978021978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8.74"/>
    <n v="59.5934065934065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.05"/>
    <n v="23.0219780219780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7.55"/>
    <n v="37.11538461538461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3.64"/>
    <n v="11.98901098901098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5"/>
    <n v="0.383681318681318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.45"/>
    <n v="51.97802197802197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3.85"/>
    <n v="12.9395604395604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.49"/>
    <n v="9.32417582417582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0.8"/>
    <n v="29.61538461538461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.17"/>
    <n v="29.95604395604395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.4"/>
    <n v="45.00549450549450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6"/>
    <n v="3.24725274725274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.06"/>
    <n v="3.038461538461538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.41"/>
    <n v="63.70329670329670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0.86"/>
    <n v="2.08791208791208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"/>
    <n v="8.2417582417582416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0000000000000007E-2"/>
    <n v="0.21978021978021978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.31"/>
    <n v="4.752747252747252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.18"/>
    <n v="32.42857142857143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4"/>
    <n v="2.796703296703296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.33"/>
    <n v="51.75274725274725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"/>
    <n v="0.1373626373626373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7"/>
    <n v="9.379120879120879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4.88999999999999"/>
    <n v="18.52884615384615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1.648351648351648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5.86"/>
    <n v="4.4560439560439562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.07"/>
    <n v="16.49450549450549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.05"/>
    <n v="11.54395604395604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11.09890109890109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0.66"/>
    <n v="44.24725274725274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.16"/>
    <n v="110.0659340659340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6.68"/>
    <n v="13.73763736263736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1.53"/>
    <n v="83.68131868131868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5.65934065934065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2.86000000000001"/>
    <n v="2.747252747252747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2.5"/>
    <n v="5.769230769230769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.05"/>
    <n v="64.86263736263735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2.857142857142857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.34"/>
    <n v="55.0384615384615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6.83"/>
    <n v="10.11538461538461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.15"/>
    <n v="5.502692307692307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.3"/>
    <n v="11.28021978021978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8.89"/>
    <n v="5.38461538461538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1.75"/>
    <n v="11.18131868131868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.25"/>
    <n v="13.76373626373626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.01"/>
    <n v="68.13521978021978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.4"/>
    <n v="8.35714285714285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.494505494505494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7.93"/>
    <n v="113.6758241758241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0.88"/>
    <n v="16.6043956043956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.37"/>
    <n v="17.69780219780219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.33"/>
    <n v="1.65384615384615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1.52"/>
    <n v="50.20329670329670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.08"/>
    <n v="7.148351648351648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6.97"/>
    <n v="96.40109890109890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1.88"/>
    <n v="4.478021978021978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.12"/>
    <n v="84.16785714285714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.06"/>
    <n v="74.06681318681319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.25"/>
    <n v="11.12637362637362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6.4835164835164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8.75"/>
    <n v="33.1953296703296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1.83000000000001"/>
    <n v="21.7307692307692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.47"/>
    <n v="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"/>
    <n v="7.994505494505494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.4"/>
    <n v="5.4945054945054944E-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2.89"/>
    <n v="15.31868131868131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0"/>
    <n v="2.197802197802198E-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0.5"/>
    <n v="0.6868131868131868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.05"/>
    <n v="5.4945054945054944E-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7"/>
    <n v="6.68681318681318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.31"/>
    <n v="1.983516483516483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1.78"/>
    <n v="25.63736263736263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"/>
    <n v="1.164835164835164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.45"/>
    <n v="0.1978021978021977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0.02"/>
    <n v="0.1428571428571428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0.51"/>
    <n v="0.2802197802197802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.12"/>
    <n v="3.2967032967032968E-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.079999999999998"/>
    <n v="5.51648351648351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2.68"/>
    <n v="18.97631868131868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0.9"/>
    <n v="18.5714285714285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4.8"/>
    <n v="5.752747252747252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.1"/>
    <n v="7.423076923076923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.33"/>
    <n v="29.24175824175824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.08"/>
    <n v="6.730769230769230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.17"/>
    <n v="18.32417582417582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.08"/>
    <n v="22.8131868131868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6.6"/>
    <n v="11.7142857142857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4.58000000000001"/>
    <n v="95.33038461538461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5.55"/>
    <n v="57.9945054945054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6.6"/>
    <n v="3.75274725274725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14.28571428571428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4.5"/>
    <n v="6.291208791208791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1.72"/>
    <n v="50.70329670329670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3.95"/>
    <n v="3.071428571428571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.46"/>
    <n v="35.74725274725274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4.5"/>
    <n v="7.939560439560439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.33000000000001"/>
    <n v="6.59340659340659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.36"/>
    <n v="15.02258241758241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7"/>
    <n v="14.6703296703296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"/>
    <n v="6.5934065934065936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6.6"/>
    <n v="7.681318681318681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.1"/>
    <n v="0.2747252747252747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.17"/>
    <n v="0.230769230769230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2.76"/>
    <n v="117.472527472527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.28000000000000003"/>
    <n v="0.4670329670329670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"/>
    <n v="2.379120879120879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.11"/>
    <n v="27.13736263736263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.4"/>
    <n v="183.9890109890109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0.02"/>
    <n v="5.4945054945054944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.3"/>
    <n v="16.29120879120879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3"/>
    <n v="3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1"/>
    <n v="0.3296703296703296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"/>
    <n v="4.3956043956043959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0.51"/>
    <n v="0.5604395604395604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2.57"/>
    <n v="1126.510989010989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"/>
    <n v="1.4285714285714286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.4"/>
    <n v="1.302197802197802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.03"/>
    <n v="23.64285714285714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6.80000000000001"/>
    <n v="11.2747252747252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5.55"/>
    <n v="12.69780219780219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0.8"/>
    <n v="1.653846153846153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.4"/>
    <n v="18.8571428571428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.33"/>
    <n v="9.09340659340659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.38"/>
    <n v="16.10269230769230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.33"/>
    <n v="3.406593406593406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.14"/>
    <n v="14.45054945054945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.31"/>
    <n v="17.63736263736263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6.978021978021978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0.6"/>
    <n v="13.25285714285714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6.99"/>
    <n v="30.86263736263736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.43"/>
    <n v="56.8461538461538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3.62"/>
    <n v="33.9615384615384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.4"/>
    <n v="14.89010989010989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6.52"/>
    <n v="48.0165384615384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.25"/>
    <n v="6.172912087912088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5.93"/>
    <n v="95.54945054945055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0.7"/>
    <n v="60.8241758241758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0.92"/>
    <n v="6.10439560439560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.12"/>
    <n v="1732.39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.44"/>
    <n v="45.63967032967033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.25"/>
    <n v="936.9505494505494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.06"/>
    <n v="1731.9901098901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.02"/>
    <n v="1912.186813186813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49.75"/>
    <n v="61.70879120879121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0.63"/>
    <n v="4.42346153846153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.21"/>
    <n v="4396.763736263736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"/>
    <n v="291.215934065934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0.52"/>
    <n v="528.8404395604395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.44"/>
    <n v="583.6373626373626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.47"/>
    <n v="381.6776373626373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5.95"/>
    <n v="186.2197802197802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8.95"/>
    <n v="1920.186813186813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8.6"/>
    <n v="919.8352747252746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.02999999999997"/>
    <n v="969.3406593406593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7.5"/>
    <n v="276.1066483516483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5.57"/>
    <n v="552.142967032967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6.72999999999999"/>
    <n v="86.11780219780220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7.9"/>
    <n v="453.4725274725274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.3800000000001"/>
    <n v="607.352307692307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2.93"/>
    <n v="106.0027472527472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6.88"/>
    <n v="132.4615384615384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59.58"/>
    <n v="1272.21494505494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.27999999999997"/>
    <n v="72.05494505494505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6.74"/>
    <n v="1135.95104395604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.13"/>
    <n v="406.7362637362637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4.97000000000003"/>
    <n v="782.8736263736263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.08000000000004"/>
    <n v="636.3516483516483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1.8"/>
    <n v="310.9340659340659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.02999999999997"/>
    <n v="5780.828956043957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.48"/>
    <n v="92.6483516483516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6.83"/>
    <n v="2794.093461538461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.5"/>
    <n v="412.6329670329670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8.71"/>
    <n v="183.479890109890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6.6"/>
    <n v="76.17582417582417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.33"/>
    <n v="1105.302197802197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6.8499999999999"/>
    <n v="2821.003131868131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4.9"/>
    <n v="1262.6500549450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4.82"/>
    <n v="974.7912637362637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8"/>
    <n v="2.093406593406593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3"/>
    <n v="7.796703296703296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.15"/>
    <n v="17.42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9"/>
    <n v="0.2802197802197802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.05"/>
    <n v="5.4945054945054949E-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.47"/>
    <n v="12.83516483516483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.42"/>
    <n v="0.13736263736263737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0.2747252747252747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6.97"/>
    <n v="2.79670329670329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"/>
    <n v="0.7692307692307692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.13"/>
    <n v="1.098901098901099E-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"/>
    <n v="0.4285714285714285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.2"/>
    <n v="3.59890109890109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0.76"/>
    <n v="1.296703296703296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2.5"/>
    <n v="3.4340659340659339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.13"/>
    <n v="1154.785714285714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6.79"/>
    <n v="595.5885164835165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8.57142857142857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.42"/>
    <n v="644.0123076923076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3.68"/>
    <n v="203.8682967032966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7.84"/>
    <n v="680.8791208791209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5.71"/>
    <n v="63.57648351648351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.07"/>
    <n v="10.10439560439560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.16000000000003"/>
    <n v="838.3461538461538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.05"/>
    <n v="527.5598901098900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19.56"/>
    <n v="2251.54945054945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4.9"/>
    <n v="64.53296703296703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4.91"/>
    <n v="4350.890109890109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3.78"/>
    <n v="12879.86082417582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"/>
    <n v="44.70335164835164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1.54"/>
    <n v="506.3418681318681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.1"/>
    <n v="171.8439560439560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.24"/>
    <n v="365.1551098901098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4.91"/>
    <n v="1065.735714285714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.33"/>
    <n v="15.85164835164835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.10000000000002"/>
    <n v="77.2252747252747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.14"/>
    <n v="687.5659340659340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.46"/>
    <n v="887.1373626373626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.35"/>
    <n v="128.6483516483516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.15"/>
    <n v="884.1758241758242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.47999999999999"/>
    <n v="183.3558791208791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.25"/>
    <n v="660.708791208791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.17"/>
    <n v="20.79670329670329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.2"/>
    <n v="49.61538461538461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.24"/>
    <n v="407.3296703296703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.35"/>
    <n v="330.6318681318681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.19"/>
    <n v="417.8406593406593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8.68"/>
    <n v="245.4340659340659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6.82"/>
    <n v="1657.7999450549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.04"/>
    <n v="927.632637362637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1.66999999999999"/>
    <n v="217.0357142857142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.48"/>
    <n v="165.0969230769230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0.51"/>
    <n v="184.8406593406593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.22"/>
    <n v="935.5549450549450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.17"/>
    <n v="40.90736263736263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1.86"/>
    <n v="94.92857142857143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3.53"/>
    <n v="67.87362637362637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.21"/>
    <n v="38.52197802197802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.21"/>
    <n v="89.18681318681318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.18"/>
    <n v="220.54950549450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.1"/>
    <n v="66.53846153846153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3"/>
    <n v="554.609890109890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.33000000000001"/>
    <n v="692.7607142857142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.19"/>
    <n v="330.1942307692307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.27"/>
    <n v="260.0384615384615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.36000000000001"/>
    <n v="57.30219780219780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.05"/>
    <n v="969.9120879120879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.02"/>
    <n v="27.75274725274725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3.59"/>
    <n v="218.4450549450549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.42"/>
    <n v="55.19230769230769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.44999999999999"/>
    <n v="421.5714285714285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.23"/>
    <n v="166.6748901098901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.28"/>
    <n v="23.67032967032967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.46"/>
    <n v="236.4670329670329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.4"/>
    <n v="269.780219780219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7.92"/>
    <n v="29.6483516483516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4.98"/>
    <n v="631.7417582417582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.05000000000001"/>
    <n v="32.5384615384615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.17"/>
    <n v="2751.56192307692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.22"/>
    <n v="437.8354395604395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8.6"/>
    <n v="24.02197802197802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6.87"/>
    <n v="3.450549450549450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.22"/>
    <n v="144.5382967032967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.41"/>
    <n v="352.7655494505494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.33"/>
    <n v="2179.445054945054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0.73"/>
    <n v="308.494505494505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0.73"/>
    <n v="435.016483516483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2.6"/>
    <n v="838.4851648351648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2.5"/>
    <n v="3.37912087912087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.37"/>
    <n v="922.0912087912088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.35"/>
    <n v="5343.928516483516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5.51"/>
    <n v="317.3296703296703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.21"/>
    <n v="144.181318681318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.17"/>
    <n v="158.3351648351648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7.8"/>
    <n v="27.9010989010989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4.57"/>
    <n v="22.0329670329670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0.73"/>
    <n v="9.126373626373625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.33"/>
    <n v="4.670329670329670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.33"/>
    <n v="17.85714285714285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3.53"/>
    <n v="40.72527472527472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0.7"/>
    <n v="22.13186813186813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3.53"/>
    <n v="8.532967032967032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5.51"/>
    <n v="19.04021978021978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.4"/>
    <n v="16.53851648351648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.04"/>
    <n v="50.56719780219779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.47"/>
    <n v="119.1439560439560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.28"/>
    <n v="33.39010989010989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.47"/>
    <n v="8.445054945054945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0.54"/>
    <n v="23.18131868131868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3.73626373626373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1.67"/>
    <n v="3.351648351648351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16.48351648351648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.33"/>
    <n v="33.07692307692308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.37"/>
    <n v="21.81868131868131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6.66999999999999"/>
    <n v="4.505494505494505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.25"/>
    <n v="12.4450549450549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7.472527472527472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.12"/>
    <n v="62.43956043956043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29.5"/>
    <n v="5.692307692307692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27.91208791208791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.05"/>
    <n v="12.9395604395604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7.73"/>
    <n v="11.83879120879120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.31"/>
    <n v="94.34065934065934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6.53"/>
    <n v="23.41208791208791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.35"/>
    <n v="11.02747252747252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6.5"/>
    <n v="11.70329670329670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1.648351648351648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4.86"/>
    <n v="40.32967032967032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4.7"/>
    <n v="28.76373626373626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5.67"/>
    <n v="18.5989010989010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0.9"/>
    <n v="266.1208791208791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7.75"/>
    <n v="9.741758241758240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4.61000000000001"/>
    <n v="7.39620879120879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0.75"/>
    <n v="11.07142857142857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0.88"/>
    <n v="44.3430219780219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0.56999999999999995"/>
    <n v="1.560439560439560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.39"/>
    <n v="1.703296703296703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0.274725274725274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.45"/>
    <n v="0.6318681318681318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"/>
    <n v="4.681318681318681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.05"/>
    <n v="5.4945054945054944E-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8.84"/>
    <n v="44.37362637362637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.17"/>
    <n v="0.1373626373626373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1.8"/>
    <n v="1.29670329670329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.2"/>
    <n v="0.4670329670329670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0.1373626373626373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"/>
    <n v="11.60983516483516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"/>
    <n v="8.7912087912087919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"/>
    <n v="0.571428571428571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"/>
    <n v="2.6263736263736264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0.06"/>
    <n v="0.2620329670329670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.41"/>
    <n v="78.03846153846153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2.8"/>
    <n v="0.7032967032967033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2"/>
    <n v="8.93406593406593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.11"/>
    <n v="3.076923076923077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"/>
    <n v="3.30219780219780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.25"/>
    <n v="1.236263736263736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1"/>
    <n v="3.335164835164835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.43"/>
    <n v="25.08241758241758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.02"/>
    <n v="5.4945054945054949E-3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0.7"/>
    <n v="14.92307692307692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.098901098901099E-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0.81"/>
    <n v="2.225274725274725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.26"/>
    <n v="0.6483516483516483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.17"/>
    <n v="0.2747252747252747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0.01"/>
    <n v="0.1868131868131868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0.8"/>
    <n v="1.098901098901099E-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2999999999999998"/>
    <n v="0.6318681318681318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7"/>
    <n v="8.203296703296702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.19"/>
    <n v="116.1758241758241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"/>
    <n v="108.626978021978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0.72"/>
    <n v="0.1428571428571428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0.85"/>
    <n v="0.4670329670329670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5.75"/>
    <n v="2.54395604395604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.27"/>
    <n v="27.758241758241759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.19999999999999"/>
    <n v="18.15934065934066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2.64"/>
    <n v="31.01648351648351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8.63999999999999"/>
    <n v="19.04395604395604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6.6"/>
    <n v="16.1098901098901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0.9890109890109890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1.58"/>
    <n v="120.2455494505494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0.8406593406593406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0.86"/>
    <n v="3.47802197802197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.08"/>
    <n v="23.31318681318681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5.494505494505494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6.93"/>
    <n v="29.29120879120879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2.98"/>
    <n v="22.63186813186813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9.61538461538461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.02"/>
    <n v="34.62087912087912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.12"/>
    <n v="13.75274725274725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8.63999999999999"/>
    <n v="190.4395604395604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.4"/>
    <n v="8.8681318681318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.18"/>
    <n v="29.44620879120879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.1"/>
    <n v="16.82417582417582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.16999999999996"/>
    <n v="86.4010989010989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.28"/>
    <n v="48.39010989010989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4.74"/>
    <n v="156.4505494505494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6.97"/>
    <n v="510.156593406593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09.68"/>
    <n v="120.5219780219780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4.64"/>
    <n v="1114.99175824175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.18"/>
    <n v="124.423076923076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.25"/>
    <n v="33.18131868131867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4.61"/>
    <n v="192.7252747252747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19.73"/>
    <n v="4.934065934065934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.24"/>
    <n v="712.9056043956044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.37"/>
    <n v="372.8351648351648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.37"/>
    <n v="295.2582417582417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.33"/>
    <n v="30.41208791208791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3.84"/>
    <n v="87.56593406593407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.03"/>
    <n v="1567.633681318681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2.88999999999999"/>
    <n v="292.0714285714285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6.97999999999999"/>
    <n v="72.68131868131868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.15"/>
    <n v="59.5769230769230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2.72"/>
    <n v="2.31313186813186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.18"/>
    <n v="154.765109890109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09.55"/>
    <n v="12.03846153846153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2.87"/>
    <n v="10.95054945054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6.263736263736263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2.73"/>
    <n v="6.208791208791208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10.98901098901098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1.6"/>
    <n v="5.582417582417582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0.80000000000001"/>
    <n v="4.142857142857143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.43"/>
    <n v="24.48901098901098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5.6"/>
    <n v="26.86813186813186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.38"/>
    <n v="37.70879120879121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5.4945054945054944E-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2.5"/>
    <n v="9.64291208791208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.36000000000001"/>
    <n v="4.725274725274725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5.67"/>
    <n v="1.7417582417582418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.19"/>
    <n v="2.335164835164835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2.83"/>
    <n v="13.49813186813186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1.5"/>
    <n v="5.576923076923076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.14"/>
    <n v="19.45054945054944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.12"/>
    <n v="44.55494505494505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2.6"/>
    <n v="4.467032967032967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5.8"/>
    <n v="113.3571428571428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.15"/>
    <n v="133.5989010989011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4.83"/>
    <n v="1090.192362637362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.46"/>
    <n v="107.270934065934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.38"/>
    <n v="112.4120879120879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.49"/>
    <n v="64.5324175824175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.05"/>
    <n v="75.2985164835164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5.95"/>
    <n v="58.82417582417582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.1300000000001"/>
    <n v="166.5013186813186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5.8"/>
    <n v="136.2087912087912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.04"/>
    <n v="45.6098901098901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6.401098901098901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.32"/>
    <n v="109.510989010989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.11"/>
    <n v="82.63186813186813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2.93"/>
    <n v="349.049450549450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.4"/>
    <n v="30.1978021978021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.03"/>
    <n v="175.8608241758241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0.68"/>
    <n v="74.36263736263735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.4"/>
    <n v="44.30769230769230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.1"/>
    <n v="747.3063736263736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51.11263736263736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.02"/>
    <n v="103.5769230769230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.03"/>
    <n v="581.76373626373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.12"/>
    <n v="13.75274725274725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.45"/>
    <n v="106.1758241758241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.21"/>
    <n v="41.23626373626373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8.77"/>
    <n v="32.45604395604395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.11"/>
    <n v="1339.439560439560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.44999999999999"/>
    <n v="62.79225274725275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.27999999999997"/>
    <n v="134.642857142857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2.69"/>
    <n v="49.53296703296703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59.8"/>
    <n v="12.63186813186813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6.66000000000003"/>
    <n v="62.21428571428571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2.71"/>
    <n v="5.87362637362637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.14"/>
    <n v="87.38186813186813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6.5"/>
    <n v="17.70879120879120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.1"/>
    <n v="102.5879120879120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6.92"/>
    <n v="44.90659340659340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79.5"/>
    <n v="42.82967032967032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.15"/>
    <n v="27.95054945054944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5.55"/>
    <n v="47.61538461538461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.03"/>
    <n v="59.351648351648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8.5"/>
    <n v="3.280219780219780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.27"/>
    <n v="26.39560439560439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0.53"/>
    <n v="418.1593406593406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2.6"/>
    <n v="157.8461538461538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1.64"/>
    <n v="247.4780219780219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.25"/>
    <n v="989.351648351648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.08999999999997"/>
    <n v="311.0879120879121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6.6"/>
    <n v="74.53846153846153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.36"/>
    <n v="30.2692307692307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19.6"/>
    <n v="16.42857142857142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7.77"/>
    <n v="14.56318681318681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5.82"/>
    <n v="26.68131868131868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.08000000000001"/>
    <n v="65.89010989010988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0.7"/>
    <n v="29.74725274725274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3.80000000000001"/>
    <n v="8.45054945054945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3.58"/>
    <n v="217.3104395604395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3.049450549450549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.33"/>
    <n v="7.637362637362637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0.86"/>
    <n v="16.62450549450549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.22"/>
    <n v="35.01796703296703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.37"/>
    <n v="20.00549450549450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.07"/>
    <n v="8.247252747252746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19.98"/>
    <n v="29.66478021978021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.1"/>
    <n v="5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.4"/>
    <n v="8.851648351648352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.07"/>
    <n v="8.57692307692307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2.8"/>
    <n v="23.73626373626373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.25"/>
    <n v="11.78576923076923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.24"/>
    <n v="5.054945054945054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.08000000000001"/>
    <n v="40.1320879120879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.25"/>
    <n v="8.258241758241759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.07"/>
    <n v="57.33516483516483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0.6"/>
    <n v="5.52747252747252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.07"/>
    <n v="173.1978021978021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.17"/>
    <n v="5.771978021978021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.25"/>
    <n v="4.450549450549450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3.6"/>
    <n v="36.70450549450549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0.65"/>
    <n v="21.56593406593406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.36"/>
    <n v="38.75609890109890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0.7"/>
    <n v="33.19791208791208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.23"/>
    <n v="100.1153846153846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6.76"/>
    <n v="20.53049450549450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6.66"/>
    <n v="11.51241758241758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.31"/>
    <n v="278.313791208791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6.67"/>
    <n v="35.16741758241758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8.84"/>
    <n v="435.9085714285714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.11"/>
    <n v="51.48351648351648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7.87"/>
    <n v="17.78021978021978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5.84"/>
    <n v="48.30780219780220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6.97"/>
    <n v="10.3496703296703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2.6"/>
    <n v="14.09340659340659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.04"/>
    <n v="85.74945054945054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2.285714285714285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.06"/>
    <n v="33.25824175824175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7.7"/>
    <n v="17.75274725274725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8.66"/>
    <n v="29.8516483516483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.119999999999997"/>
    <n v="22.69230769230769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5"/>
    <n v="0.4670329670329670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0.659340659340659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0.73"/>
    <n v="8.543956043956043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0.4395604395604395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0.72"/>
    <n v="0.5934065934065934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.09"/>
    <n v="1011.719835164835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.45"/>
    <n v="139.8076923076923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5.92"/>
    <n v="145.4945054945054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.42"/>
    <n v="196.9670329670329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.31"/>
    <n v="63.4346153846153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.31"/>
    <n v="146.0274725274725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.17"/>
    <n v="6.994505494505494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1.95"/>
    <n v="22.4065934065934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.27"/>
    <n v="140.483516483516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0.73"/>
    <n v="572.2335714285713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0.66"/>
    <n v="72.96153846153846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.14"/>
    <n v="83.35989010989011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.20999999999998"/>
    <n v="404.1318681318681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5.78"/>
    <n v="232.478021978021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1.648351648351648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.1"/>
    <n v="5.4945054945054949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7.0000000000000007E-2"/>
    <n v="0.2142857142857142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5"/>
    <n v="8.241758241758241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.39"/>
    <n v="1.483516483516483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0.56999999999999995"/>
    <n v="0.5934065934065934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0000000000000007E-2"/>
    <n v="0.1373626373626373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0.69"/>
    <n v="0.3021978021978021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4.68"/>
    <n v="6.049450549450549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.04"/>
    <n v="1.098901098901099E-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8.57"/>
    <n v="0.6593406593406593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0.52"/>
    <n v="14.45054945054945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"/>
    <n v="3.681318681318681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.25"/>
    <n v="0.549450549450549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.33"/>
    <n v="0.45054945054945056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"/>
    <n v="0.9890109890109890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0.01"/>
    <n v="0.2747252747252747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0.05"/>
    <n v="5.4945054945054944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0.88"/>
    <n v="1.793021978021977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.37"/>
    <n v="0.302197802197802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2"/>
    <n v="8.631868131868131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"/>
    <n v="0.4120879120879120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6"/>
    <n v="2.39010989010989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0.8"/>
    <n v="4.3956043956043959E-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"/>
    <n v="4.32967032967032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0.68"/>
    <n v="5.637362637362637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"/>
    <n v="2.543956043956043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.19"/>
    <n v="0.1648351648351648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.13"/>
    <n v="0.1373626373626373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.05"/>
    <n v="0.2747252747252747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.06"/>
    <n v="1.6483516483516484E-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.2"/>
    <n v="5.4945054945054944E-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0.72"/>
    <n v="1.104395604395604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.43"/>
    <n v="0.285714285714285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6.829999999999998"/>
    <n v="1.109890109890109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2.52"/>
    <n v="6.18681318681318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.38"/>
    <n v="7.390109890109890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.26"/>
    <n v="30.53296703296703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.2"/>
    <n v="0.1648351648351648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"/>
    <n v="2.52747252747252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0.6"/>
    <n v="0.8296703296703297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0.83"/>
    <n v="0.137362637362637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7"/>
    <n v="2.527472527472527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0.56000000000000005"/>
    <n v="1.840659340659340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0.03"/>
    <n v="2.7472527472527472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.02"/>
    <n v="2.7472527472527472E-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4.83"/>
    <n v="13.74175824175824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0.02"/>
    <n v="5.4945054945054949E-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.2"/>
    <n v="5.4945054945054949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0.01"/>
    <n v="4.3956043956043959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"/>
    <n v="1.703296703296703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0.03"/>
    <n v="5.4945054945054949E-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0"/>
    <n v="5.4945054945054949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0"/>
    <n v="5.4945054945054949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"/>
    <n v="11.01648351648351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0.7"/>
    <n v="0.1153846153846153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0"/>
    <n v="1.098901098901099E-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0.01"/>
    <n v="1.098901098901099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.13"/>
    <n v="0.1428571428571428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.49"/>
    <n v="6.725274725274725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0.04"/>
    <n v="0.2472527472527472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.33"/>
    <n v="0.2747252747252747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.2"/>
    <n v="5.4945054945054944E-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7.88"/>
    <n v="44.45604395604395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5.94"/>
    <n v="166.0769230769230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2.51"/>
    <n v="222.5439010989010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8.6"/>
    <n v="17.9010989010989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2.8"/>
    <n v="47.47252747252747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7.98"/>
    <n v="46.1483516483516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.2"/>
    <n v="58.68131868131867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7.5"/>
    <n v="2.362637362637362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59.34065934065934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1.53"/>
    <n v="83.68148351648352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.45"/>
    <n v="63.43406593406593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3.5"/>
    <n v="4.401098901098901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4.69999999999999"/>
    <n v="25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0.85"/>
    <n v="193.9340659340659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0.87"/>
    <n v="14.90659340659340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.3"/>
    <n v="129.2857142857142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.18"/>
    <n v="30.2692307692307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.25"/>
    <n v="168.5439560439560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0.79"/>
    <n v="47.07142857142856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3.8"/>
    <n v="42.77472527472527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0.71"/>
    <n v="18.24862637362637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.25"/>
    <n v="12.77472527472527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.1"/>
    <n v="12.20879120879120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.14"/>
    <n v="6.928571428571428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13.73626373626373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8.5"/>
    <n v="6.510989010989010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.22"/>
    <n v="11.7820879120879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3.67"/>
    <n v="7.494505494505494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.16"/>
    <n v="5.668351648351649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.516483516483516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5.76"/>
    <n v="55.94516483516483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10.98901098901098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"/>
    <n v="27.47351648351648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4.72"/>
    <n v="14.3846153846153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.02"/>
    <n v="18.4654945054945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.33"/>
    <n v="7.06043956043956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7.5"/>
    <n v="56.04395604395604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.44"/>
    <n v="2.199615384615384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10.98901098901098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2.91"/>
    <n v="24.81560439560439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.1"/>
    <n v="5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3.73"/>
    <n v="6.873626373626373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.32"/>
    <n v="22.9456593406593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.25"/>
    <n v="11.34615384615384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5.67"/>
    <n v="4.379120879120879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.05"/>
    <n v="8.245934065934065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6.7"/>
    <n v="17.58791208791208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3.66999999999999"/>
    <n v="25.7060439560439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.4"/>
    <n v="3.335164835164835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.2"/>
    <n v="2.835164835164835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4.120879120879120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8.69999999999999"/>
    <n v="141.4285714285714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.01"/>
    <n v="8.324615384615384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7.54"/>
    <n v="10.51126373626373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32.96703296703296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2.77"/>
    <n v="24.78494505494505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5.6"/>
    <n v="5.80219780219780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2.63"/>
    <n v="44.53296703296703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.33"/>
    <n v="3.73626373626373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499999999999998"/>
    <n v="1.5439560439560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0.08"/>
    <n v="0.47252747252747251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0.6"/>
    <n v="0.1648351648351648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"/>
    <n v="5.494505494505494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.15"/>
    <n v="0.4120879120879120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"/>
    <n v="1.153846153846153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8.600000000000001"/>
    <n v="5.10989010989010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2"/>
    <n v="9.708791208791208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0.04"/>
    <n v="0.3571428571428571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.49"/>
    <n v="75.19774725274724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27.47252747252747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.44"/>
    <n v="7.736263736263736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1.6"/>
    <n v="41.86813186813186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.33"/>
    <n v="44.09890109890110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2.95"/>
    <n v="24.82417582417582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.13"/>
    <n v="22.44505494505494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.25"/>
    <n v="23.57137362637362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.28"/>
    <n v="34.37912087912087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35.7142857142857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.4"/>
    <n v="24.82417582417582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.13"/>
    <n v="27.71978021978021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0.67"/>
    <n v="45.60439560439560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1.538461538461538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3.78"/>
    <n v="114.0384615384615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6"/>
    <n v="0.1593406593406593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"/>
    <n v="6.0439560439560438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.02"/>
    <n v="111.7756593406593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.25"/>
    <n v="55.08241758241758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.4"/>
    <n v="14.2032967032967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.03"/>
    <n v="20.58241758241758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3.57"/>
    <n v="3.983516483516483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.4"/>
    <n v="2.148351648351648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0.82"/>
    <n v="27.69780219780219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.3"/>
    <n v="21.4615384615384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1.71"/>
    <n v="21.48351648351648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19.85"/>
    <n v="36.2197802197802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1.85"/>
    <n v="33.5769230769230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2.8"/>
    <n v="8.868131868131868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0.85"/>
    <n v="36.01648351648351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2.73"/>
    <n v="20.74450549450549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6.5"/>
    <n v="17.55494505494505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5.53"/>
    <n v="12.81868131868131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2.8"/>
    <n v="20.24175824175824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.35"/>
    <n v="11.79670329670329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5.5"/>
    <n v="4.318681318681318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.44"/>
    <n v="5.857142857142856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8.88"/>
    <n v="7.478021978021978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.25"/>
    <n v="4.890109890109890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.1"/>
    <n v="16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0.75"/>
    <n v="0.41208791208791207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0.549450549450549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.27"/>
    <n v="0.6593406593406593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0.5"/>
    <n v="0.2747252747252747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"/>
    <n v="0.7967032967032966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0.84"/>
    <n v="0.324175824175824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.25"/>
    <n v="1.373626373626373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.14000000000000001"/>
    <n v="1.52197802197802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0.6"/>
    <n v="0.2802197802197802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0.6"/>
    <n v="2.91208791208791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0"/>
    <n v="5.4945054945054949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0.5"/>
    <n v="2.7472527472527472E-2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.17"/>
    <n v="0.2747252747252747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.17"/>
    <n v="2.7472527472527472E-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00000000000002"/>
    <n v="6.68681318681318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"/>
    <n v="1.28021978021978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.01"/>
    <n v="2.7472527472527472E-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"/>
    <n v="0.1428571428571428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.17"/>
    <n v="0.2747252747252747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0"/>
    <n v="5.4945054945054949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.17"/>
    <n v="10.02747252747252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3.59"/>
    <n v="45.36263736263736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7"/>
    <n v="0.4670329670329670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6.428571428571428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1"/>
    <n v="0.4945054945054945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"/>
    <n v="19.04395604395604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.4"/>
    <n v="18.17032967032967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.08999999999997"/>
    <n v="215.0054945054945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.49"/>
    <n v="9.758241758241759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.22"/>
    <n v="114.5252747252747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.42"/>
    <n v="590.2284065934065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.05"/>
    <n v="66.5164835164835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7.7"/>
    <n v="179.2087912087912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3.93"/>
    <n v="98.42857142857143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3.8"/>
    <n v="584.232912087912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.33000000000001"/>
    <n v="176.7728571428571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0.64"/>
    <n v="1686.648351648351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1.76"/>
    <n v="94.3743406593406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.01"/>
    <n v="41.62637362637362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58.84615384615384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69.77"/>
    <n v="18.66483516483516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4.53"/>
    <n v="157.3269230769230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7.6"/>
    <n v="24.10989010989010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.39"/>
    <n v="86.85714285714286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.4"/>
    <n v="10.35164835164835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3.65"/>
    <n v="513.0439560439560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5.88"/>
    <n v="120.2307692307692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.18"/>
    <n v="10.811868131868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4"/>
    <n v="12.52747252747252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.42"/>
    <n v="606.3387362637362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7.879120879120879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"/>
    <n v="15.38461538461538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6.66999999999996"/>
    <n v="5.3296703296703294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.37"/>
    <n v="5.087912087912087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7.74"/>
    <n v="35.09340659340659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7.9"/>
    <n v="17.3516483516483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4.67"/>
    <n v="126.0057692307692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.01"/>
    <n v="8.054945054945054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4.62"/>
    <n v="97.4230769230769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.02"/>
    <n v="5.417582417582417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63.186813186813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.3"/>
    <n v="10.29120879120879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.2"/>
    <n v="4.565934065934065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1.73"/>
    <n v="1.939560439560439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2.703296703296703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5.67"/>
    <n v="17.41758241758241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8.241758241758241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3.56"/>
    <n v="1843.94126373626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499999999999998"/>
    <n v="11.28021978021978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0.5"/>
    <n v="11.53846153846153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2"/>
    <n v="231.2440659340659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"/>
    <n v="0.1978021978021977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0.88"/>
    <n v="0.5824175824175824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0.1"/>
    <n v="0.6813186813186813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0.6"/>
    <n v="1.967032967032966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7"/>
    <n v="28.75274725274725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0.89"/>
    <n v="4.862637362637362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1.52"/>
    <n v="32.28571428571428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0.05"/>
    <n v="0.28021978021978022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.03"/>
    <n v="17.3351648351648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.44"/>
    <n v="94.25824175824175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8.739999999999998"/>
    <n v="30.88670329670329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0.09"/>
    <n v="0.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"/>
    <n v="7.324175824175823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0.1"/>
    <n v="0.104395604395604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2.9"/>
    <n v="28.2692307692307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6.8"/>
    <n v="117.36263736263736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4.6"/>
    <n v="114.9409340659340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.43"/>
    <n v="99.45054945054944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.14"/>
    <n v="23.68131868131868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.30000000000001"/>
    <n v="87.52478021978022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0.67"/>
    <n v="9.120879120879120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0.7"/>
    <n v="9.37912087912087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.13"/>
    <n v="5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2"/>
    <n v="13.70879120879120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.34"/>
    <n v="15.58241758241758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.19"/>
    <n v="18.2362637362637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7.58"/>
    <n v="60.61538461538461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2.84"/>
    <n v="120.8461538461538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9"/>
    <n v="10.42307692307692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.38"/>
    <n v="5.81318681318681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7.510000000000002"/>
    <n v="18.76373626373626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0.01"/>
    <n v="6.043956043956043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.33"/>
    <n v="0.72527472527472525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0.86"/>
    <n v="1.516483516483516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0.69"/>
    <n v="0.3021978021978021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.3"/>
    <n v="9.329670329670330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.24"/>
    <n v="0.1978021978021977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399999999999999"/>
    <n v="4.39560439560439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.02"/>
    <n v="5.4945054945054944E-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.15"/>
    <n v="0.4065934065934065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0"/>
    <n v="5.4945054945054949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0.73"/>
    <n v="47.17582417582417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0.05"/>
    <n v="0.1923076923076923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0.71"/>
    <n v="0.13736263736263737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0.8"/>
    <n v="0.2197802197802197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0"/>
    <n v="5.4945054945054949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.47"/>
    <n v="0.3901098901098901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"/>
    <n v="18.62637362637362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.35"/>
    <n v="33.30219780219780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.33"/>
    <n v="0.1429120879120879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0.7"/>
    <n v="0.3846153846153846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.18"/>
    <n v="8.626373626373625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.409999999999997"/>
    <n v="18.90659340659340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3.75"/>
    <n v="228.021978021978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3"/>
    <n v="6.291208791208791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0.54"/>
    <n v="9.554945054945054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.3"/>
    <n v="215.9560439560439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0.84"/>
    <n v="154.2174175824175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.22"/>
    <n v="256.2806043956043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1.61"/>
    <n v="279.137362637362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3.9"/>
    <n v="507.3637912087912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0.72"/>
    <n v="21.63736263736263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.38"/>
    <n v="39.7032967032967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.24"/>
    <n v="842.6483516483516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.36"/>
    <n v="159.8296703296703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4.62"/>
    <n v="174.4763186813186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19.98"/>
    <n v="65.92313186813187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.1"/>
    <n v="164.9780219780219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3.58"/>
    <n v="102.4450549450549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8.83"/>
    <n v="35.87912087912087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.12"/>
    <n v="162.2582417582417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60.24725274725274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2.54"/>
    <n v="69.37912087912087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.05000000000001"/>
    <n v="92.34065934065934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6.88"/>
    <n v="40.2575824175824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4.54"/>
    <n v="317.6758241758241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5.75"/>
    <n v="581.016483516483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.21"/>
    <n v="270.9945054945055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1.83"/>
    <n v="166.340659340659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.44"/>
    <n v="43.0384615384615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.29"/>
    <n v="252.631923076923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.3"/>
    <n v="171.9285714285714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.25"/>
    <n v="77.96703296703296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7.54"/>
    <n v="295.4340659340659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24.1923076923076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.13"/>
    <n v="40.30774725274725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2.9"/>
    <n v="54.02197802197802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.06"/>
    <n v="405.5947252747253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7.94"/>
    <n v="40.64285714285714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.09"/>
    <n v="23.2142857142857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.33"/>
    <n v="1.7032967032967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.44"/>
    <n v="0.1923076923076923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.24"/>
    <n v="4.016483516483516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2"/>
    <n v="4.587912087912087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1.89"/>
    <n v="9.620879120879120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6.7"/>
    <n v="4.401098901098901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"/>
    <n v="0.7692307692307692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"/>
    <n v="0.2912087912087912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1000000000000001"/>
    <n v="0.6043956043956043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.46"/>
    <n v="3.021978021978021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2.08791208791208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.428571428571428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.48"/>
    <n v="5.758241758241758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0.67"/>
    <n v="5.4945054945054944E-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1.7"/>
    <n v="1.285714285714285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0.5"/>
    <n v="0.5769230769230768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0.72"/>
    <n v="0.1978021978021977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0.77"/>
    <n v="0.1373626373626373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.23"/>
    <n v="0.4945054945054945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99999999999999"/>
    <n v="0.2472527472527472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0.549450549450549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0.85"/>
    <n v="0.1868131868131868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.31"/>
    <n v="5.505494505494505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.25"/>
    <n v="1.098901098901099E-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.41"/>
    <n v="11.44093406593406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.19"/>
    <n v="5.4945054945054949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.25"/>
    <n v="3.131868131868131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0.8241758241758241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"/>
    <n v="9.093406593406593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.33"/>
    <n v="5.4945054945054944E-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5.55"/>
    <n v="7.719780219780219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"/>
    <n v="0.2912087912087912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.28"/>
    <n v="7.230769230769230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.593406593406593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4.5"/>
    <n v="6.29120879120879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39.23076923076923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4.68"/>
    <n v="28.75824175824175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7.84"/>
    <n v="16.18681318681318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19.7"/>
    <n v="6.576923076923076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2.5"/>
    <n v="11.26373626373626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.17"/>
    <n v="16.6758241758241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.33"/>
    <n v="17.36263736263736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2.5"/>
    <n v="11.26373626373626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7.6"/>
    <n v="11.8241758241758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0.57"/>
    <n v="60.75137362637362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0.4120879120879120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.29"/>
    <n v="4.010989010989010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5.5"/>
    <n v="5.076923076923076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2.65"/>
    <n v="45.11873626373626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.4"/>
    <n v="27.8571428571428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6.63"/>
    <n v="32.04252747252747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7.30769230769230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.19999999999999"/>
    <n v="3.65934065934065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1.83"/>
    <n v="16.78571428571428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7.95"/>
    <n v="70.30219780219779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5"/>
    <n v="6.318681318681318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"/>
    <n v="2.417582417582417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.1"/>
    <n v="18.47802197802197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34.61538461538461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.24"/>
    <n v="24.78571428571428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.4"/>
    <n v="14.06593406593406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.2"/>
    <n v="14.8626373626373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.27"/>
    <n v="55.09340659340659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.3"/>
    <n v="31.1263736263736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7.58"/>
    <n v="19.62703296703296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7.73"/>
    <n v="8.879120879120879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3.32417582417582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1.57"/>
    <n v="23.33516483516483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4.285714285714285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.03"/>
    <n v="58.25824175824175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4.8"/>
    <n v="28.79120879120879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.494505494505494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5.494505494505494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32.9670329670329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0.6813186813186813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6.92"/>
    <n v="4.17582417582417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.33"/>
    <n v="17.03296703296703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7.75"/>
    <n v="11.84065934065934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.25"/>
    <n v="13.2142857142857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.38"/>
    <n v="52.39560439560439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6.52"/>
    <n v="14.63186813186813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16.48351648351648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0.67"/>
    <n v="18.24175824175824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4.72"/>
    <n v="15.75818681318681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.26"/>
    <n v="16.06043956043956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7.472527472527472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.1"/>
    <n v="10.28016483516483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7.78"/>
    <n v="2.66483516483516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.670329670329670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.25"/>
    <n v="13.21428571428571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.43"/>
    <n v="21.42857142857142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4.28571428571428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5.4945054945054944E-2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"/>
    <n v="0.1648351648351648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.55"/>
    <n v="1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.2"/>
    <n v="0.3846153846153846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2.7472527472527472E-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9"/>
    <n v="1.708791208791208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"/>
    <n v="0.5219780219780220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1.7"/>
    <n v="2.291208791208791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1.648351648351648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7"/>
    <n v="0.8021978021978022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19.739999999999998"/>
    <n v="41.20879120879121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"/>
    <n v="0.1923076923076923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"/>
    <n v="1.461538461538461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0.4395604395604395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.43"/>
    <n v="0.302197802197802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.04"/>
    <n v="0.10989010989010989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"/>
    <n v="0.2197802197802197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0.9"/>
    <n v="0.2472527472527472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.16"/>
    <n v="2.769230769230769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.01"/>
    <n v="34.62505494505494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0.89"/>
    <n v="0.9725274725274725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4.120879120879120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7"/>
    <n v="2.565934065934066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.119999999999997"/>
    <n v="5.236263736263736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2"/>
    <n v="1.48901098901098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0.04"/>
    <n v="3.8461538461538464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0.83"/>
    <n v="3.571428571428571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"/>
    <n v="0.346153846153846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.26"/>
    <n v="0.1593406593406593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.33"/>
    <n v="15.38461538461538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3.6"/>
    <n v="1.384615384615384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.079999999999998"/>
    <n v="10.48351648351648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.41"/>
    <n v="1.01648351648351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2.5"/>
    <n v="0.714285714285714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5.4945054945054944E-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.17"/>
    <n v="2.7472527472527472E-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.07"/>
    <n v="6.274725274725274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"/>
    <n v="0.1153846153846153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"/>
    <n v="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"/>
    <n v="2.747252747252747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0.5"/>
    <n v="0.13736263736263737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6"/>
    <n v="0.1263736263736263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0.83"/>
    <n v="3.434065934065933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"/>
    <n v="3.02197802197802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"/>
    <n v="1.73626373626373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1.91"/>
    <n v="18.70879120879120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0.8"/>
    <n v="3.2967032967032968E-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0.02"/>
    <n v="0.1373626373626373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0.78"/>
    <n v="0.2142857142857142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0.4120879120879120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7.77"/>
    <n v="3.417582417582417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2"/>
    <n v="3.104395604395604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.08"/>
    <n v="1.098901098901099E-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"/>
    <n v="1.450549450549450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0.01"/>
    <n v="0.1098901098901098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0"/>
    <n v="5.4945054945054949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6.5"/>
    <n v="3.60989010989010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.06"/>
    <n v="11.1538461538461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.02"/>
    <n v="1.098901098901099E-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0"/>
    <n v="5.4945054945054949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.1"/>
    <n v="3.357142857142857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4"/>
    <n v="0.7967032967032966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1.85"/>
    <n v="2.4010989010989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.24"/>
    <n v="7.483516483516483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"/>
    <n v="0.2802197802197802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6.84"/>
    <n v="3.686813186813186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0.7087912087912088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2.747252747252747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1.648351648351648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.2"/>
    <n v="141.75824175824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.45"/>
    <n v="253.3004945054945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20.6043956043956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0.83000000000001"/>
    <n v="12.9395604395604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5.494505494505494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.07"/>
    <n v="44.86565934065934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0.92"/>
    <n v="55.45054945054945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4.368131868131867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.1"/>
    <n v="17.90109890109890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2.76"/>
    <n v="14.11538461538461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14.83516483516483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0.89"/>
    <n v="19.4010989010989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7.03296703296703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.33000000000001"/>
    <n v="10.98901098901098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.38"/>
    <n v="22.28021978021978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2.88"/>
    <n v="45.21978021978021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.24"/>
    <n v="14.7307692307692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0"/>
    <n v="5.4945054945054949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.43"/>
    <n v="224.450549450549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0.549450549450549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.1"/>
    <n v="1.098901098901099E-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9"/>
    <n v="5.890109890109890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0"/>
    <n v="0.1318681318681318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"/>
    <n v="0.1373626373626373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"/>
    <n v="6.02197802197802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99999999999994"/>
    <n v="8.818681318681319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.15"/>
    <n v="3.32417582417582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59.58"/>
    <n v="3.9285714285714284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6.73"/>
    <n v="7.263736263736263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7"/>
    <n v="1.538461538461538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09.62"/>
    <n v="30.11538461538461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1.8"/>
    <n v="6.69230769230769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6.85"/>
    <n v="58.70879120879121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0.71"/>
    <n v="27.6686263736263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"/>
    <n v="8.983516483516483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3.63"/>
    <n v="62.4340659340659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3.92"/>
    <n v="31.2967032967032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20.38461538461538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2.5"/>
    <n v="8.928571428571428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34.94505494505494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.16"/>
    <n v="17.6098901098901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.35"/>
    <n v="11.57692307692307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4.8"/>
    <n v="48.02197802197802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28.02197802197802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.13"/>
    <n v="44.01098901098901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.43"/>
    <n v="0.6593406593406593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3.57"/>
    <n v="18.71978021978021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.47"/>
    <n v="5.335164835164834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.4"/>
    <n v="27.8571428571428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.17"/>
    <n v="17.99450549450549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8.93"/>
    <n v="28.33516483516483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.06"/>
    <n v="28.0384615384615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6.54"/>
    <n v="933.9885164835164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.35"/>
    <n v="137.8461538461538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1.65"/>
    <n v="66.84065934065934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5.5"/>
    <n v="13.91208791208791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.4"/>
    <n v="151.649450549450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5.494505494505494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6.54"/>
    <n v="193.9945054945054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54.94505494505494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.29"/>
    <n v="48.2417582417582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4.5"/>
    <n v="17.22527472527472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.3"/>
    <n v="5.51098901098901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7.75"/>
    <n v="7.545274725274725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4.96"/>
    <n v="86.50549450549451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1.94"/>
    <n v="330.6593406593406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3.73"/>
    <n v="56.99450549450549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.03"/>
    <n v="283.046703296703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8.89"/>
    <n v="8.818681318681319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2.747252747252747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8.7"/>
    <n v="126.3242307692307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8.51"/>
    <n v="41.73313186813187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.17"/>
    <n v="16.67582417582417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2.82"/>
    <n v="247.9450549450549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.5"/>
    <n v="70.17912087912088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7.75"/>
    <n v="47.36263736263736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.934065934065934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.17"/>
    <n v="16.67582417582417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19.76"/>
    <n v="164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3.021978021978022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3.67"/>
    <n v="2.038461538461538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.13"/>
    <n v="25.74175824175824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6.96"/>
    <n v="86.2417582417582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.1"/>
    <n v="155.3626373626373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.18"/>
    <n v="19.2747252747252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2.61"/>
    <n v="47.9230769230769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5.84"/>
    <n v="127.9395604395604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0.71"/>
    <n v="23.24175824175824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.23"/>
    <n v="99.91758241758242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0.57"/>
    <n v="38.68131868131867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.02"/>
    <n v="28.68681318681318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0.88"/>
    <n v="55.4285714285714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3.96153846153846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.2"/>
    <n v="41.51098901098901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.33000000000001"/>
    <n v="7.087912087912087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.44"/>
    <n v="288.879120879120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.02"/>
    <n v="46.159340659340657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09.68"/>
    <n v="180.7857142857142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6.69"/>
    <n v="10.25824175824175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8.2417582417582409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.2"/>
    <n v="6.989010989010989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6.53"/>
    <n v="24.15384615384615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2.54"/>
    <n v="618.32967032967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8.79"/>
    <n v="149.4324725274725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6.73"/>
    <n v="174.0824175824175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.2"/>
    <n v="5.857142857142856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0.5"/>
    <n v="5.521978021978021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8.71"/>
    <n v="119.4658241758241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7.5"/>
    <n v="17.71978021978021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.48"/>
    <n v="50.38461538461538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10.54945054945054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.01"/>
    <n v="90.66483516483516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.34"/>
    <n v="72.09340659340659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2.71"/>
    <n v="29.16626373626373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0.85"/>
    <n v="82.84065934065934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4.093406593406593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.4"/>
    <n v="45.71428571428571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6.67"/>
    <n v="21.9780219780219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3.494505494505494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3.63"/>
    <n v="4.54395604395604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.15"/>
    <n v="0.4120879120879120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.4"/>
    <n v="0.2197802197802197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0.01"/>
    <n v="5.4945054945054949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0.02"/>
    <n v="1.6483516483516484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1"/>
    <n v="2.478021978021978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.15"/>
    <n v="1.840659340659340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6.84"/>
    <n v="36.72527472527472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19.57"/>
    <n v="3.225274725274725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.29"/>
    <n v="46.5439560439560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.04"/>
    <n v="5.4945054945054944E-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1.99"/>
    <n v="230.4945054945054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"/>
    <n v="1.09890109890109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7.0000000000000007E-2"/>
    <n v="0.9615384615384615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.1"/>
    <n v="0.7747252747252747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4"/>
    <n v="1.835164835164835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59.78"/>
    <n v="39.41208791208791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0.02"/>
    <n v="1.098901098901099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0.02"/>
    <n v="3.54395604395604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0.09"/>
    <n v="0.1208791208791208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"/>
    <n v="7.120879120879120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.06"/>
    <n v="8.274725274725275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.48"/>
    <n v="0.5769230769230768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.12"/>
    <n v="0.3901098901098901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0.84"/>
    <n v="61.68131868131867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0.02"/>
    <n v="2.065934065934066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.21"/>
    <n v="11.55494505494505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.28000000000000003"/>
    <n v="0.3076923076923077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1.58"/>
    <n v="2.582417582417582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"/>
    <n v="3.351648351648351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.25"/>
    <n v="0.2747252747252747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0.63"/>
    <n v="0.6868131868131868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.19"/>
    <n v="0.6923076923076922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.42"/>
    <n v="32.16483516483516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"/>
    <n v="62.8131868131868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5.92"/>
    <n v="4.373626373626373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"/>
    <n v="6.501043956043956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2.75"/>
    <n v="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0.03"/>
    <n v="0.13736263736263737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.34"/>
    <n v="0.2747252747252747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8"/>
    <n v="4.368131868131867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.149999999999999"/>
    <n v="9.423076923076923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1"/>
    <n v="9.659340659340658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3.9"/>
    <n v="1.527472527472527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.23"/>
    <n v="10.0384615384615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1.648351648351648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.11"/>
    <n v="34.38461538461538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.27"/>
    <n v="6.043956043956044E-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29.63"/>
    <n v="6.510989010989010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.36"/>
    <n v="13.60439560439560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0999999999999996"/>
    <n v="0.2252747252747252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19.760000000000002"/>
    <n v="43.43406593406593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0.05"/>
    <n v="0.1428571428571428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.03"/>
    <n v="36.4450549450549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.04"/>
    <n v="5.4945054945054944E-2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6.64"/>
    <n v="29.2747252747252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4"/>
    <n v="2.862637362637362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"/>
    <n v="25.46703296703296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1.648351648351648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.33"/>
    <n v="2.362637362637362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.1"/>
    <n v="5.4945054945054949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.31"/>
    <n v="8.516483516483516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.05"/>
    <n v="2.7472527472527472E-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0.01"/>
    <n v="0.7032967032967033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0.67"/>
    <n v="5.4945054945054944E-2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.29"/>
    <n v="0.6373626373626373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.150000000000006"/>
    <n v="468.0879120879121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0"/>
    <n v="0.1428571428571428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6"/>
    <n v="5.71428571428571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8.61"/>
    <n v="89.51098901098900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0.8"/>
    <n v="5.4945054945054944E-2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5"/>
    <n v="2.060439560439560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5.73"/>
    <n v="3.543956043956043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0.03"/>
    <n v="5.4945054945054944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2.967032967032967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2.5"/>
    <n v="1.23626373626373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0.85"/>
    <n v="0.8901098901098900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7.8"/>
    <n v="3.510989010989010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"/>
    <n v="0.274725274725274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4"/>
    <n v="14.83516483516483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0.96"/>
    <n v="0.5274725274725274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1.6"/>
    <n v="1.417582417582417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4"/>
    <n v="0.2472527472527472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.400000000000006"/>
    <n v="41.4285714285714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0.5"/>
    <n v="28.84615384615384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7.53"/>
    <n v="129.1483516483516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.16999999999999"/>
    <n v="12.97252747252747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7.142857142857143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19.42307692307692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.4"/>
    <n v="19.30769230769230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5.95"/>
    <n v="12.80769230769230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5.58"/>
    <n v="55.31593406593406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2.93"/>
    <n v="43.43406593406593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8.5"/>
    <n v="51.78697802197802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1.82"/>
    <n v="30.7692307692307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22.19780219780219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4"/>
    <n v="31.31868131868131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.47999999999999"/>
    <n v="11.00120879120879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1.53"/>
    <n v="25.10439560439560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.1"/>
    <n v="11.54945054945054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.15"/>
    <n v="27.9450549450549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.15"/>
    <n v="79.39560439560439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6.76"/>
    <n v="14.66483516483516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2.66999999999999"/>
    <n v="6.703296703296703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.22999999999999"/>
    <n v="308.1309340659340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.17"/>
    <n v="19.1483516483516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.2"/>
    <n v="17.06043956043956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.01"/>
    <n v="45.28021978021978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.25"/>
    <n v="12.33516483516483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8.81"/>
    <n v="41.8516483516483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5"/>
    <n v="12.63736263736263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56.59340659340659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.13"/>
    <n v="16.67032967032967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09.56"/>
    <n v="30.0989010989010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4.84"/>
    <n v="11.9890109890109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.4"/>
    <n v="16.1263736263736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1.73"/>
    <n v="14.15384615384615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.16"/>
    <n v="26.3451648351648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19.75"/>
    <n v="7.89560439560439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"/>
    <n v="2.994505494505494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0.89"/>
    <n v="38.80219780219780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"/>
    <n v="14.97252747252747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.21"/>
    <n v="25.329670329670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5.494505494505494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.19"/>
    <n v="17.96703296703296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.29"/>
    <n v="95.8461538461538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0.7142857142857143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.33"/>
    <n v="37.25274725274725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3"/>
    <n v="0.8296703296703297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"/>
    <n v="0.5604395604395604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1.74"/>
    <n v="3.225274725274725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.14"/>
    <n v="11.37362637362637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.06"/>
    <n v="9.890109890109890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.45"/>
    <n v="6.29120879120879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.37"/>
    <n v="0.604395604395604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.16"/>
    <n v="14.3296703296703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0"/>
    <n v="5.4945054945054949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"/>
    <n v="0.137362637362637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4.52"/>
    <n v="14.97802197802197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1.373626373626373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"/>
    <n v="1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.36"/>
    <n v="14.01098901098901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3.5"/>
    <n v="28.43406593406593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.32"/>
    <n v="62.28406593406593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5.77"/>
    <n v="20.7307692307692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19.74"/>
    <n v="151.3241758241758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.25"/>
    <n v="27.74725274725274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.12"/>
    <n v="33.00549450549450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.13"/>
    <n v="67.340659340659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.35"/>
    <n v="192.983516483516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.05"/>
    <n v="10.99450549450549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.02"/>
    <n v="28.68681318681318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.1"/>
    <n v="67.31868131868131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.11"/>
    <n v="110.010989010989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0.84"/>
    <n v="83.1098901098901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.43"/>
    <n v="22.730769230769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4.8"/>
    <n v="17.14285714285714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09.52"/>
    <n v="18.65384615384615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.03"/>
    <n v="168.186813186813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.35"/>
    <n v="11.24725274725274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.17"/>
    <n v="6.868131868131867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8.241758241758240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.34"/>
    <n v="39.36263736263736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7.87"/>
    <n v="118.5329670329670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09.88"/>
    <n v="15.69780219780219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8.846153846153846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.19999999999999"/>
    <n v="7.208791208791208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8.8"/>
    <n v="32.63736263736263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.39"/>
    <n v="22.06434065934065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.21"/>
    <n v="85.0604395604395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0.6"/>
    <n v="110.5494505494505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0.79"/>
    <n v="193.8221978021977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.32"/>
    <n v="17.2802197802197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5.92"/>
    <n v="34.11527472527472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0.57"/>
    <n v="16.57692307692307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.31"/>
    <n v="53.8516483516483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.3"/>
    <n v="69.94736263736264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2.84"/>
    <n v="45.2032967032967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2.94"/>
    <n v="9.049450549450549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.3"/>
    <n v="120.351648351648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.22"/>
    <n v="61.10989010989010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5.86"/>
    <n v="14.54120879120879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0.79"/>
    <n v="66.45604395604395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4.93"/>
    <n v="31.70879120879120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1.55"/>
    <n v="139.4945054945054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0.73"/>
    <n v="9.126373626373625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7.82"/>
    <n v="15.80219780219780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1.83"/>
    <n v="111.895604395604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.26"/>
    <n v="72.3269230769230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.884615384615384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.06"/>
    <n v="70.36263736263735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.3"/>
    <n v="11.68126373626373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.21"/>
    <n v="40.46703296703296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.17"/>
    <n v="134.1681318681318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.24"/>
    <n v="30.01098901098901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.45"/>
    <n v="18.2142857142857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.04"/>
    <n v="69.07142857142856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.17"/>
    <n v="15.407472527472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14.14835164835164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24.3296703296703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.28"/>
    <n v="43.28021978021978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.1"/>
    <n v="84.148351648351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14.06593406593406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1.5"/>
    <n v="44.61538461538461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1.67"/>
    <n v="10.05494505494505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10.71428571428571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.43"/>
    <n v="84.851648351648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.4"/>
    <n v="23.60439560439560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.32"/>
    <n v="86.29120879120878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.28"/>
    <n v="9.917582417582417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6.84"/>
    <n v="28.8901098901098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8.6"/>
    <n v="29.83516483516483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.4"/>
    <n v="14.2032967032967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.28"/>
    <n v="36.41758241758241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11.31868131868131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1.6"/>
    <n v="33.40659340659340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2.65"/>
    <n v="174.837912087912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4.75"/>
    <n v="4.60439560439560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1.6"/>
    <n v="16.747252747252748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.1"/>
    <n v="30.7912087912087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1.77"/>
    <n v="83.87362637362637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13.73626373626373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.26"/>
    <n v="55.09060439560439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.04"/>
    <n v="3.65500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.2"/>
    <n v="13.31868131868131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4"/>
    <n v="3.13186813186813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.14"/>
    <n v="1.587912087912087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.44"/>
    <n v="42.1428571428571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.33"/>
    <n v="3.9010989010989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2.86"/>
    <n v="3.956098901098901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.07"/>
    <n v="11.87362637362637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.07"/>
    <n v="30.24175824175824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1.73"/>
    <n v="55.89560439560439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.2"/>
    <n v="19.1538461538461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.16999999999999"/>
    <n v="22.4450549450549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.47"/>
    <n v="2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.39"/>
    <n v="47.719780219780219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5.89"/>
    <n v="11.46153846153846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4.52"/>
    <n v="86.14010989010988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.03"/>
    <n v="22.42307692307692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.33"/>
    <n v="14.45054945054945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6.68"/>
    <n v="5.861538461538461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.29"/>
    <n v="23.51648351648351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.43"/>
    <n v="3.065934065934066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.08"/>
    <n v="35.74175824175824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09.84"/>
    <n v="15.08791208791208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.04"/>
    <n v="13.74175824175824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.05"/>
    <n v="12.75274725274725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0.75"/>
    <n v="9.263736263736264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"/>
    <n v="24.17582417582417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.09"/>
    <n v="64.544945054945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.19"/>
    <n v="6.126373626373626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5.6"/>
    <n v="13.80219780219780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2.967032967032967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13.8736263736263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.4"/>
    <n v="2.95054945054945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1.52"/>
    <n v="18.40659340659340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5.9"/>
    <n v="6.917582417582417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1.67"/>
    <n v="8.379120879120879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2.5"/>
    <n v="2.472527472527472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.38"/>
    <n v="44.56043956043956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.25"/>
    <n v="4.450549450549450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.38999999999999"/>
    <n v="14.4780219780219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6.8"/>
    <n v="6.417582417582417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.27"/>
    <n v="8.758241758241759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4.52"/>
    <n v="28.71428571428571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32.96703296703296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4.57"/>
    <n v="20.1098901098901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8.62"/>
    <n v="29.48351648351648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.32"/>
    <n v="27.5604395604395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1.373626373626373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.2"/>
    <n v="15.13736263736263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.18"/>
    <n v="84.21428571428570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.35"/>
    <n v="45.8681318681318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.16999999999999"/>
    <n v="22.77472527472527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8.40659340659340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1.67"/>
    <n v="33.51648351648351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.43"/>
    <n v="6.593406593406593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.44"/>
    <n v="25.08241758241758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3.571428571428571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"/>
    <n v="9.065934065934065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.45"/>
    <n v="13.1263736263736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.29"/>
    <n v="30.30769230769230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.4"/>
    <n v="8.428571428571428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.43"/>
    <n v="20.08241758241758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.1"/>
    <n v="27.77472527472527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7.52"/>
    <n v="29.5384615384615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8.653846153846153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1.93"/>
    <n v="16.80219780219780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.29"/>
    <n v="12.14285714285714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.4"/>
    <n v="8.357142857142857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11.09890109890109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2.99"/>
    <n v="56.58791208791208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.25"/>
    <n v="23.3516483516483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.38"/>
    <n v="50.13186813186813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.46"/>
    <n v="31.17032967032967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"/>
    <n v="5.989010989010989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.42"/>
    <n v="43.186813186813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5.93"/>
    <n v="17.4615384615384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14.28571428571428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.071428571428571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8.67"/>
    <n v="4.890109890109890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4.6"/>
    <n v="5.747252747252747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3.9"/>
    <n v="28.54395604395604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7.73"/>
    <n v="9.70329670329670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8.5"/>
    <n v="1.521978021978021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3.5"/>
    <n v="5.68681318681318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.25"/>
    <n v="11.01648351648351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6.57"/>
    <n v="20.49450549450549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6.48351648351648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.01"/>
    <n v="43.9615384615384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.05"/>
    <n v="44.41758241758241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7.64"/>
    <n v="3.252747252747252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3.65"/>
    <n v="11.390109890109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.43"/>
    <n v="17.21428571428571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.25"/>
    <n v="22.47252747252747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0.74"/>
    <n v="19.3736263736263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1.71"/>
    <n v="10.74175824175824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.01"/>
    <n v="32.97065934065933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0.98901098901098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11.53846153846153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6.87"/>
    <n v="19.26373626373626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3.8"/>
    <n v="8.554945054945054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4.5"/>
    <n v="62.91208791208791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.4"/>
    <n v="8.439560439560439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.126373626373626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2.747252747252747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5.8"/>
    <n v="8.71978021978021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.36000000000001"/>
    <n v="4.30219780219780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5.054945054945054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.33"/>
    <n v="8.598901098901098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"/>
    <n v="1.538461538461538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.08"/>
    <n v="24.41208791208791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3.75"/>
    <n v="6.840659340659340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.41"/>
    <n v="55.17032967032967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1.86"/>
    <n v="16.2307692307692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09.77"/>
    <n v="90.467032967032964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0.9890109890109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3.351648351648351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7.57"/>
    <n v="2.645604395604395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.31"/>
    <n v="55.11538461538461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.1"/>
    <n v="11.7692307692307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.796703296703296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3.6"/>
    <n v="3.395604395604395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8.5"/>
    <n v="17.88461538461538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3.57"/>
    <n v="85.35714285714286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6.48351648351648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3.571428571428571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3.5"/>
    <n v="17.06043956043956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1.09890109890109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19.6"/>
    <n v="26.28571428571428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"/>
    <n v="9.340714285714286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0.88"/>
    <n v="22.1703296703296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6.55"/>
    <n v="16.09890109890109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5.307692307692307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.15"/>
    <n v="55.5769230769230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.1"/>
    <n v="17.98351648351648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1.92307692307692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3.58"/>
    <n v="34.1483516483516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2.97"/>
    <n v="169.7313186813186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.13"/>
    <n v="22.28021978021978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8.241758241758240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2.75"/>
    <n v="11.29120879120879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.071428571428571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8.55"/>
    <n v="11.92851648351648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10.98901098901098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09.65"/>
    <n v="12.04945054945054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.26"/>
    <n v="52.33516483516483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5.55"/>
    <n v="57.99450549450549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"/>
    <n v="6.153846153846154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5.9"/>
    <n v="29.0934065934065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16.6483516483516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.2"/>
    <n v="14.3131868131868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4.68"/>
    <n v="8.879890109890110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.22"/>
    <n v="28.9061538461538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2.6"/>
    <n v="14.09340659340659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1.373626373626373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5.5"/>
    <n v="10.19230769230769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.763736263736263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10.98901098901098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.2"/>
    <n v="5.945054945054945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7.8"/>
    <n v="5.923076923076923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09.76"/>
    <n v="12.6648351648351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0.63"/>
    <n v="7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4.175824175824176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.23"/>
    <n v="3.615384615384615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.19999999999999"/>
    <n v="8.417582417582417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.33000000000001"/>
    <n v="2.115384615384615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0.71"/>
    <n v="3.87362637362637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0.65"/>
    <n v="55.30219780219780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.3"/>
    <n v="31.53296703296703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.19999999999999"/>
    <n v="15.40659340659340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.34"/>
    <n v="6.681318681318681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.2"/>
    <n v="3.467032967032967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.219780219780219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3.818681318681318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.774725274725274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.38"/>
    <n v="56.8021978021978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.32"/>
    <n v="28.11087912087912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11.31868131868131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.14"/>
    <n v="24.450549450549449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16.648351648351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1.78"/>
    <n v="66.91208791208791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.39"/>
    <n v="17.4450549450549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2.060439560439560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4.6"/>
    <n v="5.8956043956043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.05"/>
    <n v="11.21428571428571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26.92307692307692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11.0989010989010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.33"/>
    <n v="1.868131868131868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1.714285714285714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.33"/>
    <n v="11.40659340659340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2.85"/>
    <n v="12.4010989010989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7.87"/>
    <n v="10.53846153846153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2.66999999999999"/>
    <n v="11.75824175824175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8.8"/>
    <n v="65.2747252747252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.33000000000001"/>
    <n v="22.80219780219780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59.94"/>
    <n v="29.43956043956043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.24"/>
    <n v="15.69230769230769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0.61"/>
    <n v="9.12087912087912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.19999999999999"/>
    <n v="25.5824175824175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7.75"/>
    <n v="14.0384615384615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.2"/>
    <n v="19.97802197802197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2.7"/>
    <n v="30.9615384615384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7.5"/>
    <n v="7.00549450549450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.19999999999999"/>
    <n v="4.34615384615384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.27"/>
    <n v="21.97923076923076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8.241758241758240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2.19780219780219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6.86"/>
    <n v="29.35714285714285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.4"/>
    <n v="20.50549450549450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8.7"/>
    <n v="9.263736263736264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.42"/>
    <n v="9.285714285714286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5.5"/>
    <n v="11.59340659340659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.3"/>
    <n v="5.84065934065934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0.67"/>
    <n v="8.296703296703297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.4"/>
    <n v="23.16483516483516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7.56"/>
    <n v="14.7747252747252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5.494505494505494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3.76"/>
    <n v="14.25274725274725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1.5"/>
    <n v="16.7307692307692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.4"/>
    <n v="57.36263736263736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0.9890109890109890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.33"/>
    <n v="17.52747252747252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0.56"/>
    <n v="4.972527472527472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.2"/>
    <n v="8.34065934065934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.494505494505494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.39"/>
    <n v="18.21428571428571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"/>
    <n v="3.021978021978021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2.67"/>
    <n v="16.9230769230769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13.73626373626373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21.97802197802197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.05"/>
    <n v="9.069725274725275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.35"/>
    <n v="11.13736263736263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0.75"/>
    <n v="11.07142857142857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.43"/>
    <n v="3.258241758241758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7.664835164835165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3.65"/>
    <n v="24.97802197802197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1.56"/>
    <n v="55.80219780219780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2.91208791208791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18.4945054945054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6.92"/>
    <n v="38.54395604395604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.15"/>
    <n v="9.17032967032966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.62637362637362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5.10989010989010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7.03296703296703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8.96"/>
    <n v="6.274725274725274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.2"/>
    <n v="3.467032967032967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.19999999999999"/>
    <n v="42.91208791208791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.15"/>
    <n v="11.33516483516483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.33000000000001"/>
    <n v="1.263736263736263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.44"/>
    <n v="6.692307692307692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.44999999999999"/>
    <n v="14.11538461538461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19.67"/>
    <n v="3.94505494505494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2.027472527472527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6.923076923076923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.24"/>
    <n v="30.8956043956043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4.67"/>
    <n v="8.626373626373625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3.73626373626373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.4"/>
    <n v="1.379120879120879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.27"/>
    <n v="6.181318681318681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.41"/>
    <n v="220.01785714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1.9"/>
    <n v="11.75824175824175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5.60439560439560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4.8"/>
    <n v="14.39560439560439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1.83"/>
    <n v="8.392857142857142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4.24725274725274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.27"/>
    <n v="32.1153846153846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.42"/>
    <n v="31.15994505494505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3.1868131868131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.45"/>
    <n v="12.14285714285714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.04"/>
    <n v="549.6483516483516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.769230769230769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3.5"/>
    <n v="5.68681318681318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.44"/>
    <n v="19.06593406593406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.4"/>
    <n v="14.06593406593406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8.88999999999999"/>
    <n v="2.576923076923077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.49"/>
    <n v="2.898076923076923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0.5"/>
    <n v="5.521978021978021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0.56"/>
    <n v="6.456043956043956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4.75"/>
    <n v="11.51098901098901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8.8"/>
    <n v="5.978021978021978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"/>
    <n v="6.098901098901098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.48"/>
    <n v="27.60439560439560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.35"/>
    <n v="12.56593406593406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.07"/>
    <n v="10.060439560439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2.747252747252747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2.8"/>
    <n v="16.94505494505494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.12"/>
    <n v="33.81868131868132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.33"/>
    <n v="55.67582417582417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0.549450549450549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4.285714285714285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.01"/>
    <n v="8.242857142857143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2.747252747252747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3.89"/>
    <n v="5.631868131868132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8.241758241758240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15.7692307692307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8.5"/>
    <n v="17.88461538461538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5.5"/>
    <n v="19.0384615384615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.12"/>
    <n v="22.2527472527472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.43"/>
    <n v="45.0934065934065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6.6"/>
    <n v="3.478021978021978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0.5"/>
    <n v="1.10439560439560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7.5"/>
    <n v="28.02197802197802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.06"/>
    <n v="27.48901098901098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.730769230769230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.25"/>
    <n v="13.98351648351648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0.63"/>
    <n v="18.23626373626373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5.94"/>
    <n v="11.07142857142857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8.5"/>
    <n v="16.92857142857142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7.73"/>
    <n v="6.510989010989010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2.6"/>
    <n v="14.09340659340659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.1"/>
    <n v="6.049450549450549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.549450549450549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7.1428571428571425E-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.35"/>
    <n v="11.46703296703296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.05"/>
    <n v="21.98901098901098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0.67"/>
    <n v="14.06593406593406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2.83"/>
    <n v="18.59890109890109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2.527472527472527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.27000000000001"/>
    <n v="21.47252747252747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.45"/>
    <n v="3.186813186813186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4.3956043956043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.32"/>
    <n v="16.5109890109890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.30000000000001"/>
    <n v="8.9175824175824179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18.68131868131868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.4"/>
    <n v="39.67032967032967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.868131868131867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0.8"/>
    <n v="13.84615384615384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6.8"/>
    <n v="14.6703296703296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4.8"/>
    <n v="17.14285714285714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8.92"/>
    <n v="4.83516483516483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11.09890109890109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3"/>
    <n v="6.20879120879120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.19"/>
    <n v="60.686813186813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09.73"/>
    <n v="18.08791208791208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.1"/>
    <n v="5.49994505494505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16.48351648351648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4.93"/>
    <n v="17.29670329670329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2.67"/>
    <n v="16.92307692307692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1.83"/>
    <n v="22.3791208791208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10.98901098901098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0"/>
    <n v="1.098901098901099E-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0.03"/>
    <n v="5.4945054945054949E-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.02"/>
    <n v="47.9395604395604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0.549450549450549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.24"/>
    <n v="9.681318681318680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5"/>
    <n v="17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.46"/>
    <n v="7.010989010989010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0.87"/>
    <n v="5.087912087912087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5"/>
    <n v="1.186813186813186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0"/>
    <n v="5.4945054945054949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"/>
    <n v="0.302197802197802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"/>
    <n v="8.2417582417582416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.420000000000002"/>
    <n v="4.510989010989010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.1"/>
    <n v="5.4945054945054949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6"/>
    <n v="2.642857142857142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0.1648351648351648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.38"/>
    <n v="220.6208791208791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4.285714285714285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.747252747252747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2.857142857142857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0.67"/>
    <n v="4.13186813186813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0.5"/>
    <n v="11.04395604395604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.4"/>
    <n v="14.3736263736263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.26"/>
    <n v="31.93956043956043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5.82"/>
    <n v="29.07142857142857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0.75"/>
    <n v="12.17032967032967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0.67"/>
    <n v="8.296703296703297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.03"/>
    <n v="16.81868131868131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.37362637362637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"/>
    <n v="18.29670329670329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.43"/>
    <n v="44.58241758241758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1.285714285714285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.38"/>
    <n v="4.80769230769230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.16"/>
    <n v="3.923076923076922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6.59340659340659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.17"/>
    <n v="17.0060989010989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3.5"/>
    <n v="5.68681318681318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.19999999999999"/>
    <n v="7.593406593406593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09.55"/>
    <n v="1.324175824175824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0.86"/>
    <n v="19.395604395604394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1.53"/>
    <n v="16.73626373626373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3.63"/>
    <n v="24.97252747252747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24.72527472527472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0.3846153846153846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8.75"/>
    <n v="5.659340659340659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2.9"/>
    <n v="67.8489010989010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2.5"/>
    <n v="11.26373626373626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.1"/>
    <n v="12.09890109890109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2.77"/>
    <n v="18.58791208791208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1.9"/>
    <n v="6.148351648351648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.19999999999999"/>
    <n v="22.94505494505494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0.86"/>
    <n v="21.31868131868131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.07"/>
    <n v="5.730769230769230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5.7"/>
    <n v="29.0384615384615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.43"/>
    <n v="1.950549450549450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.25"/>
    <n v="27.539835164835164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.17"/>
    <n v="17.99450549450549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.33"/>
    <n v="19.50549450549450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9.890109890109890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7.96"/>
    <n v="281.2307692307692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6.923076923076923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.13"/>
    <n v="2.362637362637362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.43"/>
    <n v="20.65934065934066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.13"/>
    <n v="22.00549450549450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17.03296703296703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11.8681318681318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0.52"/>
    <n v="30.36263736263736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0.8"/>
    <n v="13.84615384615384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.2"/>
    <n v="3.329670329670329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.33"/>
    <n v="8.26923076923077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.17"/>
    <n v="17.99450549450549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.43"/>
    <n v="7.120879120879120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.34"/>
    <n v="2.24730769230769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.47"/>
    <n v="16.07142857142857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.33"/>
    <n v="1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10.219780219780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11.53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.25"/>
    <n v="5.94780219780219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.15"/>
    <n v="10.08241758241758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4"/>
    <n v="3.131868131868131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3.72999999999999"/>
    <n v="63.351648351648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1.5"/>
    <n v="11.15384615384615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.35"/>
    <n v="56.23626373626373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2.57"/>
    <n v="19.72527472527472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5.75"/>
    <n v="6.846153846153845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0.75"/>
    <n v="22.14285714285714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.4"/>
    <n v="6.576923076923076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2.307692307692307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4.52"/>
    <n v="18.95054945054944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0.8"/>
    <n v="27.69230769230769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.2"/>
    <n v="9.164835164835164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.04"/>
    <n v="25.2307692307692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2.55"/>
    <n v="24.2282967032967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.093406593406593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8.71"/>
    <n v="15.8186813186813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0.75"/>
    <n v="11.07142857142857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"/>
    <n v="10.230769230769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"/>
    <n v="1.989010989010989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0.549450549450549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.27"/>
    <n v="3.406593406593406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.41"/>
    <n v="0.7197802197802197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.47"/>
    <n v="2.346153846153846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.33"/>
    <n v="0.1098901098901098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0.67"/>
    <n v="5.4945054945054944E-2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.43"/>
    <n v="0.8241758241758241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1.483516483516483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.13"/>
    <n v="4.423076923076923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7.899999999999999"/>
    <n v="1.967032967032966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0.549450549450549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5.4945054945054944E-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8"/>
    <n v="1.109890109890109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0.1373626373626373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3.52"/>
    <n v="28.43956043956043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2.884615384615384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.45"/>
    <n v="33.11538461538461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2.6"/>
    <n v="7.285714285714285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3"/>
    <n v="3.104395604395604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.34"/>
    <n v="28.39010989010989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6.48351648351648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29.63999999999999"/>
    <n v="3.917582417582417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.11"/>
    <n v="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8.51"/>
    <n v="20.86813186813186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.33"/>
    <n v="8.43406593406593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.24"/>
    <n v="24.229505494505496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.02"/>
    <n v="27.75148351648351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2.747252747252747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.24"/>
    <n v="7.296703296703296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27.47252747252747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8.2417582417582409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.46"/>
    <n v="43.63736263736263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2.65"/>
    <n v="56.40115384615384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6.75"/>
    <n v="12.8296703296703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7.65"/>
    <n v="23.65994505494505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6.043956043956043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.98901098901098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8.021978021978021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.2"/>
    <n v="30.27472527472527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.2"/>
    <n v="29.72527472527472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3.73626373626373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.25"/>
    <n v="11.01648351648351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6.71"/>
    <n v="46.906593406593409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.19999999999999"/>
    <n v="15.73626373626373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.04"/>
    <n v="13.85164835164835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3.98"/>
    <n v="85.6978021978022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6.48351648351648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09.67"/>
    <n v="27.11538461538461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1.75"/>
    <n v="11.1813186813186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8.91999999999999"/>
    <n v="8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5"/>
    <n v="6.3186813186813184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0.75"/>
    <n v="16.56593406593406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0.97"/>
    <n v="36.58241758241758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.29"/>
    <n v="1.928571428571428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0.67"/>
    <n v="2.747252747252747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7"/>
    <n v="0.6373626373626373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.28000000000000003"/>
    <n v="0.1923076923076923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59.66"/>
    <n v="22.94505494505494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0.2747252747252747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7"/>
    <n v="5.4945054945054944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0"/>
    <n v="5.4945054945054949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89.67"/>
    <n v="29.56043956043956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"/>
    <n v="5.631868131868132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199999999999996"/>
    <n v="2.2087912087912089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"/>
    <n v="4.840659340659340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2"/>
    <n v="2.340659340659340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19.649999999999999"/>
    <n v="12.95604395604395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0"/>
    <n v="1.6483516483516484E-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7.0000000000000007E-2"/>
    <n v="2.7472527472527472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.33"/>
    <n v="2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5.49450549450549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.25"/>
    <n v="11.12637362637362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1.73"/>
    <n v="10.0329670329670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.532967032967032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09.55"/>
    <n v="12.03846153846153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0.95"/>
    <n v="11.64829670329670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.13"/>
    <n v="11.54945054945054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"/>
    <n v="5.494560439560439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.24"/>
    <n v="9.827307692307691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.25"/>
    <n v="11.78571428571428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8"/>
    <n v="3.131868131868131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.4"/>
    <n v="5.846153846153845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.33000000000001"/>
    <n v="2.3626373626373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4.54"/>
    <n v="20.1043956043956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.02"/>
    <n v="30.22527472527472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14.5604395604395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1.4835164835164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.42"/>
    <n v="28.9615384615384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.17"/>
    <n v="3.928571428571428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2.66999999999999"/>
    <n v="25.16483516483516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27.47252747252747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.2"/>
    <n v="2.752747252747252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1.23626373626373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.02"/>
    <n v="2.912692307692307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4.67"/>
    <n v="6.901098901098901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6.67"/>
    <n v="7.692307692307692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.03"/>
    <n v="17.97252747252747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1.758241758241758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2.5"/>
    <n v="4.945054945054945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.1"/>
    <n v="11.21978021978021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0.82"/>
    <n v="553.9780219780219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.25"/>
    <n v="11.12637362637362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0.357142857142857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00000000000006"/>
    <n v="4.79120879120879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1.94"/>
    <n v="6.027472527472527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.3"/>
    <n v="5.851648351648351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.49"/>
    <n v="22.34065934065933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1"/>
    <n v="4.6263736263736268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"/>
    <n v="1.038461538461538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.16"/>
    <n v="9.324175824175824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.38"/>
    <n v="11.6978021978021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"/>
    <n v="11.609890109890109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8"/>
    <n v="0.208791208791208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.08"/>
    <n v="4.681318681318681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.2"/>
    <n v="0.1098901098901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0.03"/>
    <n v="0.1428571428571428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.25"/>
    <n v="9.824175824175824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"/>
    <n v="0.1373626373626373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.02"/>
    <n v="5.4945054945054949E-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2"/>
    <n v="1.428571428571428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5.4945054945054944E-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.04"/>
    <n v="5.4945054945054949E-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7.670000000000002"/>
    <n v="5.8241758241758239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0.549450549450549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0.01"/>
    <n v="5.4945054945054949E-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"/>
    <n v="0.3296703296703296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6.94"/>
    <n v="3.571428571428571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0.55000000000000004"/>
    <n v="6.043956043956044E-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2.55"/>
    <n v="1.379120879120879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.2"/>
    <n v="5.4945054945054944E-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5"/>
    <n v="2.4835164835164836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8.2417582417582409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7"/>
    <n v="0.21978021978021978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2.79"/>
    <n v="11.31318681318681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"/>
    <n v="6.818681318681318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0.06"/>
    <n v="5.4945054945054944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.07"/>
    <n v="5.38461538461538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0.1373626373626373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"/>
    <n v="0.1923076923076923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.1"/>
    <n v="2.978021978021978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8"/>
    <n v="0.6483516483516483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6.829999999999998"/>
    <n v="13.868131868131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2.5"/>
    <n v="1.428571428571428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1.55"/>
    <n v="59.203296703296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7"/>
    <n v="2.857142857142857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0.2747252747252747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0.63"/>
    <n v="0.9340659340659340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7.600000000000001"/>
    <n v="2.417582417582417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2.56"/>
    <n v="4.472527472527472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"/>
    <n v="0.6868131868131868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4"/>
    <n v="0.7417582417582417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0.83"/>
    <n v="0.137362637362637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8.83"/>
    <n v="8.049450549450549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.03"/>
    <n v="1.6483516483516484E-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1.53"/>
    <n v="0.950549450549450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.33"/>
    <n v="5.549450549450549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.3"/>
    <n v="0.8406593406593406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7"/>
    <n v="0.3571428571428571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.23"/>
    <n v="0.7417582417582417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"/>
    <n v="1.01648351648351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.409999999999997"/>
    <n v="16.44505494505494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0.01"/>
    <n v="5.4945054945054949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5.494505494505494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.36"/>
    <n v="4.994505494505494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.33"/>
    <n v="2.7472527472527472E-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.28999999999999998"/>
    <n v="5.4945054945054944E-2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.2"/>
    <n v="0.6593406593406593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8"/>
    <n v="0.4945054945054945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4"/>
    <n v="0.7417582417582417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00000000000008"/>
    <n v="0.3351648351648351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.03"/>
    <n v="7.60439560439560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.27"/>
    <n v="12.58241758241758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8.2417582417582416E-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.3"/>
    <n v="8.241758241758241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0.1373626373626373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.02"/>
    <n v="3.57692307692307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7"/>
    <n v="2.489010989010989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0.01"/>
    <n v="5.4945054945054949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5.74"/>
    <n v="6.054945054945054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3.021978021978021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3.83"/>
    <n v="7.225274725274725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.14"/>
    <n v="13.65384615384615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.2"/>
    <n v="2.181318681318681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.1"/>
    <n v="2.7472527472527472E-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.22"/>
    <n v="6.043956043956044E-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0.91"/>
    <n v="0.274725274725274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5.64"/>
    <n v="9.79120879120879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.25"/>
    <n v="2.7472527472527472E-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"/>
    <n v="1.0714285714285714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7"/>
    <n v="0.5549450549450549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5.77"/>
    <n v="8.664835164835164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0.63"/>
    <n v="0.13736263736263737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0"/>
    <n v="5.4945054945054949E-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0.1"/>
    <n v="0.13736263736263737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.29"/>
    <n v="2.33516483516483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0.03"/>
    <n v="3.8461538461538464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.049999999999997"/>
    <n v="3.521978021978021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.33"/>
    <n v="1.604395604395604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5"/>
    <n v="0.2472527472527472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.42"/>
    <n v="0.1153846153846153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"/>
    <n v="0.2472527472527472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"/>
    <n v="0.6923076923076922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.25"/>
    <n v="1.565934065934065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0.6"/>
    <n v="0.2472527472527472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.12"/>
    <n v="2.25274725274725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0.54"/>
    <n v="2.89560439560439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7"/>
    <n v="1.159340659340659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0000000000000007E-2"/>
    <n v="6.04395604395604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0.97"/>
    <n v="0.7472527472527472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.1"/>
    <n v="1.15934065934065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.099999999999994"/>
    <n v="21.45604395604395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1.758241758241758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7.69"/>
    <n v="3.406593406593406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"/>
    <n v="7.170329670329670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0.7"/>
    <n v="1.1758241758241759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"/>
    <n v="0.6043956043956043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2.472527472527472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"/>
    <n v="6.730769230769230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0.9340659340659340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4.799999999999997"/>
    <n v="21.30219780219780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"/>
    <n v="0.521978021978022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.049999999999997"/>
    <n v="3.52197802197802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"/>
    <n v="2.681318681318681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7.75"/>
    <n v="0.8296703296703297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"/>
    <n v="0.1758241758241758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"/>
    <n v="0.3791208791208791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0.549450549450549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"/>
    <n v="2.972527472527472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0.01"/>
    <n v="1.6483516483516484E-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.25"/>
    <n v="2.7472527472527472E-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0.3846153846153846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6.57"/>
    <n v="2.730769230769230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.2"/>
    <n v="3.928571428571428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6.510000000000002"/>
    <n v="6.351648351648351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.13"/>
    <n v="5.4945054945054944E-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7.75"/>
    <n v="2.489010989010989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"/>
    <n v="0.1263736263736263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.050000000000001"/>
    <n v="1.104395604395604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.2"/>
    <n v="5.4945054945054949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"/>
    <n v="0.2197802197802197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0.01"/>
    <n v="1.098901098901099E-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.25"/>
    <n v="2.7472527472527472E-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0.3296703296703296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9"/>
    <n v="0.4120879120879120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.19"/>
    <n v="9.571428571428571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6"/>
    <n v="0.104395604395604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3"/>
    <n v="0.1428571428571428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0.01"/>
    <n v="5.4945054945054949E-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"/>
    <n v="0.3846153846153846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"/>
    <n v="0.5769230769230768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7"/>
    <n v="0.714285714285714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0.83"/>
    <n v="0.159340659340659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6.670000000000002"/>
    <n v="0.549450549450549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0.83"/>
    <n v="0.6868131868131868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69.56"/>
    <n v="68.7967032967032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"/>
    <n v="5.4945054945054944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1.373626373626373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7"/>
    <n v="1.181318681318681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.05"/>
    <n v="3.082417582417582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2.19780219780219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3"/>
    <n v="2.269230769230769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5.7"/>
    <n v="33.7471978021978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"/>
    <n v="1.098901098901099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6.85"/>
    <n v="20.2472527472527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.05"/>
    <n v="15.51098901098901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.43"/>
    <n v="0.4395604395604395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.04"/>
    <n v="1.653846153846153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1.648351648351648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.25"/>
    <n v="13.73626373626373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.42"/>
    <n v="0.1153846153846153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.21"/>
    <n v="0.1153846153846153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7.5"/>
    <n v="1.236263736263736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.02"/>
    <n v="5.4945054945054949E-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00000000000009"/>
    <n v="2.527472527472527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2000000000000002"/>
    <n v="0.6043956043956043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7.649999999999999"/>
    <n v="16.48901098901098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.08"/>
    <n v="8.7912087912087919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7.0000000000000007E-2"/>
    <n v="5.4945054945054949E-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7.53"/>
    <n v="6.1868131868131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0.6043956043956043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7.62"/>
    <n v="4.840659340659340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4.368131868131867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.14"/>
    <n v="4.258241758241758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299999999999998"/>
    <n v="0.5219780219780220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"/>
    <n v="1.37362637362637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"/>
    <n v="1.565934065934065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2"/>
    <n v="2.692307692307692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"/>
    <n v="0.7417582417582417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.25"/>
    <n v="2.115384615384615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0.68"/>
    <n v="0.1483516483516483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.17"/>
    <n v="0.1373626373626373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0.9"/>
    <n v="16.7307692307692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0.1920329670329670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.4"/>
    <n v="2.362637362637362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6.5"/>
    <n v="0.9065934065934065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.4"/>
    <n v="2.197802197802198E-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6"/>
    <n v="0.203296703296703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6.73"/>
    <n v="4.038461538461538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8.8"/>
    <n v="3.164835164835164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9"/>
    <n v="7.335164835164834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.17"/>
    <n v="2.7472527472527472E-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5.74"/>
    <n v="1.923076923076923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6483516483516484E-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1.69"/>
    <n v="4.170329670329670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.33"/>
    <n v="5.4945054945054944E-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.28999999999999998"/>
    <n v="5.4945054945054944E-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"/>
    <n v="0.2582417582417582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0.8"/>
    <n v="1.186813186813186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"/>
    <n v="1.318681318681318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"/>
    <n v="0.1758241758241758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2.75"/>
    <n v="1.1208791208791209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0.02"/>
    <n v="0.10989010989010989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"/>
    <n v="0.3296703296703296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6.5"/>
    <n v="4.010989010989010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7"/>
    <n v="4.39560439560439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.43"/>
    <n v="2.19780219780219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00000000000001"/>
    <n v="0.274725274725274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.4"/>
    <n v="0.7527472527472527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0.549450549450549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.37"/>
    <n v="3.521978021978021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7"/>
    <n v="12.63736263736263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0.599999999999994"/>
    <n v="19.3956043956043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499999999999998"/>
    <n v="0.2252747252747252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7"/>
    <n v="0.3241758241758241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8.67"/>
    <n v="0.4725274725274725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"/>
    <n v="0.5164835164835165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.04"/>
    <n v="5.4945054945054949E-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.2"/>
    <n v="1.6483516483516484E-2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35124-1DC4-4540-BD15-A26164AEC2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1:F12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ategory Stat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4E46A-E3A4-4EB5-84AA-AF05E4B756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Sub-Category Stat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49A47-4E69-4A6A-8297-F10EDBD7AAE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Outcomes Based on Launch D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N1" sqref="N1:N1048576"/>
    </sheetView>
  </sheetViews>
  <sheetFormatPr defaultRowHeight="14.5" x14ac:dyDescent="0.35"/>
  <cols>
    <col min="1" max="1" width="6.54296875" bestFit="1" customWidth="1"/>
    <col min="2" max="2" width="43.08984375" style="3" bestFit="1" customWidth="1"/>
    <col min="3" max="3" width="51" style="3" bestFit="1" customWidth="1"/>
    <col min="4" max="4" width="12.81640625" bestFit="1" customWidth="1"/>
    <col min="5" max="5" width="14" bestFit="1" customWidth="1"/>
    <col min="6" max="6" width="10.7265625" bestFit="1" customWidth="1"/>
    <col min="7" max="7" width="10.453125" bestFit="1" customWidth="1"/>
    <col min="8" max="8" width="11.54296875" bestFit="1" customWidth="1"/>
    <col min="9" max="9" width="14" bestFit="1" customWidth="1"/>
    <col min="10" max="10" width="15.54296875" bestFit="1" customWidth="1"/>
    <col min="11" max="11" width="31.08984375" style="14" bestFit="1" customWidth="1"/>
    <col min="12" max="12" width="31.08984375" style="14" customWidth="1"/>
    <col min="13" max="13" width="13.7265625" bestFit="1" customWidth="1"/>
    <col min="14" max="14" width="18.6328125" bestFit="1" customWidth="1"/>
    <col min="15" max="15" width="12.54296875" bestFit="1" customWidth="1"/>
    <col min="16" max="16" width="34.6328125" bestFit="1" customWidth="1"/>
    <col min="17" max="17" width="19.7265625" style="6" bestFit="1" customWidth="1"/>
    <col min="18" max="18" width="24.6328125" style="9" bestFit="1" customWidth="1"/>
    <col min="19" max="19" width="12.54296875" bestFit="1" customWidth="1"/>
    <col min="20" max="20" width="18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8364</v>
      </c>
      <c r="L1" s="13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8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(((J2/60)/60)/24)+DATE(1970,1,1)</f>
        <v>42177.007071759261</v>
      </c>
      <c r="L2" s="14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ROUND((E2/D2)*100,2)</f>
        <v>136.86000000000001</v>
      </c>
      <c r="R2" s="9">
        <f>E2/182</f>
        <v>63.917582417582416</v>
      </c>
      <c r="S2" t="s">
        <v>8310</v>
      </c>
      <c r="T2" t="s">
        <v>8311</v>
      </c>
    </row>
    <row r="3" spans="1:20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ref="K3:K66" si="0">(((J3/60)/60)/24)+DATE(1970,1,1)</f>
        <v>42766.600497685184</v>
      </c>
      <c r="L3" s="14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ROUND((E3/D3)*100,2)</f>
        <v>142.61000000000001</v>
      </c>
      <c r="R3" s="9">
        <f t="shared" ref="R3:R66" si="3">E3/182</f>
        <v>80.510989010989007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0"/>
        <v>42405.702349537038</v>
      </c>
      <c r="L4" s="14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9">
        <f t="shared" si="3"/>
        <v>2.8846153846153846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0"/>
        <v>41828.515127314815</v>
      </c>
      <c r="L5" s="14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103.9</v>
      </c>
      <c r="R5" s="9">
        <f t="shared" si="3"/>
        <v>57.087912087912088</v>
      </c>
      <c r="S5" t="s">
        <v>8310</v>
      </c>
      <c r="T5" t="s">
        <v>8311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0"/>
        <v>42327.834247685183</v>
      </c>
      <c r="L6" s="14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</v>
      </c>
      <c r="R6" s="9">
        <f t="shared" si="3"/>
        <v>297.3421978021978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0"/>
        <v>42563.932951388888</v>
      </c>
      <c r="L7" s="14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109.78</v>
      </c>
      <c r="R7" s="9">
        <f t="shared" si="3"/>
        <v>24.12087912087912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0"/>
        <v>41794.072337962964</v>
      </c>
      <c r="L8" s="14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106.49</v>
      </c>
      <c r="R8" s="9">
        <f t="shared" si="3"/>
        <v>46.807692307692307</v>
      </c>
      <c r="S8" t="s">
        <v>8310</v>
      </c>
      <c r="T8" t="s">
        <v>8311</v>
      </c>
    </row>
    <row r="9" spans="1:20" ht="43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0"/>
        <v>42516.047071759262</v>
      </c>
      <c r="L9" s="14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</v>
      </c>
      <c r="R9" s="9">
        <f t="shared" si="3"/>
        <v>50.054945054945058</v>
      </c>
      <c r="S9" t="s">
        <v>8310</v>
      </c>
      <c r="T9" t="s">
        <v>8311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0"/>
        <v>42468.94458333333</v>
      </c>
      <c r="L10" s="14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</v>
      </c>
      <c r="R10" s="9">
        <f t="shared" si="3"/>
        <v>19.239120879120879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0"/>
        <v>42447.103518518517</v>
      </c>
      <c r="L11" s="14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126</v>
      </c>
      <c r="R11" s="9">
        <f t="shared" si="3"/>
        <v>3.4614835164835167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0"/>
        <v>41780.068043981482</v>
      </c>
      <c r="L12" s="14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100.5</v>
      </c>
      <c r="R12" s="9">
        <f t="shared" si="3"/>
        <v>16.565934065934066</v>
      </c>
      <c r="S12" t="s">
        <v>8310</v>
      </c>
      <c r="T12" t="s">
        <v>8311</v>
      </c>
    </row>
    <row r="13" spans="1:20" ht="43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0"/>
        <v>42572.778495370367</v>
      </c>
      <c r="L13" s="14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9">
        <f t="shared" si="3"/>
        <v>33.104395604395606</v>
      </c>
      <c r="S13" t="s">
        <v>8310</v>
      </c>
      <c r="T13" t="s">
        <v>8311</v>
      </c>
    </row>
    <row r="14" spans="1:20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0"/>
        <v>41791.713252314818</v>
      </c>
      <c r="L14" s="14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</v>
      </c>
      <c r="R14" s="9">
        <f t="shared" si="3"/>
        <v>272.46153846153845</v>
      </c>
      <c r="S14" t="s">
        <v>8310</v>
      </c>
      <c r="T14" t="s">
        <v>8311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0"/>
        <v>42508.677187499998</v>
      </c>
      <c r="L15" s="14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</v>
      </c>
      <c r="R15" s="9">
        <f t="shared" si="3"/>
        <v>30.763736263736263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0"/>
        <v>41808.02648148148</v>
      </c>
      <c r="L16" s="14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</v>
      </c>
      <c r="R16" s="9">
        <f t="shared" si="3"/>
        <v>33.274725274725277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0"/>
        <v>42256.391875000001</v>
      </c>
      <c r="L17" s="14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</v>
      </c>
      <c r="R17" s="9">
        <f t="shared" si="3"/>
        <v>11.714285714285714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0"/>
        <v>41760.796423611115</v>
      </c>
      <c r="L18" s="14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</v>
      </c>
      <c r="R18" s="9">
        <f t="shared" si="3"/>
        <v>66.093406593406598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0"/>
        <v>41917.731736111113</v>
      </c>
      <c r="L19" s="14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100.67</v>
      </c>
      <c r="R19" s="9">
        <f t="shared" si="3"/>
        <v>8.2967032967032974</v>
      </c>
      <c r="S19" t="s">
        <v>8310</v>
      </c>
      <c r="T19" t="s">
        <v>8311</v>
      </c>
    </row>
    <row r="20" spans="1:20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0"/>
        <v>41869.542314814818</v>
      </c>
      <c r="L20" s="14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</v>
      </c>
      <c r="R20" s="9">
        <f t="shared" si="3"/>
        <v>175.25456043956044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0"/>
        <v>42175.816365740742</v>
      </c>
      <c r="L21" s="14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</v>
      </c>
      <c r="R21" s="9">
        <f t="shared" si="3"/>
        <v>6.7857142857142856</v>
      </c>
      <c r="S21" t="s">
        <v>8310</v>
      </c>
      <c r="T21" t="s">
        <v>8311</v>
      </c>
    </row>
    <row r="22" spans="1:20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0"/>
        <v>42200.758240740746</v>
      </c>
      <c r="L22" s="14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9">
        <f t="shared" si="3"/>
        <v>11.010989010989011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0"/>
        <v>41878.627187500002</v>
      </c>
      <c r="L23" s="14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109.14</v>
      </c>
      <c r="R23" s="9">
        <f t="shared" si="3"/>
        <v>110.93406593406593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0"/>
        <v>41989.91134259259</v>
      </c>
      <c r="L24" s="14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</v>
      </c>
      <c r="R24" s="9">
        <f t="shared" si="3"/>
        <v>2.2527472527472527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0"/>
        <v>42097.778946759259</v>
      </c>
      <c r="L25" s="14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9">
        <f t="shared" si="3"/>
        <v>13.021978021978022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0"/>
        <v>42229.820173611108</v>
      </c>
      <c r="L26" s="14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108.81</v>
      </c>
      <c r="R26" s="9">
        <f t="shared" si="3"/>
        <v>209.24554945054948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0"/>
        <v>42318.025011574078</v>
      </c>
      <c r="L27" s="14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133.33000000000001</v>
      </c>
      <c r="R27" s="9">
        <f t="shared" si="3"/>
        <v>4.395604395604396</v>
      </c>
      <c r="S27" t="s">
        <v>8310</v>
      </c>
      <c r="T27" t="s">
        <v>8311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0"/>
        <v>41828.515555555554</v>
      </c>
      <c r="L28" s="14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155.19999999999999</v>
      </c>
      <c r="R28" s="9">
        <f t="shared" si="3"/>
        <v>10.659340659340659</v>
      </c>
      <c r="S28" t="s">
        <v>8310</v>
      </c>
      <c r="T28" t="s">
        <v>8311</v>
      </c>
    </row>
    <row r="29" spans="1:20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0"/>
        <v>41929.164733796293</v>
      </c>
      <c r="L29" s="14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111.73</v>
      </c>
      <c r="R29" s="9">
        <f t="shared" si="3"/>
        <v>122.77472527472527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0"/>
        <v>42324.96393518518</v>
      </c>
      <c r="L30" s="14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</v>
      </c>
      <c r="R30" s="9">
        <f t="shared" si="3"/>
        <v>66.164835164835168</v>
      </c>
      <c r="S30" t="s">
        <v>8310</v>
      </c>
      <c r="T30" t="s">
        <v>8311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0"/>
        <v>41812.67324074074</v>
      </c>
      <c r="L31" s="14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</v>
      </c>
      <c r="R31" s="9">
        <f t="shared" si="3"/>
        <v>20.329670329670328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0"/>
        <v>41842.292997685188</v>
      </c>
      <c r="L32" s="14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101.3</v>
      </c>
      <c r="R32" s="9">
        <f t="shared" si="3"/>
        <v>22.263681318681318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0"/>
        <v>42376.79206018518</v>
      </c>
      <c r="L33" s="14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9">
        <f t="shared" si="3"/>
        <v>7.1428571428571425E-2</v>
      </c>
      <c r="S33" t="s">
        <v>8310</v>
      </c>
      <c r="T33" t="s">
        <v>8311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0"/>
        <v>42461.627511574072</v>
      </c>
      <c r="L34" s="14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100.25</v>
      </c>
      <c r="R34" s="9">
        <f t="shared" si="3"/>
        <v>156.7032967032967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0"/>
        <v>42286.660891203705</v>
      </c>
      <c r="L35" s="14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102.1</v>
      </c>
      <c r="R35" s="9">
        <f t="shared" si="3"/>
        <v>29.450549450549449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0"/>
        <v>41841.321770833332</v>
      </c>
      <c r="L36" s="14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</v>
      </c>
      <c r="R36" s="9">
        <f t="shared" si="3"/>
        <v>18.637362637362639</v>
      </c>
      <c r="S36" t="s">
        <v>8310</v>
      </c>
      <c r="T36" t="s">
        <v>8311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0"/>
        <v>42098.291828703703</v>
      </c>
      <c r="L37" s="14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9">
        <f t="shared" si="3"/>
        <v>9.1483516483516478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0"/>
        <v>42068.307002314818</v>
      </c>
      <c r="L38" s="14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9">
        <f t="shared" si="3"/>
        <v>46.862637362637365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0"/>
        <v>42032.693043981482</v>
      </c>
      <c r="L39" s="14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</v>
      </c>
      <c r="R39" s="9">
        <f t="shared" si="3"/>
        <v>221.74175824175825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0"/>
        <v>41375.057222222218</v>
      </c>
      <c r="L40" s="14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9">
        <f t="shared" si="3"/>
        <v>15.115384615384615</v>
      </c>
      <c r="S40" t="s">
        <v>8310</v>
      </c>
      <c r="T40" t="s">
        <v>8311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0"/>
        <v>41754.047083333331</v>
      </c>
      <c r="L41" s="14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130.97999999999999</v>
      </c>
      <c r="R41" s="9">
        <f t="shared" si="3"/>
        <v>179.91758241758242</v>
      </c>
      <c r="S41" t="s">
        <v>8310</v>
      </c>
      <c r="T41" t="s">
        <v>8311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0"/>
        <v>41789.21398148148</v>
      </c>
      <c r="L42" s="14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</v>
      </c>
      <c r="R42" s="9">
        <f t="shared" si="3"/>
        <v>11.137362637362637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0"/>
        <v>41887.568912037037</v>
      </c>
      <c r="L43" s="14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9">
        <f t="shared" si="3"/>
        <v>10.989010989010989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0"/>
        <v>41971.639189814814</v>
      </c>
      <c r="L44" s="14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141.86000000000001</v>
      </c>
      <c r="R44" s="9">
        <f t="shared" si="3"/>
        <v>109.12087912087912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0"/>
        <v>41802.790347222224</v>
      </c>
      <c r="L45" s="14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308.66000000000003</v>
      </c>
      <c r="R45" s="9">
        <f t="shared" si="3"/>
        <v>169.5934065934066</v>
      </c>
      <c r="S45" t="s">
        <v>8310</v>
      </c>
      <c r="T45" t="s">
        <v>8311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0"/>
        <v>41874.098807870374</v>
      </c>
      <c r="L46" s="14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9">
        <f t="shared" si="3"/>
        <v>10.989010989010989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0"/>
        <v>42457.623923611114</v>
      </c>
      <c r="L47" s="14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9">
        <f t="shared" si="3"/>
        <v>32.967032967032964</v>
      </c>
      <c r="S47" t="s">
        <v>8310</v>
      </c>
      <c r="T47" t="s">
        <v>8311</v>
      </c>
    </row>
    <row r="48" spans="1:20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0"/>
        <v>42323.964976851858</v>
      </c>
      <c r="L48" s="14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104.17</v>
      </c>
      <c r="R48" s="9">
        <f t="shared" si="3"/>
        <v>48.07692307692308</v>
      </c>
      <c r="S48" t="s">
        <v>8310</v>
      </c>
      <c r="T48" t="s">
        <v>8311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0"/>
        <v>41932.819525462961</v>
      </c>
      <c r="L49" s="14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</v>
      </c>
      <c r="R49" s="9">
        <f t="shared" si="3"/>
        <v>29.563461538461539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0"/>
        <v>42033.516898148147</v>
      </c>
      <c r="L50" s="14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107.95</v>
      </c>
      <c r="R50" s="9">
        <f t="shared" si="3"/>
        <v>11.862637362637363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0"/>
        <v>42271.176446759258</v>
      </c>
      <c r="L51" s="14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9">
        <f t="shared" si="3"/>
        <v>65.934065934065927</v>
      </c>
      <c r="S51" t="s">
        <v>8310</v>
      </c>
      <c r="T51" t="s">
        <v>8311</v>
      </c>
    </row>
    <row r="52" spans="1:20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0"/>
        <v>41995.752986111111</v>
      </c>
      <c r="L52" s="14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9">
        <f t="shared" si="3"/>
        <v>3.2967032967032965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0"/>
        <v>42196.928668981483</v>
      </c>
      <c r="L53" s="14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128.02000000000001</v>
      </c>
      <c r="R53" s="9">
        <f t="shared" si="3"/>
        <v>77.373626373626379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0"/>
        <v>41807.701921296299</v>
      </c>
      <c r="L54" s="14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9">
        <f t="shared" si="3"/>
        <v>63.85164835164835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0"/>
        <v>41719.549131944441</v>
      </c>
      <c r="L55" s="14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</v>
      </c>
      <c r="R55" s="9">
        <f t="shared" si="3"/>
        <v>18.071428571428573</v>
      </c>
      <c r="S55" t="s">
        <v>8310</v>
      </c>
      <c r="T55" t="s">
        <v>8311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0"/>
        <v>42333.713206018518</v>
      </c>
      <c r="L56" s="14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9">
        <f t="shared" si="3"/>
        <v>55.494505494505496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0"/>
        <v>42496.968935185185</v>
      </c>
      <c r="L57" s="14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128.94999999999999</v>
      </c>
      <c r="R57" s="9">
        <f t="shared" si="3"/>
        <v>60.934065934065934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0"/>
        <v>42149.548888888887</v>
      </c>
      <c r="L58" s="14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</v>
      </c>
      <c r="R58" s="9">
        <f t="shared" si="3"/>
        <v>47.14835164835165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0"/>
        <v>42089.83289351852</v>
      </c>
      <c r="L59" s="14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101.9</v>
      </c>
      <c r="R59" s="9">
        <f t="shared" si="3"/>
        <v>83.983516483516482</v>
      </c>
      <c r="S59" t="s">
        <v>8310</v>
      </c>
      <c r="T59" t="s">
        <v>8311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0"/>
        <v>41932.745046296295</v>
      </c>
      <c r="L60" s="14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9">
        <f t="shared" si="3"/>
        <v>56.543956043956044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0"/>
        <v>42230.23583333334</v>
      </c>
      <c r="L61" s="14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100.13</v>
      </c>
      <c r="R61" s="9">
        <f t="shared" si="3"/>
        <v>110.02824175824175</v>
      </c>
      <c r="S61" t="s">
        <v>8310</v>
      </c>
      <c r="T61" t="s">
        <v>8311</v>
      </c>
    </row>
    <row r="62" spans="1:20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0"/>
        <v>41701.901817129627</v>
      </c>
      <c r="L62" s="14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103.3</v>
      </c>
      <c r="R62" s="9">
        <f t="shared" si="3"/>
        <v>25.540274725274724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0"/>
        <v>41409.814317129632</v>
      </c>
      <c r="L63" s="14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9">
        <f t="shared" si="3"/>
        <v>40.741758241758241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0"/>
        <v>41311.799513888887</v>
      </c>
      <c r="L64" s="14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154.72999999999999</v>
      </c>
      <c r="R64" s="9">
        <f t="shared" si="3"/>
        <v>25.505494505494507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0"/>
        <v>41612.912187499998</v>
      </c>
      <c r="L65" s="14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113.52</v>
      </c>
      <c r="R65" s="9">
        <f t="shared" si="3"/>
        <v>12.474560439560438</v>
      </c>
      <c r="S65" t="s">
        <v>8310</v>
      </c>
      <c r="T65" t="s">
        <v>8312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si="0"/>
        <v>41433.01829861111</v>
      </c>
      <c r="L66" s="14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</v>
      </c>
      <c r="R66" s="9">
        <f t="shared" si="3"/>
        <v>11.428571428571429</v>
      </c>
      <c r="S66" t="s">
        <v>8310</v>
      </c>
      <c r="T66" t="s">
        <v>8312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ref="K67:K130" si="4">(((J67/60)/60)/24)+DATE(1970,1,1)</f>
        <v>41835.821226851855</v>
      </c>
      <c r="L67" s="14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ROUND((E67/D67)*100,2)</f>
        <v>107.53</v>
      </c>
      <c r="R67" s="9">
        <f t="shared" ref="R67:R130" si="7">E67/182</f>
        <v>41.357142857142854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4"/>
        <v>42539.849768518514</v>
      </c>
      <c r="L68" s="14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9">
        <f t="shared" si="7"/>
        <v>13.032967032967033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4"/>
        <v>41075.583379629628</v>
      </c>
      <c r="L69" s="14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</v>
      </c>
      <c r="R69" s="9">
        <f t="shared" si="7"/>
        <v>12.774725274725276</v>
      </c>
      <c r="S69" t="s">
        <v>8310</v>
      </c>
      <c r="T69" t="s">
        <v>8312</v>
      </c>
    </row>
    <row r="70" spans="1:20" ht="43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4"/>
        <v>41663.569340277776</v>
      </c>
      <c r="L70" s="14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127.17</v>
      </c>
      <c r="R70" s="9">
        <f t="shared" si="7"/>
        <v>4.1923076923076925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4"/>
        <v>40786.187789351854</v>
      </c>
      <c r="L71" s="14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</v>
      </c>
      <c r="R71" s="9">
        <f t="shared" si="7"/>
        <v>60.957307692307687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4"/>
        <v>40730.896354166667</v>
      </c>
      <c r="L72" s="14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9">
        <f t="shared" si="7"/>
        <v>3.4945054945054945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4"/>
        <v>40997.271493055552</v>
      </c>
      <c r="L73" s="14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</v>
      </c>
      <c r="R73" s="9">
        <f t="shared" si="7"/>
        <v>12.258241758241759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4"/>
        <v>41208.010196759256</v>
      </c>
      <c r="L74" s="14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108.41</v>
      </c>
      <c r="R74" s="9">
        <f t="shared" si="7"/>
        <v>13.104395604395604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4"/>
        <v>40587.75675925926</v>
      </c>
      <c r="L75" s="14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9">
        <f t="shared" si="7"/>
        <v>4.9450549450549453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4"/>
        <v>42360.487210648149</v>
      </c>
      <c r="L76" s="14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</v>
      </c>
      <c r="R76" s="9">
        <f t="shared" si="7"/>
        <v>3.1025274725274725</v>
      </c>
      <c r="S76" t="s">
        <v>8310</v>
      </c>
      <c r="T76" t="s">
        <v>8312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4"/>
        <v>41357.209166666667</v>
      </c>
      <c r="L77" s="14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115.43</v>
      </c>
      <c r="R77" s="9">
        <f t="shared" si="7"/>
        <v>22.197802197802197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4"/>
        <v>40844.691643518519</v>
      </c>
      <c r="L78" s="14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153.33000000000001</v>
      </c>
      <c r="R78" s="9">
        <f t="shared" si="7"/>
        <v>2.5274725274725274</v>
      </c>
      <c r="S78" t="s">
        <v>8310</v>
      </c>
      <c r="T78" t="s">
        <v>8312</v>
      </c>
    </row>
    <row r="79" spans="1:20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4"/>
        <v>40997.144872685189</v>
      </c>
      <c r="L79" s="14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9">
        <f t="shared" si="7"/>
        <v>8.6263736263736259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4"/>
        <v>42604.730567129634</v>
      </c>
      <c r="L80" s="14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9">
        <f t="shared" si="7"/>
        <v>7.4230769230769234</v>
      </c>
      <c r="S80" t="s">
        <v>8310</v>
      </c>
      <c r="T80" t="s">
        <v>8312</v>
      </c>
    </row>
    <row r="81" spans="1:20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4"/>
        <v>41724.776539351849</v>
      </c>
      <c r="L81" s="14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9">
        <f t="shared" si="7"/>
        <v>9.0714285714285712</v>
      </c>
      <c r="S81" t="s">
        <v>8310</v>
      </c>
      <c r="T81" t="s">
        <v>8312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4"/>
        <v>41583.083981481483</v>
      </c>
      <c r="L82" s="14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9">
        <f t="shared" si="7"/>
        <v>70.714285714285708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4"/>
        <v>41100.158877314818</v>
      </c>
      <c r="L83" s="14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9">
        <f t="shared" si="7"/>
        <v>8.1593406593406588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4"/>
        <v>40795.820150462961</v>
      </c>
      <c r="L84" s="14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</v>
      </c>
      <c r="R84" s="9">
        <f t="shared" si="7"/>
        <v>21.98076923076923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4"/>
        <v>42042.615613425922</v>
      </c>
      <c r="L85" s="14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102.5</v>
      </c>
      <c r="R85" s="9">
        <f t="shared" si="7"/>
        <v>1.1263736263736264</v>
      </c>
      <c r="S85" t="s">
        <v>8310</v>
      </c>
      <c r="T85" t="s">
        <v>8312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4"/>
        <v>40648.757939814815</v>
      </c>
      <c r="L86" s="14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9">
        <f t="shared" si="7"/>
        <v>2.7472527472527473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4"/>
        <v>40779.125428240739</v>
      </c>
      <c r="L87" s="14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125.5</v>
      </c>
      <c r="R87" s="9">
        <f t="shared" si="7"/>
        <v>8.2747252747252755</v>
      </c>
      <c r="S87" t="s">
        <v>8310</v>
      </c>
      <c r="T87" t="s">
        <v>8312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4"/>
        <v>42291.556076388893</v>
      </c>
      <c r="L88" s="14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106.47</v>
      </c>
      <c r="R88" s="9">
        <f t="shared" si="7"/>
        <v>35.098901098901102</v>
      </c>
      <c r="S88" t="s">
        <v>8310</v>
      </c>
      <c r="T88" t="s">
        <v>8312</v>
      </c>
    </row>
    <row r="89" spans="1:20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4"/>
        <v>40322.53938657407</v>
      </c>
      <c r="L89" s="14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</v>
      </c>
      <c r="R89" s="9">
        <f t="shared" si="7"/>
        <v>14.368131868131869</v>
      </c>
      <c r="S89" t="s">
        <v>8310</v>
      </c>
      <c r="T89" t="s">
        <v>8312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4"/>
        <v>41786.65892361111</v>
      </c>
      <c r="L90" s="14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102.86</v>
      </c>
      <c r="R90" s="9">
        <f t="shared" si="7"/>
        <v>19.780219780219781</v>
      </c>
      <c r="S90" t="s">
        <v>8310</v>
      </c>
      <c r="T90" t="s">
        <v>8312</v>
      </c>
    </row>
    <row r="91" spans="1:20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4"/>
        <v>41402.752222222225</v>
      </c>
      <c r="L91" s="14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115.07</v>
      </c>
      <c r="R91" s="9">
        <f t="shared" si="7"/>
        <v>37.934065934065934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4"/>
        <v>40706.297442129631</v>
      </c>
      <c r="L92" s="14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9">
        <f t="shared" si="7"/>
        <v>2.7582417582417582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4"/>
        <v>40619.402361111112</v>
      </c>
      <c r="L93" s="14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9">
        <f t="shared" si="7"/>
        <v>19.780219780219781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4"/>
        <v>42721.198877314819</v>
      </c>
      <c r="L94" s="14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9">
        <f t="shared" si="7"/>
        <v>28.901098901098901</v>
      </c>
      <c r="S94" t="s">
        <v>8310</v>
      </c>
      <c r="T94" t="s">
        <v>8312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4"/>
        <v>41065.858067129629</v>
      </c>
      <c r="L95" s="14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</v>
      </c>
      <c r="R95" s="9">
        <f t="shared" si="7"/>
        <v>6.0769230769230766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4"/>
        <v>41716.717847222222</v>
      </c>
      <c r="L96" s="14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9">
        <f t="shared" si="7"/>
        <v>1.4285714285714286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4"/>
        <v>40935.005104166667</v>
      </c>
      <c r="L97" s="14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131.43</v>
      </c>
      <c r="R97" s="9">
        <f t="shared" si="7"/>
        <v>2.5274725274725274</v>
      </c>
      <c r="S97" t="s">
        <v>8310</v>
      </c>
      <c r="T97" t="s">
        <v>8312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4"/>
        <v>40324.662511574075</v>
      </c>
      <c r="L98" s="14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114.67</v>
      </c>
      <c r="R98" s="9">
        <f t="shared" si="7"/>
        <v>9.4505494505494507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4"/>
        <v>40706.135208333333</v>
      </c>
      <c r="L99" s="14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9">
        <f t="shared" si="7"/>
        <v>2.3351648351648353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4"/>
        <v>41214.79483796296</v>
      </c>
      <c r="L100" s="14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9">
        <f t="shared" si="7"/>
        <v>18.681318681318682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4"/>
        <v>41631.902766203704</v>
      </c>
      <c r="L101" s="14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106.02</v>
      </c>
      <c r="R101" s="9">
        <f t="shared" si="7"/>
        <v>8.737857142857143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4"/>
        <v>41197.753310185188</v>
      </c>
      <c r="L102" s="14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9">
        <f t="shared" si="7"/>
        <v>27.472527472527471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4"/>
        <v>41274.776736111111</v>
      </c>
      <c r="L103" s="14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9">
        <f t="shared" si="7"/>
        <v>19.23076923076923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4"/>
        <v>40505.131168981483</v>
      </c>
      <c r="L104" s="14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</v>
      </c>
      <c r="R104" s="9">
        <f t="shared" si="7"/>
        <v>42.115384615384613</v>
      </c>
      <c r="S104" t="s">
        <v>8310</v>
      </c>
      <c r="T104" t="s">
        <v>8312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4"/>
        <v>41682.805902777778</v>
      </c>
      <c r="L105" s="14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</v>
      </c>
      <c r="R105" s="9">
        <f t="shared" si="7"/>
        <v>7.5109890109890109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4"/>
        <v>40612.695208333331</v>
      </c>
      <c r="L106" s="14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9">
        <f t="shared" si="7"/>
        <v>3.2967032967032965</v>
      </c>
      <c r="S106" t="s">
        <v>8310</v>
      </c>
      <c r="T106" t="s">
        <v>8312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4"/>
        <v>42485.724768518514</v>
      </c>
      <c r="L107" s="14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107.41</v>
      </c>
      <c r="R107" s="9">
        <f t="shared" si="7"/>
        <v>12.983516483516484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4"/>
        <v>40987.776631944449</v>
      </c>
      <c r="L108" s="14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100.5</v>
      </c>
      <c r="R108" s="9">
        <f t="shared" si="7"/>
        <v>27.609890109890109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4"/>
        <v>40635.982488425929</v>
      </c>
      <c r="L109" s="14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102.47</v>
      </c>
      <c r="R109" s="9">
        <f t="shared" si="7"/>
        <v>42.225274725274723</v>
      </c>
      <c r="S109" t="s">
        <v>8310</v>
      </c>
      <c r="T109" t="s">
        <v>8312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4"/>
        <v>41365.613078703704</v>
      </c>
      <c r="L110" s="14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246.67</v>
      </c>
      <c r="R110" s="9">
        <f t="shared" si="7"/>
        <v>20.329670329670328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4"/>
        <v>40570.025810185187</v>
      </c>
      <c r="L111" s="14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219.5</v>
      </c>
      <c r="R111" s="9">
        <f t="shared" si="7"/>
        <v>12.06043956043956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4"/>
        <v>41557.949687500004</v>
      </c>
      <c r="L112" s="14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130.77000000000001</v>
      </c>
      <c r="R112" s="9">
        <f t="shared" si="7"/>
        <v>9.3406593406593412</v>
      </c>
      <c r="S112" t="s">
        <v>8310</v>
      </c>
      <c r="T112" t="s">
        <v>8312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4"/>
        <v>42125.333182870367</v>
      </c>
      <c r="L113" s="14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</v>
      </c>
      <c r="R113" s="9">
        <f t="shared" si="7"/>
        <v>29.725274725274726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4"/>
        <v>41718.043032407404</v>
      </c>
      <c r="L114" s="14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9">
        <f t="shared" si="7"/>
        <v>28.571428571428573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4"/>
        <v>40753.758425925924</v>
      </c>
      <c r="L115" s="14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9">
        <f t="shared" si="7"/>
        <v>38.736263736263737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4"/>
        <v>40861.27416666667</v>
      </c>
      <c r="L116" s="14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</v>
      </c>
      <c r="R116" s="9">
        <f t="shared" si="7"/>
        <v>17.032967032967033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4"/>
        <v>40918.738935185182</v>
      </c>
      <c r="L117" s="14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</v>
      </c>
      <c r="R117" s="9">
        <f t="shared" si="7"/>
        <v>3.4725274725274726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4"/>
        <v>40595.497164351851</v>
      </c>
      <c r="L118" s="14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113.66</v>
      </c>
      <c r="R118" s="9">
        <f t="shared" si="7"/>
        <v>21.857142857142858</v>
      </c>
      <c r="S118" t="s">
        <v>8310</v>
      </c>
      <c r="T118" t="s">
        <v>8312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4"/>
        <v>40248.834999999999</v>
      </c>
      <c r="L119" s="14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</v>
      </c>
      <c r="R119" s="9">
        <f t="shared" si="7"/>
        <v>24.84736263736264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4"/>
        <v>40723.053657407407</v>
      </c>
      <c r="L120" s="14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</v>
      </c>
      <c r="R120" s="9">
        <f t="shared" si="7"/>
        <v>31.052637362637363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4"/>
        <v>40739.069282407407</v>
      </c>
      <c r="L121" s="14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104.56</v>
      </c>
      <c r="R121" s="9">
        <f t="shared" si="7"/>
        <v>18.670879120879121</v>
      </c>
      <c r="S121" t="s">
        <v>8310</v>
      </c>
      <c r="T121" t="s">
        <v>8312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4"/>
        <v>42616.049849537041</v>
      </c>
      <c r="L122" s="14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0.01</v>
      </c>
      <c r="R122" s="9">
        <f t="shared" si="7"/>
        <v>5.4945054945054944E-2</v>
      </c>
      <c r="S122" t="s">
        <v>8310</v>
      </c>
      <c r="T122" t="s">
        <v>8313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4"/>
        <v>42096.704976851848</v>
      </c>
      <c r="L123" s="14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0.03</v>
      </c>
      <c r="R123" s="9">
        <f t="shared" si="7"/>
        <v>5.4945054945054949E-3</v>
      </c>
      <c r="S123" t="s">
        <v>8310</v>
      </c>
      <c r="T123" t="s">
        <v>8313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4"/>
        <v>42593.431793981479</v>
      </c>
      <c r="L124" s="14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9">
        <f t="shared" si="7"/>
        <v>0</v>
      </c>
      <c r="S124" t="s">
        <v>8310</v>
      </c>
      <c r="T124" t="s">
        <v>8313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4"/>
        <v>41904.781990740739</v>
      </c>
      <c r="L125" s="14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</v>
      </c>
      <c r="R125" s="9">
        <f t="shared" si="7"/>
        <v>0.82967032967032972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4"/>
        <v>42114.928726851853</v>
      </c>
      <c r="L126" s="14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9">
        <f t="shared" si="7"/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4"/>
        <v>42709.993981481486</v>
      </c>
      <c r="L127" s="14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</v>
      </c>
      <c r="R127" s="9">
        <f t="shared" si="7"/>
        <v>0.38461538461538464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4"/>
        <v>42135.589548611111</v>
      </c>
      <c r="L128" s="14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5.55</v>
      </c>
      <c r="R128" s="9">
        <f t="shared" si="7"/>
        <v>7.6208791208791204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4"/>
        <v>42067.62431712963</v>
      </c>
      <c r="L129" s="14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2.38</v>
      </c>
      <c r="R129" s="9">
        <f t="shared" si="7"/>
        <v>1.043956043956044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si="4"/>
        <v>42628.22792824074</v>
      </c>
      <c r="L130" s="14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1.87</v>
      </c>
      <c r="R130" s="9">
        <f t="shared" si="7"/>
        <v>10.258241758241759</v>
      </c>
      <c r="S130" t="s">
        <v>8310</v>
      </c>
      <c r="T130" t="s">
        <v>8313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ref="K131:K194" si="8">(((J131/60)/60)/24)+DATE(1970,1,1)</f>
        <v>41882.937303240738</v>
      </c>
      <c r="L131" s="14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ROUND((E131/D131)*100,2)</f>
        <v>0</v>
      </c>
      <c r="R131" s="9">
        <f t="shared" ref="R131:R194" si="11">E131/182</f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8"/>
        <v>41778.915416666663</v>
      </c>
      <c r="L132" s="14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9">
        <f t="shared" si="11"/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8"/>
        <v>42541.837511574078</v>
      </c>
      <c r="L133" s="14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9">
        <f t="shared" si="11"/>
        <v>0</v>
      </c>
      <c r="S133" t="s">
        <v>8310</v>
      </c>
      <c r="T133" t="s">
        <v>8313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8"/>
        <v>41905.812581018516</v>
      </c>
      <c r="L134" s="14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9.57</v>
      </c>
      <c r="R134" s="9">
        <f t="shared" si="11"/>
        <v>42.060439560439562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8"/>
        <v>42491.80768518518</v>
      </c>
      <c r="L135" s="14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9">
        <f t="shared" si="11"/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8"/>
        <v>42221.909930555557</v>
      </c>
      <c r="L136" s="14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9">
        <f t="shared" si="11"/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8"/>
        <v>41788.381909722222</v>
      </c>
      <c r="L137" s="14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</v>
      </c>
      <c r="R137" s="9">
        <f t="shared" si="11"/>
        <v>2.2142857142857144</v>
      </c>
      <c r="S137" t="s">
        <v>8310</v>
      </c>
      <c r="T137" t="s">
        <v>8313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8"/>
        <v>42096.410115740742</v>
      </c>
      <c r="L138" s="14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9">
        <f t="shared" si="11"/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8"/>
        <v>42239.573993055557</v>
      </c>
      <c r="L139" s="14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9">
        <f t="shared" si="11"/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8"/>
        <v>42186.257418981477</v>
      </c>
      <c r="L140" s="14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</v>
      </c>
      <c r="R140" s="9">
        <f t="shared" si="11"/>
        <v>25.890109890109891</v>
      </c>
      <c r="S140" t="s">
        <v>8310</v>
      </c>
      <c r="T140" t="s">
        <v>8313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8"/>
        <v>42187.920972222222</v>
      </c>
      <c r="L141" s="14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9">
        <f t="shared" si="11"/>
        <v>2.7472527472527473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8"/>
        <v>42053.198287037041</v>
      </c>
      <c r="L142" s="14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9">
        <f t="shared" si="11"/>
        <v>0</v>
      </c>
      <c r="S142" t="s">
        <v>8310</v>
      </c>
      <c r="T142" t="s">
        <v>8313</v>
      </c>
    </row>
    <row r="143" spans="1:20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8"/>
        <v>42110.153043981481</v>
      </c>
      <c r="L143" s="14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10.78</v>
      </c>
      <c r="R143" s="9">
        <f t="shared" si="11"/>
        <v>7.104395604395604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8"/>
        <v>41938.893263888887</v>
      </c>
      <c r="L144" s="14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</v>
      </c>
      <c r="R144" s="9">
        <f t="shared" si="11"/>
        <v>5.4945054945054944E-2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8"/>
        <v>42559.064143518524</v>
      </c>
      <c r="L145" s="14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9">
        <f t="shared" si="11"/>
        <v>0</v>
      </c>
      <c r="S145" t="s">
        <v>8310</v>
      </c>
      <c r="T145" t="s">
        <v>8313</v>
      </c>
    </row>
    <row r="146" spans="1:20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8"/>
        <v>42047.762407407412</v>
      </c>
      <c r="L146" s="14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9">
        <f t="shared" si="11"/>
        <v>11.373626373626374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8"/>
        <v>42200.542268518519</v>
      </c>
      <c r="L147" s="14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</v>
      </c>
      <c r="R147" s="9">
        <f t="shared" si="11"/>
        <v>1.8571428571428572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8"/>
        <v>42693.016180555554</v>
      </c>
      <c r="L148" s="14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0.57999999999999996</v>
      </c>
      <c r="R148" s="9">
        <f t="shared" si="11"/>
        <v>0.63186813186813184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8"/>
        <v>41969.767824074079</v>
      </c>
      <c r="L149" s="14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9">
        <f t="shared" si="11"/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8"/>
        <v>42397.281666666662</v>
      </c>
      <c r="L150" s="14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 s="9">
        <f t="shared" si="11"/>
        <v>0.21978021978021978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8"/>
        <v>41968.172106481477</v>
      </c>
      <c r="L151" s="14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0.92</v>
      </c>
      <c r="R151" s="9">
        <f t="shared" si="11"/>
        <v>0.50549450549450547</v>
      </c>
      <c r="S151" t="s">
        <v>8310</v>
      </c>
      <c r="T151" t="s">
        <v>8313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8"/>
        <v>42090.161828703705</v>
      </c>
      <c r="L152" s="14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</v>
      </c>
      <c r="R152" s="9">
        <f t="shared" si="11"/>
        <v>165.45054945054946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8"/>
        <v>42113.550821759258</v>
      </c>
      <c r="L153" s="14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0.06</v>
      </c>
      <c r="R153" s="9">
        <f t="shared" si="11"/>
        <v>0.76923076923076927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8"/>
        <v>41875.077546296299</v>
      </c>
      <c r="L154" s="14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0.01</v>
      </c>
      <c r="R154" s="9">
        <f t="shared" si="11"/>
        <v>0.16483516483516483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8"/>
        <v>41933.586157407408</v>
      </c>
      <c r="L155" s="14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0.72</v>
      </c>
      <c r="R155" s="9">
        <f t="shared" si="11"/>
        <v>1.9725274725274726</v>
      </c>
      <c r="S155" t="s">
        <v>8310</v>
      </c>
      <c r="T155" t="s">
        <v>8313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8"/>
        <v>42115.547395833331</v>
      </c>
      <c r="L156" s="14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2.67</v>
      </c>
      <c r="R156" s="9">
        <f t="shared" si="11"/>
        <v>0.21978021978021978</v>
      </c>
      <c r="S156" t="s">
        <v>8310</v>
      </c>
      <c r="T156" t="s">
        <v>8313</v>
      </c>
    </row>
    <row r="157" spans="1:20" ht="43.5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8"/>
        <v>42168.559432870374</v>
      </c>
      <c r="L157" s="14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0.01</v>
      </c>
      <c r="R157" s="9">
        <f t="shared" si="11"/>
        <v>0.44505494505494503</v>
      </c>
      <c r="S157" t="s">
        <v>8310</v>
      </c>
      <c r="T157" t="s">
        <v>8313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8"/>
        <v>41794.124953703707</v>
      </c>
      <c r="L158" s="14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 s="9">
        <f t="shared" si="11"/>
        <v>9.8076923076923084</v>
      </c>
      <c r="S158" t="s">
        <v>8310</v>
      </c>
      <c r="T158" t="s">
        <v>8313</v>
      </c>
    </row>
    <row r="159" spans="1:20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8"/>
        <v>42396.911712962959</v>
      </c>
      <c r="L159" s="14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0.27</v>
      </c>
      <c r="R159" s="9">
        <f t="shared" si="11"/>
        <v>4.3956043956043959E-2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8"/>
        <v>41904.07671296296</v>
      </c>
      <c r="L160" s="14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9">
        <f t="shared" si="11"/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8"/>
        <v>42514.434548611112</v>
      </c>
      <c r="L161" s="14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0</v>
      </c>
      <c r="R161" s="9">
        <f t="shared" si="11"/>
        <v>5.4945054945054944E-2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8"/>
        <v>42171.913090277783</v>
      </c>
      <c r="L162" s="14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9">
        <f t="shared" si="11"/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8"/>
        <v>41792.687442129631</v>
      </c>
      <c r="L163" s="14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 s="9">
        <f t="shared" si="11"/>
        <v>2.7472527472527472E-2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8"/>
        <v>41835.126805555556</v>
      </c>
      <c r="L164" s="14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15.54</v>
      </c>
      <c r="R164" s="9">
        <f t="shared" si="11"/>
        <v>2.3901098901098901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8"/>
        <v>42243.961273148147</v>
      </c>
      <c r="L165" s="14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9">
        <f t="shared" si="11"/>
        <v>0</v>
      </c>
      <c r="S165" t="s">
        <v>8310</v>
      </c>
      <c r="T165" t="s">
        <v>8314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8"/>
        <v>41841.762743055559</v>
      </c>
      <c r="L166" s="14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</v>
      </c>
      <c r="R166" s="9">
        <f t="shared" si="11"/>
        <v>3.5164835164835164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8"/>
        <v>42351.658842592587</v>
      </c>
      <c r="L167" s="14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9">
        <f t="shared" si="11"/>
        <v>0</v>
      </c>
      <c r="S167" t="s">
        <v>8310</v>
      </c>
      <c r="T167" t="s">
        <v>8314</v>
      </c>
    </row>
    <row r="168" spans="1:20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8"/>
        <v>42721.075949074075</v>
      </c>
      <c r="L168" s="14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9">
        <f t="shared" si="11"/>
        <v>16.483516483516482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8"/>
        <v>42160.927488425921</v>
      </c>
      <c r="L169" s="14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 s="9">
        <f t="shared" si="11"/>
        <v>6.043956043956044E-2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8"/>
        <v>42052.83530092593</v>
      </c>
      <c r="L170" s="14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4.0599999999999996</v>
      </c>
      <c r="R170" s="9">
        <f t="shared" si="11"/>
        <v>1.7857142857142858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8"/>
        <v>41900.505312499998</v>
      </c>
      <c r="L171" s="14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</v>
      </c>
      <c r="R171" s="9">
        <f t="shared" si="11"/>
        <v>3.0769230769230771</v>
      </c>
      <c r="S171" t="s">
        <v>8310</v>
      </c>
      <c r="T171" t="s">
        <v>8314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8"/>
        <v>42216.977812500001</v>
      </c>
      <c r="L172" s="14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 s="9">
        <f t="shared" si="11"/>
        <v>1.7857142857142858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8"/>
        <v>42534.180717592593</v>
      </c>
      <c r="L173" s="14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0</v>
      </c>
      <c r="R173" s="9">
        <f t="shared" si="11"/>
        <v>5.4945054945054949E-3</v>
      </c>
      <c r="S173" t="s">
        <v>8310</v>
      </c>
      <c r="T173" t="s">
        <v>8314</v>
      </c>
    </row>
    <row r="174" spans="1:20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8"/>
        <v>42047.394942129627</v>
      </c>
      <c r="L174" s="14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9">
        <f t="shared" si="11"/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8"/>
        <v>42033.573009259257</v>
      </c>
      <c r="L175" s="14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9">
        <f t="shared" si="11"/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8"/>
        <v>42072.758981481486</v>
      </c>
      <c r="L176" s="14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9">
        <f t="shared" si="11"/>
        <v>0</v>
      </c>
      <c r="S176" t="s">
        <v>8310</v>
      </c>
      <c r="T176" t="s">
        <v>8314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8"/>
        <v>41855.777905092589</v>
      </c>
      <c r="L177" s="14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6.49</v>
      </c>
      <c r="R177" s="9">
        <f t="shared" si="11"/>
        <v>7.1263736263736268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8"/>
        <v>42191.824062500003</v>
      </c>
      <c r="L178" s="14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9">
        <f t="shared" si="11"/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8"/>
        <v>42070.047754629632</v>
      </c>
      <c r="L179" s="14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9">
        <f t="shared" si="11"/>
        <v>0.98901098901098905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8"/>
        <v>42304.955381944441</v>
      </c>
      <c r="L180" s="14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9">
        <f t="shared" si="11"/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8"/>
        <v>42403.080497685187</v>
      </c>
      <c r="L181" s="14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 s="9">
        <f t="shared" si="11"/>
        <v>1.098901098901099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8"/>
        <v>42067.991238425922</v>
      </c>
      <c r="L182" s="14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33.42</v>
      </c>
      <c r="R182" s="9">
        <f t="shared" si="11"/>
        <v>2.2032967032967035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8"/>
        <v>42147.741840277777</v>
      </c>
      <c r="L183" s="14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</v>
      </c>
      <c r="R183" s="9">
        <f t="shared" si="11"/>
        <v>3.9670329670329672</v>
      </c>
      <c r="S183" t="s">
        <v>8310</v>
      </c>
      <c r="T183" t="s">
        <v>8314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8"/>
        <v>42712.011944444443</v>
      </c>
      <c r="L184" s="14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9">
        <f t="shared" si="11"/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8"/>
        <v>41939.810300925928</v>
      </c>
      <c r="L185" s="14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35.86</v>
      </c>
      <c r="R185" s="9">
        <f t="shared" si="11"/>
        <v>24.626373626373628</v>
      </c>
      <c r="S185" t="s">
        <v>8310</v>
      </c>
      <c r="T185" t="s">
        <v>8314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8"/>
        <v>41825.791226851856</v>
      </c>
      <c r="L186" s="14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</v>
      </c>
      <c r="R186" s="9">
        <f t="shared" si="11"/>
        <v>0.28021978021978022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8"/>
        <v>42570.91133101852</v>
      </c>
      <c r="L187" s="14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 s="9">
        <f t="shared" si="11"/>
        <v>12.087912087912088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8"/>
        <v>42767.812893518523</v>
      </c>
      <c r="L188" s="14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9">
        <f t="shared" si="11"/>
        <v>0</v>
      </c>
      <c r="S188" t="s">
        <v>8310</v>
      </c>
      <c r="T188" t="s">
        <v>8314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8"/>
        <v>42182.234456018516</v>
      </c>
      <c r="L189" s="14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 s="9">
        <f t="shared" si="11"/>
        <v>4.395604395604396</v>
      </c>
      <c r="S189" t="s">
        <v>8310</v>
      </c>
      <c r="T189" t="s">
        <v>8314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8"/>
        <v>41857.18304398148</v>
      </c>
      <c r="L190" s="14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9">
        <f t="shared" si="11"/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8"/>
        <v>42556.690706018519</v>
      </c>
      <c r="L191" s="14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7.0000000000000007E-2</v>
      </c>
      <c r="R191" s="9">
        <f t="shared" si="11"/>
        <v>1.8956043956043955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8"/>
        <v>42527.650995370372</v>
      </c>
      <c r="L192" s="14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0.42</v>
      </c>
      <c r="R192" s="9">
        <f t="shared" si="11"/>
        <v>0.27472527472527475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8"/>
        <v>42239.441412037035</v>
      </c>
      <c r="L193" s="14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 s="9">
        <f t="shared" si="11"/>
        <v>1.3736263736263736</v>
      </c>
      <c r="S193" t="s">
        <v>8310</v>
      </c>
      <c r="T193" t="s">
        <v>8314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si="8"/>
        <v>41899.792037037041</v>
      </c>
      <c r="L194" s="14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0</v>
      </c>
      <c r="R194" s="9">
        <f t="shared" si="11"/>
        <v>9.3406593406593408E-2</v>
      </c>
      <c r="S194" t="s">
        <v>8310</v>
      </c>
      <c r="T194" t="s">
        <v>8314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ref="K195:K258" si="12">(((J195/60)/60)/24)+DATE(1970,1,1)</f>
        <v>41911.934791666667</v>
      </c>
      <c r="L195" s="14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ROUND((E195/D195)*100,2)</f>
        <v>0</v>
      </c>
      <c r="R195" s="9">
        <f t="shared" ref="R195:R258" si="15">E195/182</f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12"/>
        <v>42375.996886574074</v>
      </c>
      <c r="L196" s="14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 s="9">
        <f t="shared" si="15"/>
        <v>1.6483516483516484E-2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12"/>
        <v>42135.67050925926</v>
      </c>
      <c r="L197" s="14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9">
        <f t="shared" si="15"/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12"/>
        <v>42259.542800925927</v>
      </c>
      <c r="L198" s="14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41.86</v>
      </c>
      <c r="R198" s="9">
        <f t="shared" si="15"/>
        <v>8.0494505494505493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12"/>
        <v>42741.848379629635</v>
      </c>
      <c r="L199" s="14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9">
        <f t="shared" si="15"/>
        <v>1.4395604395604396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12"/>
        <v>41887.383356481485</v>
      </c>
      <c r="L200" s="14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1.1200000000000001</v>
      </c>
      <c r="R200" s="9">
        <f t="shared" si="15"/>
        <v>1.5329670329670331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12"/>
        <v>42584.123865740738</v>
      </c>
      <c r="L201" s="14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9">
        <f t="shared" si="15"/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12"/>
        <v>41867.083368055559</v>
      </c>
      <c r="L202" s="14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</v>
      </c>
      <c r="R202" s="9">
        <f t="shared" si="15"/>
        <v>8.6348901098901099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12"/>
        <v>42023.818622685183</v>
      </c>
      <c r="L203" s="14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</v>
      </c>
      <c r="R203" s="9">
        <f t="shared" si="15"/>
        <v>2.087912087912088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12"/>
        <v>42255.927824074075</v>
      </c>
      <c r="L204" s="14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9">
        <f t="shared" si="15"/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12"/>
        <v>41973.847962962958</v>
      </c>
      <c r="L205" s="14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9">
        <f t="shared" si="15"/>
        <v>4.0989010989010985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12"/>
        <v>42556.583368055552</v>
      </c>
      <c r="L206" s="14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</v>
      </c>
      <c r="R206" s="9">
        <f t="shared" si="15"/>
        <v>836.07142857142856</v>
      </c>
      <c r="S206" t="s">
        <v>8310</v>
      </c>
      <c r="T206" t="s">
        <v>8314</v>
      </c>
    </row>
    <row r="207" spans="1:20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12"/>
        <v>42248.632199074069</v>
      </c>
      <c r="L207" s="14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 s="9">
        <f t="shared" si="15"/>
        <v>7.1428571428571432</v>
      </c>
      <c r="S207" t="s">
        <v>8310</v>
      </c>
      <c r="T207" t="s">
        <v>8314</v>
      </c>
    </row>
    <row r="208" spans="1:20" ht="29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12"/>
        <v>42567.004432870366</v>
      </c>
      <c r="L208" s="14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9">
        <f t="shared" si="15"/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12"/>
        <v>41978.197199074071</v>
      </c>
      <c r="L209" s="14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</v>
      </c>
      <c r="R209" s="9">
        <f t="shared" si="15"/>
        <v>11.703296703296703</v>
      </c>
      <c r="S209" t="s">
        <v>8310</v>
      </c>
      <c r="T209" t="s">
        <v>8314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12"/>
        <v>41959.369988425926</v>
      </c>
      <c r="L210" s="14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9">
        <f t="shared" si="15"/>
        <v>0</v>
      </c>
      <c r="S210" t="s">
        <v>8310</v>
      </c>
      <c r="T210" t="s">
        <v>8314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12"/>
        <v>42165.922858796301</v>
      </c>
      <c r="L211" s="14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9">
        <f t="shared" si="15"/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12"/>
        <v>42249.064722222218</v>
      </c>
      <c r="L212" s="14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 s="9">
        <f t="shared" si="15"/>
        <v>16.64835164835165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12"/>
        <v>42236.159918981488</v>
      </c>
      <c r="L213" s="14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 s="9">
        <f t="shared" si="15"/>
        <v>12.252747252747254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12"/>
        <v>42416.881018518514</v>
      </c>
      <c r="L214" s="14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0.02</v>
      </c>
      <c r="R214" s="9">
        <f t="shared" si="15"/>
        <v>5.4945054945054949E-3</v>
      </c>
      <c r="S214" t="s">
        <v>8310</v>
      </c>
      <c r="T214" t="s">
        <v>8314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12"/>
        <v>42202.594293981485</v>
      </c>
      <c r="L215" s="14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 s="9">
        <f t="shared" si="15"/>
        <v>0.10989010989010989</v>
      </c>
      <c r="S215" t="s">
        <v>8310</v>
      </c>
      <c r="T215" t="s">
        <v>8314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12"/>
        <v>42009.64061342593</v>
      </c>
      <c r="L216" s="14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0.01</v>
      </c>
      <c r="R216" s="9">
        <f t="shared" si="15"/>
        <v>5.4945054945054949E-3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12"/>
        <v>42375.230115740742</v>
      </c>
      <c r="L217" s="14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0.23</v>
      </c>
      <c r="R217" s="9">
        <f t="shared" si="15"/>
        <v>5.4945054945054944E-2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12"/>
        <v>42066.958761574075</v>
      </c>
      <c r="L218" s="14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55.7</v>
      </c>
      <c r="R218" s="9">
        <f t="shared" si="15"/>
        <v>153.0176923076923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12"/>
        <v>41970.64061342593</v>
      </c>
      <c r="L219" s="14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</v>
      </c>
      <c r="R219" s="9">
        <f t="shared" si="15"/>
        <v>65.620879120879124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12"/>
        <v>42079.628344907411</v>
      </c>
      <c r="L220" s="14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 s="9">
        <f t="shared" si="15"/>
        <v>0.5494505494505495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12"/>
        <v>42429.326678240745</v>
      </c>
      <c r="L221" s="14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</v>
      </c>
      <c r="R221" s="9">
        <f t="shared" si="15"/>
        <v>48.434065934065934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12"/>
        <v>42195.643865740742</v>
      </c>
      <c r="L222" s="14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 s="9">
        <f t="shared" si="15"/>
        <v>1.9780219780219781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12"/>
        <v>42031.837546296301</v>
      </c>
      <c r="L223" s="14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9">
        <f t="shared" si="15"/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12"/>
        <v>42031.769884259258</v>
      </c>
      <c r="L224" s="14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9">
        <f t="shared" si="15"/>
        <v>0.7142857142857143</v>
      </c>
      <c r="S224" t="s">
        <v>8310</v>
      </c>
      <c r="T224" t="s">
        <v>8314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12"/>
        <v>42482.048032407409</v>
      </c>
      <c r="L225" s="14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9">
        <f t="shared" si="15"/>
        <v>0</v>
      </c>
      <c r="S225" t="s">
        <v>8310</v>
      </c>
      <c r="T225" t="s">
        <v>8314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12"/>
        <v>42135.235254629632</v>
      </c>
      <c r="L226" s="14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9">
        <f t="shared" si="15"/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12"/>
        <v>42438.961273148147</v>
      </c>
      <c r="L227" s="14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9">
        <f t="shared" si="15"/>
        <v>0</v>
      </c>
      <c r="S227" t="s">
        <v>8310</v>
      </c>
      <c r="T227" t="s">
        <v>8314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12"/>
        <v>42106.666018518517</v>
      </c>
      <c r="L228" s="14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</v>
      </c>
      <c r="R228" s="9">
        <f t="shared" si="15"/>
        <v>1.3736263736263736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12"/>
        <v>42164.893993055557</v>
      </c>
      <c r="L229" s="14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9">
        <f t="shared" si="15"/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12"/>
        <v>42096.686400462961</v>
      </c>
      <c r="L230" s="14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9">
        <f t="shared" si="15"/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12"/>
        <v>42383.933993055558</v>
      </c>
      <c r="L231" s="14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9">
        <f t="shared" si="15"/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12"/>
        <v>42129.777210648142</v>
      </c>
      <c r="L232" s="14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 s="9">
        <f t="shared" si="15"/>
        <v>0.32967032967032966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12"/>
        <v>42341.958923611113</v>
      </c>
      <c r="L233" s="14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9">
        <f t="shared" si="15"/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12"/>
        <v>42032.82576388889</v>
      </c>
      <c r="L234" s="14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 s="9">
        <f t="shared" si="15"/>
        <v>0.60439560439560436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12"/>
        <v>42612.911712962959</v>
      </c>
      <c r="L235" s="14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9">
        <f t="shared" si="15"/>
        <v>0</v>
      </c>
      <c r="S235" t="s">
        <v>8310</v>
      </c>
      <c r="T235" t="s">
        <v>8314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12"/>
        <v>42136.035405092596</v>
      </c>
      <c r="L236" s="14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9">
        <f t="shared" si="15"/>
        <v>2.2032967032967035</v>
      </c>
      <c r="S236" t="s">
        <v>8310</v>
      </c>
      <c r="T236" t="s">
        <v>8314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12"/>
        <v>42164.908530092594</v>
      </c>
      <c r="L237" s="14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9">
        <f t="shared" si="15"/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12"/>
        <v>42321.08447916666</v>
      </c>
      <c r="L238" s="14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9">
        <f t="shared" si="15"/>
        <v>0</v>
      </c>
      <c r="S238" t="s">
        <v>8310</v>
      </c>
      <c r="T238" t="s">
        <v>8314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12"/>
        <v>42377.577187499999</v>
      </c>
      <c r="L239" s="14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</v>
      </c>
      <c r="R239" s="9">
        <f t="shared" si="15"/>
        <v>0.27472527472527475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12"/>
        <v>42713.962499999994</v>
      </c>
      <c r="L240" s="14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9">
        <f t="shared" si="15"/>
        <v>0</v>
      </c>
      <c r="S240" t="s">
        <v>8310</v>
      </c>
      <c r="T240" t="s">
        <v>8314</v>
      </c>
    </row>
    <row r="241" spans="1:20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12"/>
        <v>42297.110300925924</v>
      </c>
      <c r="L241" s="14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9">
        <f t="shared" si="15"/>
        <v>1.3736263736263736</v>
      </c>
      <c r="S241" t="s">
        <v>8310</v>
      </c>
      <c r="T241" t="s">
        <v>8314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12"/>
        <v>41354.708460648151</v>
      </c>
      <c r="L242" s="14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</v>
      </c>
      <c r="R242" s="9">
        <f t="shared" si="15"/>
        <v>88.709450549450551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12"/>
        <v>41949.697962962964</v>
      </c>
      <c r="L243" s="14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112.64</v>
      </c>
      <c r="R243" s="9">
        <f t="shared" si="15"/>
        <v>225.27472527472528</v>
      </c>
      <c r="S243" t="s">
        <v>8310</v>
      </c>
      <c r="T243" t="s">
        <v>8315</v>
      </c>
    </row>
    <row r="244" spans="1:20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12"/>
        <v>40862.492939814816</v>
      </c>
      <c r="L244" s="14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</v>
      </c>
      <c r="R244" s="9">
        <f t="shared" si="15"/>
        <v>81.043956043956044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12"/>
        <v>41662.047500000001</v>
      </c>
      <c r="L245" s="14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</v>
      </c>
      <c r="R245" s="9">
        <f t="shared" si="15"/>
        <v>140.92307692307693</v>
      </c>
      <c r="S245" t="s">
        <v>8310</v>
      </c>
      <c r="T245" t="s">
        <v>8315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12"/>
        <v>40213.323599537034</v>
      </c>
      <c r="L246" s="14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113.76</v>
      </c>
      <c r="R246" s="9">
        <f t="shared" si="15"/>
        <v>21.876373626373628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12"/>
        <v>41107.053067129629</v>
      </c>
      <c r="L247" s="14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103.72</v>
      </c>
      <c r="R247" s="9">
        <f t="shared" si="15"/>
        <v>28.494505494505493</v>
      </c>
      <c r="S247" t="s">
        <v>8310</v>
      </c>
      <c r="T247" t="s">
        <v>8315</v>
      </c>
    </row>
    <row r="248" spans="1:20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12"/>
        <v>40480.363483796296</v>
      </c>
      <c r="L248" s="14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305.45999999999998</v>
      </c>
      <c r="R248" s="9">
        <f t="shared" si="15"/>
        <v>83.917582417582423</v>
      </c>
      <c r="S248" t="s">
        <v>8310</v>
      </c>
      <c r="T248" t="s">
        <v>8315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12"/>
        <v>40430.604328703703</v>
      </c>
      <c r="L249" s="14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9">
        <f t="shared" si="15"/>
        <v>36.840659340659343</v>
      </c>
      <c r="S249" t="s">
        <v>8310</v>
      </c>
      <c r="T249" t="s">
        <v>8315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12"/>
        <v>40870.774409722224</v>
      </c>
      <c r="L250" s="14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</v>
      </c>
      <c r="R250" s="9">
        <f t="shared" si="15"/>
        <v>473.25824175824175</v>
      </c>
      <c r="S250" t="s">
        <v>8310</v>
      </c>
      <c r="T250" t="s">
        <v>8315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12"/>
        <v>40332.923842592594</v>
      </c>
      <c r="L251" s="14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9">
        <f t="shared" si="15"/>
        <v>62.043956043956044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12"/>
        <v>41401.565868055557</v>
      </c>
      <c r="L252" s="14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</v>
      </c>
      <c r="R252" s="9">
        <f t="shared" si="15"/>
        <v>174.03846153846155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12"/>
        <v>41013.787569444445</v>
      </c>
      <c r="L253" s="14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</v>
      </c>
      <c r="R253" s="9">
        <f t="shared" si="15"/>
        <v>24.14835164835165</v>
      </c>
      <c r="S253" t="s">
        <v>8310</v>
      </c>
      <c r="T253" t="s">
        <v>8315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12"/>
        <v>40266.662708333337</v>
      </c>
      <c r="L254" s="14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9">
        <f t="shared" si="15"/>
        <v>50.703296703296701</v>
      </c>
      <c r="S254" t="s">
        <v>8310</v>
      </c>
      <c r="T254" t="s">
        <v>8315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12"/>
        <v>40924.650868055556</v>
      </c>
      <c r="L255" s="14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</v>
      </c>
      <c r="R255" s="9">
        <f t="shared" si="15"/>
        <v>8.3021978021978029</v>
      </c>
      <c r="S255" t="s">
        <v>8310</v>
      </c>
      <c r="T255" t="s">
        <v>8315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12"/>
        <v>42263.952662037031</v>
      </c>
      <c r="L256" s="14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116.95</v>
      </c>
      <c r="R256" s="9">
        <f t="shared" si="15"/>
        <v>154.21615384615384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12"/>
        <v>40588.526412037041</v>
      </c>
      <c r="L257" s="14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</v>
      </c>
      <c r="R257" s="9">
        <f t="shared" si="15"/>
        <v>46.915714285714287</v>
      </c>
      <c r="S257" t="s">
        <v>8310</v>
      </c>
      <c r="T257" t="s">
        <v>8315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si="12"/>
        <v>41319.769293981481</v>
      </c>
      <c r="L258" s="14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 s="9">
        <f t="shared" si="15"/>
        <v>99.357142857142861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ref="K259:K322" si="16">(((J259/60)/60)/24)+DATE(1970,1,1)</f>
        <v>42479.626875000002</v>
      </c>
      <c r="L259" s="14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ROUND((E259/D259)*100,2)</f>
        <v>106.73</v>
      </c>
      <c r="R259" s="9">
        <f t="shared" ref="R259:R322" si="19">E259/182</f>
        <v>205.24324175824174</v>
      </c>
      <c r="S259" t="s">
        <v>8310</v>
      </c>
      <c r="T259" t="s">
        <v>8315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16"/>
        <v>40682.051689814813</v>
      </c>
      <c r="L260" s="14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9">
        <f t="shared" si="19"/>
        <v>315.06593406593407</v>
      </c>
      <c r="S260" t="s">
        <v>8310</v>
      </c>
      <c r="T260" t="s">
        <v>8315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16"/>
        <v>42072.738067129627</v>
      </c>
      <c r="L261" s="14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131.94</v>
      </c>
      <c r="R261" s="9">
        <f t="shared" si="19"/>
        <v>543.70010989010984</v>
      </c>
      <c r="S261" t="s">
        <v>8310</v>
      </c>
      <c r="T261" t="s">
        <v>8315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16"/>
        <v>40330.755543981482</v>
      </c>
      <c r="L262" s="14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9">
        <f t="shared" si="19"/>
        <v>58.46153846153846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16"/>
        <v>41017.885462962964</v>
      </c>
      <c r="L263" s="14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9">
        <f t="shared" si="19"/>
        <v>118.02197802197803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16"/>
        <v>40555.24800925926</v>
      </c>
      <c r="L264" s="14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9">
        <f t="shared" si="19"/>
        <v>32.967032967032964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16"/>
        <v>41149.954791666663</v>
      </c>
      <c r="L265" s="14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</v>
      </c>
      <c r="R265" s="9">
        <f t="shared" si="19"/>
        <v>162.19928571428571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16"/>
        <v>41010.620312500003</v>
      </c>
      <c r="L266" s="14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118.2</v>
      </c>
      <c r="R266" s="9">
        <f t="shared" si="19"/>
        <v>32.472527472527474</v>
      </c>
      <c r="S266" t="s">
        <v>8310</v>
      </c>
      <c r="T266" t="s">
        <v>8315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16"/>
        <v>40267.245717592588</v>
      </c>
      <c r="L267" s="14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9">
        <f t="shared" si="19"/>
        <v>30.521978021978022</v>
      </c>
      <c r="S267" t="s">
        <v>8310</v>
      </c>
      <c r="T267" t="s">
        <v>8315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16"/>
        <v>40205.174849537041</v>
      </c>
      <c r="L268" s="14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9">
        <f t="shared" si="19"/>
        <v>7.9945054945054945</v>
      </c>
      <c r="S268" t="s">
        <v>8310</v>
      </c>
      <c r="T268" t="s">
        <v>8315</v>
      </c>
    </row>
    <row r="269" spans="1:20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16"/>
        <v>41785.452534722222</v>
      </c>
      <c r="L269" s="14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131.63</v>
      </c>
      <c r="R269" s="9">
        <f t="shared" si="19"/>
        <v>71.238681318681316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16"/>
        <v>40809.15252314815</v>
      </c>
      <c r="L270" s="14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9">
        <f t="shared" si="19"/>
        <v>30.604395604395606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16"/>
        <v>42758.197013888886</v>
      </c>
      <c r="L271" s="14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147.22999999999999</v>
      </c>
      <c r="R271" s="9">
        <f t="shared" si="19"/>
        <v>808.97675824175815</v>
      </c>
      <c r="S271" t="s">
        <v>8310</v>
      </c>
      <c r="T271" t="s">
        <v>8315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16"/>
        <v>40637.866550925923</v>
      </c>
      <c r="L272" s="14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152.61000000000001</v>
      </c>
      <c r="R272" s="9">
        <f t="shared" si="19"/>
        <v>19.285714285714285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16"/>
        <v>41612.10024305556</v>
      </c>
      <c r="L273" s="14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104.68</v>
      </c>
      <c r="R273" s="9">
        <f t="shared" si="19"/>
        <v>172.54945054945054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16"/>
        <v>40235.900358796294</v>
      </c>
      <c r="L274" s="14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</v>
      </c>
      <c r="R274" s="9">
        <f t="shared" si="19"/>
        <v>29.247307692307693</v>
      </c>
      <c r="S274" t="s">
        <v>8310</v>
      </c>
      <c r="T274" t="s">
        <v>8315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16"/>
        <v>40697.498449074075</v>
      </c>
      <c r="L275" s="14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107.78</v>
      </c>
      <c r="R275" s="9">
        <f t="shared" si="19"/>
        <v>29.608736263736265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16"/>
        <v>40969.912372685183</v>
      </c>
      <c r="L276" s="14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9">
        <f t="shared" si="19"/>
        <v>34.285714285714285</v>
      </c>
      <c r="S276" t="s">
        <v>8310</v>
      </c>
      <c r="T276" t="s">
        <v>8315</v>
      </c>
    </row>
    <row r="277" spans="1:20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16"/>
        <v>41193.032013888893</v>
      </c>
      <c r="L277" s="14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108.4</v>
      </c>
      <c r="R277" s="9">
        <f t="shared" si="19"/>
        <v>119.11538461538461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16"/>
        <v>40967.081874999996</v>
      </c>
      <c r="L278" s="14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9">
        <f t="shared" si="19"/>
        <v>32.439560439560438</v>
      </c>
      <c r="S278" t="s">
        <v>8310</v>
      </c>
      <c r="T278" t="s">
        <v>8315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16"/>
        <v>42117.891423611116</v>
      </c>
      <c r="L279" s="14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</v>
      </c>
      <c r="R279" s="9">
        <f t="shared" si="19"/>
        <v>394.2197802197802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16"/>
        <v>41164.040960648148</v>
      </c>
      <c r="L280" s="14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150.35</v>
      </c>
      <c r="R280" s="9">
        <f t="shared" si="19"/>
        <v>223.04395604395606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16"/>
        <v>42759.244166666671</v>
      </c>
      <c r="L281" s="14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157.32</v>
      </c>
      <c r="R281" s="9">
        <f t="shared" si="19"/>
        <v>146.94565934065935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16"/>
        <v>41744.590682870366</v>
      </c>
      <c r="L282" s="14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156.13999999999999</v>
      </c>
      <c r="R282" s="9">
        <f t="shared" si="19"/>
        <v>643.45054945054949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16"/>
        <v>39950.163344907407</v>
      </c>
      <c r="L283" s="14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120.59</v>
      </c>
      <c r="R283" s="9">
        <f t="shared" si="19"/>
        <v>36.441318681318677</v>
      </c>
      <c r="S283" t="s">
        <v>8310</v>
      </c>
      <c r="T283" t="s">
        <v>8315</v>
      </c>
    </row>
    <row r="284" spans="1:20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16"/>
        <v>40194.920046296298</v>
      </c>
      <c r="L284" s="14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101.19</v>
      </c>
      <c r="R284" s="9">
        <f t="shared" si="19"/>
        <v>250.19230769230768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16"/>
        <v>40675.71</v>
      </c>
      <c r="L285" s="14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</v>
      </c>
      <c r="R285" s="9">
        <f t="shared" si="19"/>
        <v>113.01675824175824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16"/>
        <v>40904.738194444442</v>
      </c>
      <c r="L286" s="14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104.63</v>
      </c>
      <c r="R286" s="9">
        <f t="shared" si="19"/>
        <v>229.94758241758242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16"/>
        <v>41506.756111111114</v>
      </c>
      <c r="L287" s="14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228.83</v>
      </c>
      <c r="R287" s="9">
        <f t="shared" si="19"/>
        <v>176.0192857142857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16"/>
        <v>41313.816249999996</v>
      </c>
      <c r="L288" s="14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</v>
      </c>
      <c r="R288" s="9">
        <f t="shared" si="19"/>
        <v>89.961538461538467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16"/>
        <v>41184.277986111112</v>
      </c>
      <c r="L289" s="14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176.3</v>
      </c>
      <c r="R289" s="9">
        <f t="shared" si="19"/>
        <v>145.30219780219781</v>
      </c>
      <c r="S289" t="s">
        <v>8310</v>
      </c>
      <c r="T289" t="s">
        <v>8315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16"/>
        <v>41051.168900462959</v>
      </c>
      <c r="L290" s="14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</v>
      </c>
      <c r="R290" s="9">
        <f t="shared" si="19"/>
        <v>283.54565934065931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16"/>
        <v>41550.456412037034</v>
      </c>
      <c r="L291" s="14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</v>
      </c>
      <c r="R291" s="9">
        <f t="shared" si="19"/>
        <v>86.390109890109883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16"/>
        <v>40526.36917824074</v>
      </c>
      <c r="L292" s="14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</v>
      </c>
      <c r="R292" s="9">
        <f t="shared" si="19"/>
        <v>26.37802197802198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16"/>
        <v>41376.769050925926</v>
      </c>
      <c r="L293" s="14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9">
        <f t="shared" si="19"/>
        <v>32.972527472527474</v>
      </c>
      <c r="S293" t="s">
        <v>8310</v>
      </c>
      <c r="T293" t="s">
        <v>8315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16"/>
        <v>40812.803229166668</v>
      </c>
      <c r="L294" s="14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101.51</v>
      </c>
      <c r="R294" s="9">
        <f t="shared" si="19"/>
        <v>418.29780219780218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16"/>
        <v>41719.667986111112</v>
      </c>
      <c r="L295" s="14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</v>
      </c>
      <c r="R295" s="9">
        <f t="shared" si="19"/>
        <v>144.83516483516485</v>
      </c>
      <c r="S295" t="s">
        <v>8310</v>
      </c>
      <c r="T295" t="s">
        <v>8315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16"/>
        <v>40343.084421296298</v>
      </c>
      <c r="L296" s="14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9">
        <f t="shared" si="19"/>
        <v>27.472527472527471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16"/>
        <v>41519.004733796297</v>
      </c>
      <c r="L297" s="14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133.11000000000001</v>
      </c>
      <c r="R297" s="9">
        <f t="shared" si="19"/>
        <v>365.6843956043956</v>
      </c>
      <c r="S297" t="s">
        <v>8310</v>
      </c>
      <c r="T297" t="s">
        <v>8315</v>
      </c>
    </row>
    <row r="298" spans="1:20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16"/>
        <v>41134.475497685184</v>
      </c>
      <c r="L298" s="14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118.73</v>
      </c>
      <c r="R298" s="9">
        <f t="shared" si="19"/>
        <v>163.08543956043957</v>
      </c>
      <c r="S298" t="s">
        <v>8310</v>
      </c>
      <c r="T298" t="s">
        <v>8315</v>
      </c>
    </row>
    <row r="299" spans="1:20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16"/>
        <v>42089.72802083334</v>
      </c>
      <c r="L299" s="14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9">
        <f t="shared" si="19"/>
        <v>110.5934065934066</v>
      </c>
      <c r="S299" t="s">
        <v>8310</v>
      </c>
      <c r="T299" t="s">
        <v>8315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16"/>
        <v>41709.463518518518</v>
      </c>
      <c r="L300" s="14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</v>
      </c>
      <c r="R300" s="9">
        <f t="shared" si="19"/>
        <v>754.14747252747247</v>
      </c>
      <c r="S300" t="s">
        <v>8310</v>
      </c>
      <c r="T300" t="s">
        <v>8315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16"/>
        <v>40469.225231481483</v>
      </c>
      <c r="L301" s="14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</v>
      </c>
      <c r="R301" s="9">
        <f t="shared" si="19"/>
        <v>98.325549450549445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16"/>
        <v>40626.959930555553</v>
      </c>
      <c r="L302" s="14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</v>
      </c>
      <c r="R302" s="9">
        <f t="shared" si="19"/>
        <v>139.7289010989011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16"/>
        <v>41312.737673611111</v>
      </c>
      <c r="L303" s="14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118.74</v>
      </c>
      <c r="R303" s="9">
        <f t="shared" si="19"/>
        <v>84.810714285714283</v>
      </c>
      <c r="S303" t="s">
        <v>8310</v>
      </c>
      <c r="T303" t="s">
        <v>8315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16"/>
        <v>40933.856921296298</v>
      </c>
      <c r="L304" s="14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9">
        <f t="shared" si="19"/>
        <v>55.197802197802197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16"/>
        <v>41032.071134259262</v>
      </c>
      <c r="L305" s="14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137.47</v>
      </c>
      <c r="R305" s="9">
        <f t="shared" si="19"/>
        <v>22.659340659340661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16"/>
        <v>41114.094872685186</v>
      </c>
      <c r="L306" s="14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231.65</v>
      </c>
      <c r="R306" s="9">
        <f t="shared" si="19"/>
        <v>43.274725274725277</v>
      </c>
      <c r="S306" t="s">
        <v>8310</v>
      </c>
      <c r="T306" t="s">
        <v>8315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16"/>
        <v>40948.630196759259</v>
      </c>
      <c r="L307" s="14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130.33000000000001</v>
      </c>
      <c r="R307" s="9">
        <f t="shared" si="19"/>
        <v>53.708791208791212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16"/>
        <v>41333.837187500001</v>
      </c>
      <c r="L308" s="14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 s="9">
        <f t="shared" si="19"/>
        <v>16.093406593406595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16"/>
        <v>41282.944456018515</v>
      </c>
      <c r="L309" s="14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111.32</v>
      </c>
      <c r="R309" s="9">
        <f t="shared" si="19"/>
        <v>134.56043956043956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16"/>
        <v>40567.694560185184</v>
      </c>
      <c r="L310" s="14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105.57</v>
      </c>
      <c r="R310" s="9">
        <f t="shared" si="19"/>
        <v>69.604395604395606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16"/>
        <v>41134.751550925925</v>
      </c>
      <c r="L311" s="14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</v>
      </c>
      <c r="R311" s="9">
        <f t="shared" si="19"/>
        <v>117.63736263736264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16"/>
        <v>40821.183136574073</v>
      </c>
      <c r="L312" s="14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104.13</v>
      </c>
      <c r="R312" s="9">
        <f t="shared" si="19"/>
        <v>5.7213736263736266</v>
      </c>
      <c r="S312" t="s">
        <v>8310</v>
      </c>
      <c r="T312" t="s">
        <v>8315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16"/>
        <v>40868.219814814816</v>
      </c>
      <c r="L313" s="14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</v>
      </c>
      <c r="R313" s="9">
        <f t="shared" si="19"/>
        <v>114.39741758241759</v>
      </c>
      <c r="S313" t="s">
        <v>8310</v>
      </c>
      <c r="T313" t="s">
        <v>8315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16"/>
        <v>41348.877685185187</v>
      </c>
      <c r="L314" s="14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111.88</v>
      </c>
      <c r="R314" s="9">
        <f t="shared" si="19"/>
        <v>49.175824175824175</v>
      </c>
      <c r="S314" t="s">
        <v>8310</v>
      </c>
      <c r="T314" t="s">
        <v>8315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16"/>
        <v>40357.227939814817</v>
      </c>
      <c r="L315" s="14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104.74</v>
      </c>
      <c r="R315" s="9">
        <f t="shared" si="19"/>
        <v>97.829670329670336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16"/>
        <v>41304.833194444444</v>
      </c>
      <c r="L316" s="14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</v>
      </c>
      <c r="R316" s="9">
        <f t="shared" si="19"/>
        <v>21.162087912087912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16"/>
        <v>41113.77238425926</v>
      </c>
      <c r="L317" s="14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101.25</v>
      </c>
      <c r="R317" s="9">
        <f t="shared" si="19"/>
        <v>139.07692307692307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16"/>
        <v>41950.923576388886</v>
      </c>
      <c r="L318" s="14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</v>
      </c>
      <c r="R318" s="9">
        <f t="shared" si="19"/>
        <v>93.769230769230774</v>
      </c>
      <c r="S318" t="s">
        <v>8310</v>
      </c>
      <c r="T318" t="s">
        <v>8315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16"/>
        <v>41589.676886574074</v>
      </c>
      <c r="L319" s="14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</v>
      </c>
      <c r="R319" s="9">
        <f t="shared" si="19"/>
        <v>166.15934065934067</v>
      </c>
      <c r="S319" t="s">
        <v>8310</v>
      </c>
      <c r="T319" t="s">
        <v>8315</v>
      </c>
    </row>
    <row r="320" spans="1:20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16"/>
        <v>41330.038784722223</v>
      </c>
      <c r="L320" s="14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9">
        <f t="shared" si="19"/>
        <v>77.835164835164832</v>
      </c>
      <c r="S320" t="s">
        <v>8310</v>
      </c>
      <c r="T320" t="s">
        <v>8315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16"/>
        <v>40123.83829861111</v>
      </c>
      <c r="L321" s="14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9">
        <f t="shared" si="19"/>
        <v>30.956043956043956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si="16"/>
        <v>42331.551307870366</v>
      </c>
      <c r="L322" s="14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</v>
      </c>
      <c r="R322" s="9">
        <f t="shared" si="19"/>
        <v>117.12087912087912</v>
      </c>
      <c r="S322" t="s">
        <v>8310</v>
      </c>
      <c r="T322" t="s">
        <v>8315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ref="K323:K386" si="20">(((J323/60)/60)/24)+DATE(1970,1,1)</f>
        <v>42647.446597222224</v>
      </c>
      <c r="L323" s="14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ROUND((E323/D323)*100,2)</f>
        <v>102.66</v>
      </c>
      <c r="R323" s="9">
        <f t="shared" ref="R323:R386" si="23">E323/182</f>
        <v>197.42857142857142</v>
      </c>
      <c r="S323" t="s">
        <v>8310</v>
      </c>
      <c r="T323" t="s">
        <v>8315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20"/>
        <v>42473.57</v>
      </c>
      <c r="L324" s="14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</v>
      </c>
      <c r="R324" s="9">
        <f t="shared" si="23"/>
        <v>148.23076923076923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20"/>
        <v>42697.32136574074</v>
      </c>
      <c r="L325" s="14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</v>
      </c>
      <c r="R325" s="9">
        <f t="shared" si="23"/>
        <v>36.516483516483518</v>
      </c>
      <c r="S325" t="s">
        <v>8310</v>
      </c>
      <c r="T325" t="s">
        <v>8315</v>
      </c>
    </row>
    <row r="326" spans="1:20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20"/>
        <v>42184.626250000001</v>
      </c>
      <c r="L326" s="14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9">
        <f t="shared" si="23"/>
        <v>47.450549450549453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20"/>
        <v>42689.187881944439</v>
      </c>
      <c r="L327" s="14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104.4</v>
      </c>
      <c r="R327" s="9">
        <f t="shared" si="23"/>
        <v>286.80219780219778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20"/>
        <v>42775.314884259264</v>
      </c>
      <c r="L328" s="14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112.93</v>
      </c>
      <c r="R328" s="9">
        <f t="shared" si="23"/>
        <v>930.73956043956048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20"/>
        <v>42058.235289351855</v>
      </c>
      <c r="L329" s="14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 s="9">
        <f t="shared" si="23"/>
        <v>29.978021978021978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20"/>
        <v>42278.946620370371</v>
      </c>
      <c r="L330" s="14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</v>
      </c>
      <c r="R330" s="9">
        <f t="shared" si="23"/>
        <v>426.98241758241761</v>
      </c>
      <c r="S330" t="s">
        <v>8310</v>
      </c>
      <c r="T330" t="s">
        <v>8315</v>
      </c>
    </row>
    <row r="331" spans="1:20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20"/>
        <v>42291.46674768519</v>
      </c>
      <c r="L331" s="14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9">
        <f t="shared" si="23"/>
        <v>57.967032967032964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20"/>
        <v>41379.515775462962</v>
      </c>
      <c r="L332" s="14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101.83</v>
      </c>
      <c r="R332" s="9">
        <f t="shared" si="23"/>
        <v>195.82417582417582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20"/>
        <v>42507.581412037034</v>
      </c>
      <c r="L333" s="14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106.61</v>
      </c>
      <c r="R333" s="9">
        <f t="shared" si="23"/>
        <v>234.2967032967033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20"/>
        <v>42263.680289351847</v>
      </c>
      <c r="L334" s="14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113.02</v>
      </c>
      <c r="R334" s="9">
        <f t="shared" si="23"/>
        <v>620.96153846153845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20"/>
        <v>42437.636469907404</v>
      </c>
      <c r="L335" s="14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125.23</v>
      </c>
      <c r="R335" s="9">
        <f t="shared" si="23"/>
        <v>275.22527472527474</v>
      </c>
      <c r="S335" t="s">
        <v>8310</v>
      </c>
      <c r="T335" t="s">
        <v>8315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20"/>
        <v>42101.682372685187</v>
      </c>
      <c r="L336" s="14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9">
        <f t="shared" si="23"/>
        <v>55.598901098901102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20"/>
        <v>42101.737442129626</v>
      </c>
      <c r="L337" s="14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</v>
      </c>
      <c r="R337" s="9">
        <f t="shared" si="23"/>
        <v>47.994505494505496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20"/>
        <v>42291.596273148149</v>
      </c>
      <c r="L338" s="14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116.84</v>
      </c>
      <c r="R338" s="9">
        <f t="shared" si="23"/>
        <v>160.49329670329669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20"/>
        <v>42047.128564814819</v>
      </c>
      <c r="L339" s="14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101.17</v>
      </c>
      <c r="R339" s="9">
        <f t="shared" si="23"/>
        <v>16.676098901098904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20"/>
        <v>42559.755671296298</v>
      </c>
      <c r="L340" s="14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</v>
      </c>
      <c r="R340" s="9">
        <f t="shared" si="23"/>
        <v>90.769450549450553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20"/>
        <v>42093.760046296295</v>
      </c>
      <c r="L341" s="14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</v>
      </c>
      <c r="R341" s="9">
        <f t="shared" si="23"/>
        <v>35.631868131868131</v>
      </c>
      <c r="S341" t="s">
        <v>8310</v>
      </c>
      <c r="T341" t="s">
        <v>8315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20"/>
        <v>42772.669062500005</v>
      </c>
      <c r="L342" s="14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</v>
      </c>
      <c r="R342" s="9">
        <f t="shared" si="23"/>
        <v>240.42857142857142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20"/>
        <v>41894.879606481481</v>
      </c>
      <c r="L343" s="14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</v>
      </c>
      <c r="R343" s="9">
        <f t="shared" si="23"/>
        <v>20.521978021978022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20"/>
        <v>42459.780844907407</v>
      </c>
      <c r="L344" s="14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100.37</v>
      </c>
      <c r="R344" s="9">
        <f t="shared" si="23"/>
        <v>303.30505494505491</v>
      </c>
      <c r="S344" t="s">
        <v>8310</v>
      </c>
      <c r="T344" t="s">
        <v>8315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20"/>
        <v>41926.73778935185</v>
      </c>
      <c r="L345" s="14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102.03</v>
      </c>
      <c r="R345" s="9">
        <f t="shared" si="23"/>
        <v>168.17906593406593</v>
      </c>
      <c r="S345" t="s">
        <v>8310</v>
      </c>
      <c r="T345" t="s">
        <v>8315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20"/>
        <v>42111.970995370371</v>
      </c>
      <c r="L346" s="14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</v>
      </c>
      <c r="R346" s="9">
        <f t="shared" si="23"/>
        <v>187.90109890109889</v>
      </c>
      <c r="S346" t="s">
        <v>8310</v>
      </c>
      <c r="T346" t="s">
        <v>8315</v>
      </c>
    </row>
    <row r="347" spans="1:20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20"/>
        <v>42114.944328703699</v>
      </c>
      <c r="L347" s="14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123.28</v>
      </c>
      <c r="R347" s="9">
        <f t="shared" si="23"/>
        <v>98.214285714285708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20"/>
        <v>42261.500243055561</v>
      </c>
      <c r="L348" s="14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170.29</v>
      </c>
      <c r="R348" s="9">
        <f t="shared" si="23"/>
        <v>93.565274725274733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20"/>
        <v>42292.495474537034</v>
      </c>
      <c r="L349" s="14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</v>
      </c>
      <c r="R349" s="9">
        <f t="shared" si="23"/>
        <v>245.25384615384613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20"/>
        <v>42207.58699074074</v>
      </c>
      <c r="L350" s="14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9">
        <f t="shared" si="23"/>
        <v>56.593406593406591</v>
      </c>
      <c r="S350" t="s">
        <v>8310</v>
      </c>
      <c r="T350" t="s">
        <v>8315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20"/>
        <v>42760.498935185184</v>
      </c>
      <c r="L351" s="14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106.64</v>
      </c>
      <c r="R351" s="9">
        <f t="shared" si="23"/>
        <v>65.973516483516491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20"/>
        <v>42586.066076388888</v>
      </c>
      <c r="L352" s="14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114.76</v>
      </c>
      <c r="R352" s="9">
        <f t="shared" si="23"/>
        <v>157.63736263736263</v>
      </c>
      <c r="S352" t="s">
        <v>8310</v>
      </c>
      <c r="T352" t="s">
        <v>8315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20"/>
        <v>42427.964745370366</v>
      </c>
      <c r="L353" s="14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</v>
      </c>
      <c r="R353" s="9">
        <f t="shared" si="23"/>
        <v>237.8901098901099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20"/>
        <v>41890.167453703703</v>
      </c>
      <c r="L354" s="14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9">
        <f t="shared" si="23"/>
        <v>64.043956043956044</v>
      </c>
      <c r="S354" t="s">
        <v>8310</v>
      </c>
      <c r="T354" t="s">
        <v>8315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20"/>
        <v>42297.791886574079</v>
      </c>
      <c r="L355" s="14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108.62</v>
      </c>
      <c r="R355" s="9">
        <f t="shared" si="23"/>
        <v>348.68230769230769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20"/>
        <v>42438.827789351853</v>
      </c>
      <c r="L356" s="14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</v>
      </c>
      <c r="R356" s="9">
        <f t="shared" si="23"/>
        <v>19.989010989010989</v>
      </c>
      <c r="S356" t="s">
        <v>8310</v>
      </c>
      <c r="T356" t="s">
        <v>8315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20"/>
        <v>41943.293912037036</v>
      </c>
      <c r="L357" s="14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116.26</v>
      </c>
      <c r="R357" s="9">
        <f t="shared" si="23"/>
        <v>223.57142857142858</v>
      </c>
      <c r="S357" t="s">
        <v>8310</v>
      </c>
      <c r="T357" t="s">
        <v>8315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20"/>
        <v>42415.803159722222</v>
      </c>
      <c r="L358" s="14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</v>
      </c>
      <c r="R358" s="9">
        <f t="shared" si="23"/>
        <v>42.318296703296703</v>
      </c>
      <c r="S358" t="s">
        <v>8310</v>
      </c>
      <c r="T358" t="s">
        <v>8315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20"/>
        <v>42078.222187499996</v>
      </c>
      <c r="L359" s="14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9">
        <f t="shared" si="23"/>
        <v>143.4065934065934</v>
      </c>
      <c r="S359" t="s">
        <v>8310</v>
      </c>
      <c r="T359" t="s">
        <v>8315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20"/>
        <v>42507.860196759255</v>
      </c>
      <c r="L360" s="14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103.09</v>
      </c>
      <c r="R360" s="9">
        <f t="shared" si="23"/>
        <v>283.20879120879118</v>
      </c>
      <c r="S360" t="s">
        <v>8310</v>
      </c>
      <c r="T360" t="s">
        <v>8315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20"/>
        <v>41935.070486111108</v>
      </c>
      <c r="L361" s="14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104.86</v>
      </c>
      <c r="R361" s="9">
        <f t="shared" si="23"/>
        <v>139.42307692307693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20"/>
        <v>42163.897916666669</v>
      </c>
      <c r="L362" s="14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101.38</v>
      </c>
      <c r="R362" s="9">
        <f t="shared" si="23"/>
        <v>66.840659340659343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20"/>
        <v>41936.001226851848</v>
      </c>
      <c r="L363" s="14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111.08</v>
      </c>
      <c r="R363" s="9">
        <f t="shared" si="23"/>
        <v>213.60961538461538</v>
      </c>
      <c r="S363" t="s">
        <v>8310</v>
      </c>
      <c r="T363" t="s">
        <v>8315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20"/>
        <v>41837.210543981484</v>
      </c>
      <c r="L364" s="14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124.16</v>
      </c>
      <c r="R364" s="9">
        <f t="shared" si="23"/>
        <v>65.934065934065927</v>
      </c>
      <c r="S364" t="s">
        <v>8310</v>
      </c>
      <c r="T364" t="s">
        <v>8315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20"/>
        <v>40255.744629629626</v>
      </c>
      <c r="L365" s="14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</v>
      </c>
      <c r="R365" s="9">
        <f t="shared" si="23"/>
        <v>49.692307692307693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20"/>
        <v>41780.859629629631</v>
      </c>
      <c r="L366" s="14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</v>
      </c>
      <c r="R366" s="9">
        <f t="shared" si="23"/>
        <v>42.369780219780218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20"/>
        <v>41668.606469907405</v>
      </c>
      <c r="L367" s="14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</v>
      </c>
      <c r="R367" s="9">
        <f t="shared" si="23"/>
        <v>85.692307692307693</v>
      </c>
      <c r="S367" t="s">
        <v>8310</v>
      </c>
      <c r="T367" t="s">
        <v>8315</v>
      </c>
    </row>
    <row r="368" spans="1:20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20"/>
        <v>41019.793032407404</v>
      </c>
      <c r="L368" s="14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101.32</v>
      </c>
      <c r="R368" s="9">
        <f t="shared" si="23"/>
        <v>211.53846153846155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20"/>
        <v>41355.577291666668</v>
      </c>
      <c r="L369" s="14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</v>
      </c>
      <c r="R369" s="9">
        <f t="shared" si="23"/>
        <v>56.785769230769233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20"/>
        <v>42043.605578703704</v>
      </c>
      <c r="L370" s="14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</v>
      </c>
      <c r="R370" s="9">
        <f t="shared" si="23"/>
        <v>71.505494505494511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20"/>
        <v>40893.551724537036</v>
      </c>
      <c r="L371" s="14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110.16</v>
      </c>
      <c r="R371" s="9">
        <f t="shared" si="23"/>
        <v>39.341318681318683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20"/>
        <v>42711.795138888891</v>
      </c>
      <c r="L372" s="14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9">
        <f t="shared" si="23"/>
        <v>167.6098901098901</v>
      </c>
      <c r="S372" t="s">
        <v>8310</v>
      </c>
      <c r="T372" t="s">
        <v>8315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20"/>
        <v>41261.767812500002</v>
      </c>
      <c r="L373" s="14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114.17</v>
      </c>
      <c r="R373" s="9">
        <f t="shared" si="23"/>
        <v>940.95054945054949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20"/>
        <v>42425.576898148152</v>
      </c>
      <c r="L374" s="14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</v>
      </c>
      <c r="R374" s="9">
        <f t="shared" si="23"/>
        <v>2.0659340659340661</v>
      </c>
      <c r="S374" t="s">
        <v>8310</v>
      </c>
      <c r="T374" t="s">
        <v>8315</v>
      </c>
    </row>
    <row r="375" spans="1:20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20"/>
        <v>41078.91201388889</v>
      </c>
      <c r="L375" s="14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106.67</v>
      </c>
      <c r="R375" s="9">
        <f t="shared" si="23"/>
        <v>43.956043956043956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20"/>
        <v>40757.889247685183</v>
      </c>
      <c r="L376" s="14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9">
        <f t="shared" si="23"/>
        <v>43.071428571428569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20"/>
        <v>41657.985081018516</v>
      </c>
      <c r="L377" s="14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9">
        <f t="shared" si="23"/>
        <v>3.2967032967032965</v>
      </c>
      <c r="S377" t="s">
        <v>8310</v>
      </c>
      <c r="T377" t="s">
        <v>8315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20"/>
        <v>42576.452731481477</v>
      </c>
      <c r="L378" s="14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105.96</v>
      </c>
      <c r="R378" s="9">
        <f t="shared" si="23"/>
        <v>14.263736263736265</v>
      </c>
      <c r="S378" t="s">
        <v>8310</v>
      </c>
      <c r="T378" t="s">
        <v>8315</v>
      </c>
    </row>
    <row r="379" spans="1:20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20"/>
        <v>42292.250787037032</v>
      </c>
      <c r="L379" s="14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114.4</v>
      </c>
      <c r="R379" s="9">
        <f t="shared" si="23"/>
        <v>75.428571428571431</v>
      </c>
      <c r="S379" t="s">
        <v>8310</v>
      </c>
      <c r="T379" t="s">
        <v>8315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20"/>
        <v>42370.571851851855</v>
      </c>
      <c r="L380" s="14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111.77</v>
      </c>
      <c r="R380" s="9">
        <f t="shared" si="23"/>
        <v>18.423076923076923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20"/>
        <v>40987.688333333332</v>
      </c>
      <c r="L381" s="14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</v>
      </c>
      <c r="R381" s="9">
        <f t="shared" si="23"/>
        <v>95.670329670329664</v>
      </c>
      <c r="S381" t="s">
        <v>8310</v>
      </c>
      <c r="T381" t="s">
        <v>8315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20"/>
        <v>42367.719814814816</v>
      </c>
      <c r="L382" s="14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9">
        <f t="shared" si="23"/>
        <v>31.098901098901099</v>
      </c>
      <c r="S382" t="s">
        <v>8310</v>
      </c>
      <c r="T382" t="s">
        <v>8315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20"/>
        <v>41085.698113425926</v>
      </c>
      <c r="L383" s="14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104.73</v>
      </c>
      <c r="R383" s="9">
        <f t="shared" si="23"/>
        <v>143.8598901098901</v>
      </c>
      <c r="S383" t="s">
        <v>8310</v>
      </c>
      <c r="T383" t="s">
        <v>8315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20"/>
        <v>41144.709490740745</v>
      </c>
      <c r="L384" s="14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</v>
      </c>
      <c r="R384" s="9">
        <f t="shared" si="23"/>
        <v>8.4340659340659343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20"/>
        <v>41755.117581018516</v>
      </c>
      <c r="L385" s="14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206.71</v>
      </c>
      <c r="R385" s="9">
        <f t="shared" si="23"/>
        <v>11.346153846153847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si="20"/>
        <v>41980.781793981485</v>
      </c>
      <c r="L386" s="14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112.11</v>
      </c>
      <c r="R386" s="9">
        <f t="shared" si="23"/>
        <v>123.19230769230769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ref="K387:K450" si="24">(((J387/60)/60)/24)+DATE(1970,1,1)</f>
        <v>41934.584502314814</v>
      </c>
      <c r="L387" s="14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ROUND((E387/D387)*100,2)</f>
        <v>105.98</v>
      </c>
      <c r="R387" s="9">
        <f t="shared" ref="R387:R450" si="27">E387/182</f>
        <v>145.57967032967034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24"/>
        <v>42211.951284722221</v>
      </c>
      <c r="L388" s="14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100.17</v>
      </c>
      <c r="R388" s="9">
        <f t="shared" si="27"/>
        <v>3.302197802197802</v>
      </c>
      <c r="S388" t="s">
        <v>8310</v>
      </c>
      <c r="T388" t="s">
        <v>8315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24"/>
        <v>42200.67659722222</v>
      </c>
      <c r="L389" s="14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213.99</v>
      </c>
      <c r="R389" s="9">
        <f t="shared" si="27"/>
        <v>446.79120879120882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24"/>
        <v>42549.076157407413</v>
      </c>
      <c r="L390" s="14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</v>
      </c>
      <c r="R390" s="9">
        <f t="shared" si="27"/>
        <v>34.659340659340657</v>
      </c>
      <c r="S390" t="s">
        <v>8310</v>
      </c>
      <c r="T390" t="s">
        <v>8315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24"/>
        <v>41674.063078703701</v>
      </c>
      <c r="L391" s="14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181.54</v>
      </c>
      <c r="R391" s="9">
        <f t="shared" si="27"/>
        <v>678.26439560439553</v>
      </c>
      <c r="S391" t="s">
        <v>8310</v>
      </c>
      <c r="T391" t="s">
        <v>8315</v>
      </c>
    </row>
    <row r="392" spans="1:20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24"/>
        <v>42112.036712962959</v>
      </c>
      <c r="L392" s="14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9">
        <f t="shared" si="27"/>
        <v>5.4945054945054945</v>
      </c>
      <c r="S392" t="s">
        <v>8310</v>
      </c>
      <c r="T392" t="s">
        <v>8315</v>
      </c>
    </row>
    <row r="393" spans="1:20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24"/>
        <v>40865.042256944449</v>
      </c>
      <c r="L393" s="14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9">
        <f t="shared" si="27"/>
        <v>110.56043956043956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24"/>
        <v>40763.717256944445</v>
      </c>
      <c r="L394" s="14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</v>
      </c>
      <c r="R394" s="9">
        <f t="shared" si="27"/>
        <v>102.56593406593407</v>
      </c>
      <c r="S394" t="s">
        <v>8310</v>
      </c>
      <c r="T394" t="s">
        <v>8315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24"/>
        <v>41526.708935185183</v>
      </c>
      <c r="L395" s="14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110.45</v>
      </c>
      <c r="R395" s="9">
        <f t="shared" si="27"/>
        <v>303.42307692307691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24"/>
        <v>42417.818078703705</v>
      </c>
      <c r="L396" s="14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</v>
      </c>
      <c r="R396" s="9">
        <f t="shared" si="27"/>
        <v>28.895604395604394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24"/>
        <v>40990.909259259257</v>
      </c>
      <c r="L397" s="14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</v>
      </c>
      <c r="R397" s="9">
        <f t="shared" si="27"/>
        <v>59.365109890109892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24"/>
        <v>41082.564884259256</v>
      </c>
      <c r="L398" s="14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106.67</v>
      </c>
      <c r="R398" s="9">
        <f t="shared" si="27"/>
        <v>87.912087912087912</v>
      </c>
      <c r="S398" t="s">
        <v>8310</v>
      </c>
      <c r="T398" t="s">
        <v>8315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24"/>
        <v>40379.776435185187</v>
      </c>
      <c r="L399" s="14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</v>
      </c>
      <c r="R399" s="9">
        <f t="shared" si="27"/>
        <v>71.04038461538461</v>
      </c>
      <c r="S399" t="s">
        <v>8310</v>
      </c>
      <c r="T399" t="s">
        <v>8315</v>
      </c>
    </row>
    <row r="400" spans="1:20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24"/>
        <v>42078.793124999997</v>
      </c>
      <c r="L400" s="14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</v>
      </c>
      <c r="R400" s="9">
        <f t="shared" si="27"/>
        <v>51.57692307692308</v>
      </c>
      <c r="S400" t="s">
        <v>8310</v>
      </c>
      <c r="T400" t="s">
        <v>8315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24"/>
        <v>42687.875775462962</v>
      </c>
      <c r="L401" s="14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106.81</v>
      </c>
      <c r="R401" s="9">
        <f t="shared" si="27"/>
        <v>117.36813186813187</v>
      </c>
      <c r="S401" t="s">
        <v>8310</v>
      </c>
      <c r="T401" t="s">
        <v>8315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24"/>
        <v>41745.635960648149</v>
      </c>
      <c r="L402" s="14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</v>
      </c>
      <c r="R402" s="9">
        <f t="shared" si="27"/>
        <v>61.704670329670328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24"/>
        <v>40732.842245370368</v>
      </c>
      <c r="L403" s="14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</v>
      </c>
      <c r="R403" s="9">
        <f t="shared" si="27"/>
        <v>285.19780219780222</v>
      </c>
      <c r="S403" t="s">
        <v>8310</v>
      </c>
      <c r="T403" t="s">
        <v>8315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24"/>
        <v>42292.539548611108</v>
      </c>
      <c r="L404" s="14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9">
        <f t="shared" si="27"/>
        <v>15.565934065934066</v>
      </c>
      <c r="S404" t="s">
        <v>8310</v>
      </c>
      <c r="T404" t="s">
        <v>8315</v>
      </c>
    </row>
    <row r="405" spans="1:20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24"/>
        <v>40718.310659722221</v>
      </c>
      <c r="L405" s="14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105.26</v>
      </c>
      <c r="R405" s="9">
        <f t="shared" si="27"/>
        <v>28.917582417582416</v>
      </c>
      <c r="S405" t="s">
        <v>8310</v>
      </c>
      <c r="T405" t="s">
        <v>8315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24"/>
        <v>41646.628032407411</v>
      </c>
      <c r="L406" s="14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</v>
      </c>
      <c r="R406" s="9">
        <f t="shared" si="27"/>
        <v>198.25274725274724</v>
      </c>
      <c r="S406" t="s">
        <v>8310</v>
      </c>
      <c r="T406" t="s">
        <v>8315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24"/>
        <v>41674.08494212963</v>
      </c>
      <c r="L407" s="14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107.66</v>
      </c>
      <c r="R407" s="9">
        <f t="shared" si="27"/>
        <v>16.681318681318682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24"/>
        <v>40638.162465277775</v>
      </c>
      <c r="L408" s="14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</v>
      </c>
      <c r="R408" s="9">
        <f t="shared" si="27"/>
        <v>16.569945054945055</v>
      </c>
      <c r="S408" t="s">
        <v>8310</v>
      </c>
      <c r="T408" t="s">
        <v>8315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24"/>
        <v>40806.870949074073</v>
      </c>
      <c r="L409" s="14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</v>
      </c>
      <c r="R409" s="9">
        <f t="shared" si="27"/>
        <v>11.159340659340659</v>
      </c>
      <c r="S409" t="s">
        <v>8310</v>
      </c>
      <c r="T409" t="s">
        <v>8315</v>
      </c>
    </row>
    <row r="410" spans="1:20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24"/>
        <v>41543.735995370371</v>
      </c>
      <c r="L410" s="14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101.44</v>
      </c>
      <c r="R410" s="9">
        <f t="shared" si="27"/>
        <v>33.440989010989014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24"/>
        <v>42543.862777777773</v>
      </c>
      <c r="L411" s="14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 s="9">
        <f t="shared" si="27"/>
        <v>3.7582417582417582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24"/>
        <v>42113.981446759266</v>
      </c>
      <c r="L412" s="14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128.30000000000001</v>
      </c>
      <c r="R412" s="9">
        <f t="shared" si="27"/>
        <v>7.0494505494505493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24"/>
        <v>41598.17597222222</v>
      </c>
      <c r="L413" s="14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9">
        <f t="shared" si="27"/>
        <v>166.56593406593407</v>
      </c>
      <c r="S413" t="s">
        <v>8310</v>
      </c>
      <c r="T413" t="s">
        <v>8315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24"/>
        <v>41099.742800925924</v>
      </c>
      <c r="L414" s="14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9">
        <f t="shared" si="27"/>
        <v>17.423076923076923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24"/>
        <v>41079.877442129626</v>
      </c>
      <c r="L415" s="14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105.09</v>
      </c>
      <c r="R415" s="9">
        <f t="shared" si="27"/>
        <v>73.906593406593402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24"/>
        <v>41529.063252314816</v>
      </c>
      <c r="L416" s="14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</v>
      </c>
      <c r="R416" s="9">
        <f t="shared" si="27"/>
        <v>104.54945054945055</v>
      </c>
      <c r="S416" t="s">
        <v>8310</v>
      </c>
      <c r="T416" t="s">
        <v>8315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24"/>
        <v>41904.851875</v>
      </c>
      <c r="L417" s="14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102.15</v>
      </c>
      <c r="R417" s="9">
        <f t="shared" si="27"/>
        <v>7.8574725274725274</v>
      </c>
      <c r="S417" t="s">
        <v>8310</v>
      </c>
      <c r="T417" t="s">
        <v>8315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24"/>
        <v>41648.396192129629</v>
      </c>
      <c r="L418" s="14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120.22</v>
      </c>
      <c r="R418" s="9">
        <f t="shared" si="27"/>
        <v>6.6053296703296711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24"/>
        <v>41360.970601851855</v>
      </c>
      <c r="L419" s="14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100.25</v>
      </c>
      <c r="R419" s="9">
        <f t="shared" si="27"/>
        <v>57.835164835164832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24"/>
        <v>42178.282372685186</v>
      </c>
      <c r="L420" s="14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</v>
      </c>
      <c r="R420" s="9">
        <f t="shared" si="27"/>
        <v>123.85714285714286</v>
      </c>
      <c r="S420" t="s">
        <v>8310</v>
      </c>
      <c r="T420" t="s">
        <v>8315</v>
      </c>
    </row>
    <row r="421" spans="1:20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24"/>
        <v>41394.842442129629</v>
      </c>
      <c r="L421" s="14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100.44</v>
      </c>
      <c r="R421" s="9">
        <f t="shared" si="27"/>
        <v>44.14835164835165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24"/>
        <v>41682.23646990741</v>
      </c>
      <c r="L422" s="14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0.44</v>
      </c>
      <c r="R422" s="9">
        <f t="shared" si="27"/>
        <v>7.9670329670329665E-2</v>
      </c>
      <c r="S422" t="s">
        <v>8310</v>
      </c>
      <c r="T422" t="s">
        <v>8316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24"/>
        <v>42177.491388888884</v>
      </c>
      <c r="L423" s="14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2.0099999999999998</v>
      </c>
      <c r="R423" s="9">
        <f t="shared" si="27"/>
        <v>1.6538461538461537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24"/>
        <v>41863.260381944441</v>
      </c>
      <c r="L424" s="14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1.08</v>
      </c>
      <c r="R424" s="9">
        <f t="shared" si="27"/>
        <v>2.3626373626373627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24"/>
        <v>41400.92627314815</v>
      </c>
      <c r="L425" s="14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0.77</v>
      </c>
      <c r="R425" s="9">
        <f t="shared" si="27"/>
        <v>0.84065934065934067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24"/>
        <v>40934.376145833332</v>
      </c>
      <c r="L426" s="14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6.8</v>
      </c>
      <c r="R426" s="9">
        <f t="shared" si="27"/>
        <v>1.1203296703296703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24"/>
        <v>42275.861157407402</v>
      </c>
      <c r="L427" s="14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0.01</v>
      </c>
      <c r="R427" s="9">
        <f t="shared" si="27"/>
        <v>3.2967032967032968E-2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24"/>
        <v>42400.711967592593</v>
      </c>
      <c r="L428" s="14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1.33</v>
      </c>
      <c r="R428" s="9">
        <f t="shared" si="27"/>
        <v>0.73076923076923073</v>
      </c>
      <c r="S428" t="s">
        <v>8310</v>
      </c>
      <c r="T428" t="s">
        <v>8316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24"/>
        <v>42285.909027777772</v>
      </c>
      <c r="L429" s="14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9">
        <f t="shared" si="27"/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24"/>
        <v>41778.766724537039</v>
      </c>
      <c r="L430" s="14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</v>
      </c>
      <c r="R430" s="9">
        <f t="shared" si="27"/>
        <v>3.7142857142857144</v>
      </c>
      <c r="S430" t="s">
        <v>8310</v>
      </c>
      <c r="T430" t="s">
        <v>8316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24"/>
        <v>40070.901412037041</v>
      </c>
      <c r="L431" s="14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9">
        <f t="shared" si="27"/>
        <v>0</v>
      </c>
      <c r="S431" t="s">
        <v>8310</v>
      </c>
      <c r="T431" t="s">
        <v>8316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24"/>
        <v>41513.107256944444</v>
      </c>
      <c r="L432" s="14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 s="9">
        <f t="shared" si="27"/>
        <v>0.13186813186813187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24"/>
        <v>42526.871331018512</v>
      </c>
      <c r="L433" s="14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</v>
      </c>
      <c r="R433" s="9">
        <f t="shared" si="27"/>
        <v>2.2802197802197801</v>
      </c>
      <c r="S433" t="s">
        <v>8310</v>
      </c>
      <c r="T433" t="s">
        <v>8316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24"/>
        <v>42238.726631944446</v>
      </c>
      <c r="L434" s="14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 s="9">
        <f t="shared" si="27"/>
        <v>3.1318681318681318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24"/>
        <v>42228.629884259266</v>
      </c>
      <c r="L435" s="14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9">
        <f t="shared" si="27"/>
        <v>0</v>
      </c>
      <c r="S435" t="s">
        <v>8310</v>
      </c>
      <c r="T435" t="s">
        <v>8316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24"/>
        <v>41576.834513888891</v>
      </c>
      <c r="L436" s="14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 s="9">
        <f t="shared" si="27"/>
        <v>0.68681318681318682</v>
      </c>
      <c r="S436" t="s">
        <v>8310</v>
      </c>
      <c r="T436" t="s">
        <v>8316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24"/>
        <v>41500.747453703705</v>
      </c>
      <c r="L437" s="14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0</v>
      </c>
      <c r="R437" s="9">
        <f t="shared" si="27"/>
        <v>1.6483516483516484E-2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24"/>
        <v>41456.36241898148</v>
      </c>
      <c r="L438" s="14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9">
        <f t="shared" si="27"/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24"/>
        <v>42591.31858796296</v>
      </c>
      <c r="L439" s="14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9">
        <f t="shared" si="27"/>
        <v>0</v>
      </c>
      <c r="S439" t="s">
        <v>8310</v>
      </c>
      <c r="T439" t="s">
        <v>8316</v>
      </c>
    </row>
    <row r="440" spans="1:20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24"/>
        <v>42296.261087962965</v>
      </c>
      <c r="L440" s="14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9.3800000000000008</v>
      </c>
      <c r="R440" s="9">
        <f t="shared" si="27"/>
        <v>10.307692307692308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24"/>
        <v>41919.761782407404</v>
      </c>
      <c r="L441" s="14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9">
        <f t="shared" si="27"/>
        <v>0</v>
      </c>
      <c r="S441" t="s">
        <v>8310</v>
      </c>
      <c r="T441" t="s">
        <v>8316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24"/>
        <v>42423.985567129625</v>
      </c>
      <c r="L442" s="14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 s="9">
        <f t="shared" si="27"/>
        <v>2.7472527472527472E-2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24"/>
        <v>41550.793935185182</v>
      </c>
      <c r="L443" s="14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9">
        <f t="shared" si="27"/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24"/>
        <v>42024.888692129629</v>
      </c>
      <c r="L444" s="14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39.36</v>
      </c>
      <c r="R444" s="9">
        <f t="shared" si="27"/>
        <v>36.763736263736263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24"/>
        <v>41650.015057870369</v>
      </c>
      <c r="L445" s="14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 s="9">
        <f t="shared" si="27"/>
        <v>5.4945054945054944E-2</v>
      </c>
      <c r="S445" t="s">
        <v>8310</v>
      </c>
      <c r="T445" t="s">
        <v>8316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24"/>
        <v>40894.906956018516</v>
      </c>
      <c r="L446" s="14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 s="9">
        <f t="shared" si="27"/>
        <v>0.27472527472527475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24"/>
        <v>42130.335358796292</v>
      </c>
      <c r="L447" s="14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0</v>
      </c>
      <c r="R447" s="9">
        <f t="shared" si="27"/>
        <v>1.098901098901099E-2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24"/>
        <v>42037.083564814813</v>
      </c>
      <c r="L448" s="14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7.3</v>
      </c>
      <c r="R448" s="9">
        <f t="shared" si="27"/>
        <v>4.2087912087912089</v>
      </c>
      <c r="S448" t="s">
        <v>8310</v>
      </c>
      <c r="T448" t="s">
        <v>8316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24"/>
        <v>41331.555127314816</v>
      </c>
      <c r="L449" s="14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0.02</v>
      </c>
      <c r="R449" s="9">
        <f t="shared" si="27"/>
        <v>2.7472527472527472E-2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si="24"/>
        <v>41753.758043981477</v>
      </c>
      <c r="L450" s="14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</v>
      </c>
      <c r="R450" s="9">
        <f t="shared" si="27"/>
        <v>0.45060439560439564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ref="K451:K514" si="28">(((J451/60)/60)/24)+DATE(1970,1,1)</f>
        <v>41534.568113425928</v>
      </c>
      <c r="L451" s="14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ROUND((E451/D451)*100,2)</f>
        <v>2.25</v>
      </c>
      <c r="R451" s="9">
        <f t="shared" ref="R451:R514" si="31">E451/182</f>
        <v>0.24725274725274726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28"/>
        <v>41654.946759259255</v>
      </c>
      <c r="L452" s="14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</v>
      </c>
      <c r="R452" s="9">
        <f t="shared" si="31"/>
        <v>2.1758241758241756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28"/>
        <v>41634.715173611112</v>
      </c>
      <c r="L453" s="14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9">
        <f t="shared" si="31"/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28"/>
        <v>42107.703877314809</v>
      </c>
      <c r="L454" s="14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9">
        <f t="shared" si="31"/>
        <v>2.6373626373626373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28"/>
        <v>42038.824988425928</v>
      </c>
      <c r="L455" s="14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0.03</v>
      </c>
      <c r="R455" s="9">
        <f t="shared" si="31"/>
        <v>0.14285714285714285</v>
      </c>
      <c r="S455" t="s">
        <v>8310</v>
      </c>
      <c r="T455" t="s">
        <v>8316</v>
      </c>
    </row>
    <row r="456" spans="1:20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28"/>
        <v>41938.717256944445</v>
      </c>
      <c r="L456" s="14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</v>
      </c>
      <c r="R456" s="9">
        <f t="shared" si="31"/>
        <v>0.45054945054945056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28"/>
        <v>40971.002569444441</v>
      </c>
      <c r="L457" s="14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7.0000000000000007E-2</v>
      </c>
      <c r="R457" s="9">
        <f t="shared" si="31"/>
        <v>0.24725274725274726</v>
      </c>
      <c r="S457" t="s">
        <v>8310</v>
      </c>
      <c r="T457" t="s">
        <v>8316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28"/>
        <v>41547.694456018515</v>
      </c>
      <c r="L458" s="14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0.69</v>
      </c>
      <c r="R458" s="9">
        <f t="shared" si="31"/>
        <v>0.33516483516483514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28"/>
        <v>41837.767500000002</v>
      </c>
      <c r="L459" s="14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9">
        <f t="shared" si="31"/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28"/>
        <v>41378.69976851852</v>
      </c>
      <c r="L460" s="14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 s="9">
        <f t="shared" si="31"/>
        <v>4.5109890109890109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28"/>
        <v>40800.6403587963</v>
      </c>
      <c r="L461" s="14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0.06</v>
      </c>
      <c r="R461" s="9">
        <f t="shared" si="31"/>
        <v>0.13736263736263737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28"/>
        <v>41759.542534722219</v>
      </c>
      <c r="L462" s="14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0.28999999999999998</v>
      </c>
      <c r="R462" s="9">
        <f t="shared" si="31"/>
        <v>0.13736263736263737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28"/>
        <v>41407.84684027778</v>
      </c>
      <c r="L463" s="14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9">
        <f t="shared" si="31"/>
        <v>0</v>
      </c>
      <c r="S463" t="s">
        <v>8310</v>
      </c>
      <c r="T463" t="s">
        <v>8316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28"/>
        <v>40705.126631944448</v>
      </c>
      <c r="L464" s="14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9">
        <f t="shared" si="31"/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28"/>
        <v>40750.710104166668</v>
      </c>
      <c r="L465" s="14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</v>
      </c>
      <c r="R465" s="9">
        <f t="shared" si="31"/>
        <v>6.8681318681318677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28"/>
        <v>42488.848784722228</v>
      </c>
      <c r="L466" s="14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0.1</v>
      </c>
      <c r="R466" s="9">
        <f t="shared" si="31"/>
        <v>5.4945054945054949E-3</v>
      </c>
      <c r="S466" t="s">
        <v>8310</v>
      </c>
      <c r="T466" t="s">
        <v>8316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28"/>
        <v>41801.120069444441</v>
      </c>
      <c r="L467" s="14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</v>
      </c>
      <c r="R467" s="9">
        <f t="shared" si="31"/>
        <v>0.75824175824175821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28"/>
        <v>41129.942870370374</v>
      </c>
      <c r="L468" s="14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 s="9">
        <f t="shared" si="31"/>
        <v>0.4175824175824176</v>
      </c>
      <c r="S468" t="s">
        <v>8310</v>
      </c>
      <c r="T468" t="s">
        <v>8316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28"/>
        <v>41135.679791666669</v>
      </c>
      <c r="L469" s="14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21.58</v>
      </c>
      <c r="R469" s="9">
        <f t="shared" si="31"/>
        <v>23.708791208791208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28"/>
        <v>41041.167627314811</v>
      </c>
      <c r="L470" s="14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9">
        <f t="shared" si="31"/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28"/>
        <v>41827.989861111113</v>
      </c>
      <c r="L471" s="14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9">
        <f t="shared" si="31"/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28"/>
        <v>41605.167696759258</v>
      </c>
      <c r="L472" s="14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 s="9">
        <f t="shared" si="31"/>
        <v>0.28021978021978022</v>
      </c>
      <c r="S472" t="s">
        <v>8310</v>
      </c>
      <c r="T472" t="s">
        <v>8316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28"/>
        <v>41703.721979166665</v>
      </c>
      <c r="L473" s="14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</v>
      </c>
      <c r="R473" s="9">
        <f t="shared" si="31"/>
        <v>35.939560439560438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28"/>
        <v>41844.922662037039</v>
      </c>
      <c r="L474" s="14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17.63</v>
      </c>
      <c r="R474" s="9">
        <f t="shared" si="31"/>
        <v>0.77472527472527475</v>
      </c>
      <c r="S474" t="s">
        <v>8310</v>
      </c>
      <c r="T474" t="s">
        <v>8316</v>
      </c>
    </row>
    <row r="475" spans="1:20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28"/>
        <v>41869.698136574072</v>
      </c>
      <c r="L475" s="14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 s="9">
        <f t="shared" si="31"/>
        <v>4.7307692307692308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28"/>
        <v>42753.329039351855</v>
      </c>
      <c r="L476" s="14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0.03</v>
      </c>
      <c r="R476" s="9">
        <f t="shared" si="31"/>
        <v>5.4945054945054949E-3</v>
      </c>
      <c r="S476" t="s">
        <v>8310</v>
      </c>
      <c r="T476" t="s">
        <v>8316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28"/>
        <v>42100.086145833338</v>
      </c>
      <c r="L477" s="14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9">
        <f t="shared" si="31"/>
        <v>0</v>
      </c>
      <c r="S477" t="s">
        <v>8310</v>
      </c>
      <c r="T477" t="s">
        <v>8316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28"/>
        <v>41757.975011574075</v>
      </c>
      <c r="L478" s="14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</v>
      </c>
      <c r="R478" s="9">
        <f t="shared" si="31"/>
        <v>26.959285714285716</v>
      </c>
      <c r="S478" t="s">
        <v>8310</v>
      </c>
      <c r="T478" t="s">
        <v>8316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28"/>
        <v>40987.83488425926</v>
      </c>
      <c r="L479" s="14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9">
        <f t="shared" si="31"/>
        <v>0</v>
      </c>
      <c r="S479" t="s">
        <v>8310</v>
      </c>
      <c r="T479" t="s">
        <v>8316</v>
      </c>
    </row>
    <row r="480" spans="1:20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28"/>
        <v>42065.910983796297</v>
      </c>
      <c r="L480" s="14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9">
        <f t="shared" si="31"/>
        <v>0</v>
      </c>
      <c r="S480" t="s">
        <v>8310</v>
      </c>
      <c r="T480" t="s">
        <v>8316</v>
      </c>
    </row>
    <row r="481" spans="1:20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28"/>
        <v>41904.407812500001</v>
      </c>
      <c r="L481" s="14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9">
        <f t="shared" si="31"/>
        <v>26.835164835164836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28"/>
        <v>41465.500173611108</v>
      </c>
      <c r="L482" s="14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 s="9">
        <f t="shared" si="31"/>
        <v>42.659340659340657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28"/>
        <v>41162.672326388885</v>
      </c>
      <c r="L483" s="14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 s="9">
        <f t="shared" si="31"/>
        <v>10.054945054945055</v>
      </c>
      <c r="S483" t="s">
        <v>8310</v>
      </c>
      <c r="T483" t="s">
        <v>8316</v>
      </c>
    </row>
    <row r="484" spans="1:20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28"/>
        <v>42447.896875000006</v>
      </c>
      <c r="L484" s="14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 s="9">
        <f t="shared" si="31"/>
        <v>5.4945054945054944E-2</v>
      </c>
      <c r="S484" t="s">
        <v>8310</v>
      </c>
      <c r="T484" t="s">
        <v>8316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28"/>
        <v>41243.197592592594</v>
      </c>
      <c r="L485" s="14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9">
        <f t="shared" si="31"/>
        <v>41.373626373626372</v>
      </c>
      <c r="S485" t="s">
        <v>8310</v>
      </c>
      <c r="T485" t="s">
        <v>8316</v>
      </c>
    </row>
    <row r="486" spans="1:20" ht="43.5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28"/>
        <v>42272.93949074074</v>
      </c>
      <c r="L486" s="14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0.19</v>
      </c>
      <c r="R486" s="9">
        <f t="shared" si="31"/>
        <v>0.81868131868131866</v>
      </c>
      <c r="S486" t="s">
        <v>8310</v>
      </c>
      <c r="T486" t="s">
        <v>8316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28"/>
        <v>41381.50577546296</v>
      </c>
      <c r="L487" s="14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21.91</v>
      </c>
      <c r="R487" s="9">
        <f t="shared" si="31"/>
        <v>45.686868131868131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28"/>
        <v>41761.94258101852</v>
      </c>
      <c r="L488" s="14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0.01</v>
      </c>
      <c r="R488" s="9">
        <f t="shared" si="31"/>
        <v>0.27472527472527475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28"/>
        <v>42669.594837962963</v>
      </c>
      <c r="L489" s="14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9">
        <f t="shared" si="31"/>
        <v>0</v>
      </c>
      <c r="S489" t="s">
        <v>8310</v>
      </c>
      <c r="T489" t="s">
        <v>8316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28"/>
        <v>42714.054398148146</v>
      </c>
      <c r="L490" s="14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9">
        <f t="shared" si="31"/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28"/>
        <v>40882.481666666667</v>
      </c>
      <c r="L491" s="14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0.28999999999999998</v>
      </c>
      <c r="R491" s="9">
        <f t="shared" si="31"/>
        <v>1.1813186813186813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28"/>
        <v>41113.968576388892</v>
      </c>
      <c r="L492" s="14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9">
        <f t="shared" si="31"/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28"/>
        <v>42366.982627314821</v>
      </c>
      <c r="L493" s="14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9">
        <f t="shared" si="31"/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28"/>
        <v>42596.03506944445</v>
      </c>
      <c r="L494" s="14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9">
        <f t="shared" si="31"/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28"/>
        <v>42114.726134259254</v>
      </c>
      <c r="L495" s="14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9">
        <f t="shared" si="31"/>
        <v>0</v>
      </c>
      <c r="S495" t="s">
        <v>8310</v>
      </c>
      <c r="T495" t="s">
        <v>8316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28"/>
        <v>41799.830613425926</v>
      </c>
      <c r="L496" s="14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0.16</v>
      </c>
      <c r="R496" s="9">
        <f t="shared" si="31"/>
        <v>0.17032967032967034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28"/>
        <v>42171.827604166669</v>
      </c>
      <c r="L497" s="14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9">
        <f t="shared" si="31"/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28"/>
        <v>41620.93141203704</v>
      </c>
      <c r="L498" s="14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0</v>
      </c>
      <c r="R498" s="9">
        <f t="shared" si="31"/>
        <v>5.4945054945054949E-3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28"/>
        <v>41945.037789351853</v>
      </c>
      <c r="L499" s="14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0.67</v>
      </c>
      <c r="R499" s="9">
        <f t="shared" si="31"/>
        <v>0.16483516483516483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28"/>
        <v>40858.762141203704</v>
      </c>
      <c r="L500" s="14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4.5999999999999996</v>
      </c>
      <c r="R500" s="9">
        <f t="shared" si="31"/>
        <v>16.450549450549449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28"/>
        <v>40043.895462962959</v>
      </c>
      <c r="L501" s="14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 s="9">
        <f t="shared" si="31"/>
        <v>10.494505494505495</v>
      </c>
      <c r="S501" t="s">
        <v>8310</v>
      </c>
      <c r="T501" t="s">
        <v>8316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28"/>
        <v>40247.886006944449</v>
      </c>
      <c r="L502" s="14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3.31</v>
      </c>
      <c r="R502" s="9">
        <f t="shared" si="31"/>
        <v>1.1813186813186813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28"/>
        <v>40703.234386574077</v>
      </c>
      <c r="L503" s="14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9">
        <f t="shared" si="31"/>
        <v>0</v>
      </c>
      <c r="S503" t="s">
        <v>8310</v>
      </c>
      <c r="T503" t="s">
        <v>8316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28"/>
        <v>40956.553530092591</v>
      </c>
      <c r="L504" s="14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 s="9">
        <f t="shared" si="31"/>
        <v>1.2637362637362637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28"/>
        <v>41991.526655092588</v>
      </c>
      <c r="L505" s="14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</v>
      </c>
      <c r="R505" s="9">
        <f t="shared" si="31"/>
        <v>0.62637362637362637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28"/>
        <v>40949.98364583333</v>
      </c>
      <c r="L506" s="14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1.37</v>
      </c>
      <c r="R506" s="9">
        <f t="shared" si="31"/>
        <v>1.8406593406593406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28"/>
        <v>42318.098217592589</v>
      </c>
      <c r="L507" s="14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</v>
      </c>
      <c r="R507" s="9">
        <f t="shared" si="31"/>
        <v>0.2857142857142857</v>
      </c>
      <c r="S507" t="s">
        <v>8310</v>
      </c>
      <c r="T507" t="s">
        <v>8316</v>
      </c>
    </row>
    <row r="508" spans="1:20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28"/>
        <v>41466.552314814813</v>
      </c>
      <c r="L508" s="14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0.13</v>
      </c>
      <c r="R508" s="9">
        <f t="shared" si="31"/>
        <v>1.3736263736263736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28"/>
        <v>41156.958993055552</v>
      </c>
      <c r="L509" s="14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 s="9">
        <f t="shared" si="31"/>
        <v>3.5164835164835164</v>
      </c>
      <c r="S509" t="s">
        <v>8310</v>
      </c>
      <c r="T509" t="s">
        <v>8316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28"/>
        <v>40995.024317129632</v>
      </c>
      <c r="L510" s="14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 s="9">
        <f t="shared" si="31"/>
        <v>2.197802197802198</v>
      </c>
      <c r="S510" t="s">
        <v>8310</v>
      </c>
      <c r="T510" t="s">
        <v>8316</v>
      </c>
    </row>
    <row r="511" spans="1:20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28"/>
        <v>42153.631597222222</v>
      </c>
      <c r="L511" s="14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 s="9">
        <f t="shared" si="31"/>
        <v>5.4945054945054944E-2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28"/>
        <v>42400.176377314812</v>
      </c>
      <c r="L512" s="14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9">
        <f t="shared" si="31"/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28"/>
        <v>41340.303032407406</v>
      </c>
      <c r="L513" s="14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 s="9">
        <f t="shared" si="31"/>
        <v>0.82417582417582413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si="28"/>
        <v>42649.742210648154</v>
      </c>
      <c r="L514" s="14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0.14000000000000001</v>
      </c>
      <c r="R514" s="9">
        <f t="shared" si="31"/>
        <v>6.043956043956044E-2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ref="K515:K578" si="32">(((J515/60)/60)/24)+DATE(1970,1,1)</f>
        <v>42552.653993055559</v>
      </c>
      <c r="L515" s="14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ROUND((E515/D515)*100,2)</f>
        <v>13.92</v>
      </c>
      <c r="R515" s="9">
        <f t="shared" ref="R515:R578" si="35">E515/182</f>
        <v>38.252747252747255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32"/>
        <v>41830.613969907405</v>
      </c>
      <c r="L516" s="14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</v>
      </c>
      <c r="R516" s="9">
        <f t="shared" si="35"/>
        <v>0.27472527472527475</v>
      </c>
      <c r="S516" t="s">
        <v>8310</v>
      </c>
      <c r="T516" t="s">
        <v>8316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32"/>
        <v>42327.490752314814</v>
      </c>
      <c r="L517" s="14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</v>
      </c>
      <c r="R517" s="9">
        <f t="shared" si="35"/>
        <v>135.44505494505495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32"/>
        <v>42091.778703703705</v>
      </c>
      <c r="L518" s="14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9">
        <f t="shared" si="35"/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32"/>
        <v>42738.615289351852</v>
      </c>
      <c r="L519" s="14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1.37</v>
      </c>
      <c r="R519" s="9">
        <f t="shared" si="35"/>
        <v>1.1263736263736264</v>
      </c>
      <c r="S519" t="s">
        <v>8310</v>
      </c>
      <c r="T519" t="s">
        <v>8316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32"/>
        <v>42223.616018518514</v>
      </c>
      <c r="L520" s="14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9">
        <f t="shared" si="35"/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32"/>
        <v>41218.391446759262</v>
      </c>
      <c r="L521" s="14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</v>
      </c>
      <c r="R521" s="9">
        <f t="shared" si="35"/>
        <v>15.087912087912088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32"/>
        <v>42318.702094907407</v>
      </c>
      <c r="L522" s="14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9">
        <f t="shared" si="35"/>
        <v>28.049450549450551</v>
      </c>
      <c r="S522" t="s">
        <v>8317</v>
      </c>
      <c r="T522" t="s">
        <v>8318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32"/>
        <v>42646.092812499999</v>
      </c>
      <c r="L523" s="14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9">
        <f t="shared" si="35"/>
        <v>28.747252747252748</v>
      </c>
      <c r="S523" t="s">
        <v>8317</v>
      </c>
      <c r="T523" t="s">
        <v>8318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32"/>
        <v>42430.040798611109</v>
      </c>
      <c r="L524" s="14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114.67</v>
      </c>
      <c r="R524" s="9">
        <f t="shared" si="35"/>
        <v>18.901098901098901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32"/>
        <v>42238.13282407407</v>
      </c>
      <c r="L525" s="14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9">
        <f t="shared" si="35"/>
        <v>33.131868131868131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32"/>
        <v>42492.717233796298</v>
      </c>
      <c r="L526" s="14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</v>
      </c>
      <c r="R526" s="9">
        <f t="shared" si="35"/>
        <v>20.898626373626374</v>
      </c>
      <c r="S526" t="s">
        <v>8317</v>
      </c>
      <c r="T526" t="s">
        <v>8318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32"/>
        <v>41850.400937500002</v>
      </c>
      <c r="L527" s="14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9">
        <f t="shared" si="35"/>
        <v>65.934065934065927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32"/>
        <v>42192.591944444444</v>
      </c>
      <c r="L528" s="14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114</v>
      </c>
      <c r="R528" s="9">
        <f t="shared" si="35"/>
        <v>9.395604395604396</v>
      </c>
      <c r="S528" t="s">
        <v>8317</v>
      </c>
      <c r="T528" t="s">
        <v>8318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32"/>
        <v>42753.205625000002</v>
      </c>
      <c r="L529" s="14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9">
        <f t="shared" si="35"/>
        <v>55.412087912087912</v>
      </c>
      <c r="S529" t="s">
        <v>8317</v>
      </c>
      <c r="T529" t="s">
        <v>8318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32"/>
        <v>42155.920219907406</v>
      </c>
      <c r="L530" s="14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</v>
      </c>
      <c r="R530" s="9">
        <f t="shared" si="35"/>
        <v>7.3076923076923075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32"/>
        <v>42725.031180555554</v>
      </c>
      <c r="L531" s="14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130.41999999999999</v>
      </c>
      <c r="R531" s="9">
        <f t="shared" si="35"/>
        <v>8.5989010989010985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32"/>
        <v>42157.591064814813</v>
      </c>
      <c r="L532" s="14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</v>
      </c>
      <c r="R532" s="9">
        <f t="shared" si="35"/>
        <v>20.164835164835164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32"/>
        <v>42676.065150462964</v>
      </c>
      <c r="L533" s="14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9">
        <f t="shared" si="35"/>
        <v>21.978021978021978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32"/>
        <v>42473.007037037038</v>
      </c>
      <c r="L534" s="14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9">
        <f t="shared" si="35"/>
        <v>67.719780219780219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32"/>
        <v>42482.43478009259</v>
      </c>
      <c r="L535" s="14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9">
        <f t="shared" si="35"/>
        <v>11.010989010989011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32"/>
        <v>42270.810995370368</v>
      </c>
      <c r="L536" s="14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104.67</v>
      </c>
      <c r="R536" s="9">
        <f t="shared" si="35"/>
        <v>86.263736263736263</v>
      </c>
      <c r="S536" t="s">
        <v>8317</v>
      </c>
      <c r="T536" t="s">
        <v>8318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32"/>
        <v>42711.545196759253</v>
      </c>
      <c r="L537" s="14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102.5</v>
      </c>
      <c r="R537" s="9">
        <f t="shared" si="35"/>
        <v>11.263736263736265</v>
      </c>
      <c r="S537" t="s">
        <v>8317</v>
      </c>
      <c r="T537" t="s">
        <v>8318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32"/>
        <v>42179.344988425932</v>
      </c>
      <c r="L538" s="14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118.26</v>
      </c>
      <c r="R538" s="9">
        <f t="shared" si="35"/>
        <v>21.442307692307693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32"/>
        <v>42282.768414351856</v>
      </c>
      <c r="L539" s="14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9">
        <f t="shared" si="35"/>
        <v>13.241758241758241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32"/>
        <v>42473.794710648144</v>
      </c>
      <c r="L540" s="14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9">
        <f t="shared" si="35"/>
        <v>83.082417582417577</v>
      </c>
      <c r="S540" t="s">
        <v>8317</v>
      </c>
      <c r="T540" t="s">
        <v>8318</v>
      </c>
    </row>
    <row r="541" spans="1:20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32"/>
        <v>42535.049849537041</v>
      </c>
      <c r="L541" s="14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</v>
      </c>
      <c r="R541" s="9">
        <f t="shared" si="35"/>
        <v>2.7649450549450552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32"/>
        <v>42009.817199074074</v>
      </c>
      <c r="L542" s="14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0.01</v>
      </c>
      <c r="R542" s="9">
        <f t="shared" si="35"/>
        <v>5.4945054945054949E-3</v>
      </c>
      <c r="S542" t="s">
        <v>8319</v>
      </c>
      <c r="T542" t="s">
        <v>8320</v>
      </c>
    </row>
    <row r="543" spans="1:20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32"/>
        <v>42276.046689814815</v>
      </c>
      <c r="L543" s="14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0.56000000000000005</v>
      </c>
      <c r="R543" s="9">
        <f t="shared" si="35"/>
        <v>0.13736263736263737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32"/>
        <v>42433.737453703703</v>
      </c>
      <c r="L544" s="14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0</v>
      </c>
      <c r="R544" s="9">
        <f t="shared" si="35"/>
        <v>5.4945054945054949E-3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32"/>
        <v>41914.092152777775</v>
      </c>
      <c r="L545" s="14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0.32</v>
      </c>
      <c r="R545" s="9">
        <f t="shared" si="35"/>
        <v>0.38461538461538464</v>
      </c>
      <c r="S545" t="s">
        <v>8319</v>
      </c>
      <c r="T545" t="s">
        <v>8320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32"/>
        <v>42525.656944444447</v>
      </c>
      <c r="L546" s="14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 s="9">
        <f t="shared" si="35"/>
        <v>3.2967032967032968E-2</v>
      </c>
      <c r="S546" t="s">
        <v>8319</v>
      </c>
      <c r="T546" t="s">
        <v>8320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32"/>
        <v>42283.592465277776</v>
      </c>
      <c r="L547" s="14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</v>
      </c>
      <c r="R547" s="9">
        <f t="shared" si="35"/>
        <v>75.230769230769226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32"/>
        <v>42249.667997685188</v>
      </c>
      <c r="L548" s="14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0.09</v>
      </c>
      <c r="R548" s="9">
        <f t="shared" si="35"/>
        <v>0.2857142857142857</v>
      </c>
      <c r="S548" t="s">
        <v>8319</v>
      </c>
      <c r="T548" t="s">
        <v>8320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32"/>
        <v>42380.696342592593</v>
      </c>
      <c r="L549" s="14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9">
        <f t="shared" si="35"/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32"/>
        <v>42276.903333333335</v>
      </c>
      <c r="L550" s="14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 s="9">
        <f t="shared" si="35"/>
        <v>4.9450549450549448E-2</v>
      </c>
      <c r="S550" t="s">
        <v>8319</v>
      </c>
      <c r="T550" t="s">
        <v>8320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32"/>
        <v>42163.636828703704</v>
      </c>
      <c r="L551" s="14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2.72</v>
      </c>
      <c r="R551" s="9">
        <f t="shared" si="35"/>
        <v>0.37362637362637363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32"/>
        <v>42753.678761574076</v>
      </c>
      <c r="L552" s="14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</v>
      </c>
      <c r="R552" s="9">
        <f t="shared" si="35"/>
        <v>0.19230769230769232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32"/>
        <v>42173.275740740741</v>
      </c>
      <c r="L553" s="14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</v>
      </c>
      <c r="R553" s="9">
        <f t="shared" si="35"/>
        <v>20.774725274725274</v>
      </c>
      <c r="S553" t="s">
        <v>8319</v>
      </c>
      <c r="T553" t="s">
        <v>8320</v>
      </c>
    </row>
    <row r="554" spans="1:20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32"/>
        <v>42318.616851851853</v>
      </c>
      <c r="L554" s="14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9">
        <f t="shared" si="35"/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32"/>
        <v>41927.71980324074</v>
      </c>
      <c r="L555" s="14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</v>
      </c>
      <c r="R555" s="9">
        <f t="shared" si="35"/>
        <v>0.67582417582417587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32"/>
        <v>41901.684861111113</v>
      </c>
      <c r="L556" s="14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36.590000000000003</v>
      </c>
      <c r="R556" s="9">
        <f t="shared" si="35"/>
        <v>7.7802197802197801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32"/>
        <v>42503.353506944448</v>
      </c>
      <c r="L557" s="14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9">
        <f t="shared" si="35"/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32"/>
        <v>42345.860150462962</v>
      </c>
      <c r="L558" s="14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 s="9">
        <f t="shared" si="35"/>
        <v>1.098901098901099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32"/>
        <v>42676.942164351851</v>
      </c>
      <c r="L559" s="14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</v>
      </c>
      <c r="R559" s="9">
        <f t="shared" si="35"/>
        <v>7.5054945054945055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32"/>
        <v>42057.883159722223</v>
      </c>
      <c r="L560" s="14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9">
        <f t="shared" si="35"/>
        <v>0</v>
      </c>
      <c r="S560" t="s">
        <v>8319</v>
      </c>
      <c r="T560" t="s">
        <v>8320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32"/>
        <v>42321.283101851848</v>
      </c>
      <c r="L561" s="14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0.02</v>
      </c>
      <c r="R561" s="9">
        <f t="shared" si="35"/>
        <v>0.27472527472527475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32"/>
        <v>41960.771354166667</v>
      </c>
      <c r="L562" s="14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0.01</v>
      </c>
      <c r="R562" s="9">
        <f t="shared" si="35"/>
        <v>6.5934065934065936E-2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32"/>
        <v>42268.658715277779</v>
      </c>
      <c r="L563" s="14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0.37</v>
      </c>
      <c r="R563" s="9">
        <f t="shared" si="35"/>
        <v>0.30219780219780218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32"/>
        <v>42692.389062500006</v>
      </c>
      <c r="L564" s="14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9">
        <f t="shared" si="35"/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32"/>
        <v>42022.069988425923</v>
      </c>
      <c r="L565" s="14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0.09</v>
      </c>
      <c r="R565" s="9">
        <f t="shared" si="35"/>
        <v>0.37362637362637363</v>
      </c>
      <c r="S565" t="s">
        <v>8319</v>
      </c>
      <c r="T565" t="s">
        <v>8320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32"/>
        <v>42411.942997685182</v>
      </c>
      <c r="L566" s="14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0.01</v>
      </c>
      <c r="R566" s="9">
        <f t="shared" si="35"/>
        <v>5.4945054945054949E-3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32"/>
        <v>42165.785289351858</v>
      </c>
      <c r="L567" s="14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9">
        <f t="shared" si="35"/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32"/>
        <v>42535.68440972222</v>
      </c>
      <c r="L568" s="14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 s="9">
        <f t="shared" si="35"/>
        <v>5.4945054945054949E-3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32"/>
        <v>41975.842523148152</v>
      </c>
      <c r="L569" s="14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9">
        <f t="shared" si="35"/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32"/>
        <v>42348.9215625</v>
      </c>
      <c r="L570" s="14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 s="9">
        <f t="shared" si="35"/>
        <v>1.3461538461538463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32"/>
        <v>42340.847361111111</v>
      </c>
      <c r="L571" s="14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 s="9">
        <f t="shared" si="35"/>
        <v>0.10989010989010989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32"/>
        <v>42388.798252314817</v>
      </c>
      <c r="L572" s="14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0.17</v>
      </c>
      <c r="R572" s="9">
        <f t="shared" si="35"/>
        <v>0.78021978021978022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32"/>
        <v>42192.816238425927</v>
      </c>
      <c r="L573" s="14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</v>
      </c>
      <c r="R573" s="9">
        <f t="shared" si="35"/>
        <v>0.58241758241758246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32"/>
        <v>42282.71629629629</v>
      </c>
      <c r="L574" s="14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9">
        <f t="shared" si="35"/>
        <v>0</v>
      </c>
      <c r="S574" t="s">
        <v>8319</v>
      </c>
      <c r="T574" t="s">
        <v>8320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32"/>
        <v>41963.050127314811</v>
      </c>
      <c r="L575" s="14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0.39</v>
      </c>
      <c r="R575" s="9">
        <f t="shared" si="35"/>
        <v>1.901098901098901</v>
      </c>
      <c r="S575" t="s">
        <v>8319</v>
      </c>
      <c r="T575" t="s">
        <v>8320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32"/>
        <v>42632.443368055552</v>
      </c>
      <c r="L576" s="14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0.72</v>
      </c>
      <c r="R576" s="9">
        <f t="shared" si="35"/>
        <v>0.43956043956043955</v>
      </c>
      <c r="S576" t="s">
        <v>8319</v>
      </c>
      <c r="T576" t="s">
        <v>8320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32"/>
        <v>42138.692627314813</v>
      </c>
      <c r="L577" s="14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</v>
      </c>
      <c r="R577" s="9">
        <f t="shared" si="35"/>
        <v>1.4230769230769231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si="32"/>
        <v>42031.471666666665</v>
      </c>
      <c r="L578" s="14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0</v>
      </c>
      <c r="R578" s="9">
        <f t="shared" si="35"/>
        <v>5.4945054945054949E-3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ref="K579:K642" si="36">(((J579/60)/60)/24)+DATE(1970,1,1)</f>
        <v>42450.589143518519</v>
      </c>
      <c r="L579" s="14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ROUND((E579/D579)*100,2)</f>
        <v>0.2</v>
      </c>
      <c r="R579" s="9">
        <f t="shared" ref="R579:R642" si="39">E579/182</f>
        <v>5.4945054945054944E-2</v>
      </c>
      <c r="S579" t="s">
        <v>8319</v>
      </c>
      <c r="T579" t="s">
        <v>8320</v>
      </c>
    </row>
    <row r="580" spans="1:20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36"/>
        <v>42230.578622685185</v>
      </c>
      <c r="L580" s="14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0.01</v>
      </c>
      <c r="R580" s="9">
        <f t="shared" si="39"/>
        <v>7.6923076923076927E-2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36"/>
        <v>41968.852118055554</v>
      </c>
      <c r="L581" s="14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1.46</v>
      </c>
      <c r="R581" s="9">
        <f t="shared" si="39"/>
        <v>0.96153846153846156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36"/>
        <v>42605.908182870371</v>
      </c>
      <c r="L582" s="14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0.03</v>
      </c>
      <c r="R582" s="9">
        <f t="shared" si="39"/>
        <v>5.4945054945054949E-3</v>
      </c>
      <c r="S582" t="s">
        <v>8319</v>
      </c>
      <c r="T582" t="s">
        <v>8320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36"/>
        <v>42188.012777777782</v>
      </c>
      <c r="L583" s="14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9">
        <f t="shared" si="39"/>
        <v>0</v>
      </c>
      <c r="S583" t="s">
        <v>8319</v>
      </c>
      <c r="T583" t="s">
        <v>8320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36"/>
        <v>42055.739803240736</v>
      </c>
      <c r="L584" s="14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9">
        <f t="shared" si="39"/>
        <v>0</v>
      </c>
      <c r="S584" t="s">
        <v>8319</v>
      </c>
      <c r="T584" t="s">
        <v>8320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36"/>
        <v>42052.93850694444</v>
      </c>
      <c r="L585" s="14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0.01</v>
      </c>
      <c r="R585" s="9">
        <f t="shared" si="39"/>
        <v>5.4945054945054949E-3</v>
      </c>
      <c r="S585" t="s">
        <v>8319</v>
      </c>
      <c r="T585" t="s">
        <v>8320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36"/>
        <v>42049.716620370367</v>
      </c>
      <c r="L586" s="14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 s="9">
        <f t="shared" si="39"/>
        <v>5.4945054945054944E-2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36"/>
        <v>42283.3909375</v>
      </c>
      <c r="L587" s="14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9">
        <f t="shared" si="39"/>
        <v>0</v>
      </c>
      <c r="S587" t="s">
        <v>8319</v>
      </c>
      <c r="T587" t="s">
        <v>8320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36"/>
        <v>42020.854247685187</v>
      </c>
      <c r="L588" s="14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0.56000000000000005</v>
      </c>
      <c r="R588" s="9">
        <f t="shared" si="39"/>
        <v>0.30769230769230771</v>
      </c>
      <c r="S588" t="s">
        <v>8319</v>
      </c>
      <c r="T588" t="s">
        <v>8320</v>
      </c>
    </row>
    <row r="589" spans="1:20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36"/>
        <v>42080.757326388892</v>
      </c>
      <c r="L589" s="14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</v>
      </c>
      <c r="R589" s="9">
        <f t="shared" si="39"/>
        <v>14.972527472527473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36"/>
        <v>42631.769513888896</v>
      </c>
      <c r="L590" s="14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</v>
      </c>
      <c r="R590" s="9">
        <f t="shared" si="39"/>
        <v>1.6538461538461537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36"/>
        <v>42178.614571759259</v>
      </c>
      <c r="L591" s="14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0.01</v>
      </c>
      <c r="R591" s="9">
        <f t="shared" si="39"/>
        <v>5.4945054945054949E-3</v>
      </c>
      <c r="S591" t="s">
        <v>8319</v>
      </c>
      <c r="T591" t="s">
        <v>8320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36"/>
        <v>42377.554756944446</v>
      </c>
      <c r="L592" s="14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 s="9">
        <f t="shared" si="39"/>
        <v>1.2252747252747254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36"/>
        <v>42177.543171296296</v>
      </c>
      <c r="L593" s="14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0.06</v>
      </c>
      <c r="R593" s="9">
        <f t="shared" si="39"/>
        <v>0.33516483516483514</v>
      </c>
      <c r="S593" t="s">
        <v>8319</v>
      </c>
      <c r="T593" t="s">
        <v>8320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36"/>
        <v>41946.232175925928</v>
      </c>
      <c r="L594" s="14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</v>
      </c>
      <c r="R594" s="9">
        <f t="shared" si="39"/>
        <v>1.3736263736263736</v>
      </c>
      <c r="S594" t="s">
        <v>8319</v>
      </c>
      <c r="T594" t="s">
        <v>8320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36"/>
        <v>42070.677604166667</v>
      </c>
      <c r="L595" s="14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9">
        <f t="shared" si="39"/>
        <v>0.63186813186813184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36"/>
        <v>42446.780162037037</v>
      </c>
      <c r="L596" s="14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</v>
      </c>
      <c r="R596" s="9">
        <f t="shared" si="39"/>
        <v>0.14285714285714285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36"/>
        <v>42083.069884259254</v>
      </c>
      <c r="L597" s="14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0.43</v>
      </c>
      <c r="R597" s="9">
        <f t="shared" si="39"/>
        <v>2.3406593406593408</v>
      </c>
      <c r="S597" t="s">
        <v>8319</v>
      </c>
      <c r="T597" t="s">
        <v>8320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36"/>
        <v>42646.896898148145</v>
      </c>
      <c r="L598" s="14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 s="9">
        <f t="shared" si="39"/>
        <v>3.2967032967032968E-2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36"/>
        <v>42545.705266203702</v>
      </c>
      <c r="L599" s="14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0.27</v>
      </c>
      <c r="R599" s="9">
        <f t="shared" si="39"/>
        <v>0.10989010989010989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36"/>
        <v>41948.00209490741</v>
      </c>
      <c r="L600" s="14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9">
        <f t="shared" si="39"/>
        <v>4.6703296703296706</v>
      </c>
      <c r="S600" t="s">
        <v>8319</v>
      </c>
      <c r="T600" t="s">
        <v>8320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36"/>
        <v>42047.812523148154</v>
      </c>
      <c r="L601" s="14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0.06</v>
      </c>
      <c r="R601" s="9">
        <f t="shared" si="39"/>
        <v>0.17032967032967034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36"/>
        <v>42073.798171296294</v>
      </c>
      <c r="L602" s="14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 s="9">
        <f t="shared" si="39"/>
        <v>0.5494505494505495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36"/>
        <v>41969.858090277776</v>
      </c>
      <c r="L603" s="14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</v>
      </c>
      <c r="R603" s="9">
        <f t="shared" si="39"/>
        <v>0.76923076923076927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36"/>
        <v>42143.79415509259</v>
      </c>
      <c r="L604" s="14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9">
        <f t="shared" si="39"/>
        <v>0</v>
      </c>
      <c r="S604" t="s">
        <v>8319</v>
      </c>
      <c r="T604" t="s">
        <v>8320</v>
      </c>
    </row>
    <row r="605" spans="1:20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36"/>
        <v>41835.639155092591</v>
      </c>
      <c r="L605" s="14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</v>
      </c>
      <c r="R605" s="9">
        <f t="shared" si="39"/>
        <v>3.2418681318681317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36"/>
        <v>41849.035370370373</v>
      </c>
      <c r="L606" s="14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9">
        <f t="shared" si="39"/>
        <v>0</v>
      </c>
      <c r="S606" t="s">
        <v>8319</v>
      </c>
      <c r="T606" t="s">
        <v>8320</v>
      </c>
    </row>
    <row r="607" spans="1:20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36"/>
        <v>42194.357731481476</v>
      </c>
      <c r="L607" s="14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9">
        <f t="shared" si="39"/>
        <v>0.71978021978021978</v>
      </c>
      <c r="S607" t="s">
        <v>8319</v>
      </c>
      <c r="T607" t="s">
        <v>8320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36"/>
        <v>42102.650567129633</v>
      </c>
      <c r="L608" s="14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 s="9">
        <f t="shared" si="39"/>
        <v>5.4945054945054944E-2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36"/>
        <v>42300.825648148151</v>
      </c>
      <c r="L609" s="14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9">
        <f t="shared" si="39"/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36"/>
        <v>42140.921064814815</v>
      </c>
      <c r="L610" s="14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</v>
      </c>
      <c r="R610" s="9">
        <f t="shared" si="39"/>
        <v>8.0274725274725274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36"/>
        <v>42307.034074074079</v>
      </c>
      <c r="L611" s="14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</v>
      </c>
      <c r="R611" s="9">
        <f t="shared" si="39"/>
        <v>2.7472527472527472E-2</v>
      </c>
      <c r="S611" t="s">
        <v>8319</v>
      </c>
      <c r="T611" t="s">
        <v>8320</v>
      </c>
    </row>
    <row r="612" spans="1:20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36"/>
        <v>42086.83085648148</v>
      </c>
      <c r="L612" s="14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9">
        <f t="shared" si="39"/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36"/>
        <v>42328.560613425929</v>
      </c>
      <c r="L613" s="14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9">
        <f t="shared" si="39"/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36"/>
        <v>42585.031782407401</v>
      </c>
      <c r="L614" s="14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9">
        <f t="shared" si="39"/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36"/>
        <v>42247.496759259258</v>
      </c>
      <c r="L615" s="14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</v>
      </c>
      <c r="R615" s="9">
        <f t="shared" si="39"/>
        <v>70.428571428571431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36"/>
        <v>42515.061805555553</v>
      </c>
      <c r="L616" s="14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9">
        <f t="shared" si="39"/>
        <v>0</v>
      </c>
      <c r="S616" t="s">
        <v>8319</v>
      </c>
      <c r="T616" t="s">
        <v>8320</v>
      </c>
    </row>
    <row r="617" spans="1:20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36"/>
        <v>42242.122210648144</v>
      </c>
      <c r="L617" s="14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9">
        <f t="shared" si="39"/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36"/>
        <v>42761.376238425932</v>
      </c>
      <c r="L618" s="14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9">
        <f t="shared" si="39"/>
        <v>0</v>
      </c>
      <c r="S618" t="s">
        <v>8319</v>
      </c>
      <c r="T618" t="s">
        <v>8320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36"/>
        <v>42087.343090277776</v>
      </c>
      <c r="L619" s="14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 s="9">
        <f t="shared" si="39"/>
        <v>0.32967032967032966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36"/>
        <v>42317.810219907406</v>
      </c>
      <c r="L620" s="14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9">
        <f t="shared" si="39"/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36"/>
        <v>41908.650347222225</v>
      </c>
      <c r="L621" s="14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0</v>
      </c>
      <c r="R621" s="9">
        <f t="shared" si="39"/>
        <v>5.4945054945054949E-3</v>
      </c>
      <c r="S621" t="s">
        <v>8319</v>
      </c>
      <c r="T621" t="s">
        <v>8320</v>
      </c>
    </row>
    <row r="622" spans="1:20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36"/>
        <v>41831.716874999998</v>
      </c>
      <c r="L622" s="14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 s="9">
        <f t="shared" si="39"/>
        <v>1.6483516483516483</v>
      </c>
      <c r="S622" t="s">
        <v>8319</v>
      </c>
      <c r="T622" t="s">
        <v>8320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36"/>
        <v>42528.987696759257</v>
      </c>
      <c r="L623" s="14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</v>
      </c>
      <c r="R623" s="9">
        <f t="shared" si="39"/>
        <v>1.4340659340659341</v>
      </c>
      <c r="S623" t="s">
        <v>8319</v>
      </c>
      <c r="T623" t="s">
        <v>8320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36"/>
        <v>42532.774745370371</v>
      </c>
      <c r="L624" s="14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</v>
      </c>
      <c r="R624" s="9">
        <f t="shared" si="39"/>
        <v>1.8736263736263736</v>
      </c>
      <c r="S624" t="s">
        <v>8319</v>
      </c>
      <c r="T624" t="s">
        <v>8320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36"/>
        <v>42122.009224537032</v>
      </c>
      <c r="L625" s="14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9">
        <f t="shared" si="39"/>
        <v>0</v>
      </c>
      <c r="S625" t="s">
        <v>8319</v>
      </c>
      <c r="T625" t="s">
        <v>8320</v>
      </c>
    </row>
    <row r="626" spans="1:20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36"/>
        <v>42108.988900462966</v>
      </c>
      <c r="L626" s="14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9">
        <f t="shared" si="39"/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36"/>
        <v>42790.895567129628</v>
      </c>
      <c r="L627" s="14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9">
        <f t="shared" si="39"/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36"/>
        <v>42198.559479166666</v>
      </c>
      <c r="L628" s="14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</v>
      </c>
      <c r="R628" s="9">
        <f t="shared" si="39"/>
        <v>23.873626373626372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36"/>
        <v>42384.306840277779</v>
      </c>
      <c r="L629" s="14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 s="9">
        <f t="shared" si="39"/>
        <v>0.49450549450549453</v>
      </c>
      <c r="S629" t="s">
        <v>8319</v>
      </c>
      <c r="T629" t="s">
        <v>8320</v>
      </c>
    </row>
    <row r="630" spans="1:20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36"/>
        <v>41803.692789351851</v>
      </c>
      <c r="L630" s="14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9">
        <f t="shared" si="39"/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36"/>
        <v>42474.637824074074</v>
      </c>
      <c r="L631" s="14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0.18</v>
      </c>
      <c r="R631" s="9">
        <f t="shared" si="39"/>
        <v>1.9230769230769231</v>
      </c>
      <c r="S631" t="s">
        <v>8319</v>
      </c>
      <c r="T631" t="s">
        <v>8320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36"/>
        <v>42223.619456018518</v>
      </c>
      <c r="L632" s="14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0.08</v>
      </c>
      <c r="R632" s="9">
        <f t="shared" si="39"/>
        <v>5.4945054945054944E-2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36"/>
        <v>42489.772326388891</v>
      </c>
      <c r="L633" s="14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 s="9">
        <f t="shared" si="39"/>
        <v>3.7912087912087911</v>
      </c>
      <c r="S633" t="s">
        <v>8319</v>
      </c>
      <c r="T633" t="s">
        <v>8320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36"/>
        <v>42303.659317129626</v>
      </c>
      <c r="L634" s="14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9">
        <f t="shared" si="39"/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36"/>
        <v>42507.29932870371</v>
      </c>
      <c r="L635" s="14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 s="9">
        <f t="shared" si="39"/>
        <v>6.8406593406593403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36"/>
        <v>42031.928576388891</v>
      </c>
      <c r="L636" s="14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 s="9">
        <f t="shared" si="39"/>
        <v>5.4945054945054949E-3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36"/>
        <v>42076.092152777783</v>
      </c>
      <c r="L637" s="14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0.01</v>
      </c>
      <c r="R637" s="9">
        <f t="shared" si="39"/>
        <v>1.098901098901099E-2</v>
      </c>
      <c r="S637" t="s">
        <v>8319</v>
      </c>
      <c r="T637" t="s">
        <v>8320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36"/>
        <v>42131.455439814818</v>
      </c>
      <c r="L638" s="14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 s="9">
        <f t="shared" si="39"/>
        <v>2.197802197802198E-2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36"/>
        <v>42762.962013888886</v>
      </c>
      <c r="L639" s="14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9">
        <f t="shared" si="39"/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36"/>
        <v>42759.593310185184</v>
      </c>
      <c r="L640" s="14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0.01</v>
      </c>
      <c r="R640" s="9">
        <f t="shared" si="39"/>
        <v>9.8901098901098897E-2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36"/>
        <v>41865.583275462966</v>
      </c>
      <c r="L641" s="14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0</v>
      </c>
      <c r="R641" s="9">
        <f t="shared" si="39"/>
        <v>5.4945054945054949E-3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si="36"/>
        <v>42683.420312500006</v>
      </c>
      <c r="L642" s="14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144.29</v>
      </c>
      <c r="R642" s="9">
        <f t="shared" si="39"/>
        <v>0.55494505494505497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ref="K643:K706" si="40">(((J643/60)/60)/24)+DATE(1970,1,1)</f>
        <v>42199.57</v>
      </c>
      <c r="L643" s="14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ROUND((E643/D643)*100,2)</f>
        <v>119.16</v>
      </c>
      <c r="R643" s="9">
        <f t="shared" ref="R643:R706" si="43">E643/182</f>
        <v>261.89560439560438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40"/>
        <v>42199.651319444441</v>
      </c>
      <c r="L644" s="14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1460.49</v>
      </c>
      <c r="R644" s="9">
        <f t="shared" si="43"/>
        <v>1604.9285714285713</v>
      </c>
      <c r="S644" t="s">
        <v>8319</v>
      </c>
      <c r="T644" t="s">
        <v>8321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40"/>
        <v>42100.642071759255</v>
      </c>
      <c r="L645" s="14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105.81</v>
      </c>
      <c r="R645" s="9">
        <f t="shared" si="43"/>
        <v>145.34065934065933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40"/>
        <v>41898.665960648148</v>
      </c>
      <c r="L646" s="14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300.12</v>
      </c>
      <c r="R646" s="9">
        <f t="shared" si="43"/>
        <v>412.24989010989009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40"/>
        <v>42564.026319444441</v>
      </c>
      <c r="L647" s="14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9">
        <f t="shared" si="43"/>
        <v>30.626373626373628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40"/>
        <v>41832.852627314816</v>
      </c>
      <c r="L648" s="14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131.88</v>
      </c>
      <c r="R648" s="9">
        <f t="shared" si="43"/>
        <v>5.7967582417582415</v>
      </c>
      <c r="S648" t="s">
        <v>8319</v>
      </c>
      <c r="T648" t="s">
        <v>8321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40"/>
        <v>42416.767928240741</v>
      </c>
      <c r="L649" s="14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9">
        <f t="shared" si="43"/>
        <v>11.763736263736265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40"/>
        <v>41891.693379629629</v>
      </c>
      <c r="L650" s="14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</v>
      </c>
      <c r="R650" s="9">
        <f t="shared" si="43"/>
        <v>243.8901098901099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40"/>
        <v>41877.912187499998</v>
      </c>
      <c r="L651" s="14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9">
        <f t="shared" si="43"/>
        <v>19.225274725274726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40"/>
        <v>41932.036851851852</v>
      </c>
      <c r="L652" s="14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9">
        <f t="shared" si="43"/>
        <v>9.2637362637362646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40"/>
        <v>41956.017488425925</v>
      </c>
      <c r="L653" s="14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100.53</v>
      </c>
      <c r="R653" s="9">
        <f t="shared" si="43"/>
        <v>138.08791208791209</v>
      </c>
      <c r="S653" t="s">
        <v>8319</v>
      </c>
      <c r="T653" t="s">
        <v>8321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40"/>
        <v>42675.690393518518</v>
      </c>
      <c r="L654" s="14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100.47</v>
      </c>
      <c r="R654" s="9">
        <f t="shared" si="43"/>
        <v>16.560439560439562</v>
      </c>
      <c r="S654" t="s">
        <v>8319</v>
      </c>
      <c r="T654" t="s">
        <v>8321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40"/>
        <v>42199.618518518517</v>
      </c>
      <c r="L655" s="14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141.44999999999999</v>
      </c>
      <c r="R655" s="9">
        <f t="shared" si="43"/>
        <v>582.88186813186815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40"/>
        <v>42163.957326388889</v>
      </c>
      <c r="L656" s="14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267.29000000000002</v>
      </c>
      <c r="R656" s="9">
        <f t="shared" si="43"/>
        <v>176.23626373626374</v>
      </c>
      <c r="S656" t="s">
        <v>8319</v>
      </c>
      <c r="T656" t="s">
        <v>8321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40"/>
        <v>42045.957314814819</v>
      </c>
      <c r="L657" s="14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146.88999999999999</v>
      </c>
      <c r="R657" s="9">
        <f t="shared" si="43"/>
        <v>64.565934065934073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40"/>
        <v>42417.804618055554</v>
      </c>
      <c r="L658" s="14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9">
        <f t="shared" si="43"/>
        <v>58.670329670329672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40"/>
        <v>42331.84574074074</v>
      </c>
      <c r="L659" s="14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125.7</v>
      </c>
      <c r="R659" s="9">
        <f t="shared" si="43"/>
        <v>103.59890109890109</v>
      </c>
      <c r="S659" t="s">
        <v>8319</v>
      </c>
      <c r="T659" t="s">
        <v>8321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40"/>
        <v>42179.160752314812</v>
      </c>
      <c r="L660" s="14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</v>
      </c>
      <c r="R660" s="9">
        <f t="shared" si="43"/>
        <v>165.80769230769232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40"/>
        <v>42209.593692129631</v>
      </c>
      <c r="L661" s="14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100.57</v>
      </c>
      <c r="R661" s="9">
        <f t="shared" si="43"/>
        <v>16.576923076923077</v>
      </c>
      <c r="S661" t="s">
        <v>8319</v>
      </c>
      <c r="T661" t="s">
        <v>8321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40"/>
        <v>41922.741655092592</v>
      </c>
      <c r="L662" s="14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3.06</v>
      </c>
      <c r="R662" s="9">
        <f t="shared" si="43"/>
        <v>8.4010989010989015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40"/>
        <v>42636.645358796297</v>
      </c>
      <c r="L663" s="14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 s="9">
        <f t="shared" si="43"/>
        <v>0.52197802197802201</v>
      </c>
      <c r="S663" t="s">
        <v>8319</v>
      </c>
      <c r="T663" t="s">
        <v>8321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40"/>
        <v>41990.438043981485</v>
      </c>
      <c r="L664" s="14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 s="9">
        <f t="shared" si="43"/>
        <v>0.8571428571428571</v>
      </c>
      <c r="S664" t="s">
        <v>8319</v>
      </c>
      <c r="T664" t="s">
        <v>8321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40"/>
        <v>42173.843240740738</v>
      </c>
      <c r="L665" s="14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</v>
      </c>
      <c r="R665" s="9">
        <f t="shared" si="43"/>
        <v>3.8461538461538463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40"/>
        <v>42077.666377314818</v>
      </c>
      <c r="L666" s="14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</v>
      </c>
      <c r="R666" s="9">
        <f t="shared" si="43"/>
        <v>4.9670329670329672</v>
      </c>
      <c r="S666" t="s">
        <v>8319</v>
      </c>
      <c r="T666" t="s">
        <v>8321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40"/>
        <v>42688.711354166662</v>
      </c>
      <c r="L667" s="14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9">
        <f t="shared" si="43"/>
        <v>10.241758241758241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40"/>
        <v>41838.832152777781</v>
      </c>
      <c r="L668" s="14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0</v>
      </c>
      <c r="R668" s="9">
        <f t="shared" si="43"/>
        <v>4.3956043956043959E-2</v>
      </c>
      <c r="S668" t="s">
        <v>8319</v>
      </c>
      <c r="T668" t="s">
        <v>8321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40"/>
        <v>42632.373414351852</v>
      </c>
      <c r="L669" s="14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 s="9">
        <f t="shared" si="43"/>
        <v>27.527472527472529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40"/>
        <v>42090.831273148149</v>
      </c>
      <c r="L670" s="14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4.5599999999999996</v>
      </c>
      <c r="R670" s="9">
        <f t="shared" si="43"/>
        <v>3.7582417582417582</v>
      </c>
      <c r="S670" t="s">
        <v>8319</v>
      </c>
      <c r="T670" t="s">
        <v>8321</v>
      </c>
    </row>
    <row r="671" spans="1:20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40"/>
        <v>42527.625671296293</v>
      </c>
      <c r="L671" s="14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21.51</v>
      </c>
      <c r="R671" s="9">
        <f t="shared" si="43"/>
        <v>236.34615384615384</v>
      </c>
      <c r="S671" t="s">
        <v>8319</v>
      </c>
      <c r="T671" t="s">
        <v>8321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40"/>
        <v>42506.709722222222</v>
      </c>
      <c r="L672" s="14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29.28</v>
      </c>
      <c r="R672" s="9">
        <f t="shared" si="43"/>
        <v>144.77472527472528</v>
      </c>
      <c r="S672" t="s">
        <v>8319</v>
      </c>
      <c r="T672" t="s">
        <v>8321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40"/>
        <v>41984.692731481482</v>
      </c>
      <c r="L673" s="14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39.43</v>
      </c>
      <c r="R673" s="9">
        <f t="shared" si="43"/>
        <v>64.989010989010993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40"/>
        <v>41974.219490740739</v>
      </c>
      <c r="L674" s="14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21.63</v>
      </c>
      <c r="R674" s="9">
        <f t="shared" si="43"/>
        <v>59.417582417582416</v>
      </c>
      <c r="S674" t="s">
        <v>8319</v>
      </c>
      <c r="T674" t="s">
        <v>8321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40"/>
        <v>41838.840474537035</v>
      </c>
      <c r="L675" s="14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0.21</v>
      </c>
      <c r="R675" s="9">
        <f t="shared" si="43"/>
        <v>1.1263736263736264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40"/>
        <v>41803.116053240738</v>
      </c>
      <c r="L676" s="14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 s="9">
        <f t="shared" si="43"/>
        <v>8.2417582417582416E-2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40"/>
        <v>41975.930601851855</v>
      </c>
      <c r="L677" s="14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 s="9">
        <f t="shared" si="43"/>
        <v>4.895604395604396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40"/>
        <v>42012.768298611118</v>
      </c>
      <c r="L678" s="14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</v>
      </c>
      <c r="R678" s="9">
        <f t="shared" si="43"/>
        <v>8.0824175824175821</v>
      </c>
      <c r="S678" t="s">
        <v>8319</v>
      </c>
      <c r="T678" t="s">
        <v>8321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40"/>
        <v>42504.403877314813</v>
      </c>
      <c r="L679" s="14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</v>
      </c>
      <c r="R679" s="9">
        <f t="shared" si="43"/>
        <v>70.285714285714292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40"/>
        <v>42481.376597222217</v>
      </c>
      <c r="L680" s="14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</v>
      </c>
      <c r="R680" s="9">
        <f t="shared" si="43"/>
        <v>6.0879120879120876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40"/>
        <v>42556.695706018523</v>
      </c>
      <c r="L681" s="14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15.49</v>
      </c>
      <c r="R681" s="9">
        <f t="shared" si="43"/>
        <v>48.5</v>
      </c>
      <c r="S681" t="s">
        <v>8319</v>
      </c>
      <c r="T681" t="s">
        <v>8321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40"/>
        <v>41864.501516203702</v>
      </c>
      <c r="L682" s="14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</v>
      </c>
      <c r="R682" s="9">
        <f t="shared" si="43"/>
        <v>106.78021978021978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40"/>
        <v>42639.805601851855</v>
      </c>
      <c r="L683" s="14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 s="9">
        <f t="shared" si="43"/>
        <v>5.4945054945054949E-3</v>
      </c>
      <c r="S683" t="s">
        <v>8319</v>
      </c>
      <c r="T683" t="s">
        <v>8321</v>
      </c>
    </row>
    <row r="684" spans="1:20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40"/>
        <v>42778.765300925923</v>
      </c>
      <c r="L684" s="14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0.11</v>
      </c>
      <c r="R684" s="9">
        <f t="shared" si="43"/>
        <v>0.29120879120879123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40"/>
        <v>42634.900046296301</v>
      </c>
      <c r="L685" s="14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</v>
      </c>
      <c r="R685" s="9">
        <f t="shared" si="43"/>
        <v>1.6373626373626373</v>
      </c>
      <c r="S685" t="s">
        <v>8319</v>
      </c>
      <c r="T685" t="s">
        <v>8321</v>
      </c>
    </row>
    <row r="686" spans="1:20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40"/>
        <v>41809.473275462966</v>
      </c>
      <c r="L686" s="14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</v>
      </c>
      <c r="R686" s="9">
        <f t="shared" si="43"/>
        <v>131.58241758241758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40"/>
        <v>41971.866574074069</v>
      </c>
      <c r="L687" s="14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</v>
      </c>
      <c r="R687" s="9">
        <f t="shared" si="43"/>
        <v>3.0384615384615383</v>
      </c>
      <c r="S687" t="s">
        <v>8319</v>
      </c>
      <c r="T687" t="s">
        <v>8321</v>
      </c>
    </row>
    <row r="688" spans="1:20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40"/>
        <v>42189.673263888893</v>
      </c>
      <c r="L688" s="14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9">
        <f t="shared" si="43"/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40"/>
        <v>42711.750613425931</v>
      </c>
      <c r="L689" s="14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 s="9">
        <f t="shared" si="43"/>
        <v>19.505494505494507</v>
      </c>
      <c r="S689" t="s">
        <v>8319</v>
      </c>
      <c r="T689" t="s">
        <v>8321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40"/>
        <v>42262.104780092588</v>
      </c>
      <c r="L690" s="14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9">
        <f t="shared" si="43"/>
        <v>80.208791208791212</v>
      </c>
      <c r="S690" t="s">
        <v>8319</v>
      </c>
      <c r="T690" t="s">
        <v>8321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40"/>
        <v>42675.66778935185</v>
      </c>
      <c r="L691" s="14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57.65</v>
      </c>
      <c r="R691" s="9">
        <f t="shared" si="43"/>
        <v>633.50274725274721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40"/>
        <v>42579.634733796294</v>
      </c>
      <c r="L692" s="14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 s="9">
        <f t="shared" si="43"/>
        <v>13.56043956043956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40"/>
        <v>42158.028310185182</v>
      </c>
      <c r="L693" s="14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 s="9">
        <f t="shared" si="43"/>
        <v>1.4285714285714286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40"/>
        <v>42696.37572916667</v>
      </c>
      <c r="L694" s="14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6.53</v>
      </c>
      <c r="R694" s="9">
        <f t="shared" si="43"/>
        <v>7.1758241758241761</v>
      </c>
      <c r="S694" t="s">
        <v>8319</v>
      </c>
      <c r="T694" t="s">
        <v>8321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40"/>
        <v>42094.808182870373</v>
      </c>
      <c r="L695" s="14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35.340000000000003</v>
      </c>
      <c r="R695" s="9">
        <f t="shared" si="43"/>
        <v>194.16483516483515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40"/>
        <v>42737.663877314815</v>
      </c>
      <c r="L696" s="14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</v>
      </c>
      <c r="R696" s="9">
        <f t="shared" si="43"/>
        <v>3.2417582417582418</v>
      </c>
      <c r="S696" t="s">
        <v>8319</v>
      </c>
      <c r="T696" t="s">
        <v>8321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40"/>
        <v>41913.521064814813</v>
      </c>
      <c r="L697" s="14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 s="9">
        <f t="shared" si="43"/>
        <v>3.4945054945054945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40"/>
        <v>41815.927106481482</v>
      </c>
      <c r="L698" s="14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0</v>
      </c>
      <c r="R698" s="9">
        <f t="shared" si="43"/>
        <v>5.4945054945054949E-3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40"/>
        <v>42388.523020833338</v>
      </c>
      <c r="L699" s="14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46.38</v>
      </c>
      <c r="R699" s="9">
        <f t="shared" si="43"/>
        <v>12.741758241758241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40"/>
        <v>41866.931076388886</v>
      </c>
      <c r="L700" s="14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 s="9">
        <f t="shared" si="43"/>
        <v>84.560439560439562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40"/>
        <v>41563.485509259262</v>
      </c>
      <c r="L701" s="14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</v>
      </c>
      <c r="R701" s="9">
        <f t="shared" si="43"/>
        <v>588.72934065934066</v>
      </c>
      <c r="S701" t="s">
        <v>8319</v>
      </c>
      <c r="T701" t="s">
        <v>8321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40"/>
        <v>42715.688437500001</v>
      </c>
      <c r="L702" s="14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2.69</v>
      </c>
      <c r="R702" s="9">
        <f t="shared" si="43"/>
        <v>2.2142857142857144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40"/>
        <v>41813.662962962961</v>
      </c>
      <c r="L703" s="14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9">
        <f t="shared" si="43"/>
        <v>33.615384615384613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40"/>
        <v>42668.726701388892</v>
      </c>
      <c r="L704" s="14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</v>
      </c>
      <c r="R704" s="9">
        <f t="shared" si="43"/>
        <v>25.395659340659343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40"/>
        <v>42711.950798611113</v>
      </c>
      <c r="L705" s="14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 s="9">
        <f t="shared" si="43"/>
        <v>4.5989010989010985</v>
      </c>
      <c r="S705" t="s">
        <v>8319</v>
      </c>
      <c r="T705" t="s">
        <v>8321</v>
      </c>
    </row>
    <row r="706" spans="1:20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si="40"/>
        <v>42726.192916666667</v>
      </c>
      <c r="L706" s="14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</v>
      </c>
      <c r="R706" s="9">
        <f t="shared" si="43"/>
        <v>2.6428571428571428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ref="K707:K770" si="44">(((J707/60)/60)/24)+DATE(1970,1,1)</f>
        <v>42726.491643518515</v>
      </c>
      <c r="L707" s="14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ROUND((E707/D707)*100,2)</f>
        <v>0.98</v>
      </c>
      <c r="R707" s="9">
        <f t="shared" ref="R707:R770" si="47">E707/182</f>
        <v>5.3681318681318677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44"/>
        <v>42676.995173611111</v>
      </c>
      <c r="L708" s="14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9">
        <f t="shared" si="47"/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44"/>
        <v>42696.663506944446</v>
      </c>
      <c r="L709" s="14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78.930000000000007</v>
      </c>
      <c r="R709" s="9">
        <f t="shared" si="47"/>
        <v>294.89340659340661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44"/>
        <v>41835.581018518518</v>
      </c>
      <c r="L710" s="14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</v>
      </c>
      <c r="R710" s="9">
        <f t="shared" si="47"/>
        <v>48.554945054945058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44"/>
        <v>41948.041192129633</v>
      </c>
      <c r="L711" s="14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0.41</v>
      </c>
      <c r="R711" s="9">
        <f t="shared" si="47"/>
        <v>0.33516483516483514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44"/>
        <v>41837.984976851854</v>
      </c>
      <c r="L712" s="14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9">
        <f t="shared" si="47"/>
        <v>0</v>
      </c>
      <c r="S712" t="s">
        <v>8319</v>
      </c>
      <c r="T712" t="s">
        <v>8321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44"/>
        <v>42678.459120370375</v>
      </c>
      <c r="L713" s="14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</v>
      </c>
      <c r="R713" s="9">
        <f t="shared" si="47"/>
        <v>185.66483516483515</v>
      </c>
      <c r="S713" t="s">
        <v>8319</v>
      </c>
      <c r="T713" t="s">
        <v>8321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44"/>
        <v>42384.680925925932</v>
      </c>
      <c r="L714" s="14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0.22</v>
      </c>
      <c r="R714" s="9">
        <f t="shared" si="47"/>
        <v>0.57692307692307687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44"/>
        <v>42496.529305555552</v>
      </c>
      <c r="L715" s="14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0.8</v>
      </c>
      <c r="R715" s="9">
        <f t="shared" si="47"/>
        <v>1.0934065934065933</v>
      </c>
      <c r="S715" t="s">
        <v>8319</v>
      </c>
      <c r="T715" t="s">
        <v>8321</v>
      </c>
    </row>
    <row r="716" spans="1:20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44"/>
        <v>42734.787986111114</v>
      </c>
      <c r="L716" s="14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</v>
      </c>
      <c r="R716" s="9">
        <f t="shared" si="47"/>
        <v>12.357142857142858</v>
      </c>
      <c r="S716" t="s">
        <v>8319</v>
      </c>
      <c r="T716" t="s">
        <v>8321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44"/>
        <v>42273.090740740736</v>
      </c>
      <c r="L717" s="14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</v>
      </c>
      <c r="R717" s="9">
        <f t="shared" si="47"/>
        <v>7.6318681318681323</v>
      </c>
      <c r="S717" t="s">
        <v>8319</v>
      </c>
      <c r="T717" t="s">
        <v>8321</v>
      </c>
    </row>
    <row r="718" spans="1:20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44"/>
        <v>41940.658645833333</v>
      </c>
      <c r="L718" s="14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10.210000000000001</v>
      </c>
      <c r="R718" s="9">
        <f t="shared" si="47"/>
        <v>3.9285714285714284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44"/>
        <v>41857.854189814818</v>
      </c>
      <c r="L719" s="14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0.31</v>
      </c>
      <c r="R719" s="9">
        <f t="shared" si="47"/>
        <v>1.6758241758241759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44"/>
        <v>42752.845451388886</v>
      </c>
      <c r="L720" s="14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 s="9">
        <f t="shared" si="47"/>
        <v>0.49450549450549453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44"/>
        <v>42409.040231481486</v>
      </c>
      <c r="L721" s="14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</v>
      </c>
      <c r="R721" s="9">
        <f t="shared" si="47"/>
        <v>1.0659340659340659</v>
      </c>
      <c r="S721" t="s">
        <v>8319</v>
      </c>
      <c r="T721" t="s">
        <v>8321</v>
      </c>
    </row>
    <row r="722" spans="1:20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44"/>
        <v>40909.649201388893</v>
      </c>
      <c r="L722" s="14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143.94999999999999</v>
      </c>
      <c r="R722" s="9">
        <f t="shared" si="47"/>
        <v>15.027472527472527</v>
      </c>
      <c r="S722" t="s">
        <v>8322</v>
      </c>
      <c r="T722" t="s">
        <v>8323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44"/>
        <v>41807.571840277778</v>
      </c>
      <c r="L723" s="14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122.11</v>
      </c>
      <c r="R723" s="9">
        <f t="shared" si="47"/>
        <v>55.016483516483518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44"/>
        <v>40977.805300925924</v>
      </c>
      <c r="L724" s="14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132.02000000000001</v>
      </c>
      <c r="R724" s="9">
        <f t="shared" si="47"/>
        <v>181.35164835164835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44"/>
        <v>42184.816539351858</v>
      </c>
      <c r="L725" s="14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</v>
      </c>
      <c r="R725" s="9">
        <f t="shared" si="47"/>
        <v>30.049450549450551</v>
      </c>
      <c r="S725" t="s">
        <v>8322</v>
      </c>
      <c r="T725" t="s">
        <v>8323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44"/>
        <v>40694.638460648144</v>
      </c>
      <c r="L726" s="14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</v>
      </c>
      <c r="R726" s="9">
        <f t="shared" si="47"/>
        <v>40.565989010989014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44"/>
        <v>42321.626296296294</v>
      </c>
      <c r="L727" s="14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</v>
      </c>
      <c r="R727" s="9">
        <f t="shared" si="47"/>
        <v>110.27472527472527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44"/>
        <v>41346.042673611111</v>
      </c>
      <c r="L728" s="14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9">
        <f t="shared" si="47"/>
        <v>13.928571428571429</v>
      </c>
      <c r="S728" t="s">
        <v>8322</v>
      </c>
      <c r="T728" t="s">
        <v>8323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44"/>
        <v>41247.020243055551</v>
      </c>
      <c r="L729" s="14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</v>
      </c>
      <c r="R729" s="9">
        <f t="shared" si="47"/>
        <v>29.906593406593405</v>
      </c>
      <c r="S729" t="s">
        <v>8322</v>
      </c>
      <c r="T729" t="s">
        <v>8323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44"/>
        <v>40731.837465277778</v>
      </c>
      <c r="L730" s="14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105.57</v>
      </c>
      <c r="R730" s="9">
        <f t="shared" si="47"/>
        <v>43.502472527472527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44"/>
        <v>41111.185891203706</v>
      </c>
      <c r="L731" s="14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9">
        <f t="shared" si="47"/>
        <v>28.714285714285715</v>
      </c>
      <c r="S731" t="s">
        <v>8322</v>
      </c>
      <c r="T731" t="s">
        <v>8323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44"/>
        <v>40854.745266203703</v>
      </c>
      <c r="L732" s="14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9">
        <f t="shared" si="47"/>
        <v>145.26373626373626</v>
      </c>
      <c r="S732" t="s">
        <v>8322</v>
      </c>
      <c r="T732" t="s">
        <v>8323</v>
      </c>
    </row>
    <row r="733" spans="1:20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44"/>
        <v>40879.795682870368</v>
      </c>
      <c r="L733" s="14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9">
        <f t="shared" si="47"/>
        <v>34.615384615384613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44"/>
        <v>41486.424317129626</v>
      </c>
      <c r="L734" s="14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9">
        <f t="shared" si="47"/>
        <v>0.35164835164835168</v>
      </c>
      <c r="S734" t="s">
        <v>8322</v>
      </c>
      <c r="T734" t="s">
        <v>8323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44"/>
        <v>41598.420046296298</v>
      </c>
      <c r="L735" s="14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9">
        <f t="shared" si="47"/>
        <v>16.549450549450551</v>
      </c>
      <c r="S735" t="s">
        <v>8322</v>
      </c>
      <c r="T735" t="s">
        <v>8323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44"/>
        <v>42102.164583333331</v>
      </c>
      <c r="L736" s="14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125.53</v>
      </c>
      <c r="R736" s="9">
        <f t="shared" si="47"/>
        <v>58.626373626373628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44"/>
        <v>41946.029467592591</v>
      </c>
      <c r="L737" s="14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114.41</v>
      </c>
      <c r="R737" s="9">
        <f t="shared" si="47"/>
        <v>295.44505494505495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44"/>
        <v>41579.734259259261</v>
      </c>
      <c r="L738" s="14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315.14</v>
      </c>
      <c r="R738" s="9">
        <f t="shared" si="47"/>
        <v>62.335164835164832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44"/>
        <v>41667.275312500002</v>
      </c>
      <c r="L739" s="14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122.4</v>
      </c>
      <c r="R739" s="9">
        <f t="shared" si="47"/>
        <v>33.626373626373628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44"/>
        <v>41943.604097222218</v>
      </c>
      <c r="L740" s="14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</v>
      </c>
      <c r="R740" s="9">
        <f t="shared" si="47"/>
        <v>8.7967032967032974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44"/>
        <v>41829.502650462964</v>
      </c>
      <c r="L741" s="14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158.33000000000001</v>
      </c>
      <c r="R741" s="9">
        <f t="shared" si="47"/>
        <v>52.197802197802197</v>
      </c>
      <c r="S741" t="s">
        <v>8322</v>
      </c>
      <c r="T741" t="s">
        <v>8323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44"/>
        <v>42162.146782407406</v>
      </c>
      <c r="L742" s="14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9">
        <f t="shared" si="47"/>
        <v>17.703296703296704</v>
      </c>
      <c r="S742" t="s">
        <v>8322</v>
      </c>
      <c r="T742" t="s">
        <v>8323</v>
      </c>
    </row>
    <row r="743" spans="1:20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44"/>
        <v>41401.648217592592</v>
      </c>
      <c r="L743" s="14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102.26</v>
      </c>
      <c r="R743" s="9">
        <f t="shared" si="47"/>
        <v>73.042857142857144</v>
      </c>
      <c r="S743" t="s">
        <v>8322</v>
      </c>
      <c r="T743" t="s">
        <v>8323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44"/>
        <v>41689.917962962965</v>
      </c>
      <c r="L744" s="14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</v>
      </c>
      <c r="R744" s="9">
        <f t="shared" si="47"/>
        <v>8.5164835164835164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44"/>
        <v>40990.709317129629</v>
      </c>
      <c r="L745" s="14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9">
        <f t="shared" si="47"/>
        <v>4.4725274725274726</v>
      </c>
      <c r="S745" t="s">
        <v>8322</v>
      </c>
      <c r="T745" t="s">
        <v>8323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44"/>
        <v>41226.95721064815</v>
      </c>
      <c r="L746" s="14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</v>
      </c>
      <c r="R746" s="9">
        <f t="shared" si="47"/>
        <v>28.109890109890109</v>
      </c>
      <c r="S746" t="s">
        <v>8322</v>
      </c>
      <c r="T746" t="s">
        <v>8323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44"/>
        <v>41367.572280092594</v>
      </c>
      <c r="L747" s="14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179.1</v>
      </c>
      <c r="R747" s="9">
        <f t="shared" si="47"/>
        <v>21.846153846153847</v>
      </c>
      <c r="S747" t="s">
        <v>8322</v>
      </c>
      <c r="T747" t="s">
        <v>8323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44"/>
        <v>41157.042928240742</v>
      </c>
      <c r="L748" s="14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</v>
      </c>
      <c r="R748" s="9">
        <f t="shared" si="47"/>
        <v>18.23076923076923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44"/>
        <v>41988.548831018517</v>
      </c>
      <c r="L749" s="14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</v>
      </c>
      <c r="R749" s="9">
        <f t="shared" si="47"/>
        <v>38.478021978021978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44"/>
        <v>41831.846828703703</v>
      </c>
      <c r="L750" s="14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9">
        <f t="shared" si="47"/>
        <v>11.016483516483516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44"/>
        <v>42733.94131944445</v>
      </c>
      <c r="L751" s="14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9">
        <f t="shared" si="47"/>
        <v>58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44"/>
        <v>41299.878148148149</v>
      </c>
      <c r="L752" s="14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102.59</v>
      </c>
      <c r="R752" s="9">
        <f t="shared" si="47"/>
        <v>25.049450549450551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44"/>
        <v>40713.630497685182</v>
      </c>
      <c r="L753" s="14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9">
        <f t="shared" si="47"/>
        <v>19.532967032967033</v>
      </c>
      <c r="S753" t="s">
        <v>8322</v>
      </c>
      <c r="T753" t="s">
        <v>8323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44"/>
        <v>42639.421493055561</v>
      </c>
      <c r="L754" s="14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9">
        <f t="shared" si="47"/>
        <v>30.686813186813186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44"/>
        <v>42019.590173611112</v>
      </c>
      <c r="L755" s="14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9">
        <f t="shared" si="47"/>
        <v>70.329670329670336</v>
      </c>
      <c r="S755" t="s">
        <v>8322</v>
      </c>
      <c r="T755" t="s">
        <v>8323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44"/>
        <v>41249.749085648145</v>
      </c>
      <c r="L756" s="14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</v>
      </c>
      <c r="R756" s="9">
        <f t="shared" si="47"/>
        <v>11.401098901098901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44"/>
        <v>41383.605057870373</v>
      </c>
      <c r="L757" s="14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101.91</v>
      </c>
      <c r="R757" s="9">
        <f t="shared" si="47"/>
        <v>13.998296703296704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44"/>
        <v>40590.766886574071</v>
      </c>
      <c r="L758" s="14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</v>
      </c>
      <c r="R758" s="9">
        <f t="shared" si="47"/>
        <v>4.5274725274725274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44"/>
        <v>41235.054560185185</v>
      </c>
      <c r="L759" s="14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9">
        <f t="shared" si="47"/>
        <v>3.2692307692307692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44"/>
        <v>40429.836435185185</v>
      </c>
      <c r="L760" s="14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9">
        <f t="shared" si="47"/>
        <v>14.010989010989011</v>
      </c>
      <c r="S760" t="s">
        <v>8322</v>
      </c>
      <c r="T760" t="s">
        <v>8323</v>
      </c>
    </row>
    <row r="761" spans="1:20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44"/>
        <v>41789.330312500002</v>
      </c>
      <c r="L761" s="14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</v>
      </c>
      <c r="R761" s="9">
        <f t="shared" si="47"/>
        <v>28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44"/>
        <v>42670.764039351852</v>
      </c>
      <c r="L762" s="14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9">
        <f t="shared" si="47"/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44"/>
        <v>41642.751458333332</v>
      </c>
      <c r="L763" s="14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 s="9">
        <f t="shared" si="47"/>
        <v>1.2912087912087913</v>
      </c>
      <c r="S763" t="s">
        <v>8322</v>
      </c>
      <c r="T763" t="s">
        <v>8324</v>
      </c>
    </row>
    <row r="764" spans="1:20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44"/>
        <v>42690.858449074076</v>
      </c>
      <c r="L764" s="14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9">
        <f t="shared" si="47"/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44"/>
        <v>41471.446851851848</v>
      </c>
      <c r="L765" s="14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0.12</v>
      </c>
      <c r="R765" s="9">
        <f t="shared" si="47"/>
        <v>2.7472527472527472E-2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44"/>
        <v>42227.173159722224</v>
      </c>
      <c r="L766" s="14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9">
        <f t="shared" si="47"/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44"/>
        <v>41901.542638888888</v>
      </c>
      <c r="L767" s="14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</v>
      </c>
      <c r="R767" s="9">
        <f t="shared" si="47"/>
        <v>13.851648351648352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44"/>
        <v>42021.783368055556</v>
      </c>
      <c r="L768" s="14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9">
        <f t="shared" si="47"/>
        <v>0</v>
      </c>
      <c r="S768" t="s">
        <v>8322</v>
      </c>
      <c r="T768" t="s">
        <v>8324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44"/>
        <v>42115.143634259264</v>
      </c>
      <c r="L769" s="14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 s="9">
        <f t="shared" si="47"/>
        <v>0.97252747252747251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si="44"/>
        <v>41594.207060185188</v>
      </c>
      <c r="L770" s="14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9">
        <f t="shared" si="47"/>
        <v>0</v>
      </c>
      <c r="S770" t="s">
        <v>8322</v>
      </c>
      <c r="T770" t="s">
        <v>8324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ref="K771:K834" si="48">(((J771/60)/60)/24)+DATE(1970,1,1)</f>
        <v>41604.996458333335</v>
      </c>
      <c r="L771" s="14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ROUND((E771/D771)*100,2)</f>
        <v>41.4</v>
      </c>
      <c r="R771" s="9">
        <f t="shared" ref="R771:R834" si="51">E771/182</f>
        <v>9.0989010989010985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48"/>
        <v>41289.999641203707</v>
      </c>
      <c r="L772" s="14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9">
        <f t="shared" si="51"/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48"/>
        <v>42349.824097222227</v>
      </c>
      <c r="L773" s="14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0.03</v>
      </c>
      <c r="R773" s="9">
        <f t="shared" si="51"/>
        <v>5.4945054945054944E-2</v>
      </c>
      <c r="S773" t="s">
        <v>8322</v>
      </c>
      <c r="T773" t="s">
        <v>8324</v>
      </c>
    </row>
    <row r="774" spans="1:20" ht="43.5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48"/>
        <v>40068.056932870371</v>
      </c>
      <c r="L774" s="14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</v>
      </c>
      <c r="R774" s="9">
        <f t="shared" si="51"/>
        <v>0.27472527472527475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48"/>
        <v>42100.735937499994</v>
      </c>
      <c r="L775" s="14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</v>
      </c>
      <c r="R775" s="9">
        <f t="shared" si="51"/>
        <v>0.17582417582417584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48"/>
        <v>41663.780300925922</v>
      </c>
      <c r="L776" s="14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70.2</v>
      </c>
      <c r="R776" s="9">
        <f t="shared" si="51"/>
        <v>1.9285714285714286</v>
      </c>
      <c r="S776" t="s">
        <v>8322</v>
      </c>
      <c r="T776" t="s">
        <v>8324</v>
      </c>
    </row>
    <row r="777" spans="1:20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48"/>
        <v>40863.060127314813</v>
      </c>
      <c r="L777" s="14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</v>
      </c>
      <c r="R777" s="9">
        <f t="shared" si="51"/>
        <v>0.93406593406593408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48"/>
        <v>42250.685706018514</v>
      </c>
      <c r="L778" s="14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9">
        <f t="shared" si="51"/>
        <v>19.76923076923077</v>
      </c>
      <c r="S778" t="s">
        <v>8322</v>
      </c>
      <c r="T778" t="s">
        <v>8324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48"/>
        <v>41456.981215277774</v>
      </c>
      <c r="L779" s="14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</v>
      </c>
      <c r="R779" s="9">
        <f t="shared" si="51"/>
        <v>0.11538461538461539</v>
      </c>
      <c r="S779" t="s">
        <v>8322</v>
      </c>
      <c r="T779" t="s">
        <v>8324</v>
      </c>
    </row>
    <row r="780" spans="1:20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48"/>
        <v>41729.702314814815</v>
      </c>
      <c r="L780" s="14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 s="9">
        <f t="shared" si="51"/>
        <v>1.098901098901099E-2</v>
      </c>
      <c r="S780" t="s">
        <v>8322</v>
      </c>
      <c r="T780" t="s">
        <v>8324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48"/>
        <v>40436.68408564815</v>
      </c>
      <c r="L781" s="14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2.67</v>
      </c>
      <c r="R781" s="9">
        <f t="shared" si="51"/>
        <v>2.197802197802198</v>
      </c>
      <c r="S781" t="s">
        <v>8322</v>
      </c>
      <c r="T781" t="s">
        <v>8324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48"/>
        <v>40636.673900462964</v>
      </c>
      <c r="L782" s="14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9">
        <f t="shared" si="51"/>
        <v>5.7142857142857144</v>
      </c>
      <c r="S782" t="s">
        <v>8325</v>
      </c>
      <c r="T782" t="s">
        <v>8326</v>
      </c>
    </row>
    <row r="783" spans="1:20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48"/>
        <v>41403.000856481485</v>
      </c>
      <c r="L783" s="14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</v>
      </c>
      <c r="R783" s="9">
        <f t="shared" si="51"/>
        <v>5.8529120879120882</v>
      </c>
      <c r="S783" t="s">
        <v>8325</v>
      </c>
      <c r="T783" t="s">
        <v>8326</v>
      </c>
    </row>
    <row r="784" spans="1:20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48"/>
        <v>41116.758125</v>
      </c>
      <c r="L784" s="14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9">
        <f t="shared" si="51"/>
        <v>3.8461538461538463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48"/>
        <v>40987.773715277777</v>
      </c>
      <c r="L785" s="14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</v>
      </c>
      <c r="R785" s="9">
        <f t="shared" si="51"/>
        <v>12.208791208791208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48"/>
        <v>41675.149525462963</v>
      </c>
      <c r="L786" s="14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102.5</v>
      </c>
      <c r="R786" s="9">
        <f t="shared" si="51"/>
        <v>5.6318681318681323</v>
      </c>
      <c r="S786" t="s">
        <v>8325</v>
      </c>
      <c r="T786" t="s">
        <v>8326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48"/>
        <v>41303.593923611108</v>
      </c>
      <c r="L787" s="14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180.63</v>
      </c>
      <c r="R787" s="9">
        <f t="shared" si="51"/>
        <v>4.9623076923076921</v>
      </c>
      <c r="S787" t="s">
        <v>8325</v>
      </c>
      <c r="T787" t="s">
        <v>8326</v>
      </c>
    </row>
    <row r="788" spans="1:20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48"/>
        <v>40983.055949074071</v>
      </c>
      <c r="L788" s="14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142.80000000000001</v>
      </c>
      <c r="R788" s="9">
        <f t="shared" si="51"/>
        <v>39.230769230769234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48"/>
        <v>41549.627615740741</v>
      </c>
      <c r="L789" s="14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114.17</v>
      </c>
      <c r="R789" s="9">
        <f t="shared" si="51"/>
        <v>7.5274725274725274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48"/>
        <v>41059.006805555553</v>
      </c>
      <c r="L790" s="14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203.51</v>
      </c>
      <c r="R790" s="9">
        <f t="shared" si="51"/>
        <v>11.181593406593406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48"/>
        <v>41277.186111111114</v>
      </c>
      <c r="L791" s="14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</v>
      </c>
      <c r="R791" s="9">
        <f t="shared" si="51"/>
        <v>10.219780219780219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48"/>
        <v>41276.047905092593</v>
      </c>
      <c r="L792" s="14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</v>
      </c>
      <c r="R792" s="9">
        <f t="shared" si="51"/>
        <v>79.326703296703286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48"/>
        <v>41557.780624999999</v>
      </c>
      <c r="L793" s="14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103.87</v>
      </c>
      <c r="R793" s="9">
        <f t="shared" si="51"/>
        <v>42.802197802197803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48"/>
        <v>41555.873645833337</v>
      </c>
      <c r="L794" s="14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</v>
      </c>
      <c r="R794" s="9">
        <f t="shared" si="51"/>
        <v>13.797307692307694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48"/>
        <v>41442.741249999999</v>
      </c>
      <c r="L795" s="14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102.78</v>
      </c>
      <c r="R795" s="9">
        <f t="shared" si="51"/>
        <v>15.529835164835164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48"/>
        <v>40736.115011574075</v>
      </c>
      <c r="L796" s="14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</v>
      </c>
      <c r="R796" s="9">
        <f t="shared" si="51"/>
        <v>46.291208791208788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48"/>
        <v>40963.613032407404</v>
      </c>
      <c r="L797" s="14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111.79</v>
      </c>
      <c r="R797" s="9">
        <f t="shared" si="51"/>
        <v>85.989010989010993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48"/>
        <v>41502.882928240739</v>
      </c>
      <c r="L798" s="14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</v>
      </c>
      <c r="R798" s="9">
        <f t="shared" si="51"/>
        <v>55.68681318681319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48"/>
        <v>40996.994074074071</v>
      </c>
      <c r="L799" s="14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</v>
      </c>
      <c r="R799" s="9">
        <f t="shared" si="51"/>
        <v>17.725274725274726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48"/>
        <v>41882.590127314819</v>
      </c>
      <c r="L800" s="14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114.89</v>
      </c>
      <c r="R800" s="9">
        <f t="shared" si="51"/>
        <v>22.093406593406595</v>
      </c>
      <c r="S800" t="s">
        <v>8325</v>
      </c>
      <c r="T800" t="s">
        <v>8326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48"/>
        <v>40996.667199074072</v>
      </c>
      <c r="L801" s="14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9">
        <f t="shared" si="51"/>
        <v>27.478021978021978</v>
      </c>
      <c r="S801" t="s">
        <v>8325</v>
      </c>
      <c r="T801" t="s">
        <v>8326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48"/>
        <v>41863.433495370373</v>
      </c>
      <c r="L802" s="14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</v>
      </c>
      <c r="R802" s="9">
        <f t="shared" si="51"/>
        <v>12.538461538461538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48"/>
        <v>40695.795370370368</v>
      </c>
      <c r="L803" s="14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</v>
      </c>
      <c r="R803" s="9">
        <f t="shared" si="51"/>
        <v>12.255109890109889</v>
      </c>
      <c r="S803" t="s">
        <v>8325</v>
      </c>
      <c r="T803" t="s">
        <v>8326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48"/>
        <v>41123.022268518522</v>
      </c>
      <c r="L804" s="14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</v>
      </c>
      <c r="R804" s="9">
        <f t="shared" si="51"/>
        <v>33.406593406593409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48"/>
        <v>40665.949976851851</v>
      </c>
      <c r="L805" s="14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</v>
      </c>
      <c r="R805" s="9">
        <f t="shared" si="51"/>
        <v>15.576923076923077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48"/>
        <v>40730.105625000004</v>
      </c>
      <c r="L806" s="14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9">
        <f t="shared" si="51"/>
        <v>30.219780219780219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48"/>
        <v>40690.823055555556</v>
      </c>
      <c r="L807" s="14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9">
        <f t="shared" si="51"/>
        <v>17.307692307692307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48"/>
        <v>40763.691423611112</v>
      </c>
      <c r="L808" s="14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104.44</v>
      </c>
      <c r="R808" s="9">
        <f t="shared" si="51"/>
        <v>45.906593406593409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48"/>
        <v>42759.628599537042</v>
      </c>
      <c r="L809" s="14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105.13</v>
      </c>
      <c r="R809" s="9">
        <f t="shared" si="51"/>
        <v>23.104395604395606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48"/>
        <v>41962.100532407407</v>
      </c>
      <c r="L810" s="14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9">
        <f t="shared" si="51"/>
        <v>24.725274725274726</v>
      </c>
      <c r="S810" t="s">
        <v>8325</v>
      </c>
      <c r="T810" t="s">
        <v>8326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48"/>
        <v>41628.833680555559</v>
      </c>
      <c r="L811" s="14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103.78</v>
      </c>
      <c r="R811" s="9">
        <f t="shared" si="51"/>
        <v>22.807692307692307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48"/>
        <v>41123.056273148148</v>
      </c>
      <c r="L812" s="14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9">
        <f t="shared" si="51"/>
        <v>8.6538461538461533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48"/>
        <v>41443.643541666665</v>
      </c>
      <c r="L813" s="14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9">
        <f t="shared" si="51"/>
        <v>5.7142857142857144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48"/>
        <v>41282.017962962964</v>
      </c>
      <c r="L814" s="14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151.83000000000001</v>
      </c>
      <c r="R814" s="9">
        <f t="shared" si="51"/>
        <v>5.0054945054945055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48"/>
        <v>41080.960243055553</v>
      </c>
      <c r="L815" s="14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160</v>
      </c>
      <c r="R815" s="9">
        <f t="shared" si="51"/>
        <v>13.186483516483516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48"/>
        <v>40679.743067129632</v>
      </c>
      <c r="L816" s="14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 s="9">
        <f t="shared" si="51"/>
        <v>6.9945054945054945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48"/>
        <v>41914.917858796296</v>
      </c>
      <c r="L817" s="14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9">
        <f t="shared" si="51"/>
        <v>23.516483516483518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48"/>
        <v>41341.870868055557</v>
      </c>
      <c r="L818" s="14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</v>
      </c>
      <c r="R818" s="9">
        <f t="shared" si="51"/>
        <v>44.277747252747254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48"/>
        <v>40925.599664351852</v>
      </c>
      <c r="L819" s="14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137.11000000000001</v>
      </c>
      <c r="R819" s="9">
        <f t="shared" si="51"/>
        <v>11.300329670329669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48"/>
        <v>41120.882881944446</v>
      </c>
      <c r="L820" s="14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</v>
      </c>
      <c r="R820" s="9">
        <f t="shared" si="51"/>
        <v>2.9945054945054945</v>
      </c>
      <c r="S820" t="s">
        <v>8325</v>
      </c>
      <c r="T820" t="s">
        <v>8326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48"/>
        <v>41619.998310185183</v>
      </c>
      <c r="L821" s="14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108.75</v>
      </c>
      <c r="R821" s="9">
        <f t="shared" si="51"/>
        <v>2.3901098901098901</v>
      </c>
      <c r="S821" t="s">
        <v>8325</v>
      </c>
      <c r="T821" t="s">
        <v>8326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48"/>
        <v>41768.841921296298</v>
      </c>
      <c r="L822" s="14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9">
        <f t="shared" si="51"/>
        <v>14.73076923076923</v>
      </c>
      <c r="S822" t="s">
        <v>8325</v>
      </c>
      <c r="T822" t="s">
        <v>8326</v>
      </c>
    </row>
    <row r="823" spans="1:20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48"/>
        <v>42093.922048611115</v>
      </c>
      <c r="L823" s="14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9">
        <f t="shared" si="51"/>
        <v>96.054945054945051</v>
      </c>
      <c r="S823" t="s">
        <v>8325</v>
      </c>
      <c r="T823" t="s">
        <v>8326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48"/>
        <v>41157.947337962964</v>
      </c>
      <c r="L824" s="14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119.17</v>
      </c>
      <c r="R824" s="9">
        <f t="shared" si="51"/>
        <v>19.642857142857142</v>
      </c>
      <c r="S824" t="s">
        <v>8325</v>
      </c>
      <c r="T824" t="s">
        <v>8326</v>
      </c>
    </row>
    <row r="825" spans="1:20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48"/>
        <v>42055.972824074073</v>
      </c>
      <c r="L825" s="14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9">
        <f t="shared" si="51"/>
        <v>7.8901098901098905</v>
      </c>
      <c r="S825" t="s">
        <v>8325</v>
      </c>
      <c r="T825" t="s">
        <v>8326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48"/>
        <v>40250.242106481484</v>
      </c>
      <c r="L826" s="14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</v>
      </c>
      <c r="R826" s="9">
        <f t="shared" si="51"/>
        <v>11.813736263736264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48"/>
        <v>41186.306527777779</v>
      </c>
      <c r="L827" s="14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</v>
      </c>
      <c r="R827" s="9">
        <f t="shared" si="51"/>
        <v>68.978021978021971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48"/>
        <v>40973.038541666669</v>
      </c>
      <c r="L828" s="14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</v>
      </c>
      <c r="R828" s="9">
        <f t="shared" si="51"/>
        <v>30.659340659340661</v>
      </c>
      <c r="S828" t="s">
        <v>8325</v>
      </c>
      <c r="T828" t="s">
        <v>8326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48"/>
        <v>40927.473460648151</v>
      </c>
      <c r="L829" s="14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</v>
      </c>
      <c r="R829" s="9">
        <f t="shared" si="51"/>
        <v>1.7032967032967032</v>
      </c>
      <c r="S829" t="s">
        <v>8325</v>
      </c>
      <c r="T829" t="s">
        <v>8326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48"/>
        <v>41073.050717592596</v>
      </c>
      <c r="L830" s="14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9">
        <f t="shared" si="51"/>
        <v>7.6428571428571432</v>
      </c>
      <c r="S830" t="s">
        <v>8325</v>
      </c>
      <c r="T830" t="s">
        <v>8326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48"/>
        <v>42504.801388888889</v>
      </c>
      <c r="L831" s="14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9">
        <f t="shared" si="51"/>
        <v>2.8571428571428572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48"/>
        <v>41325.525752314818</v>
      </c>
      <c r="L832" s="14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</v>
      </c>
      <c r="R832" s="9">
        <f t="shared" si="51"/>
        <v>10.664835164835164</v>
      </c>
      <c r="S832" t="s">
        <v>8325</v>
      </c>
      <c r="T832" t="s">
        <v>8326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48"/>
        <v>40996.646921296298</v>
      </c>
      <c r="L833" s="14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</v>
      </c>
      <c r="R833" s="9">
        <f t="shared" si="51"/>
        <v>19.23076923076923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si="48"/>
        <v>40869.675173611111</v>
      </c>
      <c r="L834" s="14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100.61</v>
      </c>
      <c r="R834" s="9">
        <f t="shared" si="51"/>
        <v>82.917912087912086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ref="K835:K898" si="52">(((J835/60)/60)/24)+DATE(1970,1,1)</f>
        <v>41718.878182870372</v>
      </c>
      <c r="L835" s="14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ROUND((E835/D835)*100,2)</f>
        <v>101.67</v>
      </c>
      <c r="R835" s="9">
        <f t="shared" ref="R835:R898" si="55">E835/182</f>
        <v>33.516483516483518</v>
      </c>
      <c r="S835" t="s">
        <v>8325</v>
      </c>
      <c r="T835" t="s">
        <v>8326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52"/>
        <v>41422.822824074072</v>
      </c>
      <c r="L836" s="14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131.02000000000001</v>
      </c>
      <c r="R836" s="9">
        <f t="shared" si="55"/>
        <v>39.593406593406591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52"/>
        <v>41005.45784722222</v>
      </c>
      <c r="L837" s="14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</v>
      </c>
      <c r="R837" s="9">
        <f t="shared" si="55"/>
        <v>12.884615384615385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52"/>
        <v>41524.056921296295</v>
      </c>
      <c r="L838" s="14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</v>
      </c>
      <c r="R838" s="9">
        <f t="shared" si="55"/>
        <v>27.728131868131872</v>
      </c>
      <c r="S838" t="s">
        <v>8325</v>
      </c>
      <c r="T838" t="s">
        <v>8326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52"/>
        <v>41730.998402777775</v>
      </c>
      <c r="L839" s="14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9">
        <f t="shared" si="55"/>
        <v>16.73076923076923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52"/>
        <v>40895.897974537038</v>
      </c>
      <c r="L840" s="14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9">
        <f t="shared" si="55"/>
        <v>15.978021978021978</v>
      </c>
      <c r="S840" t="s">
        <v>8325</v>
      </c>
      <c r="T840" t="s">
        <v>8326</v>
      </c>
    </row>
    <row r="841" spans="1:20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52"/>
        <v>41144.763379629629</v>
      </c>
      <c r="L841" s="14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116.62</v>
      </c>
      <c r="R841" s="9">
        <f t="shared" si="55"/>
        <v>32.037527472527472</v>
      </c>
      <c r="S841" t="s">
        <v>8325</v>
      </c>
      <c r="T841" t="s">
        <v>8326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52"/>
        <v>42607.226701388892</v>
      </c>
      <c r="L842" s="14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120.42</v>
      </c>
      <c r="R842" s="9">
        <f t="shared" si="55"/>
        <v>66.162967032967032</v>
      </c>
      <c r="S842" t="s">
        <v>8325</v>
      </c>
      <c r="T842" t="s">
        <v>8327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52"/>
        <v>41923.838692129626</v>
      </c>
      <c r="L843" s="14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</v>
      </c>
      <c r="R843" s="9">
        <f t="shared" si="55"/>
        <v>27.835164835164836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52"/>
        <v>41526.592395833337</v>
      </c>
      <c r="L844" s="14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9">
        <f t="shared" si="55"/>
        <v>14.32967032967033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52"/>
        <v>42695.257870370369</v>
      </c>
      <c r="L845" s="14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</v>
      </c>
      <c r="R845" s="9">
        <f t="shared" si="55"/>
        <v>44.032967032967036</v>
      </c>
      <c r="S845" t="s">
        <v>8325</v>
      </c>
      <c r="T845" t="s">
        <v>8327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52"/>
        <v>41905.684629629628</v>
      </c>
      <c r="L846" s="14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</v>
      </c>
      <c r="R846" s="9">
        <f t="shared" si="55"/>
        <v>32</v>
      </c>
      <c r="S846" t="s">
        <v>8325</v>
      </c>
      <c r="T846" t="s">
        <v>8327</v>
      </c>
    </row>
    <row r="847" spans="1:20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52"/>
        <v>42578.205972222218</v>
      </c>
      <c r="L847" s="14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</v>
      </c>
      <c r="R847" s="9">
        <f t="shared" si="55"/>
        <v>33.071483516483518</v>
      </c>
      <c r="S847" t="s">
        <v>8325</v>
      </c>
      <c r="T847" t="s">
        <v>8327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52"/>
        <v>41694.391840277778</v>
      </c>
      <c r="L848" s="14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</v>
      </c>
      <c r="R848" s="9">
        <f t="shared" si="55"/>
        <v>7.373681318681319</v>
      </c>
      <c r="S848" t="s">
        <v>8325</v>
      </c>
      <c r="T848" t="s">
        <v>8327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52"/>
        <v>42165.79833333334</v>
      </c>
      <c r="L849" s="14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9">
        <f t="shared" si="55"/>
        <v>5.4945054945054944E-2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52"/>
        <v>42078.792048611111</v>
      </c>
      <c r="L850" s="14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9">
        <f t="shared" si="55"/>
        <v>1.6483516483516483</v>
      </c>
      <c r="S850" t="s">
        <v>8325</v>
      </c>
      <c r="T850" t="s">
        <v>8327</v>
      </c>
    </row>
    <row r="851" spans="1:20" ht="43.5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52"/>
        <v>42051.148888888885</v>
      </c>
      <c r="L851" s="14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9">
        <f t="shared" si="55"/>
        <v>26.35164835164835</v>
      </c>
      <c r="S851" t="s">
        <v>8325</v>
      </c>
      <c r="T851" t="s">
        <v>8327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52"/>
        <v>42452.827743055561</v>
      </c>
      <c r="L852" s="14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155.18</v>
      </c>
      <c r="R852" s="9">
        <f t="shared" si="55"/>
        <v>34.104395604395606</v>
      </c>
      <c r="S852" t="s">
        <v>8325</v>
      </c>
      <c r="T852" t="s">
        <v>8327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52"/>
        <v>42522.880243055552</v>
      </c>
      <c r="L853" s="14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9">
        <f t="shared" si="55"/>
        <v>14.335164835164836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52"/>
        <v>42656.805497685185</v>
      </c>
      <c r="L854" s="14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</v>
      </c>
      <c r="R854" s="9">
        <f t="shared" si="55"/>
        <v>20.186813186813186</v>
      </c>
      <c r="S854" t="s">
        <v>8325</v>
      </c>
      <c r="T854" t="s">
        <v>8327</v>
      </c>
    </row>
    <row r="855" spans="1:20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52"/>
        <v>42021.832280092596</v>
      </c>
      <c r="L855" s="14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9">
        <f t="shared" si="55"/>
        <v>1.6483516483516483</v>
      </c>
      <c r="S855" t="s">
        <v>8325</v>
      </c>
      <c r="T855" t="s">
        <v>8327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52"/>
        <v>42702.212337962963</v>
      </c>
      <c r="L856" s="14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</v>
      </c>
      <c r="R856" s="9">
        <f t="shared" si="55"/>
        <v>180.57857142857145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52"/>
        <v>42545.125196759262</v>
      </c>
      <c r="L857" s="14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103.45</v>
      </c>
      <c r="R857" s="9">
        <f t="shared" si="55"/>
        <v>8.2417582417582409</v>
      </c>
      <c r="S857" t="s">
        <v>8325</v>
      </c>
      <c r="T857" t="s">
        <v>8327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52"/>
        <v>42609.311990740738</v>
      </c>
      <c r="L858" s="14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</v>
      </c>
      <c r="R858" s="9">
        <f t="shared" si="55"/>
        <v>2.9945054945054945</v>
      </c>
      <c r="S858" t="s">
        <v>8325</v>
      </c>
      <c r="T858" t="s">
        <v>8327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52"/>
        <v>42291.581377314811</v>
      </c>
      <c r="L859" s="14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9">
        <f t="shared" si="55"/>
        <v>6.5934065934065931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52"/>
        <v>42079.745578703703</v>
      </c>
      <c r="L860" s="14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144.01</v>
      </c>
      <c r="R860" s="9">
        <f t="shared" si="55"/>
        <v>9.4948901098901093</v>
      </c>
      <c r="S860" t="s">
        <v>8325</v>
      </c>
      <c r="T860" t="s">
        <v>8327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52"/>
        <v>42128.820231481484</v>
      </c>
      <c r="L861" s="14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104.68</v>
      </c>
      <c r="R861" s="9">
        <f t="shared" si="55"/>
        <v>23.005494505494507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52"/>
        <v>41570.482789351852</v>
      </c>
      <c r="L862" s="14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</v>
      </c>
      <c r="R862" s="9">
        <f t="shared" si="55"/>
        <v>13.956043956043956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52"/>
        <v>42599.965324074074</v>
      </c>
      <c r="L863" s="14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2.2400000000000002</v>
      </c>
      <c r="R863" s="9">
        <f t="shared" si="55"/>
        <v>0.55494505494505497</v>
      </c>
      <c r="S863" t="s">
        <v>8325</v>
      </c>
      <c r="T863" t="s">
        <v>8328</v>
      </c>
    </row>
    <row r="864" spans="1:20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52"/>
        <v>41559.5549537037</v>
      </c>
      <c r="L864" s="14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0.34</v>
      </c>
      <c r="R864" s="9">
        <f t="shared" si="55"/>
        <v>0.93406593406593408</v>
      </c>
      <c r="S864" t="s">
        <v>8325</v>
      </c>
      <c r="T864" t="s">
        <v>8328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52"/>
        <v>40921.117662037039</v>
      </c>
      <c r="L865" s="14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 s="9">
        <f t="shared" si="55"/>
        <v>0.49450549450549453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52"/>
        <v>41541.106921296298</v>
      </c>
      <c r="L866" s="14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41.54</v>
      </c>
      <c r="R866" s="9">
        <f t="shared" si="55"/>
        <v>14.835164835164836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52"/>
        <v>41230.77311342593</v>
      </c>
      <c r="L867" s="14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2.0499999999999998</v>
      </c>
      <c r="R867" s="9">
        <f t="shared" si="55"/>
        <v>0.24725274725274726</v>
      </c>
      <c r="S867" t="s">
        <v>8325</v>
      </c>
      <c r="T867" t="s">
        <v>8328</v>
      </c>
    </row>
    <row r="868" spans="1:20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52"/>
        <v>42025.637939814813</v>
      </c>
      <c r="L868" s="14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18.29</v>
      </c>
      <c r="R868" s="9">
        <f t="shared" si="55"/>
        <v>3.5164835164835164</v>
      </c>
      <c r="S868" t="s">
        <v>8325</v>
      </c>
      <c r="T868" t="s">
        <v>8328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52"/>
        <v>40088.105393518519</v>
      </c>
      <c r="L869" s="14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 s="9">
        <f t="shared" si="55"/>
        <v>6.5989010989010985</v>
      </c>
      <c r="S869" t="s">
        <v>8325</v>
      </c>
      <c r="T869" t="s">
        <v>8328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52"/>
        <v>41616.027754629627</v>
      </c>
      <c r="L870" s="14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</v>
      </c>
      <c r="R870" s="9">
        <f t="shared" si="55"/>
        <v>0.27472527472527475</v>
      </c>
      <c r="S870" t="s">
        <v>8325</v>
      </c>
      <c r="T870" t="s">
        <v>8328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52"/>
        <v>41342.845567129632</v>
      </c>
      <c r="L871" s="14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11.82</v>
      </c>
      <c r="R871" s="9">
        <f t="shared" si="55"/>
        <v>5.7142857142857144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52"/>
        <v>41488.022256944445</v>
      </c>
      <c r="L872" s="14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 s="9">
        <f t="shared" si="55"/>
        <v>0.34065934065934067</v>
      </c>
      <c r="S872" t="s">
        <v>8325</v>
      </c>
      <c r="T872" t="s">
        <v>8328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52"/>
        <v>41577.561284722222</v>
      </c>
      <c r="L873" s="14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5.42</v>
      </c>
      <c r="R873" s="9">
        <f t="shared" si="55"/>
        <v>1.7857142857142858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52"/>
        <v>40567.825543981482</v>
      </c>
      <c r="L874" s="14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</v>
      </c>
      <c r="R874" s="9">
        <f t="shared" si="55"/>
        <v>0.35714285714285715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52"/>
        <v>41184.167129629634</v>
      </c>
      <c r="L875" s="14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1.29</v>
      </c>
      <c r="R875" s="9">
        <f t="shared" si="55"/>
        <v>0.24725274725274726</v>
      </c>
      <c r="S875" t="s">
        <v>8325</v>
      </c>
      <c r="T875" t="s">
        <v>8328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52"/>
        <v>41368.583726851852</v>
      </c>
      <c r="L876" s="14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</v>
      </c>
      <c r="R876" s="9">
        <f t="shared" si="55"/>
        <v>4.0109890109890109</v>
      </c>
      <c r="S876" t="s">
        <v>8325</v>
      </c>
      <c r="T876" t="s">
        <v>8328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52"/>
        <v>42248.723738425921</v>
      </c>
      <c r="L877" s="14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9">
        <f t="shared" si="55"/>
        <v>0</v>
      </c>
      <c r="S877" t="s">
        <v>8325</v>
      </c>
      <c r="T877" t="s">
        <v>8328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52"/>
        <v>41276.496840277774</v>
      </c>
      <c r="L878" s="14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40.799999999999997</v>
      </c>
      <c r="R878" s="9">
        <f t="shared" si="55"/>
        <v>7.0659340659340657</v>
      </c>
      <c r="S878" t="s">
        <v>8325</v>
      </c>
      <c r="T878" t="s">
        <v>8328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52"/>
        <v>41597.788888888892</v>
      </c>
      <c r="L879" s="14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9">
        <f t="shared" si="55"/>
        <v>7.4230769230769234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52"/>
        <v>40505.232916666668</v>
      </c>
      <c r="L880" s="14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 s="9">
        <f t="shared" si="55"/>
        <v>0.35714285714285715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52"/>
        <v>41037.829918981479</v>
      </c>
      <c r="L881" s="14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30.67</v>
      </c>
      <c r="R881" s="9">
        <f t="shared" si="55"/>
        <v>3.5384615384615383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52"/>
        <v>41179.32104166667</v>
      </c>
      <c r="L882" s="14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2.99</v>
      </c>
      <c r="R882" s="9">
        <f t="shared" si="55"/>
        <v>0.62087912087912089</v>
      </c>
      <c r="S882" t="s">
        <v>8325</v>
      </c>
      <c r="T882" t="s">
        <v>8329</v>
      </c>
    </row>
    <row r="883" spans="1:20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52"/>
        <v>40877.25099537037</v>
      </c>
      <c r="L883" s="14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 s="9">
        <f t="shared" si="55"/>
        <v>0.16483516483516483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52"/>
        <v>40759.860532407409</v>
      </c>
      <c r="L884" s="14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</v>
      </c>
      <c r="R884" s="9">
        <f t="shared" si="55"/>
        <v>1.6593406593406594</v>
      </c>
      <c r="S884" t="s">
        <v>8325</v>
      </c>
      <c r="T884" t="s">
        <v>8329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52"/>
        <v>42371.935590277775</v>
      </c>
      <c r="L885" s="14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9">
        <f t="shared" si="55"/>
        <v>10.994505494505495</v>
      </c>
      <c r="S885" t="s">
        <v>8325</v>
      </c>
      <c r="T885" t="s">
        <v>8329</v>
      </c>
    </row>
    <row r="886" spans="1:20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52"/>
        <v>40981.802615740737</v>
      </c>
      <c r="L886" s="14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 s="9">
        <f t="shared" si="55"/>
        <v>0.10989010989010989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52"/>
        <v>42713.941099537042</v>
      </c>
      <c r="L887" s="14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9">
        <f t="shared" si="55"/>
        <v>4.1208791208791204</v>
      </c>
      <c r="S887" t="s">
        <v>8325</v>
      </c>
      <c r="T887" t="s">
        <v>8329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52"/>
        <v>42603.870520833334</v>
      </c>
      <c r="L888" s="14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9">
        <f t="shared" si="55"/>
        <v>1.1263736263736264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52"/>
        <v>41026.958969907406</v>
      </c>
      <c r="L889" s="14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9">
        <f t="shared" si="55"/>
        <v>0</v>
      </c>
      <c r="S889" t="s">
        <v>8325</v>
      </c>
      <c r="T889" t="s">
        <v>8329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52"/>
        <v>40751.753298611111</v>
      </c>
      <c r="L890" s="14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7.2</v>
      </c>
      <c r="R890" s="9">
        <f t="shared" si="55"/>
        <v>0.39560439560439559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52"/>
        <v>41887.784062500003</v>
      </c>
      <c r="L891" s="14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</v>
      </c>
      <c r="R891" s="9">
        <f t="shared" si="55"/>
        <v>12.96879120879121</v>
      </c>
      <c r="S891" t="s">
        <v>8325</v>
      </c>
      <c r="T891" t="s">
        <v>8329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52"/>
        <v>41569.698831018519</v>
      </c>
      <c r="L892" s="14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4.17</v>
      </c>
      <c r="R892" s="9">
        <f t="shared" si="55"/>
        <v>0.68681318681318682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52"/>
        <v>41842.031597222223</v>
      </c>
      <c r="L893" s="14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 s="9">
        <f t="shared" si="55"/>
        <v>1.4285714285714286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52"/>
        <v>40304.20003472222</v>
      </c>
      <c r="L894" s="14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9">
        <f t="shared" si="55"/>
        <v>13.434065934065934</v>
      </c>
      <c r="S894" t="s">
        <v>8325</v>
      </c>
      <c r="T894" t="s">
        <v>8329</v>
      </c>
    </row>
    <row r="895" spans="1:20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52"/>
        <v>42065.897719907407</v>
      </c>
      <c r="L895" s="14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 s="9">
        <f t="shared" si="55"/>
        <v>1.098901098901099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52"/>
        <v>42496.981597222228</v>
      </c>
      <c r="L896" s="14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9">
        <f t="shared" si="55"/>
        <v>43.043956043956044</v>
      </c>
      <c r="S896" t="s">
        <v>8325</v>
      </c>
      <c r="T896" t="s">
        <v>8329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52"/>
        <v>40431.127650462964</v>
      </c>
      <c r="L897" s="14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2.44</v>
      </c>
      <c r="R897" s="9">
        <f t="shared" si="55"/>
        <v>1.0714285714285714</v>
      </c>
      <c r="S897" t="s">
        <v>8325</v>
      </c>
      <c r="T897" t="s">
        <v>8329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si="52"/>
        <v>42218.872986111113</v>
      </c>
      <c r="L898" s="14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 s="9">
        <f t="shared" si="55"/>
        <v>17.582417582417584</v>
      </c>
      <c r="S898" t="s">
        <v>8325</v>
      </c>
      <c r="T898" t="s">
        <v>8329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ref="K899:K962" si="56">(((J899/60)/60)/24)+DATE(1970,1,1)</f>
        <v>41211.688750000001</v>
      </c>
      <c r="L899" s="14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ROUND((E899/D899)*100,2)</f>
        <v>0</v>
      </c>
      <c r="R899" s="9">
        <f t="shared" ref="R899:R962" si="59">E899/182</f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56"/>
        <v>40878.758217592593</v>
      </c>
      <c r="L900" s="14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</v>
      </c>
      <c r="R900" s="9">
        <f t="shared" si="59"/>
        <v>0.38461538461538464</v>
      </c>
      <c r="S900" t="s">
        <v>8325</v>
      </c>
      <c r="T900" t="s">
        <v>8329</v>
      </c>
    </row>
    <row r="901" spans="1:20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56"/>
        <v>40646.099097222221</v>
      </c>
      <c r="L901" s="14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</v>
      </c>
      <c r="R901" s="9">
        <f t="shared" si="59"/>
        <v>1.5384615384615385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56"/>
        <v>42429.84956018519</v>
      </c>
      <c r="L902" s="14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 s="9">
        <f t="shared" si="59"/>
        <v>0.11538461538461539</v>
      </c>
      <c r="S902" t="s">
        <v>8325</v>
      </c>
      <c r="T902" t="s">
        <v>8328</v>
      </c>
    </row>
    <row r="903" spans="1:20" ht="43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56"/>
        <v>40291.81150462963</v>
      </c>
      <c r="L903" s="14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9">
        <f t="shared" si="59"/>
        <v>0</v>
      </c>
      <c r="S903" t="s">
        <v>8325</v>
      </c>
      <c r="T903" t="s">
        <v>8328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56"/>
        <v>41829.965532407405</v>
      </c>
      <c r="L904" s="14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 s="9">
        <f t="shared" si="59"/>
        <v>0.49450549450549453</v>
      </c>
      <c r="S904" t="s">
        <v>8325</v>
      </c>
      <c r="T904" t="s">
        <v>8328</v>
      </c>
    </row>
    <row r="905" spans="1:20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56"/>
        <v>41149.796064814815</v>
      </c>
      <c r="L905" s="14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 s="9">
        <f t="shared" si="59"/>
        <v>0.87912087912087911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56"/>
        <v>42342.080289351856</v>
      </c>
      <c r="L906" s="14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</v>
      </c>
      <c r="R906" s="9">
        <f t="shared" si="59"/>
        <v>0.82967032967032972</v>
      </c>
      <c r="S906" t="s">
        <v>8325</v>
      </c>
      <c r="T906" t="s">
        <v>8328</v>
      </c>
    </row>
    <row r="907" spans="1:20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56"/>
        <v>40507.239884259259</v>
      </c>
      <c r="L907" s="14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3.02</v>
      </c>
      <c r="R907" s="9">
        <f t="shared" si="59"/>
        <v>1.0769230769230769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56"/>
        <v>41681.189699074072</v>
      </c>
      <c r="L908" s="14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9">
        <f t="shared" si="59"/>
        <v>0</v>
      </c>
      <c r="S908" t="s">
        <v>8325</v>
      </c>
      <c r="T908" t="s">
        <v>8328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56"/>
        <v>40767.192395833335</v>
      </c>
      <c r="L909" s="14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9">
        <f t="shared" si="59"/>
        <v>0</v>
      </c>
      <c r="S909" t="s">
        <v>8325</v>
      </c>
      <c r="T909" t="s">
        <v>8328</v>
      </c>
    </row>
    <row r="910" spans="1:20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56"/>
        <v>40340.801562499997</v>
      </c>
      <c r="L910" s="14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9">
        <f t="shared" si="59"/>
        <v>0</v>
      </c>
      <c r="S910" t="s">
        <v>8325</v>
      </c>
      <c r="T910" t="s">
        <v>8328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56"/>
        <v>41081.69027777778</v>
      </c>
      <c r="L911" s="14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 s="9">
        <f t="shared" si="59"/>
        <v>2.8571428571428572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56"/>
        <v>42737.545358796298</v>
      </c>
      <c r="L912" s="14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</v>
      </c>
      <c r="R912" s="9">
        <f t="shared" si="59"/>
        <v>0.67582417582417587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56"/>
        <v>41642.005150462966</v>
      </c>
      <c r="L913" s="14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9">
        <f t="shared" si="59"/>
        <v>0</v>
      </c>
      <c r="S913" t="s">
        <v>8325</v>
      </c>
      <c r="T913" t="s">
        <v>8328</v>
      </c>
    </row>
    <row r="914" spans="1:20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56"/>
        <v>41194.109340277777</v>
      </c>
      <c r="L914" s="14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0.86</v>
      </c>
      <c r="R914" s="9">
        <f t="shared" si="59"/>
        <v>0.16483516483516483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56"/>
        <v>41004.139108796298</v>
      </c>
      <c r="L915" s="14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6.61</v>
      </c>
      <c r="R915" s="9">
        <f t="shared" si="59"/>
        <v>10.890109890109891</v>
      </c>
      <c r="S915" t="s">
        <v>8325</v>
      </c>
      <c r="T915" t="s">
        <v>8328</v>
      </c>
    </row>
    <row r="916" spans="1:20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56"/>
        <v>41116.763275462967</v>
      </c>
      <c r="L916" s="14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9">
        <f t="shared" si="59"/>
        <v>0</v>
      </c>
      <c r="S916" t="s">
        <v>8325</v>
      </c>
      <c r="T916" t="s">
        <v>8328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56"/>
        <v>40937.679560185185</v>
      </c>
      <c r="L917" s="14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5.77</v>
      </c>
      <c r="R917" s="9">
        <f t="shared" si="59"/>
        <v>2.0604395604395602</v>
      </c>
      <c r="S917" t="s">
        <v>8325</v>
      </c>
      <c r="T917" t="s">
        <v>8328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56"/>
        <v>40434.853402777779</v>
      </c>
      <c r="L918" s="14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9">
        <f t="shared" si="59"/>
        <v>0</v>
      </c>
      <c r="S918" t="s">
        <v>8325</v>
      </c>
      <c r="T918" t="s">
        <v>8328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56"/>
        <v>41802.94363425926</v>
      </c>
      <c r="L919" s="14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 s="9">
        <f t="shared" si="59"/>
        <v>0.16483516483516483</v>
      </c>
      <c r="S919" t="s">
        <v>8325</v>
      </c>
      <c r="T919" t="s">
        <v>8328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56"/>
        <v>41944.916215277779</v>
      </c>
      <c r="L920" s="14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5.03</v>
      </c>
      <c r="R920" s="9">
        <f t="shared" si="59"/>
        <v>1.0769230769230769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56"/>
        <v>41227.641724537039</v>
      </c>
      <c r="L921" s="14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 s="9">
        <f t="shared" si="59"/>
        <v>0.5494505494505495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56"/>
        <v>41562.67155092593</v>
      </c>
      <c r="L922" s="14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9">
        <f t="shared" si="59"/>
        <v>0</v>
      </c>
      <c r="S922" t="s">
        <v>8325</v>
      </c>
      <c r="T922" t="s">
        <v>8328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56"/>
        <v>40847.171018518515</v>
      </c>
      <c r="L923" s="14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 s="9">
        <f t="shared" si="59"/>
        <v>25.467032967032967</v>
      </c>
      <c r="S923" t="s">
        <v>8325</v>
      </c>
      <c r="T923" t="s">
        <v>8328</v>
      </c>
    </row>
    <row r="924" spans="1:20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56"/>
        <v>41878.530011574076</v>
      </c>
      <c r="L924" s="14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21.04</v>
      </c>
      <c r="R924" s="9">
        <f t="shared" si="59"/>
        <v>31.208791208791208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56"/>
        <v>41934.959756944445</v>
      </c>
      <c r="L925" s="14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2.2000000000000002</v>
      </c>
      <c r="R925" s="9">
        <f t="shared" si="59"/>
        <v>1.8131868131868132</v>
      </c>
      <c r="S925" t="s">
        <v>8325</v>
      </c>
      <c r="T925" t="s">
        <v>8328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56"/>
        <v>41288.942928240744</v>
      </c>
      <c r="L926" s="14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 s="9">
        <f t="shared" si="59"/>
        <v>1.7967032967032968</v>
      </c>
      <c r="S926" t="s">
        <v>8325</v>
      </c>
      <c r="T926" t="s">
        <v>8328</v>
      </c>
    </row>
    <row r="927" spans="1:20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56"/>
        <v>41575.880914351852</v>
      </c>
      <c r="L927" s="14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2.67</v>
      </c>
      <c r="R927" s="9">
        <f t="shared" si="59"/>
        <v>0.87912087912087911</v>
      </c>
      <c r="S927" t="s">
        <v>8325</v>
      </c>
      <c r="T927" t="s">
        <v>8328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56"/>
        <v>40338.02002314815</v>
      </c>
      <c r="L928" s="14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9">
        <f t="shared" si="59"/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56"/>
        <v>41013.822858796295</v>
      </c>
      <c r="L929" s="14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9">
        <f t="shared" si="59"/>
        <v>0</v>
      </c>
      <c r="S929" t="s">
        <v>8325</v>
      </c>
      <c r="T929" t="s">
        <v>8328</v>
      </c>
    </row>
    <row r="930" spans="1:20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56"/>
        <v>41180.86241898148</v>
      </c>
      <c r="L930" s="14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</v>
      </c>
      <c r="R930" s="9">
        <f t="shared" si="59"/>
        <v>8.6538461538461533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56"/>
        <v>40978.238067129627</v>
      </c>
      <c r="L931" s="14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9">
        <f t="shared" si="59"/>
        <v>0</v>
      </c>
      <c r="S931" t="s">
        <v>8325</v>
      </c>
      <c r="T931" t="s">
        <v>8328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56"/>
        <v>40312.915578703702</v>
      </c>
      <c r="L932" s="14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</v>
      </c>
      <c r="R932" s="9">
        <f t="shared" si="59"/>
        <v>1.8956043956043955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56"/>
        <v>41680.359976851854</v>
      </c>
      <c r="L933" s="14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</v>
      </c>
      <c r="R933" s="9">
        <f t="shared" si="59"/>
        <v>0.71978021978021978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56"/>
        <v>41310.969270833331</v>
      </c>
      <c r="L934" s="14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14.54</v>
      </c>
      <c r="R934" s="9">
        <f t="shared" si="59"/>
        <v>7.5879120879120876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56"/>
        <v>41711.169085648151</v>
      </c>
      <c r="L935" s="14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 s="9">
        <f t="shared" si="59"/>
        <v>0.65934065934065933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56"/>
        <v>41733.737083333333</v>
      </c>
      <c r="L936" s="14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 s="9">
        <f t="shared" si="59"/>
        <v>8.3516483516483522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56"/>
        <v>42368.333668981482</v>
      </c>
      <c r="L937" s="14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1.43</v>
      </c>
      <c r="R937" s="9">
        <f t="shared" si="59"/>
        <v>0.27472527472527475</v>
      </c>
      <c r="S937" t="s">
        <v>8325</v>
      </c>
      <c r="T937" t="s">
        <v>8328</v>
      </c>
    </row>
    <row r="938" spans="1:20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56"/>
        <v>40883.024178240739</v>
      </c>
      <c r="L938" s="14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9">
        <f t="shared" si="59"/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56"/>
        <v>41551.798113425924</v>
      </c>
      <c r="L939" s="14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1.1399999999999999</v>
      </c>
      <c r="R939" s="9">
        <f t="shared" si="59"/>
        <v>0.21978021978021978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56"/>
        <v>41124.479722222226</v>
      </c>
      <c r="L940" s="14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0.36</v>
      </c>
      <c r="R940" s="9">
        <f t="shared" si="59"/>
        <v>0.13736263736263737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56"/>
        <v>41416.763171296298</v>
      </c>
      <c r="L941" s="14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</v>
      </c>
      <c r="R941" s="9">
        <f t="shared" si="59"/>
        <v>0.21978021978021978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56"/>
        <v>42182.008402777778</v>
      </c>
      <c r="L942" s="14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17.16</v>
      </c>
      <c r="R942" s="9">
        <f t="shared" si="59"/>
        <v>8.4835164835164836</v>
      </c>
      <c r="S942" t="s">
        <v>8319</v>
      </c>
      <c r="T942" t="s">
        <v>8321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56"/>
        <v>42746.096585648149</v>
      </c>
      <c r="L943" s="14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2.3199999999999998</v>
      </c>
      <c r="R943" s="9">
        <f t="shared" si="59"/>
        <v>6.3791208791208796</v>
      </c>
      <c r="S943" t="s">
        <v>8319</v>
      </c>
      <c r="T943" t="s">
        <v>8321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56"/>
        <v>42382.843287037031</v>
      </c>
      <c r="L944" s="14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8.91</v>
      </c>
      <c r="R944" s="9">
        <f t="shared" si="59"/>
        <v>3.6703296703296702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56"/>
        <v>42673.66788194445</v>
      </c>
      <c r="L945" s="14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9.6300000000000008</v>
      </c>
      <c r="R945" s="9">
        <f t="shared" si="59"/>
        <v>1.5879120879120878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56"/>
        <v>42444.583912037036</v>
      </c>
      <c r="L946" s="14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13.33</v>
      </c>
      <c r="R946" s="9">
        <f t="shared" si="59"/>
        <v>36.609890109890109</v>
      </c>
      <c r="S946" t="s">
        <v>8319</v>
      </c>
      <c r="T946" t="s">
        <v>8321</v>
      </c>
    </row>
    <row r="947" spans="1:20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56"/>
        <v>42732.872986111113</v>
      </c>
      <c r="L947" s="14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</v>
      </c>
      <c r="R947" s="9">
        <f t="shared" si="59"/>
        <v>13.648351648351648</v>
      </c>
      <c r="S947" t="s">
        <v>8319</v>
      </c>
      <c r="T947" t="s">
        <v>8321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56"/>
        <v>42592.750555555554</v>
      </c>
      <c r="L948" s="14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1.91</v>
      </c>
      <c r="R948" s="9">
        <f t="shared" si="59"/>
        <v>1.5714285714285714</v>
      </c>
      <c r="S948" t="s">
        <v>8319</v>
      </c>
      <c r="T948" t="s">
        <v>8321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56"/>
        <v>42491.781319444446</v>
      </c>
      <c r="L949" s="14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9">
        <f t="shared" si="59"/>
        <v>0</v>
      </c>
      <c r="S949" t="s">
        <v>8319</v>
      </c>
      <c r="T949" t="s">
        <v>8321</v>
      </c>
    </row>
    <row r="950" spans="1:20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56"/>
        <v>42411.828287037039</v>
      </c>
      <c r="L950" s="14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9">
        <f t="shared" si="59"/>
        <v>2.6373626373626373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56"/>
        <v>42361.043703703705</v>
      </c>
      <c r="L951" s="14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1.37</v>
      </c>
      <c r="R951" s="9">
        <f t="shared" si="59"/>
        <v>1.5</v>
      </c>
      <c r="S951" t="s">
        <v>8319</v>
      </c>
      <c r="T951" t="s">
        <v>8321</v>
      </c>
    </row>
    <row r="952" spans="1:20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56"/>
        <v>42356.750706018516</v>
      </c>
      <c r="L952" s="14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9">
        <f t="shared" si="59"/>
        <v>7.7032967032967035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56"/>
        <v>42480.653611111105</v>
      </c>
      <c r="L953" s="14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9">
        <f t="shared" si="59"/>
        <v>105.46703296703296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56"/>
        <v>42662.613564814819</v>
      </c>
      <c r="L954" s="14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</v>
      </c>
      <c r="R954" s="9">
        <f t="shared" si="59"/>
        <v>107.53846153846153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56"/>
        <v>41999.164340277777</v>
      </c>
      <c r="L955" s="14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 s="9">
        <f t="shared" si="59"/>
        <v>0.69230769230769229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56"/>
        <v>42194.833784722221</v>
      </c>
      <c r="L956" s="14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43.41</v>
      </c>
      <c r="R956" s="9">
        <f t="shared" si="59"/>
        <v>35.774725274725277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56"/>
        <v>42586.295138888891</v>
      </c>
      <c r="L957" s="14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</v>
      </c>
      <c r="R957" s="9">
        <f t="shared" si="59"/>
        <v>93.318681318681314</v>
      </c>
      <c r="S957" t="s">
        <v>8319</v>
      </c>
      <c r="T957" t="s">
        <v>8321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56"/>
        <v>42060.913877314815</v>
      </c>
      <c r="L958" s="14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</v>
      </c>
      <c r="R958" s="9">
        <f t="shared" si="59"/>
        <v>4.7307692307692308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56"/>
        <v>42660.552465277782</v>
      </c>
      <c r="L959" s="14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</v>
      </c>
      <c r="R959" s="9">
        <f t="shared" si="59"/>
        <v>1.2802197802197801</v>
      </c>
      <c r="S959" t="s">
        <v>8319</v>
      </c>
      <c r="T959" t="s">
        <v>8321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56"/>
        <v>42082.802812499998</v>
      </c>
      <c r="L960" s="14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11.33</v>
      </c>
      <c r="R960" s="9">
        <f t="shared" si="59"/>
        <v>4.8406593406593403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56"/>
        <v>41993.174363425926</v>
      </c>
      <c r="L961" s="14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 s="9">
        <f t="shared" si="59"/>
        <v>106.75824175824175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si="56"/>
        <v>42766.626793981486</v>
      </c>
      <c r="L962" s="14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</v>
      </c>
      <c r="R962" s="9">
        <f t="shared" si="59"/>
        <v>140.96153846153845</v>
      </c>
      <c r="S962" t="s">
        <v>8319</v>
      </c>
      <c r="T962" t="s">
        <v>8321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ref="K963:K1026" si="60">(((J963/60)/60)/24)+DATE(1970,1,1)</f>
        <v>42740.693692129629</v>
      </c>
      <c r="L963" s="14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ROUND((E963/D963)*100,2)</f>
        <v>42.19</v>
      </c>
      <c r="R963" s="9">
        <f t="shared" ref="R963:R1026" si="63">E963/182</f>
        <v>220.21428571428572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60"/>
        <v>42373.712418981479</v>
      </c>
      <c r="L964" s="14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 s="9">
        <f t="shared" si="63"/>
        <v>3.912087912087912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60"/>
        <v>42625.635636574079</v>
      </c>
      <c r="L965" s="14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1.08</v>
      </c>
      <c r="R965" s="9">
        <f t="shared" si="63"/>
        <v>2.0714285714285716</v>
      </c>
      <c r="S965" t="s">
        <v>8319</v>
      </c>
      <c r="T965" t="s">
        <v>8321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60"/>
        <v>42208.628692129627</v>
      </c>
      <c r="L966" s="14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0.8</v>
      </c>
      <c r="R966" s="9">
        <f t="shared" si="63"/>
        <v>4.8296703296703294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60"/>
        <v>42637.016736111109</v>
      </c>
      <c r="L967" s="14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</v>
      </c>
      <c r="R967" s="9">
        <f t="shared" si="63"/>
        <v>1.6373626373626373</v>
      </c>
      <c r="S967" t="s">
        <v>8319</v>
      </c>
      <c r="T967" t="s">
        <v>8321</v>
      </c>
    </row>
    <row r="968" spans="1:20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60"/>
        <v>42619.635787037041</v>
      </c>
      <c r="L968" s="14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14.8</v>
      </c>
      <c r="R968" s="9">
        <f t="shared" si="63"/>
        <v>9.7582417582417591</v>
      </c>
      <c r="S968" t="s">
        <v>8319</v>
      </c>
      <c r="T968" t="s">
        <v>8321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60"/>
        <v>42422.254328703704</v>
      </c>
      <c r="L969" s="14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17.809999999999999</v>
      </c>
      <c r="R969" s="9">
        <f t="shared" si="63"/>
        <v>19.571428571428573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60"/>
        <v>41836.847615740742</v>
      </c>
      <c r="L970" s="14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1.33</v>
      </c>
      <c r="R970" s="9">
        <f t="shared" si="63"/>
        <v>0.58241758241758246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60"/>
        <v>42742.30332175926</v>
      </c>
      <c r="L971" s="14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46.67</v>
      </c>
      <c r="R971" s="9">
        <f t="shared" si="63"/>
        <v>76.92307692307692</v>
      </c>
      <c r="S971" t="s">
        <v>8319</v>
      </c>
      <c r="T971" t="s">
        <v>8321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60"/>
        <v>42721.220520833333</v>
      </c>
      <c r="L972" s="14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9">
        <f t="shared" si="63"/>
        <v>12.615384615384615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60"/>
        <v>42111.709027777775</v>
      </c>
      <c r="L973" s="14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0.23</v>
      </c>
      <c r="R973" s="9">
        <f t="shared" si="63"/>
        <v>1.2417582417582418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60"/>
        <v>41856.865717592591</v>
      </c>
      <c r="L974" s="14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34.630000000000003</v>
      </c>
      <c r="R974" s="9">
        <f t="shared" si="63"/>
        <v>38.049450549450547</v>
      </c>
      <c r="S974" t="s">
        <v>8319</v>
      </c>
      <c r="T974" t="s">
        <v>8321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60"/>
        <v>42257.014965277776</v>
      </c>
      <c r="L975" s="14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2.06</v>
      </c>
      <c r="R975" s="9">
        <f t="shared" si="63"/>
        <v>2.2582417582417582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60"/>
        <v>42424.749490740738</v>
      </c>
      <c r="L976" s="14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0.56000000000000005</v>
      </c>
      <c r="R976" s="9">
        <f t="shared" si="63"/>
        <v>1.5384615384615385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60"/>
        <v>42489.696585648147</v>
      </c>
      <c r="L977" s="14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2.61</v>
      </c>
      <c r="R977" s="9">
        <f t="shared" si="63"/>
        <v>14.324175824175825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60"/>
        <v>42185.058993055558</v>
      </c>
      <c r="L978" s="14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1.93</v>
      </c>
      <c r="R978" s="9">
        <f t="shared" si="63"/>
        <v>15.873626373626374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60"/>
        <v>42391.942094907412</v>
      </c>
      <c r="L979" s="14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33.67</v>
      </c>
      <c r="R979" s="9">
        <f t="shared" si="63"/>
        <v>4.9945054945054945</v>
      </c>
      <c r="S979" t="s">
        <v>8319</v>
      </c>
      <c r="T979" t="s">
        <v>8321</v>
      </c>
    </row>
    <row r="980" spans="1:20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60"/>
        <v>42395.309039351851</v>
      </c>
      <c r="L980" s="14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</v>
      </c>
      <c r="R980" s="9">
        <f t="shared" si="63"/>
        <v>534.46703296703299</v>
      </c>
      <c r="S980" t="s">
        <v>8319</v>
      </c>
      <c r="T980" t="s">
        <v>8321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60"/>
        <v>42506.416990740734</v>
      </c>
      <c r="L981" s="14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82.82</v>
      </c>
      <c r="R981" s="9">
        <f t="shared" si="63"/>
        <v>159.26461538461538</v>
      </c>
      <c r="S981" t="s">
        <v>8319</v>
      </c>
      <c r="T981" t="s">
        <v>8321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60"/>
        <v>41928.904189814813</v>
      </c>
      <c r="L982" s="14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</v>
      </c>
      <c r="R982" s="9">
        <f t="shared" si="63"/>
        <v>8.1648351648351642</v>
      </c>
      <c r="S982" t="s">
        <v>8319</v>
      </c>
      <c r="T982" t="s">
        <v>8321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60"/>
        <v>41830.947013888886</v>
      </c>
      <c r="L983" s="14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0.01</v>
      </c>
      <c r="R983" s="9">
        <f t="shared" si="63"/>
        <v>6.043956043956044E-2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60"/>
        <v>42615.753310185188</v>
      </c>
      <c r="L984" s="14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0.02</v>
      </c>
      <c r="R984" s="9">
        <f t="shared" si="63"/>
        <v>1.6483516483516484E-2</v>
      </c>
      <c r="S984" t="s">
        <v>8319</v>
      </c>
      <c r="T984" t="s">
        <v>8321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60"/>
        <v>42574.667650462965</v>
      </c>
      <c r="L985" s="14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29.51</v>
      </c>
      <c r="R985" s="9">
        <f t="shared" si="63"/>
        <v>168.96153846153845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60"/>
        <v>42061.11583333333</v>
      </c>
      <c r="L986" s="14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 s="9">
        <f t="shared" si="63"/>
        <v>0.58241758241758246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60"/>
        <v>42339.967708333337</v>
      </c>
      <c r="L987" s="14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</v>
      </c>
      <c r="R987" s="9">
        <f t="shared" si="63"/>
        <v>10.373626373626374</v>
      </c>
      <c r="S987" t="s">
        <v>8319</v>
      </c>
      <c r="T987" t="s">
        <v>8321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60"/>
        <v>42324.767361111109</v>
      </c>
      <c r="L988" s="14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 s="9">
        <f t="shared" si="63"/>
        <v>14.010989010989011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60"/>
        <v>41773.294560185182</v>
      </c>
      <c r="L989" s="14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 s="9">
        <f t="shared" si="63"/>
        <v>36.318681318681321</v>
      </c>
      <c r="S989" t="s">
        <v>8319</v>
      </c>
      <c r="T989" t="s">
        <v>8321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60"/>
        <v>42614.356770833328</v>
      </c>
      <c r="L990" s="14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9">
        <f t="shared" si="63"/>
        <v>0</v>
      </c>
      <c r="S990" t="s">
        <v>8319</v>
      </c>
      <c r="T990" t="s">
        <v>8321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60"/>
        <v>42611.933969907404</v>
      </c>
      <c r="L991" s="14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 s="9">
        <f t="shared" si="63"/>
        <v>9.2142857142857135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60"/>
        <v>41855.784305555557</v>
      </c>
      <c r="L992" s="14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</v>
      </c>
      <c r="R992" s="9">
        <f t="shared" si="63"/>
        <v>0.14285714285714285</v>
      </c>
      <c r="S992" t="s">
        <v>8319</v>
      </c>
      <c r="T992" t="s">
        <v>8321</v>
      </c>
    </row>
    <row r="993" spans="1:20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60"/>
        <v>42538.75680555556</v>
      </c>
      <c r="L993" s="14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 s="9">
        <f t="shared" si="63"/>
        <v>1.1648351648351649</v>
      </c>
      <c r="S993" t="s">
        <v>8319</v>
      </c>
      <c r="T993" t="s">
        <v>8321</v>
      </c>
    </row>
    <row r="994" spans="1:20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60"/>
        <v>42437.924988425926</v>
      </c>
      <c r="L994" s="14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0.47</v>
      </c>
      <c r="R994" s="9">
        <f t="shared" si="63"/>
        <v>2.5659340659340661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60"/>
        <v>42652.964907407411</v>
      </c>
      <c r="L995" s="14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25.09</v>
      </c>
      <c r="R995" s="9">
        <f t="shared" si="63"/>
        <v>96.489010989010993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60"/>
        <v>41921.263078703705</v>
      </c>
      <c r="L996" s="14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</v>
      </c>
      <c r="R996" s="9">
        <f t="shared" si="63"/>
        <v>25.653846153846153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60"/>
        <v>41947.940740740742</v>
      </c>
      <c r="L997" s="14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9">
        <f t="shared" si="63"/>
        <v>3.9890109890109891</v>
      </c>
      <c r="S997" t="s">
        <v>8319</v>
      </c>
      <c r="T997" t="s">
        <v>8321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60"/>
        <v>41817.866435185184</v>
      </c>
      <c r="L998" s="14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1.63</v>
      </c>
      <c r="R998" s="9">
        <f t="shared" si="63"/>
        <v>0.35714285714285715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60"/>
        <v>41941.10297453704</v>
      </c>
      <c r="L999" s="14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 s="9">
        <f t="shared" si="63"/>
        <v>0.35714285714285715</v>
      </c>
      <c r="S999" t="s">
        <v>8319</v>
      </c>
      <c r="T999" t="s">
        <v>8321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60"/>
        <v>42282.168993055559</v>
      </c>
      <c r="L1000" s="14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58.56</v>
      </c>
      <c r="R1000" s="9">
        <f t="shared" si="63"/>
        <v>193.04945054945054</v>
      </c>
      <c r="S1000" t="s">
        <v>8319</v>
      </c>
      <c r="T1000" t="s">
        <v>8321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60"/>
        <v>41926.29965277778</v>
      </c>
      <c r="L1001" s="14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7.79</v>
      </c>
      <c r="R1001" s="9">
        <f t="shared" si="63"/>
        <v>64.192307692307693</v>
      </c>
      <c r="S1001" t="s">
        <v>8319</v>
      </c>
      <c r="T1001" t="s">
        <v>8321</v>
      </c>
    </row>
    <row r="1002" spans="1:20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60"/>
        <v>42749.059722222228</v>
      </c>
      <c r="L1002" s="14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2.2200000000000002</v>
      </c>
      <c r="R1002" s="9">
        <f t="shared" si="63"/>
        <v>108.92307692307692</v>
      </c>
      <c r="S1002" t="s">
        <v>8319</v>
      </c>
      <c r="T1002" t="s">
        <v>8321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60"/>
        <v>42720.720057870371</v>
      </c>
      <c r="L1003" s="14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9">
        <f t="shared" si="63"/>
        <v>28.571428571428573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60"/>
        <v>42325.684189814812</v>
      </c>
      <c r="L1004" s="14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</v>
      </c>
      <c r="R1004" s="9">
        <f t="shared" si="63"/>
        <v>16.263736263736263</v>
      </c>
      <c r="S1004" t="s">
        <v>8319</v>
      </c>
      <c r="T1004" t="s">
        <v>8321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60"/>
        <v>42780.709039351852</v>
      </c>
      <c r="L1005" s="14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16.059999999999999</v>
      </c>
      <c r="R1005" s="9">
        <f t="shared" si="63"/>
        <v>17.642857142857142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60"/>
        <v>42388.708645833336</v>
      </c>
      <c r="L1006" s="14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82.21</v>
      </c>
      <c r="R1006" s="9">
        <f t="shared" si="63"/>
        <v>112.92307692307692</v>
      </c>
      <c r="S1006" t="s">
        <v>8319</v>
      </c>
      <c r="T1006" t="s">
        <v>8321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60"/>
        <v>42276.624803240738</v>
      </c>
      <c r="L1007" s="14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</v>
      </c>
      <c r="R1007" s="9">
        <f t="shared" si="63"/>
        <v>824.73626373626371</v>
      </c>
      <c r="S1007" t="s">
        <v>8319</v>
      </c>
      <c r="T1007" t="s">
        <v>8321</v>
      </c>
    </row>
    <row r="1008" spans="1:20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60"/>
        <v>41977.040185185186</v>
      </c>
      <c r="L1008" s="14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</v>
      </c>
      <c r="R1008" s="9">
        <f t="shared" si="63"/>
        <v>1.2857142857142858</v>
      </c>
      <c r="S1008" t="s">
        <v>8319</v>
      </c>
      <c r="T1008" t="s">
        <v>8321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60"/>
        <v>42676.583599537036</v>
      </c>
      <c r="L1009" s="14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 s="9">
        <f t="shared" si="63"/>
        <v>73.054945054945051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60"/>
        <v>42702.809201388889</v>
      </c>
      <c r="L1010" s="14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0.27</v>
      </c>
      <c r="R1010" s="9">
        <f t="shared" si="63"/>
        <v>1.3736263736263736</v>
      </c>
      <c r="S1010" t="s">
        <v>8319</v>
      </c>
      <c r="T1010" t="s">
        <v>8321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60"/>
        <v>42510.604699074072</v>
      </c>
      <c r="L1011" s="14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 s="9">
        <f t="shared" si="63"/>
        <v>36.071428571428569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60"/>
        <v>42561.829421296294</v>
      </c>
      <c r="L1012" s="14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</v>
      </c>
      <c r="R1012" s="9">
        <f t="shared" si="63"/>
        <v>1.2087912087912087</v>
      </c>
      <c r="S1012" t="s">
        <v>8319</v>
      </c>
      <c r="T1012" t="s">
        <v>8321</v>
      </c>
    </row>
    <row r="1013" spans="1:20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60"/>
        <v>41946.898090277777</v>
      </c>
      <c r="L1013" s="14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0.38</v>
      </c>
      <c r="R1013" s="9">
        <f t="shared" si="63"/>
        <v>0.41208791208791207</v>
      </c>
      <c r="S1013" t="s">
        <v>8319</v>
      </c>
      <c r="T1013" t="s">
        <v>8321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60"/>
        <v>42714.440416666665</v>
      </c>
      <c r="L1014" s="14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</v>
      </c>
      <c r="R1014" s="9">
        <f t="shared" si="63"/>
        <v>5916.214560439561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60"/>
        <v>42339.833981481483</v>
      </c>
      <c r="L1015" s="14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34.53</v>
      </c>
      <c r="R1015" s="9">
        <f t="shared" si="63"/>
        <v>47.428571428571431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60"/>
        <v>41955.002488425926</v>
      </c>
      <c r="L1016" s="14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30.6</v>
      </c>
      <c r="R1016" s="9">
        <f t="shared" si="63"/>
        <v>16.813186813186814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60"/>
        <v>42303.878414351857</v>
      </c>
      <c r="L1017" s="14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2.67</v>
      </c>
      <c r="R1017" s="9">
        <f t="shared" si="63"/>
        <v>1.3186813186813187</v>
      </c>
      <c r="S1017" t="s">
        <v>8319</v>
      </c>
      <c r="T1017" t="s">
        <v>8321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60"/>
        <v>42422.107129629629</v>
      </c>
      <c r="L1018" s="14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</v>
      </c>
      <c r="R1018" s="9">
        <f t="shared" si="63"/>
        <v>15.615384615384615</v>
      </c>
      <c r="S1018" t="s">
        <v>8319</v>
      </c>
      <c r="T1018" t="s">
        <v>8321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60"/>
        <v>42289.675173611111</v>
      </c>
      <c r="L1019" s="14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22.88</v>
      </c>
      <c r="R1019" s="9">
        <f t="shared" si="63"/>
        <v>314.26923076923077</v>
      </c>
      <c r="S1019" t="s">
        <v>8319</v>
      </c>
      <c r="T1019" t="s">
        <v>8321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60"/>
        <v>42535.492280092592</v>
      </c>
      <c r="L1020" s="14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3.11</v>
      </c>
      <c r="R1020" s="9">
        <f t="shared" si="63"/>
        <v>3.412087912087912</v>
      </c>
      <c r="S1020" t="s">
        <v>8319</v>
      </c>
      <c r="T1020" t="s">
        <v>8321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60"/>
        <v>42009.973946759259</v>
      </c>
      <c r="L1021" s="14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</v>
      </c>
      <c r="R1021" s="9">
        <f t="shared" si="63"/>
        <v>117.03296703296704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60"/>
        <v>42127.069548611107</v>
      </c>
      <c r="L1022" s="14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205.55</v>
      </c>
      <c r="R1022" s="9">
        <f t="shared" si="63"/>
        <v>17.505494505494507</v>
      </c>
      <c r="S1022" t="s">
        <v>8325</v>
      </c>
      <c r="T1022" t="s">
        <v>8330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60"/>
        <v>42271.251979166671</v>
      </c>
      <c r="L1023" s="14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</v>
      </c>
      <c r="R1023" s="9">
        <f t="shared" si="63"/>
        <v>57.989615384615391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60"/>
        <v>42111.646724537044</v>
      </c>
      <c r="L1024" s="14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9">
        <f t="shared" si="63"/>
        <v>12.626373626373626</v>
      </c>
      <c r="S1024" t="s">
        <v>8325</v>
      </c>
      <c r="T1024" t="s">
        <v>8330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60"/>
        <v>42145.919687500005</v>
      </c>
      <c r="L1025" s="14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9">
        <f t="shared" si="63"/>
        <v>26.060439560439562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si="60"/>
        <v>42370.580590277779</v>
      </c>
      <c r="L1026" s="14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118.64</v>
      </c>
      <c r="R1026" s="9">
        <f t="shared" si="63"/>
        <v>130.37115384615385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ref="K1027:K1090" si="64">(((J1027/60)/60)/24)+DATE(1970,1,1)</f>
        <v>42049.833761574075</v>
      </c>
      <c r="L1027" s="14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ROUND((E1027/D1027)*100,2)</f>
        <v>109.93</v>
      </c>
      <c r="R1027" s="9">
        <f t="shared" ref="R1027:R1090" si="67">E1027/182</f>
        <v>422.80120879120881</v>
      </c>
      <c r="S1027" t="s">
        <v>8325</v>
      </c>
      <c r="T1027" t="s">
        <v>8330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64"/>
        <v>42426.407592592594</v>
      </c>
      <c r="L1028" s="14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100.01</v>
      </c>
      <c r="R1028" s="9">
        <f t="shared" si="67"/>
        <v>38.464725274725275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64"/>
        <v>41905.034108796295</v>
      </c>
      <c r="L1029" s="14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</v>
      </c>
      <c r="R1029" s="9">
        <f t="shared" si="67"/>
        <v>42.489010989010985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64"/>
        <v>42755.627372685187</v>
      </c>
      <c r="L1030" s="14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</v>
      </c>
      <c r="R1030" s="9">
        <f t="shared" si="67"/>
        <v>64.434065934065927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64"/>
        <v>42044.711886574078</v>
      </c>
      <c r="L1031" s="14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111.76</v>
      </c>
      <c r="R1031" s="9">
        <f t="shared" si="67"/>
        <v>61.406593406593409</v>
      </c>
      <c r="S1031" t="s">
        <v>8325</v>
      </c>
      <c r="T1031" t="s">
        <v>8330</v>
      </c>
    </row>
    <row r="1032" spans="1:20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64"/>
        <v>42611.483206018514</v>
      </c>
      <c r="L1032" s="14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342.1</v>
      </c>
      <c r="R1032" s="9">
        <f t="shared" si="67"/>
        <v>37.593406593406591</v>
      </c>
      <c r="S1032" t="s">
        <v>8325</v>
      </c>
      <c r="T1032" t="s">
        <v>8330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64"/>
        <v>42324.764004629629</v>
      </c>
      <c r="L1033" s="14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9">
        <f t="shared" si="67"/>
        <v>59.010989010989015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64"/>
        <v>42514.666956018518</v>
      </c>
      <c r="L1034" s="14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108.5</v>
      </c>
      <c r="R1034" s="9">
        <f t="shared" si="67"/>
        <v>32.191428571428574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64"/>
        <v>42688.732407407413</v>
      </c>
      <c r="L1035" s="14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</v>
      </c>
      <c r="R1035" s="9">
        <f t="shared" si="67"/>
        <v>7.5054945054945055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64"/>
        <v>42555.166712962964</v>
      </c>
      <c r="L1036" s="14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</v>
      </c>
      <c r="R1036" s="9">
        <f t="shared" si="67"/>
        <v>35.714780219780224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64"/>
        <v>42016.641435185185</v>
      </c>
      <c r="L1037" s="14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</v>
      </c>
      <c r="R1037" s="9">
        <f t="shared" si="67"/>
        <v>27.208791208791208</v>
      </c>
      <c r="S1037" t="s">
        <v>8325</v>
      </c>
      <c r="T1037" t="s">
        <v>8330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64"/>
        <v>41249.448958333334</v>
      </c>
      <c r="L1038" s="14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</v>
      </c>
      <c r="R1038" s="9">
        <f t="shared" si="67"/>
        <v>27.781428571428574</v>
      </c>
      <c r="S1038" t="s">
        <v>8325</v>
      </c>
      <c r="T1038" t="s">
        <v>8330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64"/>
        <v>42119.822476851856</v>
      </c>
      <c r="L1039" s="14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9">
        <f t="shared" si="67"/>
        <v>5.6098901098901095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64"/>
        <v>42418.231747685189</v>
      </c>
      <c r="L1040" s="14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145.33000000000001</v>
      </c>
      <c r="R1040" s="9">
        <f t="shared" si="67"/>
        <v>11.978021978021978</v>
      </c>
      <c r="S1040" t="s">
        <v>8325</v>
      </c>
      <c r="T1040" t="s">
        <v>8330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64"/>
        <v>42692.109328703707</v>
      </c>
      <c r="L1041" s="14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9">
        <f t="shared" si="67"/>
        <v>3.5219780219780219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64"/>
        <v>42579.708437499998</v>
      </c>
      <c r="L1042" s="14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0.28999999999999998</v>
      </c>
      <c r="R1042" s="9">
        <f t="shared" si="67"/>
        <v>1.3736263736263736</v>
      </c>
      <c r="S1042" t="s">
        <v>8331</v>
      </c>
      <c r="T1042" t="s">
        <v>8332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64"/>
        <v>41831.060092592597</v>
      </c>
      <c r="L1043" s="14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9">
        <f t="shared" si="67"/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64"/>
        <v>41851.696157407408</v>
      </c>
      <c r="L1044" s="14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1.54</v>
      </c>
      <c r="R1044" s="9">
        <f t="shared" si="67"/>
        <v>5.4945054945054944E-2</v>
      </c>
      <c r="S1044" t="s">
        <v>8331</v>
      </c>
      <c r="T1044" t="s">
        <v>8332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64"/>
        <v>42114.252951388888</v>
      </c>
      <c r="L1045" s="14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8.5399999999999991</v>
      </c>
      <c r="R1045" s="9">
        <f t="shared" si="67"/>
        <v>46.906593406593409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64"/>
        <v>42011.925937499997</v>
      </c>
      <c r="L1046" s="14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0.09</v>
      </c>
      <c r="R1046" s="9">
        <f t="shared" si="67"/>
        <v>3.2967032967032968E-2</v>
      </c>
      <c r="S1046" t="s">
        <v>8331</v>
      </c>
      <c r="T1046" t="s">
        <v>8332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64"/>
        <v>41844.874421296299</v>
      </c>
      <c r="L1047" s="14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2.66</v>
      </c>
      <c r="R1047" s="9">
        <f t="shared" si="67"/>
        <v>1.4615384615384615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64"/>
        <v>42319.851388888885</v>
      </c>
      <c r="L1048" s="14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9">
        <f t="shared" si="67"/>
        <v>0</v>
      </c>
      <c r="S1048" t="s">
        <v>8331</v>
      </c>
      <c r="T1048" t="s">
        <v>8332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64"/>
        <v>41918.818460648145</v>
      </c>
      <c r="L1049" s="14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 s="9">
        <f t="shared" si="67"/>
        <v>5.4945054945054949E-3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64"/>
        <v>42598.053113425922</v>
      </c>
      <c r="L1050" s="14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</v>
      </c>
      <c r="R1050" s="9">
        <f t="shared" si="67"/>
        <v>1.1648351648351649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64"/>
        <v>42382.431076388893</v>
      </c>
      <c r="L1051" s="14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9">
        <f t="shared" si="67"/>
        <v>0</v>
      </c>
      <c r="S1051" t="s">
        <v>8331</v>
      </c>
      <c r="T1051" t="s">
        <v>8332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64"/>
        <v>42231.7971875</v>
      </c>
      <c r="L1052" s="14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9">
        <f t="shared" si="67"/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64"/>
        <v>41850.014178240745</v>
      </c>
      <c r="L1053" s="14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9">
        <f t="shared" si="67"/>
        <v>0</v>
      </c>
      <c r="S1053" t="s">
        <v>8331</v>
      </c>
      <c r="T1053" t="s">
        <v>8332</v>
      </c>
    </row>
    <row r="1054" spans="1:20" ht="43.5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64"/>
        <v>42483.797395833331</v>
      </c>
      <c r="L1054" s="14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9">
        <f t="shared" si="67"/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64"/>
        <v>42775.172824074078</v>
      </c>
      <c r="L1055" s="14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 s="9">
        <f t="shared" si="67"/>
        <v>8.2417582417582416E-2</v>
      </c>
      <c r="S1055" t="s">
        <v>8331</v>
      </c>
      <c r="T1055" t="s">
        <v>8332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64"/>
        <v>41831.851840277777</v>
      </c>
      <c r="L1056" s="14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9">
        <f t="shared" si="67"/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64"/>
        <v>42406.992418981477</v>
      </c>
      <c r="L1057" s="14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9">
        <f t="shared" si="67"/>
        <v>0</v>
      </c>
      <c r="S1057" t="s">
        <v>8331</v>
      </c>
      <c r="T1057" t="s">
        <v>8332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64"/>
        <v>42058.719641203701</v>
      </c>
      <c r="L1058" s="14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9">
        <f t="shared" si="67"/>
        <v>0</v>
      </c>
      <c r="S1058" t="s">
        <v>8331</v>
      </c>
      <c r="T1058" t="s">
        <v>8332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64"/>
        <v>42678.871331018512</v>
      </c>
      <c r="L1059" s="14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9">
        <f t="shared" si="67"/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64"/>
        <v>42047.900960648149</v>
      </c>
      <c r="L1060" s="14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9">
        <f t="shared" si="67"/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64"/>
        <v>42046.79</v>
      </c>
      <c r="L1061" s="14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9">
        <f t="shared" si="67"/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64"/>
        <v>42079.913113425922</v>
      </c>
      <c r="L1062" s="14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 s="9">
        <f t="shared" si="67"/>
        <v>0.27472527472527475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64"/>
        <v>42432.276712962965</v>
      </c>
      <c r="L1063" s="14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9">
        <f t="shared" si="67"/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64"/>
        <v>42556.807187500002</v>
      </c>
      <c r="L1064" s="14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95.48</v>
      </c>
      <c r="R1064" s="9">
        <f t="shared" si="67"/>
        <v>1.043956043956044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64"/>
        <v>42583.030810185184</v>
      </c>
      <c r="L1065" s="14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9">
        <f t="shared" si="67"/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64"/>
        <v>41417.228043981479</v>
      </c>
      <c r="L1066" s="14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8.9700000000000006</v>
      </c>
      <c r="R1066" s="9">
        <f t="shared" si="67"/>
        <v>44.379120879120876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64"/>
        <v>41661.381041666667</v>
      </c>
      <c r="L1067" s="14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 s="9">
        <f t="shared" si="67"/>
        <v>0.44505494505494503</v>
      </c>
      <c r="S1067" t="s">
        <v>8333</v>
      </c>
      <c r="T1067" t="s">
        <v>8334</v>
      </c>
    </row>
    <row r="1068" spans="1:20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64"/>
        <v>41445.962754629632</v>
      </c>
      <c r="L1068" s="14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3.37</v>
      </c>
      <c r="R1068" s="9">
        <f t="shared" si="67"/>
        <v>27.752747252747252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64"/>
        <v>41599.855682870373</v>
      </c>
      <c r="L1069" s="14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9">
        <f t="shared" si="67"/>
        <v>0.7142857142857143</v>
      </c>
      <c r="S1069" t="s">
        <v>8333</v>
      </c>
      <c r="T1069" t="s">
        <v>8334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64"/>
        <v>42440.371111111104</v>
      </c>
      <c r="L1070" s="14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 s="9">
        <f t="shared" si="67"/>
        <v>0.24725274725274726</v>
      </c>
      <c r="S1070" t="s">
        <v>8333</v>
      </c>
      <c r="T1070" t="s">
        <v>8334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64"/>
        <v>41572.229849537034</v>
      </c>
      <c r="L1071" s="14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38.64</v>
      </c>
      <c r="R1071" s="9">
        <f t="shared" si="67"/>
        <v>4.6703296703296706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64"/>
        <v>41163.011828703704</v>
      </c>
      <c r="L1072" s="14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</v>
      </c>
      <c r="R1072" s="9">
        <f t="shared" si="67"/>
        <v>0.38461538461538464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64"/>
        <v>42295.753391203703</v>
      </c>
      <c r="L1073" s="14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9">
        <f t="shared" si="67"/>
        <v>0</v>
      </c>
      <c r="S1073" t="s">
        <v>8333</v>
      </c>
      <c r="T1073" t="s">
        <v>8334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64"/>
        <v>41645.832141203704</v>
      </c>
      <c r="L1074" s="14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7.0000000000000007E-2</v>
      </c>
      <c r="R1074" s="9">
        <f t="shared" si="67"/>
        <v>0.28021978021978022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64"/>
        <v>40802.964594907404</v>
      </c>
      <c r="L1075" s="14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</v>
      </c>
      <c r="R1075" s="9">
        <f t="shared" si="67"/>
        <v>5.4945054945054944E-2</v>
      </c>
      <c r="S1075" t="s">
        <v>8333</v>
      </c>
      <c r="T1075" t="s">
        <v>8334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64"/>
        <v>41613.172974537039</v>
      </c>
      <c r="L1076" s="14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6.31</v>
      </c>
      <c r="R1076" s="9">
        <f t="shared" si="67"/>
        <v>18.719780219780219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64"/>
        <v>41005.904120370367</v>
      </c>
      <c r="L1077" s="14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 s="9">
        <f t="shared" si="67"/>
        <v>0.24725274725274726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64"/>
        <v>41838.377893518518</v>
      </c>
      <c r="L1078" s="14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62.77</v>
      </c>
      <c r="R1078" s="9">
        <f t="shared" si="67"/>
        <v>258.64835164835165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64"/>
        <v>42353.16679398148</v>
      </c>
      <c r="L1079" s="14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29.38</v>
      </c>
      <c r="R1079" s="9">
        <f t="shared" si="67"/>
        <v>40.35164835164835</v>
      </c>
      <c r="S1079" t="s">
        <v>8333</v>
      </c>
      <c r="T1079" t="s">
        <v>8334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64"/>
        <v>40701.195844907408</v>
      </c>
      <c r="L1080" s="14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 s="9">
        <f t="shared" si="67"/>
        <v>0.24725274725274726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64"/>
        <v>42479.566388888896</v>
      </c>
      <c r="L1081" s="14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2.61</v>
      </c>
      <c r="R1081" s="9">
        <f t="shared" si="67"/>
        <v>3.7252747252747254</v>
      </c>
      <c r="S1081" t="s">
        <v>8333</v>
      </c>
      <c r="T1081" t="s">
        <v>8334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64"/>
        <v>41740.138113425928</v>
      </c>
      <c r="L1082" s="14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9.11</v>
      </c>
      <c r="R1082" s="9">
        <f t="shared" si="67"/>
        <v>10.005494505494505</v>
      </c>
      <c r="S1082" t="s">
        <v>8333</v>
      </c>
      <c r="T1082" t="s">
        <v>8334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64"/>
        <v>42002.926990740743</v>
      </c>
      <c r="L1083" s="14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0.02</v>
      </c>
      <c r="R1083" s="9">
        <f t="shared" si="67"/>
        <v>6.5934065934065936E-2</v>
      </c>
      <c r="S1083" t="s">
        <v>8333</v>
      </c>
      <c r="T1083" t="s">
        <v>8334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64"/>
        <v>41101.906111111115</v>
      </c>
      <c r="L1084" s="14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0.56000000000000005</v>
      </c>
      <c r="R1084" s="9">
        <f t="shared" si="67"/>
        <v>0.30769230769230771</v>
      </c>
      <c r="S1084" t="s">
        <v>8333</v>
      </c>
      <c r="T1084" t="s">
        <v>8334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64"/>
        <v>41793.659525462965</v>
      </c>
      <c r="L1085" s="14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</v>
      </c>
      <c r="R1085" s="9">
        <f t="shared" si="67"/>
        <v>2.2527472527472527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64"/>
        <v>41829.912083333329</v>
      </c>
      <c r="L1086" s="14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9">
        <f t="shared" si="67"/>
        <v>0</v>
      </c>
      <c r="S1086" t="s">
        <v>8333</v>
      </c>
      <c r="T1086" t="s">
        <v>8334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64"/>
        <v>42413.671006944445</v>
      </c>
      <c r="L1087" s="14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 s="9">
        <f t="shared" si="67"/>
        <v>5.6373626373626378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64"/>
        <v>41845.866793981484</v>
      </c>
      <c r="L1088" s="14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0.08</v>
      </c>
      <c r="R1088" s="9">
        <f t="shared" si="67"/>
        <v>8.2417582417582416E-2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64"/>
        <v>41775.713969907411</v>
      </c>
      <c r="L1089" s="14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9">
        <f t="shared" si="67"/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si="64"/>
        <v>41723.799386574072</v>
      </c>
      <c r="L1090" s="14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</v>
      </c>
      <c r="R1090" s="9">
        <f t="shared" si="67"/>
        <v>35.067802197802202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ref="K1091:K1154" si="68">(((J1091/60)/60)/24)+DATE(1970,1,1)</f>
        <v>42151.189525462964</v>
      </c>
      <c r="L1091" s="14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ROUND((E1091/D1091)*100,2)</f>
        <v>7.83</v>
      </c>
      <c r="R1091" s="9">
        <f t="shared" ref="R1091:R1154" si="71">E1091/182</f>
        <v>6.4505494505494507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68"/>
        <v>42123.185798611114</v>
      </c>
      <c r="L1092" s="14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0.04</v>
      </c>
      <c r="R1092" s="9">
        <f t="shared" si="71"/>
        <v>2.7472527472527472E-2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68"/>
        <v>42440.820277777777</v>
      </c>
      <c r="L1093" s="14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9">
        <f t="shared" si="71"/>
        <v>0.13736263736263737</v>
      </c>
      <c r="S1093" t="s">
        <v>8333</v>
      </c>
      <c r="T1093" t="s">
        <v>8334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68"/>
        <v>41250.025902777779</v>
      </c>
      <c r="L1094" s="14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 s="9">
        <f t="shared" si="71"/>
        <v>0.11538461538461539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68"/>
        <v>42396.973807870367</v>
      </c>
      <c r="L1095" s="14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</v>
      </c>
      <c r="R1095" s="9">
        <f t="shared" si="71"/>
        <v>0.23214285714285715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68"/>
        <v>40795.713344907403</v>
      </c>
      <c r="L1096" s="14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</v>
      </c>
      <c r="R1096" s="9">
        <f t="shared" si="71"/>
        <v>18.098956043956044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68"/>
        <v>41486.537268518521</v>
      </c>
      <c r="L1097" s="14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</v>
      </c>
      <c r="R1097" s="9">
        <f t="shared" si="71"/>
        <v>138.31868131868131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68"/>
        <v>41885.51798611111</v>
      </c>
      <c r="L1098" s="14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</v>
      </c>
      <c r="R1098" s="9">
        <f t="shared" si="71"/>
        <v>11.824175824175825</v>
      </c>
      <c r="S1098" t="s">
        <v>8333</v>
      </c>
      <c r="T1098" t="s">
        <v>8334</v>
      </c>
    </row>
    <row r="1099" spans="1:20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68"/>
        <v>41660.792557870373</v>
      </c>
      <c r="L1099" s="14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0.05</v>
      </c>
      <c r="R1099" s="9">
        <f t="shared" si="71"/>
        <v>0.25824175824175827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68"/>
        <v>41712.762673611112</v>
      </c>
      <c r="L1100" s="14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</v>
      </c>
      <c r="R1100" s="9">
        <f t="shared" si="71"/>
        <v>9.9065934065934069</v>
      </c>
      <c r="S1100" t="s">
        <v>8333</v>
      </c>
      <c r="T1100" t="s">
        <v>8334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68"/>
        <v>42107.836435185185</v>
      </c>
      <c r="L1101" s="14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 s="9">
        <f t="shared" si="71"/>
        <v>0.13736263736263737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68"/>
        <v>42384.110775462963</v>
      </c>
      <c r="L1102" s="14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 s="9">
        <f t="shared" si="71"/>
        <v>0.5494505494505495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68"/>
        <v>42538.77243055556</v>
      </c>
      <c r="L1103" s="14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0.04</v>
      </c>
      <c r="R1103" s="9">
        <f t="shared" si="71"/>
        <v>0.22527472527472528</v>
      </c>
      <c r="S1103" t="s">
        <v>8333</v>
      </c>
      <c r="T1103" t="s">
        <v>8334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68"/>
        <v>41577.045428240745</v>
      </c>
      <c r="L1104" s="14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</v>
      </c>
      <c r="R1104" s="9">
        <f t="shared" si="71"/>
        <v>2.3351648351648353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68"/>
        <v>42479.22210648148</v>
      </c>
      <c r="L1105" s="14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1.62</v>
      </c>
      <c r="R1105" s="9">
        <f t="shared" si="71"/>
        <v>1.3351648351648351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68"/>
        <v>41771.40996527778</v>
      </c>
      <c r="L1106" s="14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</v>
      </c>
      <c r="R1106" s="9">
        <f t="shared" si="71"/>
        <v>16.324175824175825</v>
      </c>
      <c r="S1106" t="s">
        <v>8333</v>
      </c>
      <c r="T1106" t="s">
        <v>8334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68"/>
        <v>41692.135729166665</v>
      </c>
      <c r="L1107" s="14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0.16</v>
      </c>
      <c r="R1107" s="9">
        <f t="shared" si="71"/>
        <v>7.8626373626373622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68"/>
        <v>40973.740451388891</v>
      </c>
      <c r="L1108" s="14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9">
        <f t="shared" si="71"/>
        <v>0.90659340659340659</v>
      </c>
      <c r="S1108" t="s">
        <v>8333</v>
      </c>
      <c r="T1108" t="s">
        <v>8334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68"/>
        <v>41813.861388888887</v>
      </c>
      <c r="L1109" s="14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9">
        <f t="shared" si="71"/>
        <v>0</v>
      </c>
      <c r="S1109" t="s">
        <v>8333</v>
      </c>
      <c r="T1109" t="s">
        <v>8334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68"/>
        <v>40952.636979166666</v>
      </c>
      <c r="L1110" s="14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 s="9">
        <f t="shared" si="71"/>
        <v>4.0247252747252746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68"/>
        <v>42662.752199074079</v>
      </c>
      <c r="L1111" s="14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0.45</v>
      </c>
      <c r="R1111" s="9">
        <f t="shared" si="71"/>
        <v>0.24725274725274726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68"/>
        <v>41220.933124999996</v>
      </c>
      <c r="L1112" s="14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 s="9">
        <f t="shared" si="71"/>
        <v>1.401098901098901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68"/>
        <v>42347.203587962969</v>
      </c>
      <c r="L1113" s="14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 s="9">
        <f t="shared" si="71"/>
        <v>5.4945054945054949E-3</v>
      </c>
      <c r="S1113" t="s">
        <v>8333</v>
      </c>
      <c r="T1113" t="s">
        <v>8334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68"/>
        <v>41963.759386574078</v>
      </c>
      <c r="L1114" s="14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35.54</v>
      </c>
      <c r="R1114" s="9">
        <f t="shared" si="71"/>
        <v>171.82923076923075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68"/>
        <v>41835.977083333331</v>
      </c>
      <c r="L1115" s="14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 s="9">
        <f t="shared" si="71"/>
        <v>2.7472527472527472E-2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68"/>
        <v>41526.345914351856</v>
      </c>
      <c r="L1116" s="14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0.17</v>
      </c>
      <c r="R1116" s="9">
        <f t="shared" si="71"/>
        <v>5.4945054945054944E-2</v>
      </c>
      <c r="S1116" t="s">
        <v>8333</v>
      </c>
      <c r="T1116" t="s">
        <v>8334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68"/>
        <v>42429.695543981477</v>
      </c>
      <c r="L1117" s="14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</v>
      </c>
      <c r="R1117" s="9">
        <f t="shared" si="71"/>
        <v>0.29120879120879123</v>
      </c>
      <c r="S1117" t="s">
        <v>8333</v>
      </c>
      <c r="T1117" t="s">
        <v>8334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68"/>
        <v>41009.847314814811</v>
      </c>
      <c r="L1118" s="14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0.04</v>
      </c>
      <c r="R1118" s="9">
        <f t="shared" si="71"/>
        <v>0.98087912087912088</v>
      </c>
      <c r="S1118" t="s">
        <v>8333</v>
      </c>
      <c r="T1118" t="s">
        <v>8334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68"/>
        <v>42333.598530092597</v>
      </c>
      <c r="L1119" s="14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 s="9">
        <f t="shared" si="71"/>
        <v>0.45604395604395603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68"/>
        <v>41704.16642361111</v>
      </c>
      <c r="L1120" s="14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</v>
      </c>
      <c r="R1120" s="9">
        <f t="shared" si="71"/>
        <v>0.59890109890109888</v>
      </c>
      <c r="S1120" t="s">
        <v>8333</v>
      </c>
      <c r="T1120" t="s">
        <v>8334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68"/>
        <v>41722.792407407411</v>
      </c>
      <c r="L1121" s="14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0.24</v>
      </c>
      <c r="R1121" s="9">
        <f t="shared" si="71"/>
        <v>2.7472527472527472E-2</v>
      </c>
      <c r="S1121" t="s">
        <v>8333</v>
      </c>
      <c r="T1121" t="s">
        <v>8334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68"/>
        <v>40799.872685185182</v>
      </c>
      <c r="L1122" s="14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9">
        <f t="shared" si="71"/>
        <v>0</v>
      </c>
      <c r="S1122" t="s">
        <v>8333</v>
      </c>
      <c r="T1122" t="s">
        <v>8334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68"/>
        <v>42412.934212962966</v>
      </c>
      <c r="L1123" s="14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0.01</v>
      </c>
      <c r="R1123" s="9">
        <f t="shared" si="71"/>
        <v>0.15934065934065933</v>
      </c>
      <c r="S1123" t="s">
        <v>8333</v>
      </c>
      <c r="T1123" t="s">
        <v>8334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68"/>
        <v>41410.703993055555</v>
      </c>
      <c r="L1124" s="14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9">
        <f t="shared" si="71"/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68"/>
        <v>41718.5237037037</v>
      </c>
      <c r="L1125" s="14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 s="9">
        <f t="shared" si="71"/>
        <v>6.043956043956044E-2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68"/>
        <v>42094.667256944449</v>
      </c>
      <c r="L1126" s="14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</v>
      </c>
      <c r="R1126" s="9">
        <f t="shared" si="71"/>
        <v>2.3351648351648353</v>
      </c>
      <c r="S1126" t="s">
        <v>8333</v>
      </c>
      <c r="T1126" t="s">
        <v>8335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68"/>
        <v>42212.624189814815</v>
      </c>
      <c r="L1127" s="14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9">
        <f t="shared" si="71"/>
        <v>0</v>
      </c>
      <c r="S1127" t="s">
        <v>8333</v>
      </c>
      <c r="T1127" t="s">
        <v>8335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68"/>
        <v>42535.327476851846</v>
      </c>
      <c r="L1128" s="14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 s="9">
        <f t="shared" si="71"/>
        <v>5.4945054945054944E-2</v>
      </c>
      <c r="S1128" t="s">
        <v>8333</v>
      </c>
      <c r="T1128" t="s">
        <v>8335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68"/>
        <v>41926.854166666664</v>
      </c>
      <c r="L1129" s="14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</v>
      </c>
      <c r="R1129" s="9">
        <f t="shared" si="71"/>
        <v>3.2142857142857144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68"/>
        <v>41828.649502314816</v>
      </c>
      <c r="L1130" s="14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 s="9">
        <f t="shared" si="71"/>
        <v>5.4945054945054949E-3</v>
      </c>
      <c r="S1130" t="s">
        <v>8333</v>
      </c>
      <c r="T1130" t="s">
        <v>8335</v>
      </c>
    </row>
    <row r="1131" spans="1:20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68"/>
        <v>42496.264965277776</v>
      </c>
      <c r="L1131" s="14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0.11</v>
      </c>
      <c r="R1131" s="9">
        <f t="shared" si="71"/>
        <v>0.11538461538461539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68"/>
        <v>41908.996527777781</v>
      </c>
      <c r="L1132" s="14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 s="9">
        <f t="shared" si="71"/>
        <v>6.043956043956044E-2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68"/>
        <v>42332.908194444448</v>
      </c>
      <c r="L1133" s="14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9">
        <f t="shared" si="71"/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68"/>
        <v>42706.115405092598</v>
      </c>
      <c r="L1134" s="14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 s="9">
        <f t="shared" si="71"/>
        <v>7.9010989010989015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68"/>
        <v>41821.407187500001</v>
      </c>
      <c r="L1135" s="14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0.67</v>
      </c>
      <c r="R1135" s="9">
        <f t="shared" si="71"/>
        <v>0.10989010989010989</v>
      </c>
      <c r="S1135" t="s">
        <v>8333</v>
      </c>
      <c r="T1135" t="s">
        <v>8335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68"/>
        <v>41958.285046296296</v>
      </c>
      <c r="L1136" s="14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0</v>
      </c>
      <c r="R1136" s="9">
        <f t="shared" si="71"/>
        <v>5.4945054945054949E-3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68"/>
        <v>42558.989513888882</v>
      </c>
      <c r="L1137" s="14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 s="9">
        <f t="shared" si="71"/>
        <v>0.27472527472527475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68"/>
        <v>42327.671631944439</v>
      </c>
      <c r="L1138" s="14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</v>
      </c>
      <c r="R1138" s="9">
        <f t="shared" si="71"/>
        <v>1.4835164835164836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68"/>
        <v>42453.819687499999</v>
      </c>
      <c r="L1139" s="14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9">
        <f t="shared" si="71"/>
        <v>54.258241758241759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68"/>
        <v>42736.9066087963</v>
      </c>
      <c r="L1140" s="14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0.36</v>
      </c>
      <c r="R1140" s="9">
        <f t="shared" si="71"/>
        <v>0.68681318681318682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68"/>
        <v>41975.347523148142</v>
      </c>
      <c r="L1141" s="14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0.06</v>
      </c>
      <c r="R1141" s="9">
        <f t="shared" si="71"/>
        <v>2.7472527472527472E-2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68"/>
        <v>42192.462048611109</v>
      </c>
      <c r="L1142" s="14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9">
        <f t="shared" si="71"/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68"/>
        <v>42164.699652777781</v>
      </c>
      <c r="L1143" s="14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9">
        <f t="shared" si="71"/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68"/>
        <v>42022.006099537044</v>
      </c>
      <c r="L1144" s="14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9">
        <f t="shared" si="71"/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68"/>
        <v>42325.19358796296</v>
      </c>
      <c r="L1145" s="14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</v>
      </c>
      <c r="R1145" s="9">
        <f t="shared" si="71"/>
        <v>1.0219780219780219</v>
      </c>
      <c r="S1145" t="s">
        <v>8333</v>
      </c>
      <c r="T1145" t="s">
        <v>8335</v>
      </c>
    </row>
    <row r="1146" spans="1:20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68"/>
        <v>42093.181944444441</v>
      </c>
      <c r="L1146" s="14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9">
        <f t="shared" si="71"/>
        <v>0</v>
      </c>
      <c r="S1146" t="s">
        <v>8336</v>
      </c>
      <c r="T1146" t="s">
        <v>8337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68"/>
        <v>41854.747592592597</v>
      </c>
      <c r="L1147" s="14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0.13</v>
      </c>
      <c r="R1147" s="9">
        <f t="shared" si="71"/>
        <v>0.5494505494505495</v>
      </c>
      <c r="S1147" t="s">
        <v>8336</v>
      </c>
      <c r="T1147" t="s">
        <v>8337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68"/>
        <v>41723.9533912037</v>
      </c>
      <c r="L1148" s="14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</v>
      </c>
      <c r="R1148" s="9">
        <f t="shared" si="71"/>
        <v>2.912087912087912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68"/>
        <v>41871.972025462965</v>
      </c>
      <c r="L1149" s="14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9">
        <f t="shared" si="71"/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68"/>
        <v>42675.171076388884</v>
      </c>
      <c r="L1150" s="14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0.49</v>
      </c>
      <c r="R1150" s="9">
        <f t="shared" si="71"/>
        <v>0.40109890109890112</v>
      </c>
      <c r="S1150" t="s">
        <v>8336</v>
      </c>
      <c r="T1150" t="s">
        <v>8337</v>
      </c>
    </row>
    <row r="1151" spans="1:20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68"/>
        <v>42507.71025462963</v>
      </c>
      <c r="L1151" s="14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 s="9">
        <f t="shared" si="71"/>
        <v>0.41208791208791207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68"/>
        <v>42317.954571759255</v>
      </c>
      <c r="L1152" s="14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9">
        <f t="shared" si="71"/>
        <v>1.3846153846153846</v>
      </c>
      <c r="S1152" t="s">
        <v>8336</v>
      </c>
      <c r="T1152" t="s">
        <v>8337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68"/>
        <v>42224.102581018517</v>
      </c>
      <c r="L1153" s="14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9">
        <f t="shared" si="71"/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si="68"/>
        <v>42109.709629629629</v>
      </c>
      <c r="L1154" s="14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</v>
      </c>
      <c r="R1154" s="9">
        <f t="shared" si="71"/>
        <v>5.0054945054945055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ref="K1155:K1218" si="72">(((J1155/60)/60)/24)+DATE(1970,1,1)</f>
        <v>42143.714178240742</v>
      </c>
      <c r="L1155" s="14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ROUND((E1155/D1155)*100,2)</f>
        <v>0.63</v>
      </c>
      <c r="R1155" s="9">
        <f t="shared" ref="R1155:R1218" si="75">E1155/182</f>
        <v>0.27472527472527475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72"/>
        <v>42223.108865740738</v>
      </c>
      <c r="L1156" s="14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 s="9">
        <f t="shared" si="75"/>
        <v>1.7857142857142858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72"/>
        <v>41835.763981481483</v>
      </c>
      <c r="L1157" s="14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</v>
      </c>
      <c r="R1157" s="9">
        <f t="shared" si="75"/>
        <v>1.0329670329670331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72"/>
        <v>42029.07131944444</v>
      </c>
      <c r="L1158" s="14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9">
        <f t="shared" si="75"/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72"/>
        <v>41918.628240740742</v>
      </c>
      <c r="L1159" s="14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 s="9">
        <f t="shared" si="75"/>
        <v>0.82967032967032972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72"/>
        <v>41952.09175925926</v>
      </c>
      <c r="L1160" s="14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0.47</v>
      </c>
      <c r="R1160" s="9">
        <f t="shared" si="75"/>
        <v>0.19230769230769232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72"/>
        <v>42154.726446759261</v>
      </c>
      <c r="L1161" s="14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9">
        <f t="shared" si="75"/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72"/>
        <v>42061.154930555553</v>
      </c>
      <c r="L1162" s="14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 s="9">
        <f t="shared" si="75"/>
        <v>6.3461538461538458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72"/>
        <v>42122.629502314812</v>
      </c>
      <c r="L1163" s="14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9">
        <f t="shared" si="75"/>
        <v>0</v>
      </c>
      <c r="S1163" t="s">
        <v>8336</v>
      </c>
      <c r="T1163" t="s">
        <v>8337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72"/>
        <v>41876.683611111112</v>
      </c>
      <c r="L1164" s="14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0.06</v>
      </c>
      <c r="R1164" s="9">
        <f t="shared" si="75"/>
        <v>0.19230769230769232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72"/>
        <v>41830.723611111112</v>
      </c>
      <c r="L1165" s="14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9">
        <f t="shared" si="75"/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72"/>
        <v>42509.724328703705</v>
      </c>
      <c r="L1166" s="14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9">
        <f t="shared" si="75"/>
        <v>0</v>
      </c>
      <c r="S1166" t="s">
        <v>8336</v>
      </c>
      <c r="T1166" t="s">
        <v>8337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72"/>
        <v>41792.214467592588</v>
      </c>
      <c r="L1167" s="14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20.71</v>
      </c>
      <c r="R1167" s="9">
        <f t="shared" si="75"/>
        <v>11.376373626373626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72"/>
        <v>42150.485439814816</v>
      </c>
      <c r="L1168" s="14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19.14</v>
      </c>
      <c r="R1168" s="9">
        <f t="shared" si="75"/>
        <v>15.774725274725276</v>
      </c>
      <c r="S1168" t="s">
        <v>8336</v>
      </c>
      <c r="T1168" t="s">
        <v>8337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72"/>
        <v>41863.734895833331</v>
      </c>
      <c r="L1169" s="14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</v>
      </c>
      <c r="R1169" s="9">
        <f t="shared" si="75"/>
        <v>5.3791208791208796</v>
      </c>
      <c r="S1169" t="s">
        <v>8336</v>
      </c>
      <c r="T1169" t="s">
        <v>8337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72"/>
        <v>42605.053993055553</v>
      </c>
      <c r="L1170" s="14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5.67</v>
      </c>
      <c r="R1170" s="9">
        <f t="shared" si="75"/>
        <v>5.604395604395604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72"/>
        <v>42027.353738425925</v>
      </c>
      <c r="L1171" s="14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0.17</v>
      </c>
      <c r="R1171" s="9">
        <f t="shared" si="75"/>
        <v>9.3406593406593408E-2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72"/>
        <v>42124.893182870372</v>
      </c>
      <c r="L1172" s="14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 s="9">
        <f t="shared" si="75"/>
        <v>0.5494505494505495</v>
      </c>
      <c r="S1172" t="s">
        <v>8336</v>
      </c>
      <c r="T1172" t="s">
        <v>8337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72"/>
        <v>41938.804710648146</v>
      </c>
      <c r="L1173" s="14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 s="9">
        <f t="shared" si="75"/>
        <v>0.13736263736263737</v>
      </c>
      <c r="S1173" t="s">
        <v>8336</v>
      </c>
      <c r="T1173" t="s">
        <v>8337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72"/>
        <v>41841.682314814818</v>
      </c>
      <c r="L1174" s="14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9">
        <f t="shared" si="75"/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72"/>
        <v>42184.185844907406</v>
      </c>
      <c r="L1175" s="14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0.02</v>
      </c>
      <c r="R1175" s="9">
        <f t="shared" si="75"/>
        <v>0.16483516483516483</v>
      </c>
      <c r="S1175" t="s">
        <v>8336</v>
      </c>
      <c r="T1175" t="s">
        <v>8337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72"/>
        <v>42468.84174768519</v>
      </c>
      <c r="L1176" s="14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5.91</v>
      </c>
      <c r="R1176" s="9">
        <f t="shared" si="75"/>
        <v>4.8681318681318677</v>
      </c>
      <c r="S1176" t="s">
        <v>8336</v>
      </c>
      <c r="T1176" t="s">
        <v>8337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72"/>
        <v>42170.728460648148</v>
      </c>
      <c r="L1177" s="14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2.93</v>
      </c>
      <c r="R1177" s="9">
        <f t="shared" si="75"/>
        <v>3.2142857142857144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72"/>
        <v>42746.019652777773</v>
      </c>
      <c r="L1178" s="14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0.01</v>
      </c>
      <c r="R1178" s="9">
        <f t="shared" si="75"/>
        <v>5.4945054945054944E-2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72"/>
        <v>41897.660833333335</v>
      </c>
      <c r="L1179" s="14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9">
        <f t="shared" si="75"/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72"/>
        <v>41837.905694444446</v>
      </c>
      <c r="L1180" s="14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0.01</v>
      </c>
      <c r="R1180" s="9">
        <f t="shared" si="75"/>
        <v>2.7472527472527472E-2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72"/>
        <v>42275.720219907409</v>
      </c>
      <c r="L1181" s="14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</v>
      </c>
      <c r="R1181" s="9">
        <f t="shared" si="75"/>
        <v>17.582417582417584</v>
      </c>
      <c r="S1181" t="s">
        <v>8336</v>
      </c>
      <c r="T1181" t="s">
        <v>8337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72"/>
        <v>41781.806875000002</v>
      </c>
      <c r="L1182" s="14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 s="9">
        <f t="shared" si="75"/>
        <v>32.280219780219781</v>
      </c>
      <c r="S1182" t="s">
        <v>8336</v>
      </c>
      <c r="T1182" t="s">
        <v>8337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72"/>
        <v>42034.339363425926</v>
      </c>
      <c r="L1183" s="14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0.01</v>
      </c>
      <c r="R1183" s="9">
        <f t="shared" si="75"/>
        <v>2.197802197802198E-2</v>
      </c>
      <c r="S1183" t="s">
        <v>8336</v>
      </c>
      <c r="T1183" t="s">
        <v>8337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72"/>
        <v>42728.827407407407</v>
      </c>
      <c r="L1184" s="14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 s="9">
        <f t="shared" si="75"/>
        <v>0.23076923076923078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72"/>
        <v>42656.86137731481</v>
      </c>
      <c r="L1185" s="14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 s="9">
        <f t="shared" si="75"/>
        <v>0.5494505494505495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72"/>
        <v>42741.599664351852</v>
      </c>
      <c r="L1186" s="14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104.94</v>
      </c>
      <c r="R1186" s="9">
        <f t="shared" si="75"/>
        <v>126.84615384615384</v>
      </c>
      <c r="S1186" t="s">
        <v>8338</v>
      </c>
      <c r="T1186" t="s">
        <v>8339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72"/>
        <v>42130.865150462967</v>
      </c>
      <c r="L1187" s="14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9">
        <f t="shared" si="75"/>
        <v>72.417582417582423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72"/>
        <v>42123.86336805555</v>
      </c>
      <c r="L1188" s="14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</v>
      </c>
      <c r="R1188" s="9">
        <f t="shared" si="75"/>
        <v>43.983516483516482</v>
      </c>
      <c r="S1188" t="s">
        <v>8338</v>
      </c>
      <c r="T1188" t="s">
        <v>8339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72"/>
        <v>42109.894942129627</v>
      </c>
      <c r="L1189" s="14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104.13</v>
      </c>
      <c r="R1189" s="9">
        <f t="shared" si="75"/>
        <v>50.060439560439562</v>
      </c>
      <c r="S1189" t="s">
        <v>8338</v>
      </c>
      <c r="T1189" t="s">
        <v>8339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72"/>
        <v>42711.700694444444</v>
      </c>
      <c r="L1190" s="14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160.55000000000001</v>
      </c>
      <c r="R1190" s="9">
        <f t="shared" si="75"/>
        <v>17.642857142857142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72"/>
        <v>42529.979108796295</v>
      </c>
      <c r="L1191" s="14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107.78</v>
      </c>
      <c r="R1191" s="9">
        <f t="shared" si="75"/>
        <v>53.296703296703299</v>
      </c>
      <c r="S1191" t="s">
        <v>8338</v>
      </c>
      <c r="T1191" t="s">
        <v>8339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72"/>
        <v>41852.665798611109</v>
      </c>
      <c r="L1192" s="14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9">
        <f t="shared" si="75"/>
        <v>3.7087912087912089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72"/>
        <v>42419.603703703702</v>
      </c>
      <c r="L1193" s="14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</v>
      </c>
      <c r="R1193" s="9">
        <f t="shared" si="75"/>
        <v>16.181318681318682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72"/>
        <v>42747.506689814814</v>
      </c>
      <c r="L1194" s="14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9">
        <f t="shared" si="75"/>
        <v>1.5934065934065933</v>
      </c>
      <c r="S1194" t="s">
        <v>8338</v>
      </c>
      <c r="T1194" t="s">
        <v>8339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72"/>
        <v>42409.776076388895</v>
      </c>
      <c r="L1195" s="14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103.96</v>
      </c>
      <c r="R1195" s="9">
        <f t="shared" si="75"/>
        <v>119.95054945054945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72"/>
        <v>42072.488182870366</v>
      </c>
      <c r="L1196" s="14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9">
        <f t="shared" si="75"/>
        <v>221.31868131868131</v>
      </c>
      <c r="S1196" t="s">
        <v>8338</v>
      </c>
      <c r="T1196" t="s">
        <v>8339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72"/>
        <v>42298.34783564815</v>
      </c>
      <c r="L1197" s="14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9">
        <f t="shared" si="75"/>
        <v>74.175824175824175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72"/>
        <v>42326.818738425922</v>
      </c>
      <c r="L1198" s="14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269.91000000000003</v>
      </c>
      <c r="R1198" s="9">
        <f t="shared" si="75"/>
        <v>215.03846153846155</v>
      </c>
      <c r="S1198" t="s">
        <v>8338</v>
      </c>
      <c r="T1198" t="s">
        <v>8339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72"/>
        <v>42503.66474537037</v>
      </c>
      <c r="L1199" s="14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</v>
      </c>
      <c r="R1199" s="9">
        <f t="shared" si="75"/>
        <v>208.75824175824175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72"/>
        <v>42333.619050925925</v>
      </c>
      <c r="L1200" s="14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260.60000000000002</v>
      </c>
      <c r="R1200" s="9">
        <f t="shared" si="75"/>
        <v>50.115384615384613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72"/>
        <v>42161.770833333328</v>
      </c>
      <c r="L1201" s="14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101.32</v>
      </c>
      <c r="R1201" s="9">
        <f t="shared" si="75"/>
        <v>14.796703296703297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72"/>
        <v>42089.477500000001</v>
      </c>
      <c r="L1202" s="14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</v>
      </c>
      <c r="R1202" s="9">
        <f t="shared" si="75"/>
        <v>33.126373626373628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72"/>
        <v>42536.60701388889</v>
      </c>
      <c r="L1203" s="14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102.44</v>
      </c>
      <c r="R1203" s="9">
        <f t="shared" si="75"/>
        <v>33.770714285714291</v>
      </c>
      <c r="S1203" t="s">
        <v>8338</v>
      </c>
      <c r="T1203" t="s">
        <v>8339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72"/>
        <v>42152.288819444439</v>
      </c>
      <c r="L1204" s="14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</v>
      </c>
      <c r="R1204" s="9">
        <f t="shared" si="75"/>
        <v>273.6868131868132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72"/>
        <v>42125.614895833336</v>
      </c>
      <c r="L1205" s="14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</v>
      </c>
      <c r="R1205" s="9">
        <f t="shared" si="75"/>
        <v>91.758241758241752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72"/>
        <v>42297.748067129629</v>
      </c>
      <c r="L1206" s="14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102.95</v>
      </c>
      <c r="R1206" s="9">
        <f t="shared" si="75"/>
        <v>73.532967032967036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72"/>
        <v>42138.506377314814</v>
      </c>
      <c r="L1207" s="14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</v>
      </c>
      <c r="R1207" s="9">
        <f t="shared" si="75"/>
        <v>72.043956043956044</v>
      </c>
      <c r="S1207" t="s">
        <v>8338</v>
      </c>
      <c r="T1207" t="s">
        <v>8339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72"/>
        <v>42772.776076388895</v>
      </c>
      <c r="L1208" s="14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115</v>
      </c>
      <c r="R1208" s="9">
        <f t="shared" si="75"/>
        <v>5.686813186813187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72"/>
        <v>42430.430243055554</v>
      </c>
      <c r="L1209" s="14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104.17</v>
      </c>
      <c r="R1209" s="9">
        <f t="shared" si="75"/>
        <v>95.582417582417577</v>
      </c>
      <c r="S1209" t="s">
        <v>8338</v>
      </c>
      <c r="T1209" t="s">
        <v>8339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72"/>
        <v>42423.709074074075</v>
      </c>
      <c r="L1210" s="14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155.30000000000001</v>
      </c>
      <c r="R1210" s="9">
        <f t="shared" si="75"/>
        <v>85.329670329670336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72"/>
        <v>42761.846122685187</v>
      </c>
      <c r="L1211" s="14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9">
        <f t="shared" si="75"/>
        <v>34.945054945054942</v>
      </c>
      <c r="S1211" t="s">
        <v>8338</v>
      </c>
      <c r="T1211" t="s">
        <v>8339</v>
      </c>
    </row>
    <row r="1212" spans="1:20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72"/>
        <v>42132.941805555558</v>
      </c>
      <c r="L1212" s="14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254.32</v>
      </c>
      <c r="R1212" s="9">
        <f t="shared" si="75"/>
        <v>279.46703296703299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72"/>
        <v>42515.866446759261</v>
      </c>
      <c r="L1213" s="14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9">
        <f t="shared" si="75"/>
        <v>5.5549450549450547</v>
      </c>
      <c r="S1213" t="s">
        <v>8338</v>
      </c>
      <c r="T1213" t="s">
        <v>8339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72"/>
        <v>42318.950173611112</v>
      </c>
      <c r="L1214" s="14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9">
        <f t="shared" si="75"/>
        <v>17.725274725274726</v>
      </c>
      <c r="S1214" t="s">
        <v>8338</v>
      </c>
      <c r="T1214" t="s">
        <v>8339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72"/>
        <v>42731.755787037036</v>
      </c>
      <c r="L1215" s="14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</v>
      </c>
      <c r="R1215" s="9">
        <f t="shared" si="75"/>
        <v>36.510989010989015</v>
      </c>
      <c r="S1215" t="s">
        <v>8338</v>
      </c>
      <c r="T1215" t="s">
        <v>8339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72"/>
        <v>42104.840335648143</v>
      </c>
      <c r="L1216" s="14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9">
        <f t="shared" si="75"/>
        <v>14.483516483516484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72"/>
        <v>41759.923101851848</v>
      </c>
      <c r="L1217" s="14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</v>
      </c>
      <c r="R1217" s="9">
        <f t="shared" si="75"/>
        <v>215.95609890109893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si="72"/>
        <v>42247.616400462968</v>
      </c>
      <c r="L1218" s="14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145.69999999999999</v>
      </c>
      <c r="R1218" s="9">
        <f t="shared" si="75"/>
        <v>112.07692307692308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ref="K1219:K1282" si="76">(((J1219/60)/60)/24)+DATE(1970,1,1)</f>
        <v>42535.809490740736</v>
      </c>
      <c r="L1219" s="14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ROUND((E1219/D1219)*100,2)</f>
        <v>102.6</v>
      </c>
      <c r="R1219" s="9">
        <f t="shared" ref="R1219:R1282" si="79">E1219/182</f>
        <v>149.3901098901099</v>
      </c>
      <c r="S1219" t="s">
        <v>8338</v>
      </c>
      <c r="T1219" t="s">
        <v>8339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76"/>
        <v>42278.662037037036</v>
      </c>
      <c r="L1220" s="14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172.28</v>
      </c>
      <c r="R1220" s="9">
        <f t="shared" si="79"/>
        <v>85.192307692307693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76"/>
        <v>42633.461956018517</v>
      </c>
      <c r="L1221" s="14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159.16999999999999</v>
      </c>
      <c r="R1221" s="9">
        <f t="shared" si="79"/>
        <v>142.98901098901098</v>
      </c>
      <c r="S1221" t="s">
        <v>8338</v>
      </c>
      <c r="T1221" t="s">
        <v>8339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76"/>
        <v>42211.628611111111</v>
      </c>
      <c r="L1222" s="14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103.77</v>
      </c>
      <c r="R1222" s="9">
        <f t="shared" si="79"/>
        <v>85.521978021978029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76"/>
        <v>42680.47555555556</v>
      </c>
      <c r="L1223" s="14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111.41</v>
      </c>
      <c r="R1223" s="9">
        <f t="shared" si="79"/>
        <v>13.467087912087914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76"/>
        <v>42430.720451388886</v>
      </c>
      <c r="L1224" s="14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280.38</v>
      </c>
      <c r="R1224" s="9">
        <f t="shared" si="79"/>
        <v>61.620879120879124</v>
      </c>
      <c r="S1224" t="s">
        <v>8338</v>
      </c>
      <c r="T1224" t="s">
        <v>8339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76"/>
        <v>42654.177187499998</v>
      </c>
      <c r="L1225" s="14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112.11</v>
      </c>
      <c r="R1225" s="9">
        <f t="shared" si="79"/>
        <v>121.96153846153847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76"/>
        <v>41736.549791666665</v>
      </c>
      <c r="L1226" s="14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7.07</v>
      </c>
      <c r="R1226" s="9">
        <f t="shared" si="79"/>
        <v>5.8241758241758239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76"/>
        <v>41509.905995370369</v>
      </c>
      <c r="L1227" s="14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4.4000000000000004</v>
      </c>
      <c r="R1227" s="9">
        <f t="shared" si="79"/>
        <v>0.72527472527472525</v>
      </c>
      <c r="S1227" t="s">
        <v>8325</v>
      </c>
      <c r="T1227" t="s">
        <v>8340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76"/>
        <v>41715.874780092592</v>
      </c>
      <c r="L1228" s="14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</v>
      </c>
      <c r="R1228" s="9">
        <f t="shared" si="79"/>
        <v>10.642857142857142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76"/>
        <v>41827.919166666667</v>
      </c>
      <c r="L1229" s="14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9">
        <f t="shared" si="79"/>
        <v>0</v>
      </c>
      <c r="S1229" t="s">
        <v>8325</v>
      </c>
      <c r="T1229" t="s">
        <v>8340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76"/>
        <v>40754.729259259257</v>
      </c>
      <c r="L1230" s="14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29.3</v>
      </c>
      <c r="R1230" s="9">
        <f t="shared" si="79"/>
        <v>8.0494505494505493</v>
      </c>
      <c r="S1230" t="s">
        <v>8325</v>
      </c>
      <c r="T1230" t="s">
        <v>8340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76"/>
        <v>40985.459803240738</v>
      </c>
      <c r="L1231" s="14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0.91</v>
      </c>
      <c r="R1231" s="9">
        <f t="shared" si="79"/>
        <v>0.13736263736263737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76"/>
        <v>40568.972569444442</v>
      </c>
      <c r="L1232" s="14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9">
        <f t="shared" si="79"/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76"/>
        <v>42193.941759259258</v>
      </c>
      <c r="L1233" s="14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9">
        <f t="shared" si="79"/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76"/>
        <v>41506.848032407412</v>
      </c>
      <c r="L1234" s="14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 s="9">
        <f t="shared" si="79"/>
        <v>0.21978021978021978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76"/>
        <v>40939.948773148149</v>
      </c>
      <c r="L1235" s="14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</v>
      </c>
      <c r="R1235" s="9">
        <f t="shared" si="79"/>
        <v>0.63736263736263732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76"/>
        <v>42007.788680555561</v>
      </c>
      <c r="L1236" s="14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9">
        <f t="shared" si="79"/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76"/>
        <v>41583.135405092595</v>
      </c>
      <c r="L1237" s="14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2.79</v>
      </c>
      <c r="R1237" s="9">
        <f t="shared" si="79"/>
        <v>1.1538461538461537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76"/>
        <v>41110.680138888885</v>
      </c>
      <c r="L1238" s="14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9">
        <f t="shared" si="79"/>
        <v>0</v>
      </c>
      <c r="S1238" t="s">
        <v>8325</v>
      </c>
      <c r="T1238" t="s">
        <v>8340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76"/>
        <v>41125.283159722225</v>
      </c>
      <c r="L1239" s="14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9">
        <f t="shared" si="79"/>
        <v>0</v>
      </c>
      <c r="S1239" t="s">
        <v>8325</v>
      </c>
      <c r="T1239" t="s">
        <v>8340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76"/>
        <v>40731.61037037037</v>
      </c>
      <c r="L1240" s="14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 s="9">
        <f t="shared" si="79"/>
        <v>0.97802197802197799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76"/>
        <v>40883.962581018517</v>
      </c>
      <c r="L1241" s="14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9">
        <f t="shared" si="79"/>
        <v>0</v>
      </c>
      <c r="S1241" t="s">
        <v>8325</v>
      </c>
      <c r="T1241" t="s">
        <v>8340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76"/>
        <v>41409.040011574078</v>
      </c>
      <c r="L1242" s="14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</v>
      </c>
      <c r="R1242" s="9">
        <f t="shared" si="79"/>
        <v>1.3241758241758241</v>
      </c>
      <c r="S1242" t="s">
        <v>8325</v>
      </c>
      <c r="T1242" t="s">
        <v>8340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76"/>
        <v>41923.837731481479</v>
      </c>
      <c r="L1243" s="14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50.74</v>
      </c>
      <c r="R1243" s="9">
        <f t="shared" si="79"/>
        <v>13.93956043956044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76"/>
        <v>40782.165532407409</v>
      </c>
      <c r="L1244" s="14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0.55000000000000004</v>
      </c>
      <c r="R1244" s="9">
        <f t="shared" si="79"/>
        <v>2.7472527472527472E-2</v>
      </c>
      <c r="S1244" t="s">
        <v>8325</v>
      </c>
      <c r="T1244" t="s">
        <v>8340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76"/>
        <v>40671.879293981481</v>
      </c>
      <c r="L1245" s="14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</v>
      </c>
      <c r="R1245" s="9">
        <f t="shared" si="79"/>
        <v>9.291208791208792</v>
      </c>
      <c r="S1245" t="s">
        <v>8325</v>
      </c>
      <c r="T1245" t="s">
        <v>8340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76"/>
        <v>41355.825497685182</v>
      </c>
      <c r="L1246" s="14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9">
        <f t="shared" si="79"/>
        <v>11.406593406593407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76"/>
        <v>41774.599930555552</v>
      </c>
      <c r="L1247" s="14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120.25</v>
      </c>
      <c r="R1247" s="9">
        <f t="shared" si="79"/>
        <v>13.214285714285714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76"/>
        <v>40838.043391203704</v>
      </c>
      <c r="L1248" s="14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9">
        <f t="shared" si="79"/>
        <v>12.857142857142858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76"/>
        <v>41370.292303240742</v>
      </c>
      <c r="L1249" s="14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</v>
      </c>
      <c r="R1249" s="9">
        <f t="shared" si="79"/>
        <v>23.489010989010989</v>
      </c>
      <c r="S1249" t="s">
        <v>8325</v>
      </c>
      <c r="T1249" t="s">
        <v>8326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76"/>
        <v>41767.656863425924</v>
      </c>
      <c r="L1250" s="14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9">
        <f t="shared" si="79"/>
        <v>20.829670329670328</v>
      </c>
      <c r="S1250" t="s">
        <v>8325</v>
      </c>
      <c r="T1250" t="s">
        <v>8326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76"/>
        <v>41067.74086805556</v>
      </c>
      <c r="L1251" s="14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9">
        <f t="shared" si="79"/>
        <v>28.692307692307693</v>
      </c>
      <c r="S1251" t="s">
        <v>8325</v>
      </c>
      <c r="T1251" t="s">
        <v>8326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76"/>
        <v>41843.64271990741</v>
      </c>
      <c r="L1252" s="14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</v>
      </c>
      <c r="R1252" s="9">
        <f t="shared" si="79"/>
        <v>329.92307692307691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76"/>
        <v>40751.814432870371</v>
      </c>
      <c r="L1253" s="14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9">
        <f t="shared" si="79"/>
        <v>33.560439560439562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76"/>
        <v>41543.988067129627</v>
      </c>
      <c r="L1254" s="14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137.66</v>
      </c>
      <c r="R1254" s="9">
        <f t="shared" si="79"/>
        <v>26.472527472527471</v>
      </c>
      <c r="S1254" t="s">
        <v>8325</v>
      </c>
      <c r="T1254" t="s">
        <v>8326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76"/>
        <v>41855.783645833333</v>
      </c>
      <c r="L1255" s="14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9">
        <f t="shared" si="79"/>
        <v>166.94131868131868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76"/>
        <v>40487.621365740742</v>
      </c>
      <c r="L1256" s="14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</v>
      </c>
      <c r="R1256" s="9">
        <f t="shared" si="79"/>
        <v>73.203296703296701</v>
      </c>
      <c r="S1256" t="s">
        <v>8325</v>
      </c>
      <c r="T1256" t="s">
        <v>8326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76"/>
        <v>41579.845509259263</v>
      </c>
      <c r="L1257" s="14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202.37</v>
      </c>
      <c r="R1257" s="9">
        <f t="shared" si="79"/>
        <v>33.357142857142854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76"/>
        <v>40921.919340277782</v>
      </c>
      <c r="L1258" s="14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</v>
      </c>
      <c r="R1258" s="9">
        <f t="shared" si="79"/>
        <v>194.44576923076923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76"/>
        <v>40587.085532407407</v>
      </c>
      <c r="L1259" s="14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294.73</v>
      </c>
      <c r="R1259" s="9">
        <f t="shared" si="79"/>
        <v>89.065934065934073</v>
      </c>
      <c r="S1259" t="s">
        <v>8325</v>
      </c>
      <c r="T1259" t="s">
        <v>8326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76"/>
        <v>41487.611250000002</v>
      </c>
      <c r="L1260" s="14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213.15</v>
      </c>
      <c r="R1260" s="9">
        <f t="shared" si="79"/>
        <v>140.53604395604395</v>
      </c>
      <c r="S1260" t="s">
        <v>8325</v>
      </c>
      <c r="T1260" t="s">
        <v>8326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76"/>
        <v>41766.970648148148</v>
      </c>
      <c r="L1261" s="14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9">
        <f t="shared" si="79"/>
        <v>14.318681318681319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76"/>
        <v>41666.842824074076</v>
      </c>
      <c r="L1262" s="14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113.67</v>
      </c>
      <c r="R1262" s="9">
        <f t="shared" si="79"/>
        <v>20.609890109890109</v>
      </c>
      <c r="S1262" t="s">
        <v>8325</v>
      </c>
      <c r="T1262" t="s">
        <v>8326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76"/>
        <v>41638.342905092592</v>
      </c>
      <c r="L1263" s="14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9">
        <f t="shared" si="79"/>
        <v>11.126373626373626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76"/>
        <v>41656.762638888889</v>
      </c>
      <c r="L1264" s="14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125.42</v>
      </c>
      <c r="R1264" s="9">
        <f t="shared" si="79"/>
        <v>44.791208791208788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76"/>
        <v>41692.084143518521</v>
      </c>
      <c r="L1265" s="14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9">
        <f t="shared" si="79"/>
        <v>9.8076923076923084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76"/>
        <v>41547.662997685184</v>
      </c>
      <c r="L1266" s="14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</v>
      </c>
      <c r="R1266" s="9">
        <f t="shared" si="79"/>
        <v>5.9450549450549453</v>
      </c>
      <c r="S1266" t="s">
        <v>8325</v>
      </c>
      <c r="T1266" t="s">
        <v>8326</v>
      </c>
    </row>
    <row r="1267" spans="1:20" ht="43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76"/>
        <v>40465.655266203699</v>
      </c>
      <c r="L1267" s="14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119.15</v>
      </c>
      <c r="R1267" s="9">
        <f t="shared" si="79"/>
        <v>22.913021978021977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76"/>
        <v>41620.87667824074</v>
      </c>
      <c r="L1268" s="14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</v>
      </c>
      <c r="R1268" s="9">
        <f t="shared" si="79"/>
        <v>52.445054945054942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76"/>
        <v>41449.585162037038</v>
      </c>
      <c r="L1269" s="14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9">
        <f t="shared" si="79"/>
        <v>123.05494505494505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76"/>
        <v>41507.845451388886</v>
      </c>
      <c r="L1270" s="14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116.67</v>
      </c>
      <c r="R1270" s="9">
        <f t="shared" si="79"/>
        <v>76.92307692307692</v>
      </c>
      <c r="S1270" t="s">
        <v>8325</v>
      </c>
      <c r="T1270" t="s">
        <v>8326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76"/>
        <v>42445.823055555549</v>
      </c>
      <c r="L1271" s="14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108.65</v>
      </c>
      <c r="R1271" s="9">
        <f t="shared" si="79"/>
        <v>112.23076923076923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76"/>
        <v>40933.856967592597</v>
      </c>
      <c r="L1272" s="14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9">
        <f t="shared" si="79"/>
        <v>63.032967032967036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76"/>
        <v>41561.683553240742</v>
      </c>
      <c r="L1273" s="14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9">
        <f t="shared" si="79"/>
        <v>41.950549450549453</v>
      </c>
      <c r="S1273" t="s">
        <v>8325</v>
      </c>
      <c r="T1273" t="s">
        <v>8326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76"/>
        <v>40274.745127314818</v>
      </c>
      <c r="L1274" s="14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9">
        <f t="shared" si="79"/>
        <v>29.12087912087912</v>
      </c>
      <c r="S1274" t="s">
        <v>8325</v>
      </c>
      <c r="T1274" t="s">
        <v>8326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76"/>
        <v>41852.730219907404</v>
      </c>
      <c r="L1275" s="14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103.5</v>
      </c>
      <c r="R1275" s="9">
        <f t="shared" si="79"/>
        <v>22.747252747252748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76"/>
        <v>41116.690104166664</v>
      </c>
      <c r="L1276" s="14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154.97999999999999</v>
      </c>
      <c r="R1276" s="9">
        <f t="shared" si="79"/>
        <v>212.87824175824173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76"/>
        <v>41458.867905092593</v>
      </c>
      <c r="L1277" s="14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162.13999999999999</v>
      </c>
      <c r="R1277" s="9">
        <f t="shared" si="79"/>
        <v>133.63241758241759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76"/>
        <v>40007.704247685186</v>
      </c>
      <c r="L1278" s="14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</v>
      </c>
      <c r="R1278" s="9">
        <f t="shared" si="79"/>
        <v>17.212252747252748</v>
      </c>
      <c r="S1278" t="s">
        <v>8325</v>
      </c>
      <c r="T1278" t="s">
        <v>8326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76"/>
        <v>41121.561886574076</v>
      </c>
      <c r="L1279" s="14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</v>
      </c>
      <c r="R1279" s="9">
        <f t="shared" si="79"/>
        <v>87.465109890109886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76"/>
        <v>41786.555162037039</v>
      </c>
      <c r="L1280" s="14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154.94</v>
      </c>
      <c r="R1280" s="9">
        <f t="shared" si="79"/>
        <v>55.335164835164832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76"/>
        <v>41682.099189814813</v>
      </c>
      <c r="L1281" s="14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</v>
      </c>
      <c r="R1281" s="9">
        <f t="shared" si="79"/>
        <v>76.176758241758236</v>
      </c>
      <c r="S1281" t="s">
        <v>8325</v>
      </c>
      <c r="T1281" t="s">
        <v>8326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si="76"/>
        <v>40513.757569444446</v>
      </c>
      <c r="L1282" s="14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</v>
      </c>
      <c r="R1282" s="9">
        <f t="shared" si="79"/>
        <v>91.410879120879116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ref="K1283:K1346" si="80">(((J1283/60)/60)/24)+DATE(1970,1,1)</f>
        <v>41463.743472222224</v>
      </c>
      <c r="L1283" s="14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ROUND((E1283/D1283)*100,2)</f>
        <v>110.71</v>
      </c>
      <c r="R1283" s="9">
        <f t="shared" ref="R1283:R1346" si="83">E1283/182</f>
        <v>42.582417582417584</v>
      </c>
      <c r="S1283" t="s">
        <v>8325</v>
      </c>
      <c r="T1283" t="s">
        <v>8326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80"/>
        <v>41586.475173611114</v>
      </c>
      <c r="L1284" s="14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</v>
      </c>
      <c r="R1284" s="9">
        <f t="shared" si="83"/>
        <v>101.87912087912088</v>
      </c>
      <c r="S1284" t="s">
        <v>8325</v>
      </c>
      <c r="T1284" t="s">
        <v>8326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80"/>
        <v>41320.717465277776</v>
      </c>
      <c r="L1285" s="14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9">
        <f t="shared" si="83"/>
        <v>11.596153846153847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80"/>
        <v>42712.23474537037</v>
      </c>
      <c r="L1286" s="14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9">
        <f t="shared" si="83"/>
        <v>11.098901098901099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80"/>
        <v>42160.583043981482</v>
      </c>
      <c r="L1287" s="14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101.65</v>
      </c>
      <c r="R1287" s="9">
        <f t="shared" si="83"/>
        <v>11.17032967032967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80"/>
        <v>42039.384571759263</v>
      </c>
      <c r="L1288" s="14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</v>
      </c>
      <c r="R1288" s="9">
        <f t="shared" si="83"/>
        <v>8.9285714285714288</v>
      </c>
      <c r="S1288" t="s">
        <v>8317</v>
      </c>
      <c r="T1288" t="s">
        <v>8318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80"/>
        <v>42107.621018518519</v>
      </c>
      <c r="L1289" s="14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9">
        <f t="shared" si="83"/>
        <v>3.3241758241758244</v>
      </c>
      <c r="S1289" t="s">
        <v>8317</v>
      </c>
      <c r="T1289" t="s">
        <v>8318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80"/>
        <v>42561.154664351852</v>
      </c>
      <c r="L1290" s="14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100.45</v>
      </c>
      <c r="R1290" s="9">
        <f t="shared" si="83"/>
        <v>22.076923076923077</v>
      </c>
      <c r="S1290" t="s">
        <v>8317</v>
      </c>
      <c r="T1290" t="s">
        <v>8318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80"/>
        <v>42709.134780092587</v>
      </c>
      <c r="L1291" s="14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125.07</v>
      </c>
      <c r="R1291" s="9">
        <f t="shared" si="83"/>
        <v>10.307692307692308</v>
      </c>
      <c r="S1291" t="s">
        <v>8317</v>
      </c>
      <c r="T1291" t="s">
        <v>8318</v>
      </c>
    </row>
    <row r="1292" spans="1:20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80"/>
        <v>42086.614942129629</v>
      </c>
      <c r="L1292" s="14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</v>
      </c>
      <c r="R1292" s="9">
        <f t="shared" si="83"/>
        <v>20.87912087912088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80"/>
        <v>42064.652673611112</v>
      </c>
      <c r="L1293" s="14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145.69999999999999</v>
      </c>
      <c r="R1293" s="9">
        <f t="shared" si="83"/>
        <v>24.016483516483518</v>
      </c>
      <c r="S1293" t="s">
        <v>8317</v>
      </c>
      <c r="T1293" t="s">
        <v>8318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80"/>
        <v>42256.764212962968</v>
      </c>
      <c r="L1294" s="14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</v>
      </c>
      <c r="R1294" s="9">
        <f t="shared" si="83"/>
        <v>10.274725274725276</v>
      </c>
      <c r="S1294" t="s">
        <v>8317</v>
      </c>
      <c r="T1294" t="s">
        <v>8318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80"/>
        <v>42292.701053240744</v>
      </c>
      <c r="L1295" s="14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</v>
      </c>
      <c r="R1295" s="9">
        <f t="shared" si="83"/>
        <v>84.258241758241752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80"/>
        <v>42278.453668981485</v>
      </c>
      <c r="L1296" s="14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9">
        <f t="shared" si="83"/>
        <v>3.3516483516483517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80"/>
        <v>42184.572881944448</v>
      </c>
      <c r="L1297" s="14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</v>
      </c>
      <c r="R1297" s="9">
        <f t="shared" si="83"/>
        <v>14.005494505494505</v>
      </c>
      <c r="S1297" t="s">
        <v>8317</v>
      </c>
      <c r="T1297" t="s">
        <v>8318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80"/>
        <v>42423.050613425927</v>
      </c>
      <c r="L1298" s="14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141.18</v>
      </c>
      <c r="R1298" s="9">
        <f t="shared" si="83"/>
        <v>6.5934065934065931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80"/>
        <v>42461.747199074074</v>
      </c>
      <c r="L1299" s="14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109.53</v>
      </c>
      <c r="R1299" s="9">
        <f t="shared" si="83"/>
        <v>120.35714285714286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80"/>
        <v>42458.680925925932</v>
      </c>
      <c r="L1300" s="14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9">
        <f t="shared" si="83"/>
        <v>11.5</v>
      </c>
      <c r="S1300" t="s">
        <v>8317</v>
      </c>
      <c r="T1300" t="s">
        <v>8318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80"/>
        <v>42169.814340277779</v>
      </c>
      <c r="L1301" s="14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9">
        <f t="shared" si="83"/>
        <v>23.846153846153847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80"/>
        <v>42483.675208333334</v>
      </c>
      <c r="L1302" s="14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9">
        <f t="shared" si="83"/>
        <v>22.252747252747252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80"/>
        <v>42195.749745370369</v>
      </c>
      <c r="L1303" s="14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</v>
      </c>
      <c r="R1303" s="9">
        <f t="shared" si="83"/>
        <v>11.291208791208792</v>
      </c>
      <c r="S1303" t="s">
        <v>8317</v>
      </c>
      <c r="T1303" t="s">
        <v>8318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80"/>
        <v>42675.057997685188</v>
      </c>
      <c r="L1304" s="14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9">
        <f t="shared" si="83"/>
        <v>13.736263736263735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80"/>
        <v>42566.441203703704</v>
      </c>
      <c r="L1305" s="14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</v>
      </c>
      <c r="R1305" s="9">
        <f t="shared" si="83"/>
        <v>25.050164835164836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80"/>
        <v>42747.194502314815</v>
      </c>
      <c r="L1306" s="14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39.630000000000003</v>
      </c>
      <c r="R1306" s="9">
        <f t="shared" si="83"/>
        <v>87.093406593406598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80"/>
        <v>42543.665601851855</v>
      </c>
      <c r="L1307" s="14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25.98</v>
      </c>
      <c r="R1307" s="9">
        <f t="shared" si="83"/>
        <v>42.818681318681321</v>
      </c>
      <c r="S1307" t="s">
        <v>8319</v>
      </c>
      <c r="T1307" t="s">
        <v>8321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80"/>
        <v>41947.457569444443</v>
      </c>
      <c r="L1308" s="14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65.25</v>
      </c>
      <c r="R1308" s="9">
        <f t="shared" si="83"/>
        <v>394.34615384615387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80"/>
        <v>42387.503229166665</v>
      </c>
      <c r="L1309" s="14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</v>
      </c>
      <c r="R1309" s="9">
        <f t="shared" si="83"/>
        <v>31.631868131868131</v>
      </c>
      <c r="S1309" t="s">
        <v>8319</v>
      </c>
      <c r="T1309" t="s">
        <v>8321</v>
      </c>
    </row>
    <row r="1310" spans="1:20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80"/>
        <v>42611.613564814819</v>
      </c>
      <c r="L1310" s="14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</v>
      </c>
      <c r="R1310" s="9">
        <f t="shared" si="83"/>
        <v>6.2417582417582418</v>
      </c>
      <c r="S1310" t="s">
        <v>8319</v>
      </c>
      <c r="T1310" t="s">
        <v>8321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80"/>
        <v>42257.882731481484</v>
      </c>
      <c r="L1311" s="14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</v>
      </c>
      <c r="R1311" s="9">
        <f t="shared" si="83"/>
        <v>70.763736263736263</v>
      </c>
      <c r="S1311" t="s">
        <v>8319</v>
      </c>
      <c r="T1311" t="s">
        <v>8321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80"/>
        <v>42556.667245370365</v>
      </c>
      <c r="L1312" s="14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 s="9">
        <f t="shared" si="83"/>
        <v>17.032967032967033</v>
      </c>
      <c r="S1312" t="s">
        <v>8319</v>
      </c>
      <c r="T1312" t="s">
        <v>8321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80"/>
        <v>42669.802303240736</v>
      </c>
      <c r="L1313" s="14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32.03</v>
      </c>
      <c r="R1313" s="9">
        <f t="shared" si="83"/>
        <v>439.94505494505495</v>
      </c>
      <c r="S1313" t="s">
        <v>8319</v>
      </c>
      <c r="T1313" t="s">
        <v>8321</v>
      </c>
    </row>
    <row r="1314" spans="1:20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80"/>
        <v>42082.702800925923</v>
      </c>
      <c r="L1314" s="14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0.61</v>
      </c>
      <c r="R1314" s="9">
        <f t="shared" si="83"/>
        <v>0.15384615384615385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80"/>
        <v>42402.709652777776</v>
      </c>
      <c r="L1315" s="14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31.12</v>
      </c>
      <c r="R1315" s="9">
        <f t="shared" si="83"/>
        <v>68.384615384615387</v>
      </c>
      <c r="S1315" t="s">
        <v>8319</v>
      </c>
      <c r="T1315" t="s">
        <v>8321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80"/>
        <v>42604.669675925921</v>
      </c>
      <c r="L1316" s="14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1.1299999999999999</v>
      </c>
      <c r="R1316" s="9">
        <f t="shared" si="83"/>
        <v>11.142857142857142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80"/>
        <v>42278.498240740737</v>
      </c>
      <c r="L1317" s="14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</v>
      </c>
      <c r="R1317" s="9">
        <f t="shared" si="83"/>
        <v>222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80"/>
        <v>42393.961909722217</v>
      </c>
      <c r="L1318" s="14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0</v>
      </c>
      <c r="R1318" s="9">
        <f t="shared" si="83"/>
        <v>5.4945054945054949E-3</v>
      </c>
      <c r="S1318" t="s">
        <v>8319</v>
      </c>
      <c r="T1318" t="s">
        <v>8321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80"/>
        <v>42520.235486111109</v>
      </c>
      <c r="L1319" s="14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</v>
      </c>
      <c r="R1319" s="9">
        <f t="shared" si="83"/>
        <v>63.005494505494504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80"/>
        <v>41985.043657407412</v>
      </c>
      <c r="L1320" s="14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15.33</v>
      </c>
      <c r="R1320" s="9">
        <f t="shared" si="83"/>
        <v>33.681318681318679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80"/>
        <v>41816.812094907407</v>
      </c>
      <c r="L1321" s="14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</v>
      </c>
      <c r="R1321" s="9">
        <f t="shared" si="83"/>
        <v>4.813186813186813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80"/>
        <v>42705.690347222218</v>
      </c>
      <c r="L1322" s="14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</v>
      </c>
      <c r="R1322" s="9">
        <f t="shared" si="83"/>
        <v>2.7637362637362637</v>
      </c>
      <c r="S1322" t="s">
        <v>8319</v>
      </c>
      <c r="T1322" t="s">
        <v>8321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80"/>
        <v>42697.74927083333</v>
      </c>
      <c r="L1323" s="14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</v>
      </c>
      <c r="R1323" s="9">
        <f t="shared" si="83"/>
        <v>33.071428571428569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80"/>
        <v>42115.656539351854</v>
      </c>
      <c r="L1324" s="14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</v>
      </c>
      <c r="R1324" s="9">
        <f t="shared" si="83"/>
        <v>0.58241758241758246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80"/>
        <v>42451.698449074072</v>
      </c>
      <c r="L1325" s="14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 s="9">
        <f t="shared" si="83"/>
        <v>7.3186813186813184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80"/>
        <v>42626.633703703701</v>
      </c>
      <c r="L1326" s="14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 s="9">
        <f t="shared" si="83"/>
        <v>27.032967032967033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80"/>
        <v>42704.086053240739</v>
      </c>
      <c r="L1327" s="14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2.4300000000000002</v>
      </c>
      <c r="R1327" s="9">
        <f t="shared" si="83"/>
        <v>2.6703296703296702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80"/>
        <v>41974.791990740734</v>
      </c>
      <c r="L1328" s="14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 s="9">
        <f t="shared" si="83"/>
        <v>6.2087912087912089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80"/>
        <v>42123.678645833337</v>
      </c>
      <c r="L1329" s="14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</v>
      </c>
      <c r="R1329" s="9">
        <f t="shared" si="83"/>
        <v>9.3681318681318686</v>
      </c>
      <c r="S1329" t="s">
        <v>8319</v>
      </c>
      <c r="T1329" t="s">
        <v>8321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80"/>
        <v>42612.642754629633</v>
      </c>
      <c r="L1330" s="14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</v>
      </c>
      <c r="R1330" s="9">
        <f t="shared" si="83"/>
        <v>9.604395604395604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80"/>
        <v>41935.221585648149</v>
      </c>
      <c r="L1331" s="14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0.82</v>
      </c>
      <c r="R1331" s="9">
        <f t="shared" si="83"/>
        <v>2.2417582417582418</v>
      </c>
      <c r="S1331" t="s">
        <v>8319</v>
      </c>
      <c r="T1331" t="s">
        <v>8321</v>
      </c>
    </row>
    <row r="1332" spans="1:20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80"/>
        <v>42522.276724537034</v>
      </c>
      <c r="L1332" s="14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</v>
      </c>
      <c r="R1332" s="9">
        <f t="shared" si="83"/>
        <v>43.258241758241759</v>
      </c>
      <c r="S1332" t="s">
        <v>8319</v>
      </c>
      <c r="T1332" t="s">
        <v>8321</v>
      </c>
    </row>
    <row r="1333" spans="1:20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80"/>
        <v>42569.50409722222</v>
      </c>
      <c r="L1333" s="14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1.37</v>
      </c>
      <c r="R1333" s="9">
        <f t="shared" si="83"/>
        <v>18.774725274725274</v>
      </c>
      <c r="S1333" t="s">
        <v>8319</v>
      </c>
      <c r="T1333" t="s">
        <v>8321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80"/>
        <v>42732.060277777782</v>
      </c>
      <c r="L1334" s="14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9">
        <f t="shared" si="83"/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80"/>
        <v>41806.106770833336</v>
      </c>
      <c r="L1335" s="14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9">
        <f t="shared" si="83"/>
        <v>0</v>
      </c>
      <c r="S1335" t="s">
        <v>8319</v>
      </c>
      <c r="T1335" t="s">
        <v>8321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80"/>
        <v>42410.774155092593</v>
      </c>
      <c r="L1336" s="14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</v>
      </c>
      <c r="R1336" s="9">
        <f t="shared" si="83"/>
        <v>78.587912087912088</v>
      </c>
      <c r="S1336" t="s">
        <v>8319</v>
      </c>
      <c r="T1336" t="s">
        <v>8321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80"/>
        <v>42313.936365740738</v>
      </c>
      <c r="L1337" s="14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19.760000000000002</v>
      </c>
      <c r="R1337" s="9">
        <f t="shared" si="83"/>
        <v>27.142857142857142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80"/>
        <v>41955.863750000004</v>
      </c>
      <c r="L1338" s="14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84.95</v>
      </c>
      <c r="R1338" s="9">
        <f t="shared" si="83"/>
        <v>466.74175824175825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80"/>
        <v>42767.577303240745</v>
      </c>
      <c r="L1339" s="14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</v>
      </c>
      <c r="R1339" s="9">
        <f t="shared" si="83"/>
        <v>135.66483516483515</v>
      </c>
      <c r="S1339" t="s">
        <v>8319</v>
      </c>
      <c r="T1339" t="s">
        <v>8321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80"/>
        <v>42188.803622685184</v>
      </c>
      <c r="L1340" s="14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</v>
      </c>
      <c r="R1340" s="9">
        <f t="shared" si="83"/>
        <v>5.4450549450549453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80"/>
        <v>41936.647164351853</v>
      </c>
      <c r="L1341" s="14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</v>
      </c>
      <c r="R1341" s="9">
        <f t="shared" si="83"/>
        <v>18.225274725274726</v>
      </c>
      <c r="S1341" t="s">
        <v>8319</v>
      </c>
      <c r="T1341" t="s">
        <v>8321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80"/>
        <v>41836.595520833333</v>
      </c>
      <c r="L1342" s="14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9">
        <f t="shared" si="83"/>
        <v>0</v>
      </c>
      <c r="S1342" t="s">
        <v>8319</v>
      </c>
      <c r="T1342" t="s">
        <v>8321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80"/>
        <v>42612.624039351853</v>
      </c>
      <c r="L1343" s="14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9">
        <f t="shared" si="83"/>
        <v>96.64835164835165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80"/>
        <v>42172.816423611104</v>
      </c>
      <c r="L1344" s="14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 s="9">
        <f t="shared" si="83"/>
        <v>0.5494505494505495</v>
      </c>
      <c r="S1344" t="s">
        <v>8319</v>
      </c>
      <c r="T1344" t="s">
        <v>8321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80"/>
        <v>42542.526423611111</v>
      </c>
      <c r="L1345" s="14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102.3</v>
      </c>
      <c r="R1345" s="9">
        <f t="shared" si="83"/>
        <v>281.03846153846155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si="80"/>
        <v>42522.789803240739</v>
      </c>
      <c r="L1346" s="14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</v>
      </c>
      <c r="R1346" s="9">
        <f t="shared" si="83"/>
        <v>31.131868131868131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ref="K1347:K1410" si="84">(((J1347/60)/60)/24)+DATE(1970,1,1)</f>
        <v>41799.814340277779</v>
      </c>
      <c r="L1347" s="14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ROUND((E1347/D1347)*100,2)</f>
        <v>125</v>
      </c>
      <c r="R1347" s="9">
        <f t="shared" ref="R1347:R1410" si="87">E1347/182</f>
        <v>2.0604395604395602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84"/>
        <v>41422.075821759259</v>
      </c>
      <c r="L1348" s="14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147.33000000000001</v>
      </c>
      <c r="R1348" s="9">
        <f t="shared" si="87"/>
        <v>39.664835164835168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84"/>
        <v>42040.638020833328</v>
      </c>
      <c r="L1349" s="14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9">
        <f t="shared" si="87"/>
        <v>14.038461538461538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84"/>
        <v>41963.506168981476</v>
      </c>
      <c r="L1350" s="14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</v>
      </c>
      <c r="R1350" s="9">
        <f t="shared" si="87"/>
        <v>32.884615384615387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84"/>
        <v>42317.33258101852</v>
      </c>
      <c r="L1351" s="14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9">
        <f t="shared" si="87"/>
        <v>56.098901098901102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84"/>
        <v>42334.013124999998</v>
      </c>
      <c r="L1352" s="14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9">
        <f t="shared" si="87"/>
        <v>28.585164835164836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84"/>
        <v>42382.74009259259</v>
      </c>
      <c r="L1353" s="14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101.27</v>
      </c>
      <c r="R1353" s="9">
        <f t="shared" si="87"/>
        <v>111.28021978021978</v>
      </c>
      <c r="S1353" t="s">
        <v>8322</v>
      </c>
      <c r="T1353" t="s">
        <v>8323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84"/>
        <v>42200.578310185185</v>
      </c>
      <c r="L1354" s="14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9">
        <f t="shared" si="87"/>
        <v>74.802197802197796</v>
      </c>
      <c r="S1354" t="s">
        <v>8322</v>
      </c>
      <c r="T1354" t="s">
        <v>8323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84"/>
        <v>41309.11791666667</v>
      </c>
      <c r="L1355" s="14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9">
        <f t="shared" si="87"/>
        <v>7.3406593406593403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84"/>
        <v>42502.807627314818</v>
      </c>
      <c r="L1356" s="14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9">
        <f t="shared" si="87"/>
        <v>8.5879120879120876</v>
      </c>
      <c r="S1356" t="s">
        <v>8322</v>
      </c>
      <c r="T1356" t="s">
        <v>8323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84"/>
        <v>41213.254687499997</v>
      </c>
      <c r="L1357" s="14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122.68</v>
      </c>
      <c r="R1357" s="9">
        <f t="shared" si="87"/>
        <v>16.85164835164835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84"/>
        <v>41430.038888888892</v>
      </c>
      <c r="L1358" s="14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</v>
      </c>
      <c r="R1358" s="9">
        <f t="shared" si="87"/>
        <v>34.151428571428575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84"/>
        <v>41304.962233796294</v>
      </c>
      <c r="L1359" s="14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125.3</v>
      </c>
      <c r="R1359" s="9">
        <f t="shared" si="87"/>
        <v>13.76923076923077</v>
      </c>
      <c r="S1359" t="s">
        <v>8322</v>
      </c>
      <c r="T1359" t="s">
        <v>8323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84"/>
        <v>40689.570868055554</v>
      </c>
      <c r="L1360" s="14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111.67</v>
      </c>
      <c r="R1360" s="9">
        <f t="shared" si="87"/>
        <v>18.406593406593405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84"/>
        <v>40668.814699074072</v>
      </c>
      <c r="L1361" s="14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115.76</v>
      </c>
      <c r="R1361" s="9">
        <f t="shared" si="87"/>
        <v>4.197802197802198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84"/>
        <v>41095.900694444441</v>
      </c>
      <c r="L1362" s="14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9">
        <f t="shared" si="87"/>
        <v>14.274725274725276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84"/>
        <v>41781.717268518521</v>
      </c>
      <c r="L1363" s="14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</v>
      </c>
      <c r="R1363" s="9">
        <f t="shared" si="87"/>
        <v>41.532967032967036</v>
      </c>
      <c r="S1363" t="s">
        <v>8322</v>
      </c>
      <c r="T1363" t="s">
        <v>8323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84"/>
        <v>41464.934386574074</v>
      </c>
      <c r="L1364" s="14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9">
        <f t="shared" si="87"/>
        <v>5.9945054945054945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84"/>
        <v>42396.8440625</v>
      </c>
      <c r="L1365" s="14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9">
        <f t="shared" si="87"/>
        <v>1.098901098901099</v>
      </c>
      <c r="S1365" t="s">
        <v>8322</v>
      </c>
      <c r="T1365" t="s">
        <v>8323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84"/>
        <v>41951.695671296293</v>
      </c>
      <c r="L1366" s="14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</v>
      </c>
      <c r="R1366" s="9">
        <f t="shared" si="87"/>
        <v>273.79120879120882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84"/>
        <v>42049.733240740738</v>
      </c>
      <c r="L1367" s="14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100.27</v>
      </c>
      <c r="R1367" s="9">
        <f t="shared" si="87"/>
        <v>41.318681318681321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84"/>
        <v>41924.996099537035</v>
      </c>
      <c r="L1368" s="14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126.49</v>
      </c>
      <c r="R1368" s="9">
        <f t="shared" si="87"/>
        <v>52.12467032967033</v>
      </c>
      <c r="S1368" t="s">
        <v>8325</v>
      </c>
      <c r="T1368" t="s">
        <v>8326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84"/>
        <v>42292.002893518518</v>
      </c>
      <c r="L1369" s="14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9">
        <f t="shared" si="87"/>
        <v>31.390109890109891</v>
      </c>
      <c r="S1369" t="s">
        <v>8325</v>
      </c>
      <c r="T1369" t="s">
        <v>8326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84"/>
        <v>42146.190902777773</v>
      </c>
      <c r="L1370" s="14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9">
        <f t="shared" si="87"/>
        <v>30.412087912087912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84"/>
        <v>41710.594282407408</v>
      </c>
      <c r="L1371" s="14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105.35</v>
      </c>
      <c r="R1371" s="9">
        <f t="shared" si="87"/>
        <v>187.31115384615384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84"/>
        <v>41548.00335648148</v>
      </c>
      <c r="L1372" s="14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103.67</v>
      </c>
      <c r="R1372" s="9">
        <f t="shared" si="87"/>
        <v>8.5439560439560438</v>
      </c>
      <c r="S1372" t="s">
        <v>8325</v>
      </c>
      <c r="T1372" t="s">
        <v>8326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84"/>
        <v>42101.758587962962</v>
      </c>
      <c r="L1373" s="14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107.09</v>
      </c>
      <c r="R1373" s="9">
        <f t="shared" si="87"/>
        <v>41.181318681318679</v>
      </c>
      <c r="S1373" t="s">
        <v>8325</v>
      </c>
      <c r="T1373" t="s">
        <v>8326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84"/>
        <v>41072.739953703705</v>
      </c>
      <c r="L1374" s="14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9">
        <f t="shared" si="87"/>
        <v>3.4065934065934065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84"/>
        <v>42704.95177083333</v>
      </c>
      <c r="L1375" s="14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9">
        <f t="shared" si="87"/>
        <v>57.697802197802197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84"/>
        <v>42424.161898148144</v>
      </c>
      <c r="L1376" s="14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189.47</v>
      </c>
      <c r="R1376" s="9">
        <f t="shared" si="87"/>
        <v>15.615384615384615</v>
      </c>
      <c r="S1376" t="s">
        <v>8325</v>
      </c>
      <c r="T1376" t="s">
        <v>8326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84"/>
        <v>42720.066192129627</v>
      </c>
      <c r="L1377" s="14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171.33</v>
      </c>
      <c r="R1377" s="9">
        <f t="shared" si="87"/>
        <v>37.653846153846153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84"/>
        <v>42677.669050925921</v>
      </c>
      <c r="L1378" s="14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252.49</v>
      </c>
      <c r="R1378" s="9">
        <f t="shared" si="87"/>
        <v>51.329670329670328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84"/>
        <v>42747.219560185185</v>
      </c>
      <c r="L1379" s="14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</v>
      </c>
      <c r="R1379" s="9">
        <f t="shared" si="87"/>
        <v>8.2967032967032974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84"/>
        <v>42568.759374999994</v>
      </c>
      <c r="L1380" s="14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</v>
      </c>
      <c r="R1380" s="9">
        <f t="shared" si="87"/>
        <v>22.346153846153847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84"/>
        <v>42130.491620370376</v>
      </c>
      <c r="L1381" s="14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</v>
      </c>
      <c r="R1381" s="9">
        <f t="shared" si="87"/>
        <v>61.318681318681321</v>
      </c>
      <c r="S1381" t="s">
        <v>8325</v>
      </c>
      <c r="T1381" t="s">
        <v>8326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84"/>
        <v>42141.762800925921</v>
      </c>
      <c r="L1382" s="14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9">
        <f t="shared" si="87"/>
        <v>0.58241758241758246</v>
      </c>
      <c r="S1382" t="s">
        <v>8325</v>
      </c>
      <c r="T1382" t="s">
        <v>8326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84"/>
        <v>42703.214409722219</v>
      </c>
      <c r="L1383" s="14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9">
        <f t="shared" si="87"/>
        <v>29.423076923076923</v>
      </c>
      <c r="S1383" t="s">
        <v>8325</v>
      </c>
      <c r="T1383" t="s">
        <v>8326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84"/>
        <v>41370.800185185188</v>
      </c>
      <c r="L1384" s="14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</v>
      </c>
      <c r="R1384" s="9">
        <f t="shared" si="87"/>
        <v>45.873626373626372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84"/>
        <v>42707.074976851851</v>
      </c>
      <c r="L1385" s="14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212.41</v>
      </c>
      <c r="R1385" s="9">
        <f t="shared" si="87"/>
        <v>25.675824175824175</v>
      </c>
      <c r="S1385" t="s">
        <v>8325</v>
      </c>
      <c r="T1385" t="s">
        <v>8326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84"/>
        <v>42160.735208333332</v>
      </c>
      <c r="L1386" s="14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124.09</v>
      </c>
      <c r="R1386" s="9">
        <f t="shared" si="87"/>
        <v>23.862637362637361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84"/>
        <v>42433.688900462963</v>
      </c>
      <c r="L1387" s="14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110.41</v>
      </c>
      <c r="R1387" s="9">
        <f t="shared" si="87"/>
        <v>48.530164835164832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84"/>
        <v>42184.646863425922</v>
      </c>
      <c r="L1388" s="14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9">
        <f t="shared" si="87"/>
        <v>4.8076923076923075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84"/>
        <v>42126.92123842593</v>
      </c>
      <c r="L1389" s="14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136.63</v>
      </c>
      <c r="R1389" s="9">
        <f t="shared" si="87"/>
        <v>30.027472527472529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84"/>
        <v>42634.614780092597</v>
      </c>
      <c r="L1390" s="14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134.81</v>
      </c>
      <c r="R1390" s="9">
        <f t="shared" si="87"/>
        <v>37.034999999999997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84"/>
        <v>42565.480983796297</v>
      </c>
      <c r="L1391" s="14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9">
        <f t="shared" si="87"/>
        <v>3.9945054945054945</v>
      </c>
      <c r="S1391" t="s">
        <v>8325</v>
      </c>
      <c r="T1391" t="s">
        <v>8326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84"/>
        <v>42087.803310185183</v>
      </c>
      <c r="L1392" s="14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109.11</v>
      </c>
      <c r="R1392" s="9">
        <f t="shared" si="87"/>
        <v>16.785714285714285</v>
      </c>
      <c r="S1392" t="s">
        <v>8325</v>
      </c>
      <c r="T1392" t="s">
        <v>8326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84"/>
        <v>42193.650671296295</v>
      </c>
      <c r="L1393" s="14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9">
        <f t="shared" si="87"/>
        <v>3.0274725274725274</v>
      </c>
      <c r="S1393" t="s">
        <v>8325</v>
      </c>
      <c r="T1393" t="s">
        <v>8326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84"/>
        <v>42401.154930555553</v>
      </c>
      <c r="L1394" s="14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</v>
      </c>
      <c r="R1394" s="9">
        <f t="shared" si="87"/>
        <v>15.609890109890109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84"/>
        <v>42553.681979166664</v>
      </c>
      <c r="L1395" s="14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</v>
      </c>
      <c r="R1395" s="9">
        <f t="shared" si="87"/>
        <v>56.236263736263737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84"/>
        <v>42752.144976851851</v>
      </c>
      <c r="L1396" s="14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</v>
      </c>
      <c r="R1396" s="9">
        <f t="shared" si="87"/>
        <v>5.0329670329670328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84"/>
        <v>42719.90834490741</v>
      </c>
      <c r="L1397" s="14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111.89</v>
      </c>
      <c r="R1397" s="9">
        <f t="shared" si="87"/>
        <v>21.516483516483518</v>
      </c>
      <c r="S1397" t="s">
        <v>8325</v>
      </c>
      <c r="T1397" t="s">
        <v>8326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84"/>
        <v>42018.99863425926</v>
      </c>
      <c r="L1398" s="14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9">
        <f t="shared" si="87"/>
        <v>35.373626373626372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84"/>
        <v>42640.917939814812</v>
      </c>
      <c r="L1399" s="14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</v>
      </c>
      <c r="R1399" s="9">
        <f t="shared" si="87"/>
        <v>62.554945054945058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84"/>
        <v>42526.874236111107</v>
      </c>
      <c r="L1400" s="14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</v>
      </c>
      <c r="R1400" s="9">
        <f t="shared" si="87"/>
        <v>26.516483516483518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84"/>
        <v>41889.004317129627</v>
      </c>
      <c r="L1401" s="14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</v>
      </c>
      <c r="R1401" s="9">
        <f t="shared" si="87"/>
        <v>62.379120879120876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84"/>
        <v>42498.341122685189</v>
      </c>
      <c r="L1402" s="14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167.43</v>
      </c>
      <c r="R1402" s="9">
        <f t="shared" si="87"/>
        <v>3.2197802197802199</v>
      </c>
      <c r="S1402" t="s">
        <v>8325</v>
      </c>
      <c r="T1402" t="s">
        <v>8326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84"/>
        <v>41399.99622685185</v>
      </c>
      <c r="L1403" s="14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</v>
      </c>
      <c r="R1403" s="9">
        <f t="shared" si="87"/>
        <v>68.203296703296701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84"/>
        <v>42065.053368055553</v>
      </c>
      <c r="L1404" s="14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9">
        <f t="shared" si="87"/>
        <v>14.994505494505495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84"/>
        <v>41451.062905092593</v>
      </c>
      <c r="L1405" s="14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102.58</v>
      </c>
      <c r="R1405" s="9">
        <f t="shared" si="87"/>
        <v>22.543956043956044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84"/>
        <v>42032.510243055556</v>
      </c>
      <c r="L1406" s="14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</v>
      </c>
      <c r="R1406" s="9">
        <f t="shared" si="87"/>
        <v>1.3241758241758241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84"/>
        <v>41941.680567129632</v>
      </c>
      <c r="L1407" s="14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 s="9">
        <f t="shared" si="87"/>
        <v>0.57692307692307687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84"/>
        <v>42297.432951388888</v>
      </c>
      <c r="L1408" s="14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0.13</v>
      </c>
      <c r="R1408" s="9">
        <f t="shared" si="87"/>
        <v>8.2417582417582416E-2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84"/>
        <v>41838.536782407406</v>
      </c>
      <c r="L1409" s="14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 s="9">
        <f t="shared" si="87"/>
        <v>8.2417582417582416E-2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si="84"/>
        <v>42291.872175925921</v>
      </c>
      <c r="L1410" s="14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7.2</v>
      </c>
      <c r="R1410" s="9">
        <f t="shared" si="87"/>
        <v>0.39560439560439559</v>
      </c>
      <c r="S1410" t="s">
        <v>8322</v>
      </c>
      <c r="T1410" t="s">
        <v>8341</v>
      </c>
    </row>
    <row r="1411" spans="1:20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ref="K1411:K1474" si="88">(((J1411/60)/60)/24)+DATE(1970,1,1)</f>
        <v>41945.133506944447</v>
      </c>
      <c r="L1411" s="14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ROUND((E1411/D1411)*100,2)</f>
        <v>0</v>
      </c>
      <c r="R1411" s="9">
        <f t="shared" ref="R1411:R1474" si="91">E1411/182</f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88"/>
        <v>42479.318518518514</v>
      </c>
      <c r="L1412" s="14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0.02</v>
      </c>
      <c r="R1412" s="9">
        <f t="shared" si="91"/>
        <v>5.4945054945054949E-3</v>
      </c>
      <c r="S1412" t="s">
        <v>8322</v>
      </c>
      <c r="T1412" t="s">
        <v>8341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88"/>
        <v>42013.059027777781</v>
      </c>
      <c r="L1413" s="14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</v>
      </c>
      <c r="R1413" s="9">
        <f t="shared" si="91"/>
        <v>3.8461538461538464E-2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88"/>
        <v>41947.063645833332</v>
      </c>
      <c r="L1414" s="14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</v>
      </c>
      <c r="R1414" s="9">
        <f t="shared" si="91"/>
        <v>1.7582417582417582</v>
      </c>
      <c r="S1414" t="s">
        <v>8322</v>
      </c>
      <c r="T1414" t="s">
        <v>8341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88"/>
        <v>42360.437152777777</v>
      </c>
      <c r="L1415" s="14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 s="9">
        <f t="shared" si="91"/>
        <v>0.5494505494505495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88"/>
        <v>42708.25309027778</v>
      </c>
      <c r="L1416" s="14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 s="9">
        <f t="shared" si="91"/>
        <v>5.4945054945054949E-3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88"/>
        <v>42192.675821759258</v>
      </c>
      <c r="L1417" s="14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</v>
      </c>
      <c r="R1417" s="9">
        <f t="shared" si="91"/>
        <v>4.395604395604396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88"/>
        <v>42299.926145833335</v>
      </c>
      <c r="L1418" s="14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9">
        <f t="shared" si="91"/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88"/>
        <v>42232.15016203704</v>
      </c>
      <c r="L1419" s="14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</v>
      </c>
      <c r="R1419" s="9">
        <f t="shared" si="91"/>
        <v>0.30219780219780218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88"/>
        <v>42395.456412037034</v>
      </c>
      <c r="L1420" s="14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 s="9">
        <f t="shared" si="91"/>
        <v>3.2967032967032968E-2</v>
      </c>
      <c r="S1420" t="s">
        <v>8322</v>
      </c>
      <c r="T1420" t="s">
        <v>8341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88"/>
        <v>42622.456238425926</v>
      </c>
      <c r="L1421" s="14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</v>
      </c>
      <c r="R1421" s="9">
        <f t="shared" si="91"/>
        <v>2.4450549450549453</v>
      </c>
      <c r="S1421" t="s">
        <v>8322</v>
      </c>
      <c r="T1421" t="s">
        <v>8341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88"/>
        <v>42524.667662037042</v>
      </c>
      <c r="L1422" s="14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2.73</v>
      </c>
      <c r="R1422" s="9">
        <f t="shared" si="91"/>
        <v>1.6483516483516484E-2</v>
      </c>
      <c r="S1422" t="s">
        <v>8322</v>
      </c>
      <c r="T1422" t="s">
        <v>8341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88"/>
        <v>42013.915613425925</v>
      </c>
      <c r="L1423" s="14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 s="9">
        <f t="shared" si="91"/>
        <v>1.098901098901099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88"/>
        <v>42604.239629629628</v>
      </c>
      <c r="L1424" s="14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</v>
      </c>
      <c r="R1424" s="9">
        <f t="shared" si="91"/>
        <v>0.14285714285714285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88"/>
        <v>42340.360312500001</v>
      </c>
      <c r="L1425" s="14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</v>
      </c>
      <c r="R1425" s="9">
        <f t="shared" si="91"/>
        <v>0.5494505494505495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88"/>
        <v>42676.717615740738</v>
      </c>
      <c r="L1426" s="14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9">
        <f t="shared" si="91"/>
        <v>8.3901098901098905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88"/>
        <v>42093.131469907406</v>
      </c>
      <c r="L1427" s="14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9">
        <f t="shared" si="91"/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88"/>
        <v>42180.390277777777</v>
      </c>
      <c r="L1428" s="14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9">
        <f t="shared" si="91"/>
        <v>0</v>
      </c>
      <c r="S1428" t="s">
        <v>8322</v>
      </c>
      <c r="T1428" t="s">
        <v>8341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88"/>
        <v>42601.851678240739</v>
      </c>
      <c r="L1429" s="14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 s="9">
        <f t="shared" si="91"/>
        <v>2.302197802197802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88"/>
        <v>42432.379826388889</v>
      </c>
      <c r="L1430" s="14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 s="9">
        <f t="shared" si="91"/>
        <v>0.24725274725274726</v>
      </c>
      <c r="S1430" t="s">
        <v>8322</v>
      </c>
      <c r="T1430" t="s">
        <v>8341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88"/>
        <v>42074.060671296291</v>
      </c>
      <c r="L1431" s="14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9">
        <f t="shared" si="91"/>
        <v>0</v>
      </c>
      <c r="S1431" t="s">
        <v>8322</v>
      </c>
      <c r="T1431" t="s">
        <v>8341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88"/>
        <v>41961.813518518517</v>
      </c>
      <c r="L1432" s="14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9">
        <f t="shared" si="91"/>
        <v>2.2142857142857144</v>
      </c>
      <c r="S1432" t="s">
        <v>8322</v>
      </c>
      <c r="T1432" t="s">
        <v>8341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88"/>
        <v>42304.210833333331</v>
      </c>
      <c r="L1433" s="14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31.95</v>
      </c>
      <c r="R1433" s="9">
        <f t="shared" si="91"/>
        <v>29.840659340659339</v>
      </c>
      <c r="S1433" t="s">
        <v>8322</v>
      </c>
      <c r="T1433" t="s">
        <v>8341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88"/>
        <v>42175.780416666668</v>
      </c>
      <c r="L1434" s="14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9">
        <f t="shared" si="91"/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88"/>
        <v>42673.625868055555</v>
      </c>
      <c r="L1435" s="14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6.71</v>
      </c>
      <c r="R1435" s="9">
        <f t="shared" si="91"/>
        <v>4.4230769230769234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88"/>
        <v>42142.767106481479</v>
      </c>
      <c r="L1436" s="14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9.99</v>
      </c>
      <c r="R1436" s="9">
        <f t="shared" si="91"/>
        <v>45</v>
      </c>
      <c r="S1436" t="s">
        <v>8322</v>
      </c>
      <c r="T1436" t="s">
        <v>8341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88"/>
        <v>42258.780324074076</v>
      </c>
      <c r="L1437" s="14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 s="9">
        <f t="shared" si="91"/>
        <v>8.2417582417582416E-2</v>
      </c>
      <c r="S1437" t="s">
        <v>8322</v>
      </c>
      <c r="T1437" t="s">
        <v>8341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88"/>
        <v>42391.35019675926</v>
      </c>
      <c r="L1438" s="14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 s="9">
        <f t="shared" si="91"/>
        <v>0.42307692307692307</v>
      </c>
      <c r="S1438" t="s">
        <v>8322</v>
      </c>
      <c r="T1438" t="s">
        <v>8341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88"/>
        <v>41796.531701388885</v>
      </c>
      <c r="L1439" s="14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</v>
      </c>
      <c r="R1439" s="9">
        <f t="shared" si="91"/>
        <v>4.4340659340659343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88"/>
        <v>42457.871516203704</v>
      </c>
      <c r="L1440" s="14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 s="9">
        <f t="shared" si="91"/>
        <v>3.2967032967032965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88"/>
        <v>42040.829872685179</v>
      </c>
      <c r="L1441" s="14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6.61</v>
      </c>
      <c r="R1441" s="9">
        <f t="shared" si="91"/>
        <v>0.98901098901098905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88"/>
        <v>42486.748414351852</v>
      </c>
      <c r="L1442" s="14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0.01</v>
      </c>
      <c r="R1442" s="9">
        <f t="shared" si="91"/>
        <v>5.4945054945054949E-3</v>
      </c>
      <c r="S1442" t="s">
        <v>8322</v>
      </c>
      <c r="T1442" t="s">
        <v>8341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88"/>
        <v>42198.765844907408</v>
      </c>
      <c r="L1443" s="14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1.1200000000000001</v>
      </c>
      <c r="R1443" s="9">
        <f t="shared" si="91"/>
        <v>11.098901098901099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88"/>
        <v>42485.64534722222</v>
      </c>
      <c r="L1444" s="14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9">
        <f t="shared" si="91"/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88"/>
        <v>42707.926030092596</v>
      </c>
      <c r="L1445" s="14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9">
        <f t="shared" si="91"/>
        <v>0</v>
      </c>
      <c r="S1445" t="s">
        <v>8322</v>
      </c>
      <c r="T1445" t="s">
        <v>8341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88"/>
        <v>42199.873402777783</v>
      </c>
      <c r="L1446" s="14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9">
        <f t="shared" si="91"/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88"/>
        <v>42139.542303240742</v>
      </c>
      <c r="L1447" s="14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9">
        <f t="shared" si="91"/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88"/>
        <v>42461.447662037041</v>
      </c>
      <c r="L1448" s="14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9">
        <f t="shared" si="91"/>
        <v>0</v>
      </c>
      <c r="S1448" t="s">
        <v>8322</v>
      </c>
      <c r="T1448" t="s">
        <v>8341</v>
      </c>
    </row>
    <row r="1449" spans="1:20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88"/>
        <v>42529.730717592596</v>
      </c>
      <c r="L1449" s="14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0.02</v>
      </c>
      <c r="R1449" s="9">
        <f t="shared" si="91"/>
        <v>0.41208791208791207</v>
      </c>
      <c r="S1449" t="s">
        <v>8322</v>
      </c>
      <c r="T1449" t="s">
        <v>8341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88"/>
        <v>42115.936550925922</v>
      </c>
      <c r="L1450" s="14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9">
        <f t="shared" si="91"/>
        <v>0</v>
      </c>
      <c r="S1450" t="s">
        <v>8322</v>
      </c>
      <c r="T1450" t="s">
        <v>8341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88"/>
        <v>42086.811400462961</v>
      </c>
      <c r="L1451" s="14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9">
        <f t="shared" si="91"/>
        <v>0</v>
      </c>
      <c r="S1451" t="s">
        <v>8322</v>
      </c>
      <c r="T1451" t="s">
        <v>8341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88"/>
        <v>42390.171261574069</v>
      </c>
      <c r="L1452" s="14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0</v>
      </c>
      <c r="R1452" s="9">
        <f t="shared" si="91"/>
        <v>5.4945054945054949E-3</v>
      </c>
      <c r="S1452" t="s">
        <v>8322</v>
      </c>
      <c r="T1452" t="s">
        <v>8341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88"/>
        <v>41931.959016203706</v>
      </c>
      <c r="L1453" s="14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0.01</v>
      </c>
      <c r="R1453" s="9">
        <f t="shared" si="91"/>
        <v>1.098901098901099E-2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88"/>
        <v>41818.703275462962</v>
      </c>
      <c r="L1454" s="14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9">
        <f t="shared" si="91"/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88"/>
        <v>42795.696145833332</v>
      </c>
      <c r="L1455" s="14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9">
        <f t="shared" si="91"/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88"/>
        <v>42463.866666666669</v>
      </c>
      <c r="L1456" s="14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0.86</v>
      </c>
      <c r="R1456" s="9">
        <f t="shared" si="91"/>
        <v>8.2417582417582416E-2</v>
      </c>
      <c r="S1456" t="s">
        <v>8322</v>
      </c>
      <c r="T1456" t="s">
        <v>8341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88"/>
        <v>41832.672685185185</v>
      </c>
      <c r="L1457" s="14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 s="9">
        <f t="shared" si="91"/>
        <v>8.6538461538461533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88"/>
        <v>42708.668576388889</v>
      </c>
      <c r="L1458" s="14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</v>
      </c>
      <c r="R1458" s="9">
        <f t="shared" si="91"/>
        <v>0.79670329670329665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88"/>
        <v>42289.89634259259</v>
      </c>
      <c r="L1459" s="14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9">
        <f t="shared" si="91"/>
        <v>0</v>
      </c>
      <c r="S1459" t="s">
        <v>8322</v>
      </c>
      <c r="T1459" t="s">
        <v>8341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88"/>
        <v>41831.705555555556</v>
      </c>
      <c r="L1460" s="14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9">
        <f t="shared" si="91"/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88"/>
        <v>42312.204814814817</v>
      </c>
      <c r="L1461" s="14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9">
        <f t="shared" si="91"/>
        <v>0</v>
      </c>
      <c r="S1461" t="s">
        <v>8322</v>
      </c>
      <c r="T1461" t="s">
        <v>8341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88"/>
        <v>41915.896967592591</v>
      </c>
      <c r="L1462" s="14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9">
        <f t="shared" si="91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88"/>
        <v>41899.645300925928</v>
      </c>
      <c r="L1463" s="14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</v>
      </c>
      <c r="R1463" s="9">
        <f t="shared" si="91"/>
        <v>83.443351648351651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88"/>
        <v>41344.662858796299</v>
      </c>
      <c r="L1464" s="14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108.52</v>
      </c>
      <c r="R1464" s="9">
        <f t="shared" si="91"/>
        <v>23.849999999999998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88"/>
        <v>41326.911319444444</v>
      </c>
      <c r="L1465" s="14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147.66999999999999</v>
      </c>
      <c r="R1465" s="9">
        <f t="shared" si="91"/>
        <v>4.8681318681318677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88"/>
        <v>41291.661550925928</v>
      </c>
      <c r="L1466" s="14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 s="9">
        <f t="shared" si="91"/>
        <v>44.835164835164832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88"/>
        <v>40959.734398148146</v>
      </c>
      <c r="L1467" s="14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</v>
      </c>
      <c r="R1467" s="9">
        <f t="shared" si="91"/>
        <v>752.33159340659347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88"/>
        <v>42340.172060185185</v>
      </c>
      <c r="L1468" s="14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107.88</v>
      </c>
      <c r="R1468" s="9">
        <f t="shared" si="91"/>
        <v>94.837197802197792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88"/>
        <v>40933.80190972222</v>
      </c>
      <c r="L1469" s="14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9">
        <f t="shared" si="91"/>
        <v>252.92307692307693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88"/>
        <v>40646.014456018522</v>
      </c>
      <c r="L1470" s="14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102.37</v>
      </c>
      <c r="R1470" s="9">
        <f t="shared" si="91"/>
        <v>53.434065934065934</v>
      </c>
      <c r="S1470" t="s">
        <v>8322</v>
      </c>
      <c r="T1470" t="s">
        <v>8342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88"/>
        <v>41290.598483796297</v>
      </c>
      <c r="L1471" s="14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</v>
      </c>
      <c r="R1471" s="9">
        <f t="shared" si="91"/>
        <v>263.61538461538464</v>
      </c>
      <c r="S1471" t="s">
        <v>8322</v>
      </c>
      <c r="T1471" t="s">
        <v>8342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88"/>
        <v>41250.827118055553</v>
      </c>
      <c r="L1472" s="14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</v>
      </c>
      <c r="R1472" s="9">
        <f t="shared" si="91"/>
        <v>10.313186813186814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88"/>
        <v>42073.957569444443</v>
      </c>
      <c r="L1473" s="14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</v>
      </c>
      <c r="R1473" s="9">
        <f t="shared" si="91"/>
        <v>182.57692307692307</v>
      </c>
      <c r="S1473" t="s">
        <v>8322</v>
      </c>
      <c r="T1473" t="s">
        <v>8342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si="88"/>
        <v>41533.542858796296</v>
      </c>
      <c r="L1474" s="14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138.69999999999999</v>
      </c>
      <c r="R1474" s="9">
        <f t="shared" si="91"/>
        <v>190.52747252747253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ref="K1475:K1538" si="92">(((J1475/60)/60)/24)+DATE(1970,1,1)</f>
        <v>40939.979618055557</v>
      </c>
      <c r="L1475" s="14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ROUND((E1475/D1475)*100,2)</f>
        <v>120.52</v>
      </c>
      <c r="R1475" s="9">
        <f t="shared" ref="R1475:R1538" si="95">E1475/182</f>
        <v>9.9326373626373634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92"/>
        <v>41500.727916666663</v>
      </c>
      <c r="L1476" s="14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112.27</v>
      </c>
      <c r="R1476" s="9">
        <f t="shared" si="95"/>
        <v>18.505494505494507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92"/>
        <v>41960.722951388889</v>
      </c>
      <c r="L1477" s="14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188.67</v>
      </c>
      <c r="R1477" s="9">
        <f t="shared" si="95"/>
        <v>155.49697802197804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92"/>
        <v>40766.041921296295</v>
      </c>
      <c r="L1478" s="14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</v>
      </c>
      <c r="R1478" s="9">
        <f t="shared" si="95"/>
        <v>218.09494505494504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92"/>
        <v>40840.615787037037</v>
      </c>
      <c r="L1479" s="14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9">
        <f t="shared" si="95"/>
        <v>183.47802197802199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92"/>
        <v>41394.871678240743</v>
      </c>
      <c r="L1480" s="14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1181.6099999999999</v>
      </c>
      <c r="R1480" s="9">
        <f t="shared" si="95"/>
        <v>3246.1929120879122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92"/>
        <v>41754.745243055557</v>
      </c>
      <c r="L1481" s="14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137.38</v>
      </c>
      <c r="R1481" s="9">
        <f t="shared" si="95"/>
        <v>12.076923076923077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92"/>
        <v>41464.934016203704</v>
      </c>
      <c r="L1482" s="14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</v>
      </c>
      <c r="R1482" s="9">
        <f t="shared" si="95"/>
        <v>321.53956043956043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92"/>
        <v>41550.922974537039</v>
      </c>
      <c r="L1483" s="14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 s="9">
        <f t="shared" si="95"/>
        <v>0.57692307692307687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92"/>
        <v>41136.85805555556</v>
      </c>
      <c r="L1484" s="14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 s="9">
        <f t="shared" si="95"/>
        <v>2.7472527472527472E-2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92"/>
        <v>42548.192997685182</v>
      </c>
      <c r="L1485" s="14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</v>
      </c>
      <c r="R1485" s="9">
        <f t="shared" si="95"/>
        <v>0.27472527472527475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92"/>
        <v>41053.200960648144</v>
      </c>
      <c r="L1486" s="14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9">
        <f t="shared" si="95"/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92"/>
        <v>42130.795983796299</v>
      </c>
      <c r="L1487" s="14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2.2400000000000002</v>
      </c>
      <c r="R1487" s="9">
        <f t="shared" si="95"/>
        <v>0.82417582417582413</v>
      </c>
      <c r="S1487" t="s">
        <v>8322</v>
      </c>
      <c r="T1487" t="s">
        <v>8324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92"/>
        <v>42032.168530092589</v>
      </c>
      <c r="L1488" s="14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 s="9">
        <f t="shared" si="95"/>
        <v>0.26373626373626374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92"/>
        <v>42554.917488425926</v>
      </c>
      <c r="L1489" s="14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9">
        <f t="shared" si="95"/>
        <v>0</v>
      </c>
      <c r="S1489" t="s">
        <v>8322</v>
      </c>
      <c r="T1489" t="s">
        <v>8324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92"/>
        <v>41614.563194444447</v>
      </c>
      <c r="L1490" s="14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 s="9">
        <f t="shared" si="95"/>
        <v>1.9780219780219781</v>
      </c>
      <c r="S1490" t="s">
        <v>8322</v>
      </c>
      <c r="T1490" t="s">
        <v>8324</v>
      </c>
    </row>
    <row r="1491" spans="1:20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92"/>
        <v>41198.611712962964</v>
      </c>
      <c r="L1491" s="14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9">
        <f t="shared" si="95"/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92"/>
        <v>41520.561041666668</v>
      </c>
      <c r="L1492" s="14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</v>
      </c>
      <c r="R1492" s="9">
        <f t="shared" si="95"/>
        <v>4.9175824175824179</v>
      </c>
      <c r="S1492" t="s">
        <v>8322</v>
      </c>
      <c r="T1492" t="s">
        <v>8324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92"/>
        <v>41991.713460648149</v>
      </c>
      <c r="L1493" s="14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</v>
      </c>
      <c r="R1493" s="9">
        <f t="shared" si="95"/>
        <v>0.5494505494505495</v>
      </c>
      <c r="S1493" t="s">
        <v>8322</v>
      </c>
      <c r="T1493" t="s">
        <v>8324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92"/>
        <v>40682.884791666671</v>
      </c>
      <c r="L1494" s="14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 s="9">
        <f t="shared" si="95"/>
        <v>0.16483516483516483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92"/>
        <v>41411.866608796299</v>
      </c>
      <c r="L1495" s="14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9">
        <f t="shared" si="95"/>
        <v>0</v>
      </c>
      <c r="S1495" t="s">
        <v>8322</v>
      </c>
      <c r="T1495" t="s">
        <v>8324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92"/>
        <v>42067.722372685181</v>
      </c>
      <c r="L1496" s="14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 s="9">
        <f t="shared" si="95"/>
        <v>2.4450549450549453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92"/>
        <v>40752.789710648147</v>
      </c>
      <c r="L1497" s="14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9">
        <f t="shared" si="95"/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92"/>
        <v>41838.475219907406</v>
      </c>
      <c r="L1498" s="14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9">
        <f t="shared" si="95"/>
        <v>0</v>
      </c>
      <c r="S1498" t="s">
        <v>8322</v>
      </c>
      <c r="T1498" t="s">
        <v>8324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92"/>
        <v>41444.64261574074</v>
      </c>
      <c r="L1499" s="14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0.01</v>
      </c>
      <c r="R1499" s="9">
        <f t="shared" si="95"/>
        <v>5.4945054945054949E-3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92"/>
        <v>41840.983541666668</v>
      </c>
      <c r="L1500" s="14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 s="9">
        <f t="shared" si="95"/>
        <v>0.31318681318681318</v>
      </c>
      <c r="S1500" t="s">
        <v>8322</v>
      </c>
      <c r="T1500" t="s">
        <v>8324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92"/>
        <v>42527.007326388892</v>
      </c>
      <c r="L1501" s="14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 s="9">
        <f t="shared" si="95"/>
        <v>2.7472527472527472E-2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92"/>
        <v>41365.904594907406</v>
      </c>
      <c r="L1502" s="14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25.04</v>
      </c>
      <c r="R1502" s="9">
        <f t="shared" si="95"/>
        <v>3.8516483516483517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92"/>
        <v>42163.583599537036</v>
      </c>
      <c r="L1503" s="14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</v>
      </c>
      <c r="R1503" s="9">
        <f t="shared" si="95"/>
        <v>475.23076923076923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92"/>
        <v>42426.542592592596</v>
      </c>
      <c r="L1504" s="14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101.45</v>
      </c>
      <c r="R1504" s="9">
        <f t="shared" si="95"/>
        <v>122.62637362637362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92"/>
        <v>42606.347233796296</v>
      </c>
      <c r="L1505" s="14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</v>
      </c>
      <c r="R1505" s="9">
        <f t="shared" si="95"/>
        <v>22.230384615384615</v>
      </c>
      <c r="S1505" t="s">
        <v>8338</v>
      </c>
      <c r="T1505" t="s">
        <v>8339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92"/>
        <v>41772.657685185186</v>
      </c>
      <c r="L1506" s="14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277.94</v>
      </c>
      <c r="R1506" s="9">
        <f t="shared" si="95"/>
        <v>99.263736263736263</v>
      </c>
      <c r="S1506" t="s">
        <v>8338</v>
      </c>
      <c r="T1506" t="s">
        <v>8339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92"/>
        <v>42414.44332175926</v>
      </c>
      <c r="L1507" s="14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</v>
      </c>
      <c r="R1507" s="9">
        <f t="shared" si="95"/>
        <v>91.060439560439562</v>
      </c>
      <c r="S1507" t="s">
        <v>8338</v>
      </c>
      <c r="T1507" t="s">
        <v>8339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92"/>
        <v>41814.785925925928</v>
      </c>
      <c r="L1508" s="14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9">
        <f t="shared" si="95"/>
        <v>9.1813186813186807</v>
      </c>
      <c r="S1508" t="s">
        <v>8338</v>
      </c>
      <c r="T1508" t="s">
        <v>8339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92"/>
        <v>40254.450335648151</v>
      </c>
      <c r="L1509" s="14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9">
        <f t="shared" si="95"/>
        <v>14.175824175824175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92"/>
        <v>41786.614363425928</v>
      </c>
      <c r="L1510" s="14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</v>
      </c>
      <c r="R1510" s="9">
        <f t="shared" si="95"/>
        <v>112.58791208791209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92"/>
        <v>42751.533391203702</v>
      </c>
      <c r="L1511" s="14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</v>
      </c>
      <c r="R1511" s="9">
        <f t="shared" si="95"/>
        <v>118.88582417582418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92"/>
        <v>41809.385162037033</v>
      </c>
      <c r="L1512" s="14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101.04</v>
      </c>
      <c r="R1512" s="9">
        <f t="shared" si="95"/>
        <v>88.821978021978026</v>
      </c>
      <c r="S1512" t="s">
        <v>8338</v>
      </c>
      <c r="T1512" t="s">
        <v>8339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92"/>
        <v>42296.583379629628</v>
      </c>
      <c r="L1513" s="14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</v>
      </c>
      <c r="R1513" s="9">
        <f t="shared" si="95"/>
        <v>85.994505494505489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92"/>
        <v>42741.684479166666</v>
      </c>
      <c r="L1514" s="14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</v>
      </c>
      <c r="R1514" s="9">
        <f t="shared" si="95"/>
        <v>107.45604395604396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92"/>
        <v>41806.637337962966</v>
      </c>
      <c r="L1515" s="14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150.02000000000001</v>
      </c>
      <c r="R1515" s="9">
        <f t="shared" si="95"/>
        <v>65.942307692307693</v>
      </c>
      <c r="S1515" t="s">
        <v>8338</v>
      </c>
      <c r="T1515" t="s">
        <v>8339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92"/>
        <v>42234.597685185188</v>
      </c>
      <c r="L1516" s="14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106.48</v>
      </c>
      <c r="R1516" s="9">
        <f t="shared" si="95"/>
        <v>146.25824175824175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92"/>
        <v>42415.253437499996</v>
      </c>
      <c r="L1517" s="14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157.19</v>
      </c>
      <c r="R1517" s="9">
        <f t="shared" si="95"/>
        <v>2591.0274725274726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92"/>
        <v>42619.466342592597</v>
      </c>
      <c r="L1518" s="14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108.66</v>
      </c>
      <c r="R1518" s="9">
        <f t="shared" si="95"/>
        <v>101.49450549450549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92"/>
        <v>41948.56658564815</v>
      </c>
      <c r="L1519" s="14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 s="9">
        <f t="shared" si="95"/>
        <v>133.5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92"/>
        <v>41760.8200462963</v>
      </c>
      <c r="L1520" s="14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205.37</v>
      </c>
      <c r="R1520" s="9">
        <f t="shared" si="95"/>
        <v>169.25824175824175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92"/>
        <v>41782.741701388892</v>
      </c>
      <c r="L1521" s="14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</v>
      </c>
      <c r="R1521" s="9">
        <f t="shared" si="95"/>
        <v>51.114010989010985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92"/>
        <v>41955.857789351852</v>
      </c>
      <c r="L1522" s="14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</v>
      </c>
      <c r="R1522" s="9">
        <f t="shared" si="95"/>
        <v>102.33516483516483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92"/>
        <v>42493.167719907404</v>
      </c>
      <c r="L1523" s="14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</v>
      </c>
      <c r="R1523" s="9">
        <f t="shared" si="95"/>
        <v>220.08241758241758</v>
      </c>
      <c r="S1523" t="s">
        <v>8338</v>
      </c>
      <c r="T1523" t="s">
        <v>8339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92"/>
        <v>41899.830312500002</v>
      </c>
      <c r="L1524" s="14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138.97</v>
      </c>
      <c r="R1524" s="9">
        <f t="shared" si="95"/>
        <v>332.14340659340661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92"/>
        <v>41964.751342592594</v>
      </c>
      <c r="L1525" s="14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</v>
      </c>
      <c r="R1525" s="9">
        <f t="shared" si="95"/>
        <v>126.90109890109891</v>
      </c>
      <c r="S1525" t="s">
        <v>8338</v>
      </c>
      <c r="T1525" t="s">
        <v>8339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92"/>
        <v>42756.501041666663</v>
      </c>
      <c r="L1526" s="14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207</v>
      </c>
      <c r="R1526" s="9">
        <f t="shared" si="95"/>
        <v>34.120879120879124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92"/>
        <v>42570.702986111108</v>
      </c>
      <c r="L1527" s="14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174.01</v>
      </c>
      <c r="R1527" s="9">
        <f t="shared" si="95"/>
        <v>24.857967032967032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92"/>
        <v>42339.276006944448</v>
      </c>
      <c r="L1528" s="14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120.33</v>
      </c>
      <c r="R1528" s="9">
        <f t="shared" si="95"/>
        <v>152.06043956043956</v>
      </c>
      <c r="S1528" t="s">
        <v>8338</v>
      </c>
      <c r="T1528" t="s">
        <v>8339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92"/>
        <v>42780.600532407407</v>
      </c>
      <c r="L1529" s="14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</v>
      </c>
      <c r="R1529" s="9">
        <f t="shared" si="95"/>
        <v>21.239285714285714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92"/>
        <v>42736.732893518521</v>
      </c>
      <c r="L1530" s="14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281.57</v>
      </c>
      <c r="R1530" s="9">
        <f t="shared" si="95"/>
        <v>46.412087912087912</v>
      </c>
      <c r="S1530" t="s">
        <v>8338</v>
      </c>
      <c r="T1530" t="s">
        <v>8339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92"/>
        <v>42052.628703703704</v>
      </c>
      <c r="L1531" s="14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100.68</v>
      </c>
      <c r="R1531" s="9">
        <f t="shared" si="95"/>
        <v>105.10439560439561</v>
      </c>
      <c r="S1531" t="s">
        <v>8338</v>
      </c>
      <c r="T1531" t="s">
        <v>8339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92"/>
        <v>42275.767303240747</v>
      </c>
      <c r="L1532" s="14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134.83000000000001</v>
      </c>
      <c r="R1532" s="9">
        <f t="shared" si="95"/>
        <v>259.2802197802198</v>
      </c>
      <c r="S1532" t="s">
        <v>8338</v>
      </c>
      <c r="T1532" t="s">
        <v>8339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92"/>
        <v>41941.802384259259</v>
      </c>
      <c r="L1533" s="14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175.96</v>
      </c>
      <c r="R1533" s="9">
        <f t="shared" si="95"/>
        <v>22.719780219780219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92"/>
        <v>42391.475289351853</v>
      </c>
      <c r="L1534" s="14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</v>
      </c>
      <c r="R1534" s="9">
        <f t="shared" si="95"/>
        <v>132.97252747252747</v>
      </c>
      <c r="S1534" t="s">
        <v>8338</v>
      </c>
      <c r="T1534" t="s">
        <v>8339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92"/>
        <v>42443.00204861111</v>
      </c>
      <c r="L1535" s="14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145.13999999999999</v>
      </c>
      <c r="R1535" s="9">
        <f t="shared" si="95"/>
        <v>358.86263736263737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92"/>
        <v>42221.67432870371</v>
      </c>
      <c r="L1536" s="14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</v>
      </c>
      <c r="R1536" s="9">
        <f t="shared" si="95"/>
        <v>172.14285714285714</v>
      </c>
      <c r="S1536" t="s">
        <v>8338</v>
      </c>
      <c r="T1536" t="s">
        <v>8339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92"/>
        <v>42484.829062500001</v>
      </c>
      <c r="L1537" s="14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132.43</v>
      </c>
      <c r="R1537" s="9">
        <f t="shared" si="95"/>
        <v>29.104395604395606</v>
      </c>
      <c r="S1537" t="s">
        <v>8338</v>
      </c>
      <c r="T1537" t="s">
        <v>8339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si="92"/>
        <v>42213.802199074074</v>
      </c>
      <c r="L1538" s="14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250.31</v>
      </c>
      <c r="R1538" s="9">
        <f t="shared" si="95"/>
        <v>165.03851648351647</v>
      </c>
      <c r="S1538" t="s">
        <v>8338</v>
      </c>
      <c r="T1538" t="s">
        <v>8339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ref="K1539:K1602" si="96">(((J1539/60)/60)/24)+DATE(1970,1,1)</f>
        <v>42552.315127314811</v>
      </c>
      <c r="L1539" s="14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ROUND((E1539/D1539)*100,2)</f>
        <v>179.9</v>
      </c>
      <c r="R1539" s="9">
        <f t="shared" ref="R1539:R1602" si="99">E1539/182</f>
        <v>118.61538461538461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96"/>
        <v>41981.782060185185</v>
      </c>
      <c r="L1540" s="14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102.63</v>
      </c>
      <c r="R1540" s="9">
        <f t="shared" si="99"/>
        <v>39.472527472527474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96"/>
        <v>42705.919201388882</v>
      </c>
      <c r="L1541" s="14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135.99</v>
      </c>
      <c r="R1541" s="9">
        <f t="shared" si="99"/>
        <v>149.43527472527472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96"/>
        <v>41939.00712962963</v>
      </c>
      <c r="L1542" s="14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117.87</v>
      </c>
      <c r="R1542" s="9">
        <f t="shared" si="99"/>
        <v>97.142857142857139</v>
      </c>
      <c r="S1542" t="s">
        <v>8338</v>
      </c>
      <c r="T1542" t="s">
        <v>8339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96"/>
        <v>41974.712245370371</v>
      </c>
      <c r="L1543" s="14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0.03</v>
      </c>
      <c r="R1543" s="9">
        <f t="shared" si="99"/>
        <v>3.2967032967032968E-2</v>
      </c>
      <c r="S1543" t="s">
        <v>8338</v>
      </c>
      <c r="T1543" t="s">
        <v>8343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96"/>
        <v>42170.996527777781</v>
      </c>
      <c r="L1544" s="14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 s="9">
        <f t="shared" si="99"/>
        <v>0.10989010989010989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96"/>
        <v>41935.509652777779</v>
      </c>
      <c r="L1545" s="14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</v>
      </c>
      <c r="R1545" s="9">
        <f t="shared" si="99"/>
        <v>5.4945054945054944E-2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96"/>
        <v>42053.051203703704</v>
      </c>
      <c r="L1546" s="14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9">
        <f t="shared" si="99"/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96"/>
        <v>42031.884652777779</v>
      </c>
      <c r="L1547" s="14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0.03</v>
      </c>
      <c r="R1547" s="9">
        <f t="shared" si="99"/>
        <v>5.4945054945054949E-3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96"/>
        <v>41839.212951388887</v>
      </c>
      <c r="L1548" s="14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 s="9">
        <f t="shared" si="99"/>
        <v>1.5879120879120878</v>
      </c>
      <c r="S1548" t="s">
        <v>8338</v>
      </c>
      <c r="T1548" t="s">
        <v>8343</v>
      </c>
    </row>
    <row r="1549" spans="1:20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96"/>
        <v>42782.426875000005</v>
      </c>
      <c r="L1549" s="14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9">
        <f t="shared" si="99"/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96"/>
        <v>42286.88217592593</v>
      </c>
      <c r="L1550" s="14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</v>
      </c>
      <c r="R1550" s="9">
        <f t="shared" si="99"/>
        <v>0.32967032967032966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96"/>
        <v>42281.136099537034</v>
      </c>
      <c r="L1551" s="14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9">
        <f t="shared" si="99"/>
        <v>0.93406593406593408</v>
      </c>
      <c r="S1551" t="s">
        <v>8338</v>
      </c>
      <c r="T1551" t="s">
        <v>8343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96"/>
        <v>42472.449467592596</v>
      </c>
      <c r="L1552" s="14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13.47</v>
      </c>
      <c r="R1552" s="9">
        <f t="shared" si="99"/>
        <v>0.55494505494505497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96"/>
        <v>42121.824525462958</v>
      </c>
      <c r="L1553" s="14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9">
        <f t="shared" si="99"/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96"/>
        <v>41892.688750000001</v>
      </c>
      <c r="L1554" s="14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49.19</v>
      </c>
      <c r="R1554" s="9">
        <f t="shared" si="99"/>
        <v>11.62087912087912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96"/>
        <v>42219.282951388886</v>
      </c>
      <c r="L1555" s="14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9">
        <f t="shared" si="99"/>
        <v>0</v>
      </c>
      <c r="S1555" t="s">
        <v>8338</v>
      </c>
      <c r="T1555" t="s">
        <v>8343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96"/>
        <v>42188.252199074079</v>
      </c>
      <c r="L1556" s="14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9">
        <f t="shared" si="99"/>
        <v>0</v>
      </c>
      <c r="S1556" t="s">
        <v>8338</v>
      </c>
      <c r="T1556" t="s">
        <v>8343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96"/>
        <v>42241.613796296297</v>
      </c>
      <c r="L1557" s="14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9">
        <f t="shared" si="99"/>
        <v>0</v>
      </c>
      <c r="S1557" t="s">
        <v>8338</v>
      </c>
      <c r="T1557" t="s">
        <v>8343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96"/>
        <v>42525.153055555551</v>
      </c>
      <c r="L1558" s="14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</v>
      </c>
      <c r="R1558" s="9">
        <f t="shared" si="99"/>
        <v>3.7197802197802199</v>
      </c>
      <c r="S1558" t="s">
        <v>8338</v>
      </c>
      <c r="T1558" t="s">
        <v>8343</v>
      </c>
    </row>
    <row r="1559" spans="1:20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96"/>
        <v>41871.65315972222</v>
      </c>
      <c r="L1559" s="14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 s="9">
        <f t="shared" si="99"/>
        <v>0.5494505494505495</v>
      </c>
      <c r="S1559" t="s">
        <v>8338</v>
      </c>
      <c r="T1559" t="s">
        <v>8343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96"/>
        <v>42185.397673611107</v>
      </c>
      <c r="L1560" s="14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4.67</v>
      </c>
      <c r="R1560" s="9">
        <f t="shared" si="99"/>
        <v>0.19230769230769232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96"/>
        <v>42108.05322916666</v>
      </c>
      <c r="L1561" s="14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</v>
      </c>
      <c r="R1561" s="9">
        <f t="shared" si="99"/>
        <v>0.27472527472527475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96"/>
        <v>41936.020752314813</v>
      </c>
      <c r="L1562" s="14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</v>
      </c>
      <c r="R1562" s="9">
        <f t="shared" si="99"/>
        <v>0.51648351648351654</v>
      </c>
      <c r="S1562" t="s">
        <v>8338</v>
      </c>
      <c r="T1562" t="s">
        <v>8343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96"/>
        <v>41555.041701388887</v>
      </c>
      <c r="L1563" s="14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 s="9">
        <f t="shared" si="99"/>
        <v>0.36813186813186816</v>
      </c>
      <c r="S1563" t="s">
        <v>8322</v>
      </c>
      <c r="T1563" t="s">
        <v>8344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96"/>
        <v>40079.566157407404</v>
      </c>
      <c r="L1564" s="14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9">
        <f t="shared" si="99"/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96"/>
        <v>41652.742488425924</v>
      </c>
      <c r="L1565" s="14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1.42</v>
      </c>
      <c r="R1565" s="9">
        <f t="shared" si="99"/>
        <v>0.46703296703296704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96"/>
        <v>42121.367002314815</v>
      </c>
      <c r="L1566" s="14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 s="9">
        <f t="shared" si="99"/>
        <v>5.4945054945054944E-2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96"/>
        <v>40672.729872685188</v>
      </c>
      <c r="L1567" s="14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 s="9">
        <f t="shared" si="99"/>
        <v>0.5494505494505495</v>
      </c>
      <c r="S1567" t="s">
        <v>8322</v>
      </c>
      <c r="T1567" t="s">
        <v>8344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96"/>
        <v>42549.916712962964</v>
      </c>
      <c r="L1568" s="14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 s="9">
        <f t="shared" si="99"/>
        <v>35.027472527472526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96"/>
        <v>41671.936863425923</v>
      </c>
      <c r="L1569" s="14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4.12</v>
      </c>
      <c r="R1569" s="9">
        <f t="shared" si="99"/>
        <v>1.9230769230769231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96"/>
        <v>41962.062326388885</v>
      </c>
      <c r="L1570" s="14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13.64</v>
      </c>
      <c r="R1570" s="9">
        <f t="shared" si="99"/>
        <v>18.736263736263737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96"/>
        <v>41389.679560185185</v>
      </c>
      <c r="L1571" s="14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9">
        <f t="shared" si="99"/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96"/>
        <v>42438.813449074078</v>
      </c>
      <c r="L1572" s="14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 s="9">
        <f t="shared" si="99"/>
        <v>13.648351648351648</v>
      </c>
      <c r="S1572" t="s">
        <v>8322</v>
      </c>
      <c r="T1572" t="s">
        <v>8344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96"/>
        <v>42144.769479166673</v>
      </c>
      <c r="L1573" s="14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</v>
      </c>
      <c r="R1573" s="9">
        <f t="shared" si="99"/>
        <v>0.43956043956043955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96"/>
        <v>42404.033090277779</v>
      </c>
      <c r="L1574" s="14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 s="9">
        <f t="shared" si="99"/>
        <v>0.68681318681318682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96"/>
        <v>42786.000023148154</v>
      </c>
      <c r="L1575" s="14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2.48</v>
      </c>
      <c r="R1575" s="9">
        <f t="shared" si="99"/>
        <v>1.2252747252747254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96"/>
        <v>42017.927418981482</v>
      </c>
      <c r="L1576" s="14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 s="9">
        <f t="shared" si="99"/>
        <v>2.7802197802197801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96"/>
        <v>41799.524259259262</v>
      </c>
      <c r="L1577" s="14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 s="9">
        <f t="shared" si="99"/>
        <v>12.587912087912088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96"/>
        <v>42140.879259259258</v>
      </c>
      <c r="L1578" s="14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9">
        <f t="shared" si="99"/>
        <v>3.5714285714285716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96"/>
        <v>41054.847777777781</v>
      </c>
      <c r="L1579" s="14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0.55000000000000004</v>
      </c>
      <c r="R1579" s="9">
        <f t="shared" si="99"/>
        <v>0.30219780219780218</v>
      </c>
      <c r="S1579" t="s">
        <v>8322</v>
      </c>
      <c r="T1579" t="s">
        <v>8344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96"/>
        <v>40399.065868055557</v>
      </c>
      <c r="L1580" s="14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10.81</v>
      </c>
      <c r="R1580" s="9">
        <f t="shared" si="99"/>
        <v>1.1263736263736264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96"/>
        <v>41481.996423611112</v>
      </c>
      <c r="L1581" s="14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</v>
      </c>
      <c r="R1581" s="9">
        <f t="shared" si="99"/>
        <v>0.15384615384615385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96"/>
        <v>40990.050069444449</v>
      </c>
      <c r="L1582" s="14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9">
        <f t="shared" si="99"/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96"/>
        <v>42325.448958333334</v>
      </c>
      <c r="L1583" s="14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 s="9">
        <f t="shared" si="99"/>
        <v>2.7472527472527472E-2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96"/>
        <v>42246.789965277778</v>
      </c>
      <c r="L1584" s="14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 s="9">
        <f t="shared" si="99"/>
        <v>0.51098901098901095</v>
      </c>
      <c r="S1584" t="s">
        <v>8338</v>
      </c>
      <c r="T1584" t="s">
        <v>8345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96"/>
        <v>41877.904988425929</v>
      </c>
      <c r="L1585" s="14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0.08</v>
      </c>
      <c r="R1585" s="9">
        <f t="shared" si="99"/>
        <v>8.2417582417582416E-2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96"/>
        <v>41779.649317129632</v>
      </c>
      <c r="L1586" s="14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9">
        <f t="shared" si="99"/>
        <v>0</v>
      </c>
      <c r="S1586" t="s">
        <v>8338</v>
      </c>
      <c r="T1586" t="s">
        <v>8345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96"/>
        <v>42707.895462962959</v>
      </c>
      <c r="L1587" s="14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9">
        <f t="shared" si="99"/>
        <v>8.6813186813186807</v>
      </c>
      <c r="S1587" t="s">
        <v>8338</v>
      </c>
      <c r="T1587" t="s">
        <v>8345</v>
      </c>
    </row>
    <row r="1588" spans="1:20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96"/>
        <v>42069.104421296302</v>
      </c>
      <c r="L1588" s="14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9">
        <f t="shared" si="99"/>
        <v>0</v>
      </c>
      <c r="S1588" t="s">
        <v>8338</v>
      </c>
      <c r="T1588" t="s">
        <v>8345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96"/>
        <v>41956.950983796298</v>
      </c>
      <c r="L1589" s="14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0.01</v>
      </c>
      <c r="R1589" s="9">
        <f t="shared" si="99"/>
        <v>5.4945054945054949E-3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96"/>
        <v>42005.24998842593</v>
      </c>
      <c r="L1590" s="14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9">
        <f t="shared" si="99"/>
        <v>0</v>
      </c>
      <c r="S1590" t="s">
        <v>8338</v>
      </c>
      <c r="T1590" t="s">
        <v>8345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96"/>
        <v>42256.984791666662</v>
      </c>
      <c r="L1591" s="14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9">
        <f t="shared" si="99"/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96"/>
        <v>42240.857222222221</v>
      </c>
      <c r="L1592" s="14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</v>
      </c>
      <c r="R1592" s="9">
        <f t="shared" si="99"/>
        <v>5.604395604395604</v>
      </c>
      <c r="S1592" t="s">
        <v>8338</v>
      </c>
      <c r="T1592" t="s">
        <v>8345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96"/>
        <v>42433.726168981477</v>
      </c>
      <c r="L1593" s="14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29.23</v>
      </c>
      <c r="R1593" s="9">
        <f t="shared" si="99"/>
        <v>22.483516483516482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96"/>
        <v>42046.072743055556</v>
      </c>
      <c r="L1594" s="14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9">
        <f t="shared" si="99"/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96"/>
        <v>42033.845543981486</v>
      </c>
      <c r="L1595" s="14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0.01</v>
      </c>
      <c r="R1595" s="9">
        <f t="shared" si="99"/>
        <v>1.6483516483516484E-2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96"/>
        <v>42445.712754629625</v>
      </c>
      <c r="L1596" s="14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 s="9">
        <f t="shared" si="99"/>
        <v>1.1263736263736264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96"/>
        <v>41780.050092592595</v>
      </c>
      <c r="L1597" s="14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0.28000000000000003</v>
      </c>
      <c r="R1597" s="9">
        <f t="shared" si="99"/>
        <v>1.5384615384615385</v>
      </c>
      <c r="S1597" t="s">
        <v>8338</v>
      </c>
      <c r="T1597" t="s">
        <v>8345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96"/>
        <v>41941.430196759262</v>
      </c>
      <c r="L1598" s="14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2.31</v>
      </c>
      <c r="R1598" s="9">
        <f t="shared" si="99"/>
        <v>0.41208791208791207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96"/>
        <v>42603.354131944448</v>
      </c>
      <c r="L1599" s="14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9">
        <f t="shared" si="99"/>
        <v>0</v>
      </c>
      <c r="S1599" t="s">
        <v>8338</v>
      </c>
      <c r="T1599" t="s">
        <v>8345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96"/>
        <v>42151.667337962965</v>
      </c>
      <c r="L1600" s="14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0.13</v>
      </c>
      <c r="R1600" s="9">
        <f t="shared" si="99"/>
        <v>5.4945054945054949E-3</v>
      </c>
      <c r="S1600" t="s">
        <v>8338</v>
      </c>
      <c r="T1600" t="s">
        <v>8345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96"/>
        <v>42438.53907407407</v>
      </c>
      <c r="L1601" s="14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9">
        <f t="shared" si="99"/>
        <v>0</v>
      </c>
      <c r="S1601" t="s">
        <v>8338</v>
      </c>
      <c r="T1601" t="s">
        <v>8345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si="96"/>
        <v>41791.057314814818</v>
      </c>
      <c r="L1602" s="14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</v>
      </c>
      <c r="R1602" s="9">
        <f t="shared" si="99"/>
        <v>2.0164835164835164</v>
      </c>
      <c r="S1602" t="s">
        <v>8338</v>
      </c>
      <c r="T1602" t="s">
        <v>8345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ref="K1603:K1666" si="100">(((J1603/60)/60)/24)+DATE(1970,1,1)</f>
        <v>40638.092974537038</v>
      </c>
      <c r="L1603" s="14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ROUND((E1603/D1603)*100,2)</f>
        <v>108.25</v>
      </c>
      <c r="R1603" s="9">
        <f t="shared" ref="R1603:R1666" si="103">E1603/182</f>
        <v>14.869395604395605</v>
      </c>
      <c r="S1603" t="s">
        <v>8325</v>
      </c>
      <c r="T1603" t="s">
        <v>8326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00"/>
        <v>40788.297650462962</v>
      </c>
      <c r="L1604" s="14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100.17</v>
      </c>
      <c r="R1604" s="9">
        <f t="shared" si="103"/>
        <v>8.2554945054945055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00"/>
        <v>40876.169664351852</v>
      </c>
      <c r="L1605" s="14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</v>
      </c>
      <c r="R1605" s="9">
        <f t="shared" si="103"/>
        <v>10.992637362637364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00"/>
        <v>40945.845312500001</v>
      </c>
      <c r="L1606" s="14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122.11</v>
      </c>
      <c r="R1606" s="9">
        <f t="shared" si="103"/>
        <v>18.785714285714285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00"/>
        <v>40747.012881944444</v>
      </c>
      <c r="L1607" s="14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</v>
      </c>
      <c r="R1607" s="9">
        <f t="shared" si="103"/>
        <v>33.195604395604398</v>
      </c>
      <c r="S1607" t="s">
        <v>8325</v>
      </c>
      <c r="T1607" t="s">
        <v>8326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00"/>
        <v>40536.111550925925</v>
      </c>
      <c r="L1608" s="14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</v>
      </c>
      <c r="R1608" s="9">
        <f t="shared" si="103"/>
        <v>44.397417582417582</v>
      </c>
      <c r="S1608" t="s">
        <v>8325</v>
      </c>
      <c r="T1608" t="s">
        <v>8326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00"/>
        <v>41053.80846064815</v>
      </c>
      <c r="L1609" s="14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9">
        <f t="shared" si="103"/>
        <v>79.730769230769226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00"/>
        <v>41607.83085648148</v>
      </c>
      <c r="L1610" s="14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9">
        <f t="shared" si="103"/>
        <v>6.6758241758241761</v>
      </c>
      <c r="S1610" t="s">
        <v>8325</v>
      </c>
      <c r="T1610" t="s">
        <v>8326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00"/>
        <v>40796.001261574071</v>
      </c>
      <c r="L1611" s="14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</v>
      </c>
      <c r="R1611" s="9">
        <f t="shared" si="103"/>
        <v>9.7527472527472536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00"/>
        <v>41228.924884259257</v>
      </c>
      <c r="L1612" s="14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 s="9">
        <f t="shared" si="103"/>
        <v>29.873626373626372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00"/>
        <v>41409.00037037037</v>
      </c>
      <c r="L1613" s="14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125.13</v>
      </c>
      <c r="R1613" s="9">
        <f t="shared" si="103"/>
        <v>5.5</v>
      </c>
      <c r="S1613" t="s">
        <v>8325</v>
      </c>
      <c r="T1613" t="s">
        <v>8326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00"/>
        <v>41246.874814814815</v>
      </c>
      <c r="L1614" s="14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</v>
      </c>
      <c r="R1614" s="9">
        <f t="shared" si="103"/>
        <v>3.0219780219780219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00"/>
        <v>41082.069467592592</v>
      </c>
      <c r="L1615" s="14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101.5</v>
      </c>
      <c r="R1615" s="9">
        <f t="shared" si="103"/>
        <v>5.5769230769230766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00"/>
        <v>41794.981122685182</v>
      </c>
      <c r="L1616" s="14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102.7</v>
      </c>
      <c r="R1616" s="9">
        <f t="shared" si="103"/>
        <v>28.214285714285715</v>
      </c>
      <c r="S1616" t="s">
        <v>8325</v>
      </c>
      <c r="T1616" t="s">
        <v>8326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00"/>
        <v>40845.050879629627</v>
      </c>
      <c r="L1617" s="14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114.13</v>
      </c>
      <c r="R1617" s="9">
        <f t="shared" si="103"/>
        <v>50.164835164835168</v>
      </c>
      <c r="S1617" t="s">
        <v>8325</v>
      </c>
      <c r="T1617" t="s">
        <v>8326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00"/>
        <v>41194.715520833335</v>
      </c>
      <c r="L1618" s="14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9">
        <f t="shared" si="103"/>
        <v>57.252747252747255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00"/>
        <v>41546.664212962962</v>
      </c>
      <c r="L1619" s="14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145.86000000000001</v>
      </c>
      <c r="R1619" s="9">
        <f t="shared" si="103"/>
        <v>56.098901098901102</v>
      </c>
      <c r="S1619" t="s">
        <v>8325</v>
      </c>
      <c r="T1619" t="s">
        <v>8326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00"/>
        <v>41301.654340277775</v>
      </c>
      <c r="L1620" s="14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105.07</v>
      </c>
      <c r="R1620" s="9">
        <f t="shared" si="103"/>
        <v>8.6593406593406588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00"/>
        <v>41876.18618055556</v>
      </c>
      <c r="L1621" s="14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133.33000000000001</v>
      </c>
      <c r="R1621" s="9">
        <f t="shared" si="103"/>
        <v>10.989010989010989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00"/>
        <v>41321.339583333334</v>
      </c>
      <c r="L1622" s="14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113</v>
      </c>
      <c r="R1622" s="9">
        <f t="shared" si="103"/>
        <v>6.2087912087912089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00"/>
        <v>41003.60665509259</v>
      </c>
      <c r="L1623" s="14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9">
        <f t="shared" si="103"/>
        <v>33.296703296703299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00"/>
        <v>41950.29483796296</v>
      </c>
      <c r="L1624" s="14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</v>
      </c>
      <c r="R1624" s="9">
        <f t="shared" si="103"/>
        <v>38.565934065934066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00"/>
        <v>41453.688530092593</v>
      </c>
      <c r="L1625" s="14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101.07</v>
      </c>
      <c r="R1625" s="9">
        <f t="shared" si="103"/>
        <v>4.1648351648351651</v>
      </c>
      <c r="S1625" t="s">
        <v>8325</v>
      </c>
      <c r="T1625" t="s">
        <v>8326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00"/>
        <v>41243.367303240739</v>
      </c>
      <c r="L1626" s="14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9">
        <f t="shared" si="103"/>
        <v>6.4835164835164836</v>
      </c>
      <c r="S1626" t="s">
        <v>8325</v>
      </c>
      <c r="T1626" t="s">
        <v>8326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00"/>
        <v>41135.699687500004</v>
      </c>
      <c r="L1627" s="14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155.33000000000001</v>
      </c>
      <c r="R1627" s="9">
        <f t="shared" si="103"/>
        <v>64.010989010989007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00"/>
        <v>41579.847997685189</v>
      </c>
      <c r="L1628" s="14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101.19</v>
      </c>
      <c r="R1628" s="9">
        <f t="shared" si="103"/>
        <v>44.478021978021978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00"/>
        <v>41205.707048611112</v>
      </c>
      <c r="L1629" s="14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9">
        <f t="shared" si="103"/>
        <v>12.857142857142858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00"/>
        <v>41774.737060185187</v>
      </c>
      <c r="L1630" s="14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100.93</v>
      </c>
      <c r="R1630" s="9">
        <f t="shared" si="103"/>
        <v>22.181318681318682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00"/>
        <v>41645.867280092592</v>
      </c>
      <c r="L1631" s="14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103.67</v>
      </c>
      <c r="R1631" s="9">
        <f t="shared" si="103"/>
        <v>34.175824175824175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00"/>
        <v>40939.837673611109</v>
      </c>
      <c r="L1632" s="14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9">
        <f t="shared" si="103"/>
        <v>58.296703296703299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00"/>
        <v>41164.859502314815</v>
      </c>
      <c r="L1633" s="14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9">
        <f t="shared" si="103"/>
        <v>85.664835164835168</v>
      </c>
      <c r="S1633" t="s">
        <v>8325</v>
      </c>
      <c r="T1633" t="s">
        <v>8326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00"/>
        <v>40750.340902777774</v>
      </c>
      <c r="L1634" s="14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101.63</v>
      </c>
      <c r="R1634" s="9">
        <f t="shared" si="103"/>
        <v>22.335164835164836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00"/>
        <v>40896.883750000001</v>
      </c>
      <c r="L1635" s="14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9">
        <f t="shared" si="103"/>
        <v>54.945054945054942</v>
      </c>
      <c r="S1635" t="s">
        <v>8325</v>
      </c>
      <c r="T1635" t="s">
        <v>8326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00"/>
        <v>40658.189826388887</v>
      </c>
      <c r="L1636" s="14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100.5</v>
      </c>
      <c r="R1636" s="9">
        <f t="shared" si="103"/>
        <v>11.043956043956044</v>
      </c>
      <c r="S1636" t="s">
        <v>8325</v>
      </c>
      <c r="T1636" t="s">
        <v>8326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00"/>
        <v>42502.868761574078</v>
      </c>
      <c r="L1637" s="14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125.3</v>
      </c>
      <c r="R1637" s="9">
        <f t="shared" si="103"/>
        <v>13.76923076923077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00"/>
        <v>40663.08666666667</v>
      </c>
      <c r="L1638" s="14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103.56</v>
      </c>
      <c r="R1638" s="9">
        <f t="shared" si="103"/>
        <v>25.604395604395606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00"/>
        <v>40122.751620370371</v>
      </c>
      <c r="L1639" s="14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9">
        <f t="shared" si="103"/>
        <v>2.8516483516483517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00"/>
        <v>41288.68712962963</v>
      </c>
      <c r="L1640" s="14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9">
        <f t="shared" si="103"/>
        <v>5.7692307692307692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00"/>
        <v>40941.652372685188</v>
      </c>
      <c r="L1641" s="14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9">
        <f t="shared" si="103"/>
        <v>9.8901098901098905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00"/>
        <v>40379.23096064815</v>
      </c>
      <c r="L1642" s="14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9">
        <f t="shared" si="103"/>
        <v>3.7331868131868133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00"/>
        <v>41962.596574074079</v>
      </c>
      <c r="L1643" s="14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9">
        <f t="shared" si="103"/>
        <v>13.928571428571429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00"/>
        <v>40688.024618055555</v>
      </c>
      <c r="L1644" s="14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9">
        <f t="shared" si="103"/>
        <v>6.5934065934065931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00"/>
        <v>41146.824212962965</v>
      </c>
      <c r="L1645" s="14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</v>
      </c>
      <c r="R1645" s="9">
        <f t="shared" si="103"/>
        <v>34.258241758241759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00"/>
        <v>41175.05972222222</v>
      </c>
      <c r="L1646" s="14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9">
        <f t="shared" si="103"/>
        <v>60.164835164835168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00"/>
        <v>41521.617361111108</v>
      </c>
      <c r="L1647" s="14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</v>
      </c>
      <c r="R1647" s="9">
        <f t="shared" si="103"/>
        <v>30.439560439560438</v>
      </c>
      <c r="S1647" t="s">
        <v>8325</v>
      </c>
      <c r="T1647" t="s">
        <v>8346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00"/>
        <v>41833.450266203705</v>
      </c>
      <c r="L1648" s="14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9">
        <f t="shared" si="103"/>
        <v>12.109890109890109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00"/>
        <v>41039.409456018519</v>
      </c>
      <c r="L1649" s="14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104.72</v>
      </c>
      <c r="R1649" s="9">
        <f t="shared" si="103"/>
        <v>28.76923076923077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00"/>
        <v>40592.704652777778</v>
      </c>
      <c r="L1650" s="14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</v>
      </c>
      <c r="R1650" s="9">
        <f t="shared" si="103"/>
        <v>15.82967032967033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00"/>
        <v>41737.684664351851</v>
      </c>
      <c r="L1651" s="14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100.59</v>
      </c>
      <c r="R1651" s="9">
        <f t="shared" si="103"/>
        <v>21.001813186813187</v>
      </c>
      <c r="S1651" t="s">
        <v>8325</v>
      </c>
      <c r="T1651" t="s">
        <v>8346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00"/>
        <v>41526.435613425929</v>
      </c>
      <c r="L1652" s="14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9">
        <f t="shared" si="103"/>
        <v>15.554945054945055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00"/>
        <v>40625.900694444441</v>
      </c>
      <c r="L1653" s="14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9">
        <f t="shared" si="103"/>
        <v>11.071428571428571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00"/>
        <v>41572.492974537039</v>
      </c>
      <c r="L1654" s="14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100.67</v>
      </c>
      <c r="R1654" s="9">
        <f t="shared" si="103"/>
        <v>24.890109890109891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00"/>
        <v>40626.834444444445</v>
      </c>
      <c r="L1655" s="14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</v>
      </c>
      <c r="R1655" s="9">
        <f t="shared" si="103"/>
        <v>47.86549450549451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00"/>
        <v>40987.890740740739</v>
      </c>
      <c r="L1656" s="14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119.91</v>
      </c>
      <c r="R1656" s="9">
        <f t="shared" si="103"/>
        <v>7.2472527472527473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00"/>
        <v>40974.791898148149</v>
      </c>
      <c r="L1657" s="14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142.87</v>
      </c>
      <c r="R1657" s="9">
        <f t="shared" si="103"/>
        <v>11.774725274725276</v>
      </c>
      <c r="S1657" t="s">
        <v>8325</v>
      </c>
      <c r="T1657" t="s">
        <v>8346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00"/>
        <v>41226.928842592592</v>
      </c>
      <c r="L1658" s="14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</v>
      </c>
      <c r="R1658" s="9">
        <f t="shared" si="103"/>
        <v>41.346813186813186</v>
      </c>
      <c r="S1658" t="s">
        <v>8325</v>
      </c>
      <c r="T1658" t="s">
        <v>8346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00"/>
        <v>41023.782037037039</v>
      </c>
      <c r="L1659" s="14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</v>
      </c>
      <c r="R1659" s="9">
        <f t="shared" si="103"/>
        <v>144.13983516483518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00"/>
        <v>41223.22184027778</v>
      </c>
      <c r="L1660" s="14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132.22999999999999</v>
      </c>
      <c r="R1660" s="9">
        <f t="shared" si="103"/>
        <v>43.593406593406591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00"/>
        <v>41596.913437499999</v>
      </c>
      <c r="L1661" s="14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112.8</v>
      </c>
      <c r="R1661" s="9">
        <f t="shared" si="103"/>
        <v>3.098901098901099</v>
      </c>
      <c r="S1661" t="s">
        <v>8325</v>
      </c>
      <c r="T1661" t="s">
        <v>8346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00"/>
        <v>42459.693865740745</v>
      </c>
      <c r="L1662" s="14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9">
        <f t="shared" si="103"/>
        <v>5.5109890109890109</v>
      </c>
      <c r="S1662" t="s">
        <v>8325</v>
      </c>
      <c r="T1662" t="s">
        <v>8346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00"/>
        <v>42343.998043981483</v>
      </c>
      <c r="L1663" s="14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102.51</v>
      </c>
      <c r="R1663" s="9">
        <f t="shared" si="103"/>
        <v>44.494505494505496</v>
      </c>
      <c r="S1663" t="s">
        <v>8325</v>
      </c>
      <c r="T1663" t="s">
        <v>8346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00"/>
        <v>40848.198333333334</v>
      </c>
      <c r="L1664" s="14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102.64</v>
      </c>
      <c r="R1664" s="9">
        <f t="shared" si="103"/>
        <v>45.115384615384613</v>
      </c>
      <c r="S1664" t="s">
        <v>8325</v>
      </c>
      <c r="T1664" t="s">
        <v>8346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00"/>
        <v>42006.02207175926</v>
      </c>
      <c r="L1665" s="14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9">
        <f t="shared" si="103"/>
        <v>5.9340659340659343</v>
      </c>
      <c r="S1665" t="s">
        <v>8325</v>
      </c>
      <c r="T1665" t="s">
        <v>8346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si="100"/>
        <v>40939.761782407404</v>
      </c>
      <c r="L1666" s="14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122.41</v>
      </c>
      <c r="R1666" s="9">
        <f t="shared" si="103"/>
        <v>16.814395604395603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ref="K1667:K1730" si="104">(((J1667/60)/60)/24)+DATE(1970,1,1)</f>
        <v>40564.649456018517</v>
      </c>
      <c r="L1667" s="14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ROUND((E1667/D1667)*100,2)</f>
        <v>119.46</v>
      </c>
      <c r="R1667" s="9">
        <f t="shared" ref="R1667:R1730" si="107">E1667/182</f>
        <v>22.972527472527471</v>
      </c>
      <c r="S1667" t="s">
        <v>8325</v>
      </c>
      <c r="T1667" t="s">
        <v>8346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04"/>
        <v>41331.253159722226</v>
      </c>
      <c r="L1668" s="14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9">
        <f t="shared" si="107"/>
        <v>22.098901098901099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04"/>
        <v>41682.0705787037</v>
      </c>
      <c r="L1669" s="14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</v>
      </c>
      <c r="R1669" s="9">
        <f t="shared" si="107"/>
        <v>23.697802197802197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04"/>
        <v>40845.14975694444</v>
      </c>
      <c r="L1670" s="14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102.64</v>
      </c>
      <c r="R1670" s="9">
        <f t="shared" si="107"/>
        <v>45.115384615384613</v>
      </c>
      <c r="S1670" t="s">
        <v>8325</v>
      </c>
      <c r="T1670" t="s">
        <v>8346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04"/>
        <v>42461.885138888887</v>
      </c>
      <c r="L1671" s="14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9">
        <f t="shared" si="107"/>
        <v>15.357142857142858</v>
      </c>
      <c r="S1671" t="s">
        <v>8325</v>
      </c>
      <c r="T1671" t="s">
        <v>8346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04"/>
        <v>40313.930543981485</v>
      </c>
      <c r="L1672" s="14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</v>
      </c>
      <c r="R1672" s="9">
        <f t="shared" si="107"/>
        <v>5.6373626373626378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04"/>
        <v>42553.54414351852</v>
      </c>
      <c r="L1673" s="14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</v>
      </c>
      <c r="R1673" s="9">
        <f t="shared" si="107"/>
        <v>11.063021978021979</v>
      </c>
      <c r="S1673" t="s">
        <v>8325</v>
      </c>
      <c r="T1673" t="s">
        <v>8346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04"/>
        <v>41034.656597222223</v>
      </c>
      <c r="L1674" s="14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</v>
      </c>
      <c r="R1674" s="9">
        <f t="shared" si="107"/>
        <v>10.549450549450549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04"/>
        <v>42039.878379629634</v>
      </c>
      <c r="L1675" s="14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128.1</v>
      </c>
      <c r="R1675" s="9">
        <f t="shared" si="107"/>
        <v>14.780219780219781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04"/>
        <v>42569.605393518519</v>
      </c>
      <c r="L1676" s="14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9">
        <f t="shared" si="107"/>
        <v>55.412087912087912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04"/>
        <v>40802.733101851853</v>
      </c>
      <c r="L1677" s="14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137.41999999999999</v>
      </c>
      <c r="R1677" s="9">
        <f t="shared" si="107"/>
        <v>7.5503296703296705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04"/>
        <v>40973.72623842593</v>
      </c>
      <c r="L1678" s="14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</v>
      </c>
      <c r="R1678" s="9">
        <f t="shared" si="107"/>
        <v>19.010989010989011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04"/>
        <v>42416.407129629632</v>
      </c>
      <c r="L1679" s="14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111.67</v>
      </c>
      <c r="R1679" s="9">
        <f t="shared" si="107"/>
        <v>36.81318681318681</v>
      </c>
      <c r="S1679" t="s">
        <v>8325</v>
      </c>
      <c r="T1679" t="s">
        <v>8346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04"/>
        <v>41662.854988425926</v>
      </c>
      <c r="L1680" s="14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118.4</v>
      </c>
      <c r="R1680" s="9">
        <f t="shared" si="107"/>
        <v>9.7582417582417591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04"/>
        <v>40723.068807870368</v>
      </c>
      <c r="L1681" s="14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9">
        <f t="shared" si="107"/>
        <v>19.23076923076923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04"/>
        <v>41802.757719907408</v>
      </c>
      <c r="L1682" s="14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9">
        <f t="shared" si="107"/>
        <v>6.4560439560439562</v>
      </c>
      <c r="S1682" t="s">
        <v>8325</v>
      </c>
      <c r="T1682" t="s">
        <v>8346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04"/>
        <v>42774.121342592596</v>
      </c>
      <c r="L1683" s="14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</v>
      </c>
      <c r="R1683" s="9">
        <f t="shared" si="107"/>
        <v>362.22186813186818</v>
      </c>
      <c r="S1683" t="s">
        <v>8325</v>
      </c>
      <c r="T1683" t="s">
        <v>8347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04"/>
        <v>42779.21365740741</v>
      </c>
      <c r="L1684" s="14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9">
        <f t="shared" si="107"/>
        <v>0</v>
      </c>
      <c r="S1684" t="s">
        <v>8325</v>
      </c>
      <c r="T1684" t="s">
        <v>8347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04"/>
        <v>42808.781689814816</v>
      </c>
      <c r="L1685" s="14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</v>
      </c>
      <c r="R1685" s="9">
        <f t="shared" si="107"/>
        <v>4.1758241758241761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04"/>
        <v>42783.815289351856</v>
      </c>
      <c r="L1686" s="14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109.13</v>
      </c>
      <c r="R1686" s="9">
        <f t="shared" si="107"/>
        <v>47.967032967032964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04"/>
        <v>42788.2502662037</v>
      </c>
      <c r="L1687" s="14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102.86</v>
      </c>
      <c r="R1687" s="9">
        <f t="shared" si="107"/>
        <v>1.9780219780219781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04"/>
        <v>42792.843969907408</v>
      </c>
      <c r="L1688" s="14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 s="9">
        <f t="shared" si="107"/>
        <v>9.8901098901098897E-2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04"/>
        <v>42802.046817129631</v>
      </c>
      <c r="L1689" s="14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9">
        <f t="shared" si="107"/>
        <v>17.170329670329672</v>
      </c>
      <c r="S1689" t="s">
        <v>8325</v>
      </c>
      <c r="T1689" t="s">
        <v>8347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04"/>
        <v>42804.534652777773</v>
      </c>
      <c r="L1690" s="14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9">
        <f t="shared" si="107"/>
        <v>9.7362637362637354</v>
      </c>
      <c r="S1690" t="s">
        <v>8325</v>
      </c>
      <c r="T1690" t="s">
        <v>8347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04"/>
        <v>42780.942476851851</v>
      </c>
      <c r="L1691" s="14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9">
        <f t="shared" si="107"/>
        <v>13.186813186813186</v>
      </c>
      <c r="S1691" t="s">
        <v>8325</v>
      </c>
      <c r="T1691" t="s">
        <v>8347</v>
      </c>
    </row>
    <row r="1692" spans="1:20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04"/>
        <v>42801.43104166667</v>
      </c>
      <c r="L1692" s="14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9">
        <f t="shared" si="107"/>
        <v>3.4890109890109891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04"/>
        <v>42795.701481481476</v>
      </c>
      <c r="L1693" s="14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</v>
      </c>
      <c r="R1693" s="9">
        <f t="shared" si="107"/>
        <v>55.175824175824175</v>
      </c>
      <c r="S1693" t="s">
        <v>8325</v>
      </c>
      <c r="T1693" t="s">
        <v>8347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04"/>
        <v>42788.151238425926</v>
      </c>
      <c r="L1694" s="14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9">
        <f t="shared" si="107"/>
        <v>13.131868131868131</v>
      </c>
      <c r="S1694" t="s">
        <v>8325</v>
      </c>
      <c r="T1694" t="s">
        <v>8347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04"/>
        <v>42803.920277777783</v>
      </c>
      <c r="L1695" s="14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</v>
      </c>
      <c r="R1695" s="9">
        <f t="shared" si="107"/>
        <v>1.5384615384615385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04"/>
        <v>42791.669837962967</v>
      </c>
      <c r="L1696" s="14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 s="9">
        <f t="shared" si="107"/>
        <v>2.7472527472527472E-2</v>
      </c>
      <c r="S1696" t="s">
        <v>8325</v>
      </c>
      <c r="T1696" t="s">
        <v>8347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04"/>
        <v>42801.031412037039</v>
      </c>
      <c r="L1697" s="14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11.71</v>
      </c>
      <c r="R1697" s="9">
        <f t="shared" si="107"/>
        <v>7.7197802197802199</v>
      </c>
      <c r="S1697" t="s">
        <v>8325</v>
      </c>
      <c r="T1697" t="s">
        <v>8347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04"/>
        <v>42796.069571759261</v>
      </c>
      <c r="L1698" s="14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9">
        <f t="shared" si="107"/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04"/>
        <v>42805.032962962956</v>
      </c>
      <c r="L1699" s="14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20.21</v>
      </c>
      <c r="R1699" s="9">
        <f t="shared" si="107"/>
        <v>13.87912087912088</v>
      </c>
      <c r="S1699" t="s">
        <v>8325</v>
      </c>
      <c r="T1699" t="s">
        <v>8347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04"/>
        <v>42796.207870370374</v>
      </c>
      <c r="L1700" s="14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9">
        <f t="shared" si="107"/>
        <v>0</v>
      </c>
      <c r="S1700" t="s">
        <v>8325</v>
      </c>
      <c r="T1700" t="s">
        <v>8347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04"/>
        <v>42806.863946759258</v>
      </c>
      <c r="L1701" s="14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4.2300000000000004</v>
      </c>
      <c r="R1701" s="9">
        <f t="shared" si="107"/>
        <v>1.1868131868131868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04"/>
        <v>42796.071643518517</v>
      </c>
      <c r="L1702" s="14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 s="9">
        <f t="shared" si="107"/>
        <v>28.637362637362639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04"/>
        <v>41989.664409722223</v>
      </c>
      <c r="L1703" s="14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0.2</v>
      </c>
      <c r="R1703" s="9">
        <f t="shared" si="107"/>
        <v>5.4945054945054944E-2</v>
      </c>
      <c r="S1703" t="s">
        <v>8325</v>
      </c>
      <c r="T1703" t="s">
        <v>8347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04"/>
        <v>42063.869791666672</v>
      </c>
      <c r="L1704" s="14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0.01</v>
      </c>
      <c r="R1704" s="9">
        <f t="shared" si="107"/>
        <v>5.4945054945054949E-3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04"/>
        <v>42187.281678240746</v>
      </c>
      <c r="L1705" s="14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 s="9">
        <f t="shared" si="107"/>
        <v>0.28021978021978022</v>
      </c>
      <c r="S1705" t="s">
        <v>8325</v>
      </c>
      <c r="T1705" t="s">
        <v>8347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04"/>
        <v>42021.139733796299</v>
      </c>
      <c r="L1706" s="14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65.099999999999994</v>
      </c>
      <c r="R1706" s="9">
        <f t="shared" si="107"/>
        <v>7.1538461538461542</v>
      </c>
      <c r="S1706" t="s">
        <v>8325</v>
      </c>
      <c r="T1706" t="s">
        <v>8347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04"/>
        <v>42245.016736111109</v>
      </c>
      <c r="L1707" s="14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9">
        <f t="shared" si="107"/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04"/>
        <v>42179.306388888886</v>
      </c>
      <c r="L1708" s="14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9">
        <f t="shared" si="107"/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04"/>
        <v>42427.721006944441</v>
      </c>
      <c r="L1709" s="14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 s="9">
        <f t="shared" si="107"/>
        <v>2.6758241758241756</v>
      </c>
      <c r="S1709" t="s">
        <v>8325</v>
      </c>
      <c r="T1709" t="s">
        <v>8347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04"/>
        <v>42451.866967592592</v>
      </c>
      <c r="L1710" s="14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9">
        <f t="shared" si="107"/>
        <v>0</v>
      </c>
      <c r="S1710" t="s">
        <v>8325</v>
      </c>
      <c r="T1710" t="s">
        <v>8347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04"/>
        <v>41841.56381944444</v>
      </c>
      <c r="L1711" s="14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4.8600000000000003</v>
      </c>
      <c r="R1711" s="9">
        <f t="shared" si="107"/>
        <v>0.46703296703296704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04"/>
        <v>42341.59129629629</v>
      </c>
      <c r="L1712" s="14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0.68</v>
      </c>
      <c r="R1712" s="9">
        <f t="shared" si="107"/>
        <v>0.18681318681318682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04"/>
        <v>41852.646226851852</v>
      </c>
      <c r="L1713" s="14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 s="9">
        <f t="shared" si="107"/>
        <v>5.7692307692307692</v>
      </c>
      <c r="S1713" t="s">
        <v>8325</v>
      </c>
      <c r="T1713" t="s">
        <v>8347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04"/>
        <v>42125.913807870369</v>
      </c>
      <c r="L1714" s="14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9">
        <f t="shared" si="107"/>
        <v>0</v>
      </c>
      <c r="S1714" t="s">
        <v>8325</v>
      </c>
      <c r="T1714" t="s">
        <v>8347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04"/>
        <v>41887.801064814819</v>
      </c>
      <c r="L1715" s="14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1.67</v>
      </c>
      <c r="R1715" s="9">
        <f t="shared" si="107"/>
        <v>0.27472527472527475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04"/>
        <v>42095.918530092589</v>
      </c>
      <c r="L1716" s="14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7.87</v>
      </c>
      <c r="R1716" s="9">
        <f t="shared" si="107"/>
        <v>10.807692307692308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04"/>
        <v>42064.217418981483</v>
      </c>
      <c r="L1717" s="14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 s="9">
        <f t="shared" si="107"/>
        <v>6.043956043956044E-2</v>
      </c>
      <c r="S1717" t="s">
        <v>8325</v>
      </c>
      <c r="T1717" t="s">
        <v>8347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04"/>
        <v>42673.577534722222</v>
      </c>
      <c r="L1718" s="14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 s="9">
        <f t="shared" si="107"/>
        <v>0.82417582417582413</v>
      </c>
      <c r="S1718" t="s">
        <v>8325</v>
      </c>
      <c r="T1718" t="s">
        <v>8347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04"/>
        <v>42460.98192129629</v>
      </c>
      <c r="L1719" s="14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42.73</v>
      </c>
      <c r="R1719" s="9">
        <f t="shared" si="107"/>
        <v>7.6648351648351651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04"/>
        <v>42460.610520833332</v>
      </c>
      <c r="L1720" s="14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</v>
      </c>
      <c r="R1720" s="9">
        <f t="shared" si="107"/>
        <v>0.41208791208791207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04"/>
        <v>41869.534618055557</v>
      </c>
      <c r="L1721" s="14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0.88</v>
      </c>
      <c r="R1721" s="9">
        <f t="shared" si="107"/>
        <v>0.19230769230769232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04"/>
        <v>41922.783229166671</v>
      </c>
      <c r="L1722" s="14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5.63</v>
      </c>
      <c r="R1722" s="9">
        <f t="shared" si="107"/>
        <v>1.2362637362637363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04"/>
        <v>42319.461377314816</v>
      </c>
      <c r="L1723" s="14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9">
        <f t="shared" si="107"/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04"/>
        <v>42425.960983796293</v>
      </c>
      <c r="L1724" s="14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0.03</v>
      </c>
      <c r="R1724" s="9">
        <f t="shared" si="107"/>
        <v>5.4945054945054949E-3</v>
      </c>
      <c r="S1724" t="s">
        <v>8325</v>
      </c>
      <c r="T1724" t="s">
        <v>8347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04"/>
        <v>42129.82540509259</v>
      </c>
      <c r="L1725" s="14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 s="9">
        <f t="shared" si="107"/>
        <v>3.5714285714285716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04"/>
        <v>41912.932430555556</v>
      </c>
      <c r="L1726" s="14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0.57999999999999996</v>
      </c>
      <c r="R1726" s="9">
        <f t="shared" si="107"/>
        <v>0.19230769230769232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04"/>
        <v>41845.968159722222</v>
      </c>
      <c r="L1727" s="14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</v>
      </c>
      <c r="R1727" s="9">
        <f t="shared" si="107"/>
        <v>3.0769230769230771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04"/>
        <v>41788.919722222221</v>
      </c>
      <c r="L1728" s="14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</v>
      </c>
      <c r="R1728" s="9">
        <f t="shared" si="107"/>
        <v>12.065934065934066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04"/>
        <v>42044.927974537044</v>
      </c>
      <c r="L1729" s="14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0.03</v>
      </c>
      <c r="R1729" s="9">
        <f t="shared" si="107"/>
        <v>5.4945054945054949E-3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si="104"/>
        <v>42268.625856481478</v>
      </c>
      <c r="L1730" s="14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68.400000000000006</v>
      </c>
      <c r="R1730" s="9">
        <f t="shared" si="107"/>
        <v>4.697802197802198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ref="K1731:K1794" si="108">(((J1731/60)/60)/24)+DATE(1970,1,1)</f>
        <v>42471.052152777775</v>
      </c>
      <c r="L1731" s="14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ROUND((E1731/D1731)*100,2)</f>
        <v>0</v>
      </c>
      <c r="R1731" s="9">
        <f t="shared" ref="R1731:R1794" si="111">E1731/182</f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08"/>
        <v>42272.087766203709</v>
      </c>
      <c r="L1732" s="14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9">
        <f t="shared" si="111"/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08"/>
        <v>42152.906851851847</v>
      </c>
      <c r="L1733" s="14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9">
        <f t="shared" si="111"/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08"/>
        <v>42325.683807870373</v>
      </c>
      <c r="L1734" s="14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9">
        <f t="shared" si="111"/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08"/>
        <v>42614.675625000003</v>
      </c>
      <c r="L1735" s="14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9">
        <f t="shared" si="111"/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08"/>
        <v>42102.036527777775</v>
      </c>
      <c r="L1736" s="14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0.02</v>
      </c>
      <c r="R1736" s="9">
        <f t="shared" si="111"/>
        <v>5.4945054945054949E-3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08"/>
        <v>42559.814178240747</v>
      </c>
      <c r="L1737" s="14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 s="9">
        <f t="shared" si="111"/>
        <v>0.60439560439560436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08"/>
        <v>42286.861493055556</v>
      </c>
      <c r="L1738" s="14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</v>
      </c>
      <c r="R1738" s="9">
        <f t="shared" si="111"/>
        <v>0.12087912087912088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08"/>
        <v>42175.948981481488</v>
      </c>
      <c r="L1739" s="14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 s="9">
        <f t="shared" si="111"/>
        <v>4.6703296703296706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08"/>
        <v>41884.874328703707</v>
      </c>
      <c r="L1740" s="14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 s="9">
        <f t="shared" si="111"/>
        <v>0.10989010989010989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08"/>
        <v>42435.874212962968</v>
      </c>
      <c r="L1741" s="14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 s="9">
        <f t="shared" si="111"/>
        <v>5.4945054945054949E-3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08"/>
        <v>42171.817384259266</v>
      </c>
      <c r="L1742" s="14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9">
        <f t="shared" si="111"/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08"/>
        <v>42120.628136574072</v>
      </c>
      <c r="L1743" s="14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</v>
      </c>
      <c r="R1743" s="9">
        <f t="shared" si="111"/>
        <v>7.3076923076923075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08"/>
        <v>42710.876967592587</v>
      </c>
      <c r="L1744" s="14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108.75</v>
      </c>
      <c r="R1744" s="9">
        <f t="shared" si="111"/>
        <v>11.950549450549451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08"/>
        <v>42586.925636574073</v>
      </c>
      <c r="L1745" s="14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100.42</v>
      </c>
      <c r="R1745" s="9">
        <f t="shared" si="111"/>
        <v>33.104395604395606</v>
      </c>
      <c r="S1745" t="s">
        <v>8338</v>
      </c>
      <c r="T1745" t="s">
        <v>8339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08"/>
        <v>42026.605057870373</v>
      </c>
      <c r="L1746" s="14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</v>
      </c>
      <c r="R1746" s="9">
        <f t="shared" si="111"/>
        <v>35.796703296703299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08"/>
        <v>42690.259699074071</v>
      </c>
      <c r="L1747" s="14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</v>
      </c>
      <c r="R1747" s="9">
        <f t="shared" si="111"/>
        <v>43.85164835164835</v>
      </c>
      <c r="S1747" t="s">
        <v>8338</v>
      </c>
      <c r="T1747" t="s">
        <v>8339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08"/>
        <v>42668.176701388889</v>
      </c>
      <c r="L1748" s="14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</v>
      </c>
      <c r="R1748" s="9">
        <f t="shared" si="111"/>
        <v>122.06043956043956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08"/>
        <v>42292.435532407413</v>
      </c>
      <c r="L1749" s="14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104.96</v>
      </c>
      <c r="R1749" s="9">
        <f t="shared" si="111"/>
        <v>51.901098901098898</v>
      </c>
      <c r="S1749" t="s">
        <v>8338</v>
      </c>
      <c r="T1749" t="s">
        <v>8339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08"/>
        <v>42219.950729166667</v>
      </c>
      <c r="L1750" s="14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129.94999999999999</v>
      </c>
      <c r="R1750" s="9">
        <f t="shared" si="111"/>
        <v>357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08"/>
        <v>42758.975937499999</v>
      </c>
      <c r="L1751" s="14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123.49</v>
      </c>
      <c r="R1751" s="9">
        <f t="shared" si="111"/>
        <v>68.189560439560438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08"/>
        <v>42454.836851851855</v>
      </c>
      <c r="L1752" s="14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9">
        <f t="shared" si="111"/>
        <v>55.390109890109891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08"/>
        <v>42052.7815162037</v>
      </c>
      <c r="L1753" s="14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102.9</v>
      </c>
      <c r="R1753" s="9">
        <f t="shared" si="111"/>
        <v>56.53846153846154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08"/>
        <v>42627.253263888888</v>
      </c>
      <c r="L1754" s="14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260.17</v>
      </c>
      <c r="R1754" s="9">
        <f t="shared" si="111"/>
        <v>17.153846153846153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08"/>
        <v>42420.74962962963</v>
      </c>
      <c r="L1755" s="14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9">
        <f t="shared" si="111"/>
        <v>89.010989010989007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08"/>
        <v>42067.876770833333</v>
      </c>
      <c r="L1756" s="14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110.53</v>
      </c>
      <c r="R1756" s="9">
        <f t="shared" si="111"/>
        <v>51.620879120879124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08"/>
        <v>42252.788900462961</v>
      </c>
      <c r="L1757" s="14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9">
        <f t="shared" si="111"/>
        <v>0.16483516483516483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08"/>
        <v>42571.167465277773</v>
      </c>
      <c r="L1758" s="14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102.83</v>
      </c>
      <c r="R1758" s="9">
        <f t="shared" si="111"/>
        <v>31.074725274725278</v>
      </c>
      <c r="S1758" t="s">
        <v>8338</v>
      </c>
      <c r="T1758" t="s">
        <v>8339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08"/>
        <v>42733.827349537038</v>
      </c>
      <c r="L1759" s="14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116</v>
      </c>
      <c r="R1759" s="9">
        <f t="shared" si="111"/>
        <v>31.868131868131869</v>
      </c>
      <c r="S1759" t="s">
        <v>8338</v>
      </c>
      <c r="T1759" t="s">
        <v>8339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08"/>
        <v>42505.955925925926</v>
      </c>
      <c r="L1760" s="14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9">
        <f t="shared" si="111"/>
        <v>6.302197802197802</v>
      </c>
      <c r="S1760" t="s">
        <v>8338</v>
      </c>
      <c r="T1760" t="s">
        <v>8339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08"/>
        <v>42068.829039351855</v>
      </c>
      <c r="L1761" s="14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</v>
      </c>
      <c r="R1761" s="9">
        <f t="shared" si="111"/>
        <v>29.285714285714285</v>
      </c>
      <c r="S1761" t="s">
        <v>8338</v>
      </c>
      <c r="T1761" t="s">
        <v>8339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08"/>
        <v>42405.67260416667</v>
      </c>
      <c r="L1762" s="14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9">
        <f t="shared" si="111"/>
        <v>45.450549450549453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08"/>
        <v>42209.567824074074</v>
      </c>
      <c r="L1763" s="14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9">
        <f t="shared" si="111"/>
        <v>0.85164835164835162</v>
      </c>
      <c r="S1763" t="s">
        <v>8338</v>
      </c>
      <c r="T1763" t="s">
        <v>8339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08"/>
        <v>42410.982002314813</v>
      </c>
      <c r="L1764" s="14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9">
        <f t="shared" si="111"/>
        <v>4.8626373626373622</v>
      </c>
      <c r="S1764" t="s">
        <v>8338</v>
      </c>
      <c r="T1764" t="s">
        <v>8339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08"/>
        <v>42636.868518518517</v>
      </c>
      <c r="L1765" s="14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101.91</v>
      </c>
      <c r="R1765" s="9">
        <f t="shared" si="111"/>
        <v>67.192307692307693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08"/>
        <v>41825.485868055555</v>
      </c>
      <c r="L1766" s="14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 s="9">
        <f t="shared" si="111"/>
        <v>11.846153846153847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08"/>
        <v>41834.980462962965</v>
      </c>
      <c r="L1767" s="14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59.47</v>
      </c>
      <c r="R1767" s="9">
        <f t="shared" si="111"/>
        <v>40.843296703296701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08"/>
        <v>41855.859814814816</v>
      </c>
      <c r="L1768" s="14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9">
        <f t="shared" si="111"/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08"/>
        <v>41824.658379629633</v>
      </c>
      <c r="L1769" s="14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 s="9">
        <f t="shared" si="111"/>
        <v>12.56043956043956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08"/>
        <v>41849.560694444444</v>
      </c>
      <c r="L1770" s="14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 s="9">
        <f t="shared" si="111"/>
        <v>1.0274725274725274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08"/>
        <v>41987.818969907406</v>
      </c>
      <c r="L1771" s="14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</v>
      </c>
      <c r="R1771" s="9">
        <f t="shared" si="111"/>
        <v>5.9395604395604398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08"/>
        <v>41891.780023148152</v>
      </c>
      <c r="L1772" s="14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</v>
      </c>
      <c r="R1772" s="9">
        <f t="shared" si="111"/>
        <v>76.07692307692308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08"/>
        <v>41905.979629629634</v>
      </c>
      <c r="L1773" s="14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21.31</v>
      </c>
      <c r="R1773" s="9">
        <f t="shared" si="111"/>
        <v>4.9175824175824179</v>
      </c>
      <c r="S1773" t="s">
        <v>8338</v>
      </c>
      <c r="T1773" t="s">
        <v>8339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08"/>
        <v>41766.718009259261</v>
      </c>
      <c r="L1774" s="14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 s="9">
        <f t="shared" si="111"/>
        <v>4.7142857142857144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08"/>
        <v>41978.760393518518</v>
      </c>
      <c r="L1775" s="14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6.26</v>
      </c>
      <c r="R1775" s="9">
        <f t="shared" si="111"/>
        <v>10.313186813186814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08"/>
        <v>41930.218657407408</v>
      </c>
      <c r="L1776" s="14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9">
        <f t="shared" si="111"/>
        <v>6.3076923076923075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08"/>
        <v>41891.976388888892</v>
      </c>
      <c r="L1777" s="14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65.099999999999994</v>
      </c>
      <c r="R1777" s="9">
        <f t="shared" si="111"/>
        <v>116.25274725274726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08"/>
        <v>41905.95684027778</v>
      </c>
      <c r="L1778" s="14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 s="9">
        <f t="shared" si="111"/>
        <v>1.8406593406593406</v>
      </c>
      <c r="S1778" t="s">
        <v>8338</v>
      </c>
      <c r="T1778" t="s">
        <v>8339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08"/>
        <v>42025.357094907406</v>
      </c>
      <c r="L1779" s="14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</v>
      </c>
      <c r="R1779" s="9">
        <f t="shared" si="111"/>
        <v>3.5769230769230771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08"/>
        <v>42045.86336805555</v>
      </c>
      <c r="L1780" s="14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</v>
      </c>
      <c r="R1780" s="9">
        <f t="shared" si="111"/>
        <v>5.4670329670329672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08"/>
        <v>42585.691898148143</v>
      </c>
      <c r="L1781" s="14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36.24</v>
      </c>
      <c r="R1781" s="9">
        <f t="shared" si="111"/>
        <v>21.901098901098901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08"/>
        <v>42493.600810185191</v>
      </c>
      <c r="L1782" s="14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</v>
      </c>
      <c r="R1782" s="9">
        <f t="shared" si="111"/>
        <v>65.510989010989007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08"/>
        <v>42597.617418981477</v>
      </c>
      <c r="L1783" s="14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</v>
      </c>
      <c r="R1783" s="9">
        <f t="shared" si="111"/>
        <v>7.7857142857142856</v>
      </c>
      <c r="S1783" t="s">
        <v>8338</v>
      </c>
      <c r="T1783" t="s">
        <v>8339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08"/>
        <v>42388.575104166666</v>
      </c>
      <c r="L1784" s="14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</v>
      </c>
      <c r="R1784" s="9">
        <f t="shared" si="111"/>
        <v>29.791208791208792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08"/>
        <v>42115.949976851851</v>
      </c>
      <c r="L1785" s="14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</v>
      </c>
      <c r="R1785" s="9">
        <f t="shared" si="111"/>
        <v>52.071428571428569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08"/>
        <v>42003.655555555553</v>
      </c>
      <c r="L1786" s="14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9">
        <f t="shared" si="111"/>
        <v>10.923076923076923</v>
      </c>
      <c r="S1786" t="s">
        <v>8338</v>
      </c>
      <c r="T1786" t="s">
        <v>8339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08"/>
        <v>41897.134895833333</v>
      </c>
      <c r="L1787" s="14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</v>
      </c>
      <c r="R1787" s="9">
        <f t="shared" si="111"/>
        <v>26.664835164835164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08"/>
        <v>41958.550659722227</v>
      </c>
      <c r="L1788" s="14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</v>
      </c>
      <c r="R1788" s="9">
        <f t="shared" si="111"/>
        <v>4.9725274725274726</v>
      </c>
      <c r="S1788" t="s">
        <v>8338</v>
      </c>
      <c r="T1788" t="s">
        <v>8339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08"/>
        <v>42068.65552083333</v>
      </c>
      <c r="L1789" s="14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15.33</v>
      </c>
      <c r="R1789" s="9">
        <f t="shared" si="111"/>
        <v>8.4230769230769234</v>
      </c>
      <c r="S1789" t="s">
        <v>8338</v>
      </c>
      <c r="T1789" t="s">
        <v>8339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08"/>
        <v>41913.94840277778</v>
      </c>
      <c r="L1790" s="14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</v>
      </c>
      <c r="R1790" s="9">
        <f t="shared" si="111"/>
        <v>0.4175824175824176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08"/>
        <v>41956.250034722223</v>
      </c>
      <c r="L1791" s="14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 s="9">
        <f t="shared" si="111"/>
        <v>0.21978021978021978</v>
      </c>
      <c r="S1791" t="s">
        <v>8338</v>
      </c>
      <c r="T1791" t="s">
        <v>8339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08"/>
        <v>42010.674513888895</v>
      </c>
      <c r="L1792" s="14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4.96</v>
      </c>
      <c r="R1792" s="9">
        <f t="shared" si="111"/>
        <v>8.9890109890109891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08"/>
        <v>41973.740335648152</v>
      </c>
      <c r="L1793" s="14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3.57</v>
      </c>
      <c r="R1793" s="9">
        <f t="shared" si="111"/>
        <v>0.58791208791208793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si="108"/>
        <v>42189.031041666662</v>
      </c>
      <c r="L1794" s="14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</v>
      </c>
      <c r="R1794" s="9">
        <f t="shared" si="111"/>
        <v>83.961538461538467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ref="K1795:K1858" si="112">(((J1795/60)/60)/24)+DATE(1970,1,1)</f>
        <v>41940.89166666667</v>
      </c>
      <c r="L1795" s="14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ROUND((E1795/D1795)*100,2)</f>
        <v>1.33</v>
      </c>
      <c r="R1795" s="9">
        <f t="shared" ref="R1795:R1858" si="115">E1795/182</f>
        <v>0.21978021978021978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12"/>
        <v>42011.551180555558</v>
      </c>
      <c r="L1796" s="14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11.08</v>
      </c>
      <c r="R1796" s="9">
        <f t="shared" si="115"/>
        <v>5.4780219780219781</v>
      </c>
      <c r="S1796" t="s">
        <v>8338</v>
      </c>
      <c r="T1796" t="s">
        <v>8339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12"/>
        <v>42628.288668981477</v>
      </c>
      <c r="L1797" s="14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38.74</v>
      </c>
      <c r="R1797" s="9">
        <f t="shared" si="115"/>
        <v>59.593406593406591</v>
      </c>
      <c r="S1797" t="s">
        <v>8338</v>
      </c>
      <c r="T1797" t="s">
        <v>8339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12"/>
        <v>42515.439421296294</v>
      </c>
      <c r="L1798" s="14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</v>
      </c>
      <c r="R1798" s="9">
        <f t="shared" si="115"/>
        <v>23.021978021978022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12"/>
        <v>42689.56931712963</v>
      </c>
      <c r="L1799" s="14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9">
        <f t="shared" si="115"/>
        <v>37.115384615384613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12"/>
        <v>42344.32677083333</v>
      </c>
      <c r="L1800" s="14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13.64</v>
      </c>
      <c r="R1800" s="9">
        <f t="shared" si="115"/>
        <v>11.989010989010989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12"/>
        <v>41934.842685185184</v>
      </c>
      <c r="L1801" s="14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1.75</v>
      </c>
      <c r="R1801" s="9">
        <f t="shared" si="115"/>
        <v>0.38368131868131866</v>
      </c>
      <c r="S1801" t="s">
        <v>8338</v>
      </c>
      <c r="T1801" t="s">
        <v>8339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12"/>
        <v>42623.606134259258</v>
      </c>
      <c r="L1802" s="14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20.45</v>
      </c>
      <c r="R1802" s="9">
        <f t="shared" si="115"/>
        <v>51.978021978021978</v>
      </c>
      <c r="S1802" t="s">
        <v>8338</v>
      </c>
      <c r="T1802" t="s">
        <v>8339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12"/>
        <v>42321.660509259258</v>
      </c>
      <c r="L1803" s="14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</v>
      </c>
      <c r="R1803" s="9">
        <f t="shared" si="115"/>
        <v>12.93956043956044</v>
      </c>
      <c r="S1803" t="s">
        <v>8338</v>
      </c>
      <c r="T1803" t="s">
        <v>8339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12"/>
        <v>42159.47256944445</v>
      </c>
      <c r="L1804" s="14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48.49</v>
      </c>
      <c r="R1804" s="9">
        <f t="shared" si="115"/>
        <v>9.3241758241758248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12"/>
        <v>42018.071550925932</v>
      </c>
      <c r="L1805" s="14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 s="9">
        <f t="shared" si="115"/>
        <v>29.615384615384617</v>
      </c>
      <c r="S1805" t="s">
        <v>8338</v>
      </c>
      <c r="T1805" t="s">
        <v>8339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12"/>
        <v>42282.678287037037</v>
      </c>
      <c r="L1806" s="14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</v>
      </c>
      <c r="R1806" s="9">
        <f t="shared" si="115"/>
        <v>29.956043956043956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12"/>
        <v>42247.803912037038</v>
      </c>
      <c r="L1807" s="14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</v>
      </c>
      <c r="R1807" s="9">
        <f t="shared" si="115"/>
        <v>45.005494505494504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12"/>
        <v>41877.638298611113</v>
      </c>
      <c r="L1808" s="14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2.96</v>
      </c>
      <c r="R1808" s="9">
        <f t="shared" si="115"/>
        <v>3.2472527472527473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12"/>
        <v>41880.068437499998</v>
      </c>
      <c r="L1809" s="14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 s="9">
        <f t="shared" si="115"/>
        <v>3.0384615384615383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12"/>
        <v>42742.680902777778</v>
      </c>
      <c r="L1810" s="14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41.41</v>
      </c>
      <c r="R1810" s="9">
        <f t="shared" si="115"/>
        <v>63.703296703296701</v>
      </c>
      <c r="S1810" t="s">
        <v>8338</v>
      </c>
      <c r="T1810" t="s">
        <v>8339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12"/>
        <v>42029.907858796301</v>
      </c>
      <c r="L1811" s="14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10.86</v>
      </c>
      <c r="R1811" s="9">
        <f t="shared" si="115"/>
        <v>2.087912087912088</v>
      </c>
      <c r="S1811" t="s">
        <v>8338</v>
      </c>
      <c r="T1811" t="s">
        <v>8339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12"/>
        <v>41860.91002314815</v>
      </c>
      <c r="L1812" s="14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</v>
      </c>
      <c r="R1812" s="9">
        <f t="shared" si="115"/>
        <v>8.2417582417582416E-2</v>
      </c>
      <c r="S1812" t="s">
        <v>8338</v>
      </c>
      <c r="T1812" t="s">
        <v>8339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12"/>
        <v>41876.433680555558</v>
      </c>
      <c r="L1813" s="14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7.0000000000000007E-2</v>
      </c>
      <c r="R1813" s="9">
        <f t="shared" si="115"/>
        <v>0.21978021978021978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12"/>
        <v>42524.318703703699</v>
      </c>
      <c r="L1814" s="14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13.31</v>
      </c>
      <c r="R1814" s="9">
        <f t="shared" si="115"/>
        <v>4.7527472527472527</v>
      </c>
      <c r="S1814" t="s">
        <v>8338</v>
      </c>
      <c r="T1814" t="s">
        <v>8339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12"/>
        <v>41829.889027777775</v>
      </c>
      <c r="L1815" s="14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9">
        <f t="shared" si="115"/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12"/>
        <v>42033.314074074078</v>
      </c>
      <c r="L1816" s="14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</v>
      </c>
      <c r="R1816" s="9">
        <f t="shared" si="115"/>
        <v>32.428571428571431</v>
      </c>
      <c r="S1816" t="s">
        <v>8338</v>
      </c>
      <c r="T1816" t="s">
        <v>8339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12"/>
        <v>42172.906678240746</v>
      </c>
      <c r="L1817" s="14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9">
        <f t="shared" si="115"/>
        <v>0</v>
      </c>
      <c r="S1817" t="s">
        <v>8338</v>
      </c>
      <c r="T1817" t="s">
        <v>8339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12"/>
        <v>42548.876192129625</v>
      </c>
      <c r="L1818" s="14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2.04</v>
      </c>
      <c r="R1818" s="9">
        <f t="shared" si="115"/>
        <v>2.7967032967032965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12"/>
        <v>42705.662118055552</v>
      </c>
      <c r="L1819" s="14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52.33</v>
      </c>
      <c r="R1819" s="9">
        <f t="shared" si="115"/>
        <v>51.752747252747255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12"/>
        <v>42067.234375</v>
      </c>
      <c r="L1820" s="14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9">
        <f t="shared" si="115"/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12"/>
        <v>41820.752268518518</v>
      </c>
      <c r="L1821" s="14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</v>
      </c>
      <c r="R1821" s="9">
        <f t="shared" si="115"/>
        <v>0.13736263736263737</v>
      </c>
      <c r="S1821" t="s">
        <v>8338</v>
      </c>
      <c r="T1821" t="s">
        <v>8339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12"/>
        <v>42065.084375000006</v>
      </c>
      <c r="L1822" s="14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6.57</v>
      </c>
      <c r="R1822" s="9">
        <f t="shared" si="115"/>
        <v>9.3791208791208796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12"/>
        <v>40926.319062499999</v>
      </c>
      <c r="L1823" s="14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9">
        <f t="shared" si="115"/>
        <v>18.528846153846153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12"/>
        <v>41634.797013888885</v>
      </c>
      <c r="L1824" s="14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9">
        <f t="shared" si="115"/>
        <v>1.6483516483516483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12"/>
        <v>41176.684907407405</v>
      </c>
      <c r="L1825" s="14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115.86</v>
      </c>
      <c r="R1825" s="9">
        <f t="shared" si="115"/>
        <v>4.4560439560439562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12"/>
        <v>41626.916284722225</v>
      </c>
      <c r="L1826" s="14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100.07</v>
      </c>
      <c r="R1826" s="9">
        <f t="shared" si="115"/>
        <v>16.494505494505493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12"/>
        <v>41443.83452546296</v>
      </c>
      <c r="L1827" s="14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9">
        <f t="shared" si="115"/>
        <v>11.543956043956044</v>
      </c>
      <c r="S1827" t="s">
        <v>8325</v>
      </c>
      <c r="T1827" t="s">
        <v>8326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12"/>
        <v>41657.923807870371</v>
      </c>
      <c r="L1828" s="14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9">
        <f t="shared" si="115"/>
        <v>11.098901098901099</v>
      </c>
      <c r="S1828" t="s">
        <v>8325</v>
      </c>
      <c r="T1828" t="s">
        <v>8326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12"/>
        <v>40555.325937499998</v>
      </c>
      <c r="L1829" s="14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</v>
      </c>
      <c r="R1829" s="9">
        <f t="shared" si="115"/>
        <v>44.247252747252745</v>
      </c>
      <c r="S1829" t="s">
        <v>8325</v>
      </c>
      <c r="T1829" t="s">
        <v>8326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12"/>
        <v>41736.899652777778</v>
      </c>
      <c r="L1830" s="14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</v>
      </c>
      <c r="R1830" s="9">
        <f t="shared" si="115"/>
        <v>110.06593406593407</v>
      </c>
      <c r="S1830" t="s">
        <v>8325</v>
      </c>
      <c r="T1830" t="s">
        <v>8326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12"/>
        <v>40516.087627314817</v>
      </c>
      <c r="L1831" s="14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</v>
      </c>
      <c r="R1831" s="9">
        <f t="shared" si="115"/>
        <v>13.737637362637363</v>
      </c>
      <c r="S1831" t="s">
        <v>8325</v>
      </c>
      <c r="T1831" t="s">
        <v>8326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12"/>
        <v>41664.684108796297</v>
      </c>
      <c r="L1832" s="14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</v>
      </c>
      <c r="R1832" s="9">
        <f t="shared" si="115"/>
        <v>83.681318681318686</v>
      </c>
      <c r="S1832" t="s">
        <v>8325</v>
      </c>
      <c r="T1832" t="s">
        <v>8326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12"/>
        <v>41026.996099537035</v>
      </c>
      <c r="L1833" s="14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9">
        <f t="shared" si="115"/>
        <v>5.6593406593406597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12"/>
        <v>40576.539664351854</v>
      </c>
      <c r="L1834" s="14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142.86000000000001</v>
      </c>
      <c r="R1834" s="9">
        <f t="shared" si="115"/>
        <v>2.7472527472527473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12"/>
        <v>41303.044016203705</v>
      </c>
      <c r="L1835" s="14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9">
        <f t="shared" si="115"/>
        <v>5.7692307692307692</v>
      </c>
      <c r="S1835" t="s">
        <v>8325</v>
      </c>
      <c r="T1835" t="s">
        <v>8326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12"/>
        <v>41988.964062500003</v>
      </c>
      <c r="L1836" s="14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</v>
      </c>
      <c r="R1836" s="9">
        <f t="shared" si="115"/>
        <v>64.862637362637358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12"/>
        <v>42430.702210648145</v>
      </c>
      <c r="L1837" s="14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9">
        <f t="shared" si="115"/>
        <v>2.8571428571428572</v>
      </c>
      <c r="S1837" t="s">
        <v>8325</v>
      </c>
      <c r="T1837" t="s">
        <v>8326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12"/>
        <v>41305.809363425928</v>
      </c>
      <c r="L1838" s="14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9">
        <f t="shared" si="115"/>
        <v>55.03846153846154</v>
      </c>
      <c r="S1838" t="s">
        <v>8325</v>
      </c>
      <c r="T1838" t="s">
        <v>8326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12"/>
        <v>40926.047858796301</v>
      </c>
      <c r="L1839" s="14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</v>
      </c>
      <c r="R1839" s="9">
        <f t="shared" si="115"/>
        <v>10.115384615384615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12"/>
        <v>40788.786539351851</v>
      </c>
      <c r="L1840" s="14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100.15</v>
      </c>
      <c r="R1840" s="9">
        <f t="shared" si="115"/>
        <v>5.5026923076923078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12"/>
        <v>42614.722013888888</v>
      </c>
      <c r="L1841" s="14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205.3</v>
      </c>
      <c r="R1841" s="9">
        <f t="shared" si="115"/>
        <v>11.280219780219781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12"/>
        <v>41382.096180555556</v>
      </c>
      <c r="L1842" s="14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108.89</v>
      </c>
      <c r="R1842" s="9">
        <f t="shared" si="115"/>
        <v>5.384615384615385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12"/>
        <v>41745.84542824074</v>
      </c>
      <c r="L1843" s="14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9">
        <f t="shared" si="115"/>
        <v>11.181318681318681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12"/>
        <v>42031.631724537037</v>
      </c>
      <c r="L1844" s="14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9">
        <f t="shared" si="115"/>
        <v>13.763736263736265</v>
      </c>
      <c r="S1844" t="s">
        <v>8325</v>
      </c>
      <c r="T1844" t="s">
        <v>8326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12"/>
        <v>40564.994837962964</v>
      </c>
      <c r="L1845" s="14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124.01</v>
      </c>
      <c r="R1845" s="9">
        <f t="shared" si="115"/>
        <v>68.135219780219785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12"/>
        <v>40666.973541666666</v>
      </c>
      <c r="L1846" s="14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9">
        <f t="shared" si="115"/>
        <v>8.3571428571428577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12"/>
        <v>42523.333310185189</v>
      </c>
      <c r="L1847" s="14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9">
        <f t="shared" si="115"/>
        <v>5.4945054945054945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12"/>
        <v>41228.650196759263</v>
      </c>
      <c r="L1848" s="14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137.93</v>
      </c>
      <c r="R1848" s="9">
        <f t="shared" si="115"/>
        <v>113.67582417582418</v>
      </c>
      <c r="S1848" t="s">
        <v>8325</v>
      </c>
      <c r="T1848" t="s">
        <v>8326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12"/>
        <v>42094.236481481479</v>
      </c>
      <c r="L1849" s="14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</v>
      </c>
      <c r="R1849" s="9">
        <f t="shared" si="115"/>
        <v>16.604395604395606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12"/>
        <v>40691.788055555553</v>
      </c>
      <c r="L1850" s="14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107.37</v>
      </c>
      <c r="R1850" s="9">
        <f t="shared" si="115"/>
        <v>17.697802197802197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12"/>
        <v>41169.845590277779</v>
      </c>
      <c r="L1851" s="14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</v>
      </c>
      <c r="R1851" s="9">
        <f t="shared" si="115"/>
        <v>1.6538461538461537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12"/>
        <v>41800.959490740745</v>
      </c>
      <c r="L1852" s="14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</v>
      </c>
      <c r="R1852" s="9">
        <f t="shared" si="115"/>
        <v>50.203296703296701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12"/>
        <v>41827.906689814816</v>
      </c>
      <c r="L1853" s="14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100.08</v>
      </c>
      <c r="R1853" s="9">
        <f t="shared" si="115"/>
        <v>7.1483516483516487</v>
      </c>
      <c r="S1853" t="s">
        <v>8325</v>
      </c>
      <c r="T1853" t="s">
        <v>8326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12"/>
        <v>42081.77143518519</v>
      </c>
      <c r="L1854" s="14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116.97</v>
      </c>
      <c r="R1854" s="9">
        <f t="shared" si="115"/>
        <v>96.401098901098905</v>
      </c>
      <c r="S1854" t="s">
        <v>8325</v>
      </c>
      <c r="T1854" t="s">
        <v>8326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12"/>
        <v>41177.060381944444</v>
      </c>
      <c r="L1855" s="14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101.88</v>
      </c>
      <c r="R1855" s="9">
        <f t="shared" si="115"/>
        <v>4.4780219780219781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12"/>
        <v>41388.021261574075</v>
      </c>
      <c r="L1856" s="14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</v>
      </c>
      <c r="R1856" s="9">
        <f t="shared" si="115"/>
        <v>84.167857142857144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12"/>
        <v>41600.538657407407</v>
      </c>
      <c r="L1857" s="14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154.06</v>
      </c>
      <c r="R1857" s="9">
        <f t="shared" si="115"/>
        <v>74.066813186813192</v>
      </c>
      <c r="S1857" t="s">
        <v>8325</v>
      </c>
      <c r="T1857" t="s">
        <v>8326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si="112"/>
        <v>41817.854999999996</v>
      </c>
      <c r="L1858" s="14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 s="9">
        <f t="shared" si="115"/>
        <v>11.126373626373626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ref="K1859:K1922" si="116">(((J1859/60)/60)/24)+DATE(1970,1,1)</f>
        <v>41864.76866898148</v>
      </c>
      <c r="L1859" s="14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ROUND((E1859/D1859)*100,2)</f>
        <v>100</v>
      </c>
      <c r="R1859" s="9">
        <f t="shared" ref="R1859:R1922" si="119">E1859/182</f>
        <v>16.483516483516482</v>
      </c>
      <c r="S1859" t="s">
        <v>8325</v>
      </c>
      <c r="T1859" t="s">
        <v>8326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16"/>
        <v>40833.200474537036</v>
      </c>
      <c r="L1860" s="14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108.75</v>
      </c>
      <c r="R1860" s="9">
        <f t="shared" si="119"/>
        <v>33.19532967032967</v>
      </c>
      <c r="S1860" t="s">
        <v>8325</v>
      </c>
      <c r="T1860" t="s">
        <v>8326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16"/>
        <v>40778.770011574074</v>
      </c>
      <c r="L1861" s="14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131.83000000000001</v>
      </c>
      <c r="R1861" s="9">
        <f t="shared" si="119"/>
        <v>21.73076923076923</v>
      </c>
      <c r="S1861" t="s">
        <v>8325</v>
      </c>
      <c r="T1861" t="s">
        <v>8326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16"/>
        <v>41655.709305555552</v>
      </c>
      <c r="L1862" s="14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133.47</v>
      </c>
      <c r="R1862" s="9">
        <f t="shared" si="119"/>
        <v>5.5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16"/>
        <v>42000.300243055557</v>
      </c>
      <c r="L1863" s="14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9">
        <f t="shared" si="119"/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16"/>
        <v>42755.492754629624</v>
      </c>
      <c r="L1864" s="14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</v>
      </c>
      <c r="R1864" s="9">
        <f t="shared" si="119"/>
        <v>7.9945054945054945</v>
      </c>
      <c r="S1864" t="s">
        <v>8333</v>
      </c>
      <c r="T1864" t="s">
        <v>8335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16"/>
        <v>41772.797280092593</v>
      </c>
      <c r="L1865" s="14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 s="9">
        <f t="shared" si="119"/>
        <v>5.4945054945054944E-2</v>
      </c>
      <c r="S1865" t="s">
        <v>8333</v>
      </c>
      <c r="T1865" t="s">
        <v>8335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16"/>
        <v>41733.716435185182</v>
      </c>
      <c r="L1866" s="14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</v>
      </c>
      <c r="R1866" s="9">
        <f t="shared" si="119"/>
        <v>15.318681318681319</v>
      </c>
      <c r="S1866" t="s">
        <v>8333</v>
      </c>
      <c r="T1866" t="s">
        <v>8335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16"/>
        <v>42645.367442129631</v>
      </c>
      <c r="L1867" s="14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0</v>
      </c>
      <c r="R1867" s="9">
        <f t="shared" si="119"/>
        <v>2.197802197802198E-2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16"/>
        <v>42742.246493055558</v>
      </c>
      <c r="L1868" s="14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 s="9">
        <f t="shared" si="119"/>
        <v>0.68681318681318682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16"/>
        <v>42649.924907407403</v>
      </c>
      <c r="L1869" s="14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 s="9">
        <f t="shared" si="119"/>
        <v>5.4945054945054944E-2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16"/>
        <v>42328.779224537036</v>
      </c>
      <c r="L1870" s="14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4.87</v>
      </c>
      <c r="R1870" s="9">
        <f t="shared" si="119"/>
        <v>6.686813186813187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16"/>
        <v>42709.002881944441</v>
      </c>
      <c r="L1871" s="14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9">
        <f t="shared" si="119"/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16"/>
        <v>42371.355729166666</v>
      </c>
      <c r="L1872" s="14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</v>
      </c>
      <c r="R1872" s="9">
        <f t="shared" si="119"/>
        <v>1.9835164835164836</v>
      </c>
      <c r="S1872" t="s">
        <v>8333</v>
      </c>
      <c r="T1872" t="s">
        <v>8335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16"/>
        <v>41923.783576388887</v>
      </c>
      <c r="L1873" s="14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</v>
      </c>
      <c r="R1873" s="9">
        <f t="shared" si="119"/>
        <v>25.637362637362639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16"/>
        <v>42155.129652777774</v>
      </c>
      <c r="L1874" s="14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 s="9">
        <f t="shared" si="119"/>
        <v>1.1648351648351649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16"/>
        <v>42164.615856481483</v>
      </c>
      <c r="L1875" s="14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0.45</v>
      </c>
      <c r="R1875" s="9">
        <f t="shared" si="119"/>
        <v>0.19780219780219779</v>
      </c>
      <c r="S1875" t="s">
        <v>8333</v>
      </c>
      <c r="T1875" t="s">
        <v>8335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16"/>
        <v>42529.969131944439</v>
      </c>
      <c r="L1876" s="14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0.02</v>
      </c>
      <c r="R1876" s="9">
        <f t="shared" si="119"/>
        <v>0.14285714285714285</v>
      </c>
      <c r="S1876" t="s">
        <v>8333</v>
      </c>
      <c r="T1876" t="s">
        <v>8335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16"/>
        <v>42528.899398148147</v>
      </c>
      <c r="L1877" s="14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 s="9">
        <f t="shared" si="119"/>
        <v>0.28021978021978022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16"/>
        <v>41776.284780092588</v>
      </c>
      <c r="L1878" s="14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9">
        <f t="shared" si="119"/>
        <v>0</v>
      </c>
      <c r="S1878" t="s">
        <v>8333</v>
      </c>
      <c r="T1878" t="s">
        <v>8335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16"/>
        <v>42035.029224537036</v>
      </c>
      <c r="L1879" s="14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9">
        <f t="shared" si="119"/>
        <v>0</v>
      </c>
      <c r="S1879" t="s">
        <v>8333</v>
      </c>
      <c r="T1879" t="s">
        <v>8335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16"/>
        <v>41773.008738425924</v>
      </c>
      <c r="L1880" s="14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9">
        <f t="shared" si="119"/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16"/>
        <v>42413.649641203709</v>
      </c>
      <c r="L1881" s="14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 s="9">
        <f t="shared" si="119"/>
        <v>3.2967032967032968E-2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16"/>
        <v>42430.566898148143</v>
      </c>
      <c r="L1882" s="14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20.079999999999998</v>
      </c>
      <c r="R1882" s="9">
        <f t="shared" si="119"/>
        <v>5.5164835164835164</v>
      </c>
      <c r="S1882" t="s">
        <v>8333</v>
      </c>
      <c r="T1882" t="s">
        <v>8335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16"/>
        <v>42043.152650462958</v>
      </c>
      <c r="L1883" s="14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</v>
      </c>
      <c r="R1883" s="9">
        <f t="shared" si="119"/>
        <v>18.976318681318681</v>
      </c>
      <c r="S1883" t="s">
        <v>8325</v>
      </c>
      <c r="T1883" t="s">
        <v>8329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16"/>
        <v>41067.949212962965</v>
      </c>
      <c r="L1884" s="14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100.9</v>
      </c>
      <c r="R1884" s="9">
        <f t="shared" si="119"/>
        <v>18.571428571428573</v>
      </c>
      <c r="S1884" t="s">
        <v>8325</v>
      </c>
      <c r="T1884" t="s">
        <v>8329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16"/>
        <v>40977.948009259257</v>
      </c>
      <c r="L1885" s="14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</v>
      </c>
      <c r="R1885" s="9">
        <f t="shared" si="119"/>
        <v>5.7527472527472527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16"/>
        <v>41205.198321759257</v>
      </c>
      <c r="L1886" s="14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9">
        <f t="shared" si="119"/>
        <v>7.4230769230769234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16"/>
        <v>41099.093865740739</v>
      </c>
      <c r="L1887" s="14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116.33</v>
      </c>
      <c r="R1887" s="9">
        <f t="shared" si="119"/>
        <v>29.241758241758241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16"/>
        <v>41925.906689814816</v>
      </c>
      <c r="L1888" s="14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</v>
      </c>
      <c r="R1888" s="9">
        <f t="shared" si="119"/>
        <v>6.7307692307692308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16"/>
        <v>42323.800138888888</v>
      </c>
      <c r="L1889" s="14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111.17</v>
      </c>
      <c r="R1889" s="9">
        <f t="shared" si="119"/>
        <v>18.324175824175825</v>
      </c>
      <c r="S1889" t="s">
        <v>8325</v>
      </c>
      <c r="T1889" t="s">
        <v>8329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16"/>
        <v>40299.239953703705</v>
      </c>
      <c r="L1890" s="14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9">
        <f t="shared" si="119"/>
        <v>22.813186813186814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16"/>
        <v>41299.793356481481</v>
      </c>
      <c r="L1891" s="14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</v>
      </c>
      <c r="R1891" s="9">
        <f t="shared" si="119"/>
        <v>11.714285714285714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16"/>
        <v>41228.786203703705</v>
      </c>
      <c r="L1892" s="14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144.58000000000001</v>
      </c>
      <c r="R1892" s="9">
        <f t="shared" si="119"/>
        <v>95.330384615384617</v>
      </c>
      <c r="S1892" t="s">
        <v>8325</v>
      </c>
      <c r="T1892" t="s">
        <v>8329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16"/>
        <v>40335.798078703701</v>
      </c>
      <c r="L1893" s="14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</v>
      </c>
      <c r="R1893" s="9">
        <f t="shared" si="119"/>
        <v>57.994505494505496</v>
      </c>
      <c r="S1893" t="s">
        <v>8325</v>
      </c>
      <c r="T1893" t="s">
        <v>8329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16"/>
        <v>40671.637511574074</v>
      </c>
      <c r="L1894" s="14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</v>
      </c>
      <c r="R1894" s="9">
        <f t="shared" si="119"/>
        <v>3.7527472527472527</v>
      </c>
      <c r="S1894" t="s">
        <v>8325</v>
      </c>
      <c r="T1894" t="s">
        <v>8329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16"/>
        <v>40632.94195601852</v>
      </c>
      <c r="L1895" s="14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9">
        <f t="shared" si="119"/>
        <v>14.285714285714286</v>
      </c>
      <c r="S1895" t="s">
        <v>8325</v>
      </c>
      <c r="T1895" t="s">
        <v>8329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16"/>
        <v>40920.904895833337</v>
      </c>
      <c r="L1896" s="14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9">
        <f t="shared" si="119"/>
        <v>6.2912087912087911</v>
      </c>
      <c r="S1896" t="s">
        <v>8325</v>
      </c>
      <c r="T1896" t="s">
        <v>8329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16"/>
        <v>42267.746782407412</v>
      </c>
      <c r="L1897" s="14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101.72</v>
      </c>
      <c r="R1897" s="9">
        <f t="shared" si="119"/>
        <v>50.703296703296701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16"/>
        <v>40981.710243055553</v>
      </c>
      <c r="L1898" s="14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123.95</v>
      </c>
      <c r="R1898" s="9">
        <f t="shared" si="119"/>
        <v>3.0714285714285716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16"/>
        <v>41680.583402777782</v>
      </c>
      <c r="L1899" s="14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102.46</v>
      </c>
      <c r="R1899" s="9">
        <f t="shared" si="119"/>
        <v>35.747252747252745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16"/>
        <v>42366.192974537036</v>
      </c>
      <c r="L1900" s="14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9">
        <f t="shared" si="119"/>
        <v>7.9395604395604398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16"/>
        <v>42058.941736111112</v>
      </c>
      <c r="L1901" s="14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133.33000000000001</v>
      </c>
      <c r="R1901" s="9">
        <f t="shared" si="119"/>
        <v>6.5934065934065931</v>
      </c>
      <c r="S1901" t="s">
        <v>8325</v>
      </c>
      <c r="T1901" t="s">
        <v>8329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16"/>
        <v>41160.871886574074</v>
      </c>
      <c r="L1902" s="14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</v>
      </c>
      <c r="R1902" s="9">
        <f t="shared" si="119"/>
        <v>15.022582417582418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16"/>
        <v>42116.54315972222</v>
      </c>
      <c r="L1903" s="14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2.7</v>
      </c>
      <c r="R1903" s="9">
        <f t="shared" si="119"/>
        <v>14.67032967032967</v>
      </c>
      <c r="S1903" t="s">
        <v>8319</v>
      </c>
      <c r="T1903" t="s">
        <v>8348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16"/>
        <v>42037.789895833332</v>
      </c>
      <c r="L1904" s="14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 s="9">
        <f t="shared" si="119"/>
        <v>6.5934065934065936E-2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16"/>
        <v>42702.770729166667</v>
      </c>
      <c r="L1905" s="14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 s="9">
        <f t="shared" si="119"/>
        <v>7.6813186813186816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16"/>
        <v>42326.685428240744</v>
      </c>
      <c r="L1906" s="14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 s="9">
        <f t="shared" si="119"/>
        <v>0.27472527472527475</v>
      </c>
      <c r="S1906" t="s">
        <v>8319</v>
      </c>
      <c r="T1906" t="s">
        <v>8348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16"/>
        <v>41859.925856481481</v>
      </c>
      <c r="L1907" s="14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0.17</v>
      </c>
      <c r="R1907" s="9">
        <f t="shared" si="119"/>
        <v>0.23076923076923078</v>
      </c>
      <c r="S1907" t="s">
        <v>8319</v>
      </c>
      <c r="T1907" t="s">
        <v>8348</v>
      </c>
    </row>
    <row r="1908" spans="1:20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16"/>
        <v>42514.671099537038</v>
      </c>
      <c r="L1908" s="14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9">
        <f t="shared" si="119"/>
        <v>117.47252747252747</v>
      </c>
      <c r="S1908" t="s">
        <v>8319</v>
      </c>
      <c r="T1908" t="s">
        <v>8348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16"/>
        <v>41767.587094907409</v>
      </c>
      <c r="L1909" s="14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0.28000000000000003</v>
      </c>
      <c r="R1909" s="9">
        <f t="shared" si="119"/>
        <v>0.46703296703296704</v>
      </c>
      <c r="S1909" t="s">
        <v>8319</v>
      </c>
      <c r="T1909" t="s">
        <v>8348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16"/>
        <v>42703.917824074073</v>
      </c>
      <c r="L1910" s="14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</v>
      </c>
      <c r="R1910" s="9">
        <f t="shared" si="119"/>
        <v>2.3791208791208791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16"/>
        <v>41905.429155092592</v>
      </c>
      <c r="L1911" s="14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</v>
      </c>
      <c r="R1911" s="9">
        <f t="shared" si="119"/>
        <v>27.137362637362639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16"/>
        <v>42264.963159722218</v>
      </c>
      <c r="L1912" s="14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39.4</v>
      </c>
      <c r="R1912" s="9">
        <f t="shared" si="119"/>
        <v>183.98901098901098</v>
      </c>
      <c r="S1912" t="s">
        <v>8319</v>
      </c>
      <c r="T1912" t="s">
        <v>8348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16"/>
        <v>41830.033958333333</v>
      </c>
      <c r="L1913" s="14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0.02</v>
      </c>
      <c r="R1913" s="9">
        <f t="shared" si="119"/>
        <v>5.4945054945054944E-2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16"/>
        <v>42129.226388888885</v>
      </c>
      <c r="L1914" s="14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9">
        <f t="shared" si="119"/>
        <v>16.291208791208792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16"/>
        <v>41890.511319444442</v>
      </c>
      <c r="L1915" s="14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1.33</v>
      </c>
      <c r="R1915" s="9">
        <f t="shared" si="119"/>
        <v>3.5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16"/>
        <v>41929.174456018518</v>
      </c>
      <c r="L1916" s="14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9.01</v>
      </c>
      <c r="R1916" s="9">
        <f t="shared" si="119"/>
        <v>0.32967032967032966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16"/>
        <v>41864.04886574074</v>
      </c>
      <c r="L1917" s="14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 s="9">
        <f t="shared" si="119"/>
        <v>4.3956043956043959E-2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16"/>
        <v>42656.717303240745</v>
      </c>
      <c r="L1918" s="14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 s="9">
        <f t="shared" si="119"/>
        <v>0.56043956043956045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16"/>
        <v>42746.270057870366</v>
      </c>
      <c r="L1919" s="14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</v>
      </c>
      <c r="R1919" s="9">
        <f t="shared" si="119"/>
        <v>1126.5109890109891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16"/>
        <v>41828.789942129632</v>
      </c>
      <c r="L1920" s="14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 s="9">
        <f t="shared" si="119"/>
        <v>1.4285714285714286</v>
      </c>
      <c r="S1920" t="s">
        <v>8319</v>
      </c>
      <c r="T1920" t="s">
        <v>8348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16"/>
        <v>42113.875567129624</v>
      </c>
      <c r="L1921" s="14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9">
        <f t="shared" si="119"/>
        <v>1.3021978021978022</v>
      </c>
      <c r="S1921" t="s">
        <v>8319</v>
      </c>
      <c r="T1921" t="s">
        <v>8348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si="116"/>
        <v>42270.875706018516</v>
      </c>
      <c r="L1922" s="14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 s="9">
        <f t="shared" si="119"/>
        <v>23.642857142857142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ref="K1923:K1986" si="120">(((J1923/60)/60)/24)+DATE(1970,1,1)</f>
        <v>41074.221562500003</v>
      </c>
      <c r="L1923" s="14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ROUND((E1923/D1923)*100,2)</f>
        <v>136.80000000000001</v>
      </c>
      <c r="R1923" s="9">
        <f t="shared" ref="R1923:R1986" si="123">E1923/182</f>
        <v>11.274725274725276</v>
      </c>
      <c r="S1923" t="s">
        <v>8325</v>
      </c>
      <c r="T1923" t="s">
        <v>8329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20"/>
        <v>41590.255868055552</v>
      </c>
      <c r="L1924" s="14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9">
        <f t="shared" si="123"/>
        <v>12.697802197802197</v>
      </c>
      <c r="S1924" t="s">
        <v>8325</v>
      </c>
      <c r="T1924" t="s">
        <v>8329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20"/>
        <v>40772.848749999997</v>
      </c>
      <c r="L1925" s="14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240.8</v>
      </c>
      <c r="R1925" s="9">
        <f t="shared" si="123"/>
        <v>1.6538461538461537</v>
      </c>
      <c r="S1925" t="s">
        <v>8325</v>
      </c>
      <c r="T1925" t="s">
        <v>8329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20"/>
        <v>41626.761053240742</v>
      </c>
      <c r="L1926" s="14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114.4</v>
      </c>
      <c r="R1926" s="9">
        <f t="shared" si="123"/>
        <v>18.857142857142858</v>
      </c>
      <c r="S1926" t="s">
        <v>8325</v>
      </c>
      <c r="T1926" t="s">
        <v>8329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20"/>
        <v>41535.90148148148</v>
      </c>
      <c r="L1927" s="14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</v>
      </c>
      <c r="R1927" s="9">
        <f t="shared" si="123"/>
        <v>9.0934065934065931</v>
      </c>
      <c r="S1927" t="s">
        <v>8325</v>
      </c>
      <c r="T1927" t="s">
        <v>8329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20"/>
        <v>40456.954351851848</v>
      </c>
      <c r="L1928" s="14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195.38</v>
      </c>
      <c r="R1928" s="9">
        <f t="shared" si="123"/>
        <v>16.102692307692308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20"/>
        <v>40960.861562500002</v>
      </c>
      <c r="L1929" s="14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</v>
      </c>
      <c r="R1929" s="9">
        <f t="shared" si="123"/>
        <v>3.4065934065934065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20"/>
        <v>41371.648078703707</v>
      </c>
      <c r="L1930" s="14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103.14</v>
      </c>
      <c r="R1930" s="9">
        <f t="shared" si="123"/>
        <v>14.450549450549451</v>
      </c>
      <c r="S1930" t="s">
        <v>8325</v>
      </c>
      <c r="T1930" t="s">
        <v>8329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20"/>
        <v>40687.021597222221</v>
      </c>
      <c r="L1931" s="14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</v>
      </c>
      <c r="R1931" s="9">
        <f t="shared" si="123"/>
        <v>17.637362637362639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20"/>
        <v>41402.558819444443</v>
      </c>
      <c r="L1932" s="14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9">
        <f t="shared" si="123"/>
        <v>6.9780219780219781</v>
      </c>
      <c r="S1932" t="s">
        <v>8325</v>
      </c>
      <c r="T1932" t="s">
        <v>8329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20"/>
        <v>41037.892465277779</v>
      </c>
      <c r="L1933" s="14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</v>
      </c>
      <c r="R1933" s="9">
        <f t="shared" si="123"/>
        <v>13.252857142857144</v>
      </c>
      <c r="S1933" t="s">
        <v>8325</v>
      </c>
      <c r="T1933" t="s">
        <v>8329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20"/>
        <v>40911.809872685182</v>
      </c>
      <c r="L1934" s="14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</v>
      </c>
      <c r="R1934" s="9">
        <f t="shared" si="123"/>
        <v>30.862637362637361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20"/>
        <v>41879.130868055552</v>
      </c>
      <c r="L1935" s="14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</v>
      </c>
      <c r="R1935" s="9">
        <f t="shared" si="123"/>
        <v>56.846153846153847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20"/>
        <v>40865.867141203707</v>
      </c>
      <c r="L1936" s="14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123.62</v>
      </c>
      <c r="R1936" s="9">
        <f t="shared" si="123"/>
        <v>33.96153846153846</v>
      </c>
      <c r="S1936" t="s">
        <v>8325</v>
      </c>
      <c r="T1936" t="s">
        <v>8329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20"/>
        <v>41773.932534722226</v>
      </c>
      <c r="L1937" s="14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9">
        <f t="shared" si="123"/>
        <v>14.890109890109891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20"/>
        <v>40852.889699074076</v>
      </c>
      <c r="L1938" s="14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</v>
      </c>
      <c r="R1938" s="9">
        <f t="shared" si="123"/>
        <v>48.01653846153846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20"/>
        <v>41059.118993055556</v>
      </c>
      <c r="L1939" s="14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187.25</v>
      </c>
      <c r="R1939" s="9">
        <f t="shared" si="123"/>
        <v>6.1729120879120885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20"/>
        <v>41426.259618055556</v>
      </c>
      <c r="L1940" s="14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</v>
      </c>
      <c r="R1940" s="9">
        <f t="shared" si="123"/>
        <v>95.549450549450555</v>
      </c>
      <c r="S1940" t="s">
        <v>8325</v>
      </c>
      <c r="T1940" t="s">
        <v>8329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20"/>
        <v>41313.985046296293</v>
      </c>
      <c r="L1941" s="14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9">
        <f t="shared" si="123"/>
        <v>60.824175824175825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20"/>
        <v>40670.507326388892</v>
      </c>
      <c r="L1942" s="14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</v>
      </c>
      <c r="R1942" s="9">
        <f t="shared" si="123"/>
        <v>6.104395604395604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20"/>
        <v>41744.290868055556</v>
      </c>
      <c r="L1943" s="14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126.12</v>
      </c>
      <c r="R1943" s="9">
        <f t="shared" si="123"/>
        <v>1732.395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20"/>
        <v>40638.828009259261</v>
      </c>
      <c r="L1944" s="14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</v>
      </c>
      <c r="R1944" s="9">
        <f t="shared" si="123"/>
        <v>45.639670329670331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20"/>
        <v>42548.269861111112</v>
      </c>
      <c r="L1945" s="14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1705.25</v>
      </c>
      <c r="R1945" s="9">
        <f t="shared" si="123"/>
        <v>936.95054945054949</v>
      </c>
      <c r="S1945" t="s">
        <v>8319</v>
      </c>
      <c r="T1945" t="s">
        <v>8349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20"/>
        <v>41730.584374999999</v>
      </c>
      <c r="L1946" s="14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788.06</v>
      </c>
      <c r="R1946" s="9">
        <f t="shared" si="123"/>
        <v>1731.99010989011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20"/>
        <v>42157.251828703709</v>
      </c>
      <c r="L1947" s="14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348.02</v>
      </c>
      <c r="R1947" s="9">
        <f t="shared" si="123"/>
        <v>1912.1868131868132</v>
      </c>
      <c r="S1947" t="s">
        <v>8319</v>
      </c>
      <c r="T1947" t="s">
        <v>8349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20"/>
        <v>41689.150011574071</v>
      </c>
      <c r="L1948" s="14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149.75</v>
      </c>
      <c r="R1948" s="9">
        <f t="shared" si="123"/>
        <v>61.708791208791212</v>
      </c>
      <c r="S1948" t="s">
        <v>8319</v>
      </c>
      <c r="T1948" t="s">
        <v>8349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20"/>
        <v>40102.918055555558</v>
      </c>
      <c r="L1949" s="14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</v>
      </c>
      <c r="R1949" s="9">
        <f t="shared" si="123"/>
        <v>4.423461538461539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20"/>
        <v>42473.604270833333</v>
      </c>
      <c r="L1950" s="14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</v>
      </c>
      <c r="R1950" s="9">
        <f t="shared" si="123"/>
        <v>4396.7637362637361</v>
      </c>
      <c r="S1950" t="s">
        <v>8319</v>
      </c>
      <c r="T1950" t="s">
        <v>8349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20"/>
        <v>41800.423043981478</v>
      </c>
      <c r="L1951" s="14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</v>
      </c>
      <c r="R1951" s="9">
        <f t="shared" si="123"/>
        <v>291.21593406593411</v>
      </c>
      <c r="S1951" t="s">
        <v>8319</v>
      </c>
      <c r="T1951" t="s">
        <v>8349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20"/>
        <v>40624.181400462963</v>
      </c>
      <c r="L1952" s="14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200.52</v>
      </c>
      <c r="R1952" s="9">
        <f t="shared" si="123"/>
        <v>528.84043956043956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20"/>
        <v>42651.420567129629</v>
      </c>
      <c r="L1953" s="14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</v>
      </c>
      <c r="R1953" s="9">
        <f t="shared" si="123"/>
        <v>583.63736263736268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20"/>
        <v>41526.60665509259</v>
      </c>
      <c r="L1954" s="14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</v>
      </c>
      <c r="R1954" s="9">
        <f t="shared" si="123"/>
        <v>381.67763736263737</v>
      </c>
      <c r="S1954" t="s">
        <v>8319</v>
      </c>
      <c r="T1954" t="s">
        <v>8349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20"/>
        <v>40941.199826388889</v>
      </c>
      <c r="L1955" s="14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225.95</v>
      </c>
      <c r="R1955" s="9">
        <f t="shared" si="123"/>
        <v>186.21978021978023</v>
      </c>
      <c r="S1955" t="s">
        <v>8319</v>
      </c>
      <c r="T1955" t="s">
        <v>8349</v>
      </c>
    </row>
    <row r="1956" spans="1:20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20"/>
        <v>42394.580740740741</v>
      </c>
      <c r="L1956" s="14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698.95</v>
      </c>
      <c r="R1956" s="9">
        <f t="shared" si="123"/>
        <v>1920.1868131868132</v>
      </c>
      <c r="S1956" t="s">
        <v>8319</v>
      </c>
      <c r="T1956" t="s">
        <v>8349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20"/>
        <v>41020.271770833337</v>
      </c>
      <c r="L1957" s="14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398.6</v>
      </c>
      <c r="R1957" s="9">
        <f t="shared" si="123"/>
        <v>919.83527472527464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20"/>
        <v>42067.923668981486</v>
      </c>
      <c r="L1958" s="14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294.02999999999997</v>
      </c>
      <c r="R1958" s="9">
        <f t="shared" si="123"/>
        <v>969.34065934065939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20"/>
        <v>41179.098530092589</v>
      </c>
      <c r="L1959" s="14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</v>
      </c>
      <c r="R1959" s="9">
        <f t="shared" si="123"/>
        <v>276.10664835164835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20"/>
        <v>41326.987974537034</v>
      </c>
      <c r="L1960" s="14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</v>
      </c>
      <c r="R1960" s="9">
        <f t="shared" si="123"/>
        <v>552.14296703296702</v>
      </c>
      <c r="S1960" t="s">
        <v>8319</v>
      </c>
      <c r="T1960" t="s">
        <v>8349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20"/>
        <v>41871.845601851855</v>
      </c>
      <c r="L1961" s="14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156.72999999999999</v>
      </c>
      <c r="R1961" s="9">
        <f t="shared" si="123"/>
        <v>86.117802197802206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20"/>
        <v>41964.362743055557</v>
      </c>
      <c r="L1962" s="14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</v>
      </c>
      <c r="R1962" s="9">
        <f t="shared" si="123"/>
        <v>453.47252747252747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20"/>
        <v>41148.194641203707</v>
      </c>
      <c r="L1963" s="14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1105.3800000000001</v>
      </c>
      <c r="R1963" s="9">
        <f t="shared" si="123"/>
        <v>607.3523076923077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20"/>
        <v>41742.780509259261</v>
      </c>
      <c r="L1964" s="14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192.93</v>
      </c>
      <c r="R1964" s="9">
        <f t="shared" si="123"/>
        <v>106.00274725274726</v>
      </c>
      <c r="S1964" t="s">
        <v>8319</v>
      </c>
      <c r="T1964" t="s">
        <v>8349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20"/>
        <v>41863.429791666669</v>
      </c>
      <c r="L1965" s="14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</v>
      </c>
      <c r="R1965" s="9">
        <f t="shared" si="123"/>
        <v>132.46153846153845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20"/>
        <v>42452.272824074069</v>
      </c>
      <c r="L1966" s="14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259.58</v>
      </c>
      <c r="R1966" s="9">
        <f t="shared" si="123"/>
        <v>1272.214945054945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20"/>
        <v>40898.089236111111</v>
      </c>
      <c r="L1967" s="14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9">
        <f t="shared" si="123"/>
        <v>72.054945054945051</v>
      </c>
      <c r="S1967" t="s">
        <v>8319</v>
      </c>
      <c r="T1967" t="s">
        <v>8349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20"/>
        <v>41835.540486111109</v>
      </c>
      <c r="L1968" s="14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</v>
      </c>
      <c r="R1968" s="9">
        <f t="shared" si="123"/>
        <v>1135.951043956044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20"/>
        <v>41730.663530092592</v>
      </c>
      <c r="L1969" s="14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9">
        <f t="shared" si="123"/>
        <v>406.73626373626371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20"/>
        <v>42676.586979166663</v>
      </c>
      <c r="L1970" s="14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284.97000000000003</v>
      </c>
      <c r="R1970" s="9">
        <f t="shared" si="123"/>
        <v>782.87362637362639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20"/>
        <v>42557.792453703703</v>
      </c>
      <c r="L1971" s="14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9">
        <f t="shared" si="123"/>
        <v>636.35164835164835</v>
      </c>
      <c r="S1971" t="s">
        <v>8319</v>
      </c>
      <c r="T1971" t="s">
        <v>8349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20"/>
        <v>41324.193298611113</v>
      </c>
      <c r="L1972" s="14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9">
        <f t="shared" si="123"/>
        <v>310.93406593406593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20"/>
        <v>41561.500706018516</v>
      </c>
      <c r="L1973" s="14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263.02999999999997</v>
      </c>
      <c r="R1973" s="9">
        <f t="shared" si="123"/>
        <v>5780.8289560439571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20"/>
        <v>41201.012083333335</v>
      </c>
      <c r="L1974" s="14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9">
        <f t="shared" si="123"/>
        <v>92.64835164835165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20"/>
        <v>42549.722962962958</v>
      </c>
      <c r="L1975" s="14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</v>
      </c>
      <c r="R1975" s="9">
        <f t="shared" si="123"/>
        <v>2794.0934615384617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20"/>
        <v>41445.334131944444</v>
      </c>
      <c r="L1976" s="14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375.5</v>
      </c>
      <c r="R1976" s="9">
        <f t="shared" si="123"/>
        <v>412.63296703296703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20"/>
        <v>41313.755219907405</v>
      </c>
      <c r="L1977" s="14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208.71</v>
      </c>
      <c r="R1977" s="9">
        <f t="shared" si="123"/>
        <v>183.47989010989008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20"/>
        <v>41438.899594907409</v>
      </c>
      <c r="L1978" s="14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9">
        <f t="shared" si="123"/>
        <v>76.175824175824175</v>
      </c>
      <c r="S1978" t="s">
        <v>8319</v>
      </c>
      <c r="T1978" t="s">
        <v>8349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20"/>
        <v>42311.216898148152</v>
      </c>
      <c r="L1979" s="14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9">
        <f t="shared" si="123"/>
        <v>1105.3021978021977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20"/>
        <v>41039.225601851853</v>
      </c>
      <c r="L1980" s="14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1026.8499999999999</v>
      </c>
      <c r="R1980" s="9">
        <f t="shared" si="123"/>
        <v>2821.0031318681317</v>
      </c>
      <c r="S1980" t="s">
        <v>8319</v>
      </c>
      <c r="T1980" t="s">
        <v>8349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20"/>
        <v>42290.460023148145</v>
      </c>
      <c r="L1981" s="14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</v>
      </c>
      <c r="R1981" s="9">
        <f t="shared" si="123"/>
        <v>1262.650054945055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20"/>
        <v>42423.542384259257</v>
      </c>
      <c r="L1982" s="14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</v>
      </c>
      <c r="R1982" s="9">
        <f t="shared" si="123"/>
        <v>974.79126373626377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20"/>
        <v>41799.725289351853</v>
      </c>
      <c r="L1983" s="14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 s="9">
        <f t="shared" si="123"/>
        <v>2.0934065934065935</v>
      </c>
      <c r="S1983" t="s">
        <v>8338</v>
      </c>
      <c r="T1983" t="s">
        <v>8350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20"/>
        <v>42678.586655092593</v>
      </c>
      <c r="L1984" s="14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9">
        <f t="shared" si="123"/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20"/>
        <v>42593.011782407411</v>
      </c>
      <c r="L1985" s="14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 s="9">
        <f t="shared" si="123"/>
        <v>7.7967032967032965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si="120"/>
        <v>41913.790289351848</v>
      </c>
      <c r="L1986" s="14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21.15</v>
      </c>
      <c r="R1986" s="9">
        <f t="shared" si="123"/>
        <v>17.428571428571427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ref="K1987:K2050" si="124">(((J1987/60)/60)/24)+DATE(1970,1,1)</f>
        <v>42555.698738425926</v>
      </c>
      <c r="L1987" s="14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ROUND((E1987/D1987)*100,2)</f>
        <v>3.19</v>
      </c>
      <c r="R1987" s="9">
        <f t="shared" ref="R1987:R2050" si="127">E1987/182</f>
        <v>0.28021978021978022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24"/>
        <v>42413.433831018512</v>
      </c>
      <c r="L1988" s="14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 s="9">
        <f t="shared" si="127"/>
        <v>5.4945054945054949E-3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24"/>
        <v>42034.639768518522</v>
      </c>
      <c r="L1989" s="14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</v>
      </c>
      <c r="R1989" s="9">
        <f t="shared" si="127"/>
        <v>12.835164835164836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24"/>
        <v>42206.763217592597</v>
      </c>
      <c r="L1990" s="14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0.42</v>
      </c>
      <c r="R1990" s="9">
        <f t="shared" si="127"/>
        <v>0.13736263736263737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24"/>
        <v>42685.680648148147</v>
      </c>
      <c r="L1991" s="14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 s="9">
        <f t="shared" si="127"/>
        <v>0.27472527472527475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24"/>
        <v>42398.195972222224</v>
      </c>
      <c r="L1992" s="14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16.97</v>
      </c>
      <c r="R1992" s="9">
        <f t="shared" si="127"/>
        <v>2.7967032967032965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24"/>
        <v>42167.89335648148</v>
      </c>
      <c r="L1993" s="14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</v>
      </c>
      <c r="R1993" s="9">
        <f t="shared" si="127"/>
        <v>0.76923076923076927</v>
      </c>
      <c r="S1993" t="s">
        <v>8338</v>
      </c>
      <c r="T1993" t="s">
        <v>8350</v>
      </c>
    </row>
    <row r="1994" spans="1:20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24"/>
        <v>42023.143414351856</v>
      </c>
      <c r="L1994" s="14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</v>
      </c>
      <c r="R1994" s="9">
        <f t="shared" si="127"/>
        <v>1.098901098901099E-2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24"/>
        <v>42329.58839120371</v>
      </c>
      <c r="L1995" s="14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9">
        <f t="shared" si="127"/>
        <v>0</v>
      </c>
      <c r="S1995" t="s">
        <v>8338</v>
      </c>
      <c r="T1995" t="s">
        <v>8350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24"/>
        <v>42651.006273148145</v>
      </c>
      <c r="L1996" s="14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9">
        <f t="shared" si="127"/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24"/>
        <v>42181.902037037042</v>
      </c>
      <c r="L1997" s="14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 s="9">
        <f t="shared" si="127"/>
        <v>0.42857142857142855</v>
      </c>
      <c r="S1997" t="s">
        <v>8338</v>
      </c>
      <c r="T1997" t="s">
        <v>8350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24"/>
        <v>41800.819571759261</v>
      </c>
      <c r="L1998" s="14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9">
        <f t="shared" si="127"/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24"/>
        <v>41847.930694444447</v>
      </c>
      <c r="L1999" s="14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9">
        <f t="shared" si="127"/>
        <v>0</v>
      </c>
      <c r="S1999" t="s">
        <v>8338</v>
      </c>
      <c r="T1999" t="s">
        <v>8350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24"/>
        <v>41807.118495370371</v>
      </c>
      <c r="L2000" s="14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</v>
      </c>
      <c r="R2000" s="9">
        <f t="shared" si="127"/>
        <v>3.598901098901099</v>
      </c>
      <c r="S2000" t="s">
        <v>8338</v>
      </c>
      <c r="T2000" t="s">
        <v>8350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24"/>
        <v>41926.482731481483</v>
      </c>
      <c r="L2001" s="14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</v>
      </c>
      <c r="R2001" s="9">
        <f t="shared" si="127"/>
        <v>1.2967032967032968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24"/>
        <v>42345.951539351852</v>
      </c>
      <c r="L2002" s="14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9">
        <f t="shared" si="127"/>
        <v>3.4340659340659339</v>
      </c>
      <c r="S2002" t="s">
        <v>8338</v>
      </c>
      <c r="T2002" t="s">
        <v>8350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24"/>
        <v>42136.209675925929</v>
      </c>
      <c r="L2003" s="14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382.13</v>
      </c>
      <c r="R2003" s="9">
        <f t="shared" si="127"/>
        <v>1154.7857142857142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24"/>
        <v>42728.71230324074</v>
      </c>
      <c r="L2004" s="14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</v>
      </c>
      <c r="R2004" s="9">
        <f t="shared" si="127"/>
        <v>595.58851648351651</v>
      </c>
      <c r="S2004" t="s">
        <v>8319</v>
      </c>
      <c r="T2004" t="s">
        <v>8349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24"/>
        <v>40347.125601851854</v>
      </c>
      <c r="L2005" s="14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9">
        <f t="shared" si="127"/>
        <v>8.5714285714285712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24"/>
        <v>41800.604895833334</v>
      </c>
      <c r="L2006" s="14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</v>
      </c>
      <c r="R2006" s="9">
        <f t="shared" si="127"/>
        <v>644.01230769230767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24"/>
        <v>41535.812708333331</v>
      </c>
      <c r="L2007" s="14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</v>
      </c>
      <c r="R2007" s="9">
        <f t="shared" si="127"/>
        <v>203.86829670329669</v>
      </c>
      <c r="S2007" t="s">
        <v>8319</v>
      </c>
      <c r="T2007" t="s">
        <v>8349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24"/>
        <v>41941.500520833331</v>
      </c>
      <c r="L2008" s="14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 s="9">
        <f t="shared" si="127"/>
        <v>680.87912087912093</v>
      </c>
      <c r="S2008" t="s">
        <v>8319</v>
      </c>
      <c r="T2008" t="s">
        <v>8349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24"/>
        <v>40347.837800925925</v>
      </c>
      <c r="L2009" s="14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115.71</v>
      </c>
      <c r="R2009" s="9">
        <f t="shared" si="127"/>
        <v>63.576483516483513</v>
      </c>
      <c r="S2009" t="s">
        <v>8319</v>
      </c>
      <c r="T2009" t="s">
        <v>8349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24"/>
        <v>40761.604421296295</v>
      </c>
      <c r="L2010" s="14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</v>
      </c>
      <c r="R2010" s="9">
        <f t="shared" si="127"/>
        <v>10.104395604395604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24"/>
        <v>42661.323414351849</v>
      </c>
      <c r="L2011" s="14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305.16000000000003</v>
      </c>
      <c r="R2011" s="9">
        <f t="shared" si="127"/>
        <v>838.34615384615381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24"/>
        <v>42570.996423611112</v>
      </c>
      <c r="L2012" s="14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</v>
      </c>
      <c r="R2012" s="9">
        <f t="shared" si="127"/>
        <v>527.55989010989003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24"/>
        <v>42347.358483796299</v>
      </c>
      <c r="L2013" s="14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</v>
      </c>
      <c r="R2013" s="9">
        <f t="shared" si="127"/>
        <v>2251.5494505494507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24"/>
        <v>42010.822233796294</v>
      </c>
      <c r="L2014" s="14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</v>
      </c>
      <c r="R2014" s="9">
        <f t="shared" si="127"/>
        <v>64.532967032967036</v>
      </c>
      <c r="S2014" t="s">
        <v>8319</v>
      </c>
      <c r="T2014" t="s">
        <v>8349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24"/>
        <v>42499.960810185185</v>
      </c>
      <c r="L2015" s="14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</v>
      </c>
      <c r="R2015" s="9">
        <f t="shared" si="127"/>
        <v>4350.8901098901097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24"/>
        <v>41324.214571759258</v>
      </c>
      <c r="L2016" s="14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</v>
      </c>
      <c r="R2016" s="9">
        <f t="shared" si="127"/>
        <v>12879.860824175823</v>
      </c>
      <c r="S2016" t="s">
        <v>8319</v>
      </c>
      <c r="T2016" t="s">
        <v>8349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24"/>
        <v>40765.876886574071</v>
      </c>
      <c r="L2017" s="14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</v>
      </c>
      <c r="R2017" s="9">
        <f t="shared" si="127"/>
        <v>44.703351648351649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24"/>
        <v>41312.88077546296</v>
      </c>
      <c r="L2018" s="14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</v>
      </c>
      <c r="R2018" s="9">
        <f t="shared" si="127"/>
        <v>506.34186813186813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24"/>
        <v>40961.057349537034</v>
      </c>
      <c r="L2019" s="14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</v>
      </c>
      <c r="R2019" s="9">
        <f t="shared" si="127"/>
        <v>171.84395604395604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24"/>
        <v>42199.365844907406</v>
      </c>
      <c r="L2020" s="14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</v>
      </c>
      <c r="R2020" s="9">
        <f t="shared" si="127"/>
        <v>365.15510989010988</v>
      </c>
      <c r="S2020" t="s">
        <v>8319</v>
      </c>
      <c r="T2020" t="s">
        <v>8349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24"/>
        <v>42605.70857638889</v>
      </c>
      <c r="L2021" s="14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484.91</v>
      </c>
      <c r="R2021" s="9">
        <f t="shared" si="127"/>
        <v>1065.7357142857143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24"/>
        <v>41737.097499999996</v>
      </c>
      <c r="L2022" s="14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</v>
      </c>
      <c r="R2022" s="9">
        <f t="shared" si="127"/>
        <v>15.851648351648352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24"/>
        <v>41861.070567129631</v>
      </c>
      <c r="L2023" s="14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9">
        <f t="shared" si="127"/>
        <v>77.22527472527473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24"/>
        <v>42502.569120370375</v>
      </c>
      <c r="L2024" s="14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125.14</v>
      </c>
      <c r="R2024" s="9">
        <f t="shared" si="127"/>
        <v>687.56593406593402</v>
      </c>
      <c r="S2024" t="s">
        <v>8319</v>
      </c>
      <c r="T2024" t="s">
        <v>8349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24"/>
        <v>42136.420752314814</v>
      </c>
      <c r="L2025" s="14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161.46</v>
      </c>
      <c r="R2025" s="9">
        <f t="shared" si="127"/>
        <v>887.13736263736268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24"/>
        <v>41099.966944444444</v>
      </c>
      <c r="L2026" s="14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9">
        <f t="shared" si="127"/>
        <v>128.64835164835165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24"/>
        <v>42136.184560185182</v>
      </c>
      <c r="L2027" s="14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201.15</v>
      </c>
      <c r="R2027" s="9">
        <f t="shared" si="127"/>
        <v>884.17582417582423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24"/>
        <v>41704.735937500001</v>
      </c>
      <c r="L2028" s="14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133.47999999999999</v>
      </c>
      <c r="R2028" s="9">
        <f t="shared" si="127"/>
        <v>183.35587912087911</v>
      </c>
      <c r="S2028" t="s">
        <v>8319</v>
      </c>
      <c r="T2028" t="s">
        <v>8349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24"/>
        <v>42048.813877314817</v>
      </c>
      <c r="L2029" s="14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120.25</v>
      </c>
      <c r="R2029" s="9">
        <f t="shared" si="127"/>
        <v>660.70879120879124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24"/>
        <v>40215.919050925928</v>
      </c>
      <c r="L2030" s="14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126.17</v>
      </c>
      <c r="R2030" s="9">
        <f t="shared" si="127"/>
        <v>20.796703296703296</v>
      </c>
      <c r="S2030" t="s">
        <v>8319</v>
      </c>
      <c r="T2030" t="s">
        <v>8349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24"/>
        <v>41848.021770833337</v>
      </c>
      <c r="L2031" s="14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9">
        <f t="shared" si="127"/>
        <v>49.615384615384613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24"/>
        <v>41212.996481481481</v>
      </c>
      <c r="L2032" s="14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226.24</v>
      </c>
      <c r="R2032" s="9">
        <f t="shared" si="127"/>
        <v>407.32967032967031</v>
      </c>
      <c r="S2032" t="s">
        <v>8319</v>
      </c>
      <c r="T2032" t="s">
        <v>8349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24"/>
        <v>41975.329317129625</v>
      </c>
      <c r="L2033" s="14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9">
        <f t="shared" si="127"/>
        <v>330.63186813186815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24"/>
        <v>42689.565671296295</v>
      </c>
      <c r="L2034" s="14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304.19</v>
      </c>
      <c r="R2034" s="9">
        <f t="shared" si="127"/>
        <v>417.84065934065933</v>
      </c>
      <c r="S2034" t="s">
        <v>8319</v>
      </c>
      <c r="T2034" t="s">
        <v>8349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24"/>
        <v>41725.082384259258</v>
      </c>
      <c r="L2035" s="14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178.68</v>
      </c>
      <c r="R2035" s="9">
        <f t="shared" si="127"/>
        <v>245.43406593406593</v>
      </c>
      <c r="S2035" t="s">
        <v>8319</v>
      </c>
      <c r="T2035" t="s">
        <v>8349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24"/>
        <v>42076.130011574074</v>
      </c>
      <c r="L2036" s="14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386.82</v>
      </c>
      <c r="R2036" s="9">
        <f t="shared" si="127"/>
        <v>1657.7999450549453</v>
      </c>
      <c r="S2036" t="s">
        <v>8319</v>
      </c>
      <c r="T2036" t="s">
        <v>8349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24"/>
        <v>42311.625081018516</v>
      </c>
      <c r="L2037" s="14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211.04</v>
      </c>
      <c r="R2037" s="9">
        <f t="shared" si="127"/>
        <v>927.63263736263741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24"/>
        <v>41738.864803240744</v>
      </c>
      <c r="L2038" s="14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131.66999999999999</v>
      </c>
      <c r="R2038" s="9">
        <f t="shared" si="127"/>
        <v>217.03571428571428</v>
      </c>
      <c r="S2038" t="s">
        <v>8319</v>
      </c>
      <c r="T2038" t="s">
        <v>8349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24"/>
        <v>41578.210104166668</v>
      </c>
      <c r="L2039" s="14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300.48</v>
      </c>
      <c r="R2039" s="9">
        <f t="shared" si="127"/>
        <v>165.09692307692308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24"/>
        <v>41424.27107638889</v>
      </c>
      <c r="L2040" s="14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</v>
      </c>
      <c r="R2040" s="9">
        <f t="shared" si="127"/>
        <v>184.84065934065933</v>
      </c>
      <c r="S2040" t="s">
        <v>8319</v>
      </c>
      <c r="T2040" t="s">
        <v>8349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24"/>
        <v>42675.438946759255</v>
      </c>
      <c r="L2041" s="14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136.22</v>
      </c>
      <c r="R2041" s="9">
        <f t="shared" si="127"/>
        <v>935.55494505494505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24"/>
        <v>41578.927118055559</v>
      </c>
      <c r="L2042" s="14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</v>
      </c>
      <c r="R2042" s="9">
        <f t="shared" si="127"/>
        <v>40.907362637362638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24"/>
        <v>42654.525775462964</v>
      </c>
      <c r="L2043" s="14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</v>
      </c>
      <c r="R2043" s="9">
        <f t="shared" si="127"/>
        <v>94.928571428571431</v>
      </c>
      <c r="S2043" t="s">
        <v>8319</v>
      </c>
      <c r="T2043" t="s">
        <v>8349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24"/>
        <v>42331.708032407405</v>
      </c>
      <c r="L2044" s="14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9">
        <f t="shared" si="127"/>
        <v>67.873626373626379</v>
      </c>
      <c r="S2044" t="s">
        <v>8319</v>
      </c>
      <c r="T2044" t="s">
        <v>8349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24"/>
        <v>42661.176817129628</v>
      </c>
      <c r="L2045" s="14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506.21</v>
      </c>
      <c r="R2045" s="9">
        <f t="shared" si="127"/>
        <v>38.521978021978022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24"/>
        <v>42138.684189814812</v>
      </c>
      <c r="L2046" s="14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</v>
      </c>
      <c r="R2046" s="9">
        <f t="shared" si="127"/>
        <v>89.186813186813183</v>
      </c>
      <c r="S2046" t="s">
        <v>8319</v>
      </c>
      <c r="T2046" t="s">
        <v>8349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24"/>
        <v>41069.088506944441</v>
      </c>
      <c r="L2047" s="14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</v>
      </c>
      <c r="R2047" s="9">
        <f t="shared" si="127"/>
        <v>220.5495054945055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24"/>
        <v>41387.171805555554</v>
      </c>
      <c r="L2048" s="14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</v>
      </c>
      <c r="R2048" s="9">
        <f t="shared" si="127"/>
        <v>66.538461538461533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24"/>
        <v>42081.903587962966</v>
      </c>
      <c r="L2049" s="14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103</v>
      </c>
      <c r="R2049" s="9">
        <f t="shared" si="127"/>
        <v>554.6098901098901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si="124"/>
        <v>41387.651516203703</v>
      </c>
      <c r="L2050" s="14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148.33000000000001</v>
      </c>
      <c r="R2050" s="9">
        <f t="shared" si="127"/>
        <v>692.76071428571424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ref="K2051:K2114" si="128">(((J2051/60)/60)/24)+DATE(1970,1,1)</f>
        <v>41575.527349537035</v>
      </c>
      <c r="L2051" s="14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ROUND((E2051/D2051)*100,2)</f>
        <v>120.19</v>
      </c>
      <c r="R2051" s="9">
        <f t="shared" ref="R2051:R2114" si="131">E2051/182</f>
        <v>330.19423076923078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28"/>
        <v>42115.071504629625</v>
      </c>
      <c r="L2052" s="14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</v>
      </c>
      <c r="R2052" s="9">
        <f t="shared" si="131"/>
        <v>260.03846153846155</v>
      </c>
      <c r="S2052" t="s">
        <v>8319</v>
      </c>
      <c r="T2052" t="s">
        <v>8349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28"/>
        <v>41604.022418981483</v>
      </c>
      <c r="L2053" s="14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130.36000000000001</v>
      </c>
      <c r="R2053" s="9">
        <f t="shared" si="131"/>
        <v>57.302197802197803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28"/>
        <v>42375.08394675926</v>
      </c>
      <c r="L2054" s="14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353.05</v>
      </c>
      <c r="R2054" s="9">
        <f t="shared" si="131"/>
        <v>969.91208791208794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28"/>
        <v>42303.617488425924</v>
      </c>
      <c r="L2055" s="14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9">
        <f t="shared" si="131"/>
        <v>27.752747252747252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28"/>
        <v>41731.520949074074</v>
      </c>
      <c r="L2056" s="14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</v>
      </c>
      <c r="R2056" s="9">
        <f t="shared" si="131"/>
        <v>218.44505494505495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28"/>
        <v>41946.674108796295</v>
      </c>
      <c r="L2057" s="14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167.42</v>
      </c>
      <c r="R2057" s="9">
        <f t="shared" si="131"/>
        <v>55.192307692307693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28"/>
        <v>41351.76090277778</v>
      </c>
      <c r="L2058" s="14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153.44999999999999</v>
      </c>
      <c r="R2058" s="9">
        <f t="shared" si="131"/>
        <v>421.57142857142856</v>
      </c>
      <c r="S2058" t="s">
        <v>8319</v>
      </c>
      <c r="T2058" t="s">
        <v>8349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28"/>
        <v>42396.494583333333</v>
      </c>
      <c r="L2059" s="14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</v>
      </c>
      <c r="R2059" s="9">
        <f t="shared" si="131"/>
        <v>166.67489010989013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28"/>
        <v>42026.370717592596</v>
      </c>
      <c r="L2060" s="14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</v>
      </c>
      <c r="R2060" s="9">
        <f t="shared" si="131"/>
        <v>23.670329670329672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28"/>
        <v>42361.602476851855</v>
      </c>
      <c r="L2061" s="14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143.46</v>
      </c>
      <c r="R2061" s="9">
        <f t="shared" si="131"/>
        <v>236.46703296703296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28"/>
        <v>41783.642939814818</v>
      </c>
      <c r="L2062" s="14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9">
        <f t="shared" si="131"/>
        <v>269.7802197802198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28"/>
        <v>42705.764513888891</v>
      </c>
      <c r="L2063" s="14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107.92</v>
      </c>
      <c r="R2063" s="9">
        <f t="shared" si="131"/>
        <v>29.64835164835165</v>
      </c>
      <c r="S2063" t="s">
        <v>8319</v>
      </c>
      <c r="T2063" t="s">
        <v>8349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28"/>
        <v>42423.3830787037</v>
      </c>
      <c r="L2064" s="14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114.98</v>
      </c>
      <c r="R2064" s="9">
        <f t="shared" si="131"/>
        <v>631.74175824175825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28"/>
        <v>42472.73265046296</v>
      </c>
      <c r="L2065" s="14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148.05000000000001</v>
      </c>
      <c r="R2065" s="9">
        <f t="shared" si="131"/>
        <v>32.53846153846154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28"/>
        <v>41389.364849537036</v>
      </c>
      <c r="L2066" s="14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191.17</v>
      </c>
      <c r="R2066" s="9">
        <f t="shared" si="131"/>
        <v>2751.561923076923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28"/>
        <v>41603.333668981482</v>
      </c>
      <c r="L2067" s="14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199.22</v>
      </c>
      <c r="R2067" s="9">
        <f t="shared" si="131"/>
        <v>437.83543956043957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28"/>
        <v>41844.771793981483</v>
      </c>
      <c r="L2068" s="14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9">
        <f t="shared" si="131"/>
        <v>24.021978021978022</v>
      </c>
      <c r="S2068" t="s">
        <v>8319</v>
      </c>
      <c r="T2068" t="s">
        <v>8349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28"/>
        <v>42115.853888888887</v>
      </c>
      <c r="L2069" s="14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126.87</v>
      </c>
      <c r="R2069" s="9">
        <f t="shared" si="131"/>
        <v>3.4505494505494507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28"/>
        <v>42633.841608796298</v>
      </c>
      <c r="L2070" s="14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</v>
      </c>
      <c r="R2070" s="9">
        <f t="shared" si="131"/>
        <v>144.53829670329671</v>
      </c>
      <c r="S2070" t="s">
        <v>8319</v>
      </c>
      <c r="T2070" t="s">
        <v>8349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28"/>
        <v>42340.972118055557</v>
      </c>
      <c r="L2071" s="14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128.41</v>
      </c>
      <c r="R2071" s="9">
        <f t="shared" si="131"/>
        <v>352.76554945054949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28"/>
        <v>42519.6565162037</v>
      </c>
      <c r="L2072" s="14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317.33</v>
      </c>
      <c r="R2072" s="9">
        <f t="shared" si="131"/>
        <v>2179.4450549450548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28"/>
        <v>42600.278749999998</v>
      </c>
      <c r="L2073" s="14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 s="9">
        <f t="shared" si="131"/>
        <v>308.49450549450552</v>
      </c>
      <c r="S2073" t="s">
        <v>8319</v>
      </c>
      <c r="T2073" t="s">
        <v>8349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28"/>
        <v>42467.581388888888</v>
      </c>
      <c r="L2074" s="14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</v>
      </c>
      <c r="R2074" s="9">
        <f t="shared" si="131"/>
        <v>435.0164835164835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28"/>
        <v>42087.668032407411</v>
      </c>
      <c r="L2075" s="14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</v>
      </c>
      <c r="R2075" s="9">
        <f t="shared" si="131"/>
        <v>838.48516483516482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28"/>
        <v>42466.826180555552</v>
      </c>
      <c r="L2076" s="14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102.5</v>
      </c>
      <c r="R2076" s="9">
        <f t="shared" si="131"/>
        <v>3.3791208791208791</v>
      </c>
      <c r="S2076" t="s">
        <v>8319</v>
      </c>
      <c r="T2076" t="s">
        <v>8349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28"/>
        <v>41450.681574074071</v>
      </c>
      <c r="L2077" s="14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</v>
      </c>
      <c r="R2077" s="9">
        <f t="shared" si="131"/>
        <v>922.09120879120883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28"/>
        <v>41803.880659722221</v>
      </c>
      <c r="L2078" s="14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543.35</v>
      </c>
      <c r="R2078" s="9">
        <f t="shared" si="131"/>
        <v>5343.9285164835164</v>
      </c>
      <c r="S2078" t="s">
        <v>8319</v>
      </c>
      <c r="T2078" t="s">
        <v>8349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28"/>
        <v>42103.042546296296</v>
      </c>
      <c r="L2079" s="14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115.51</v>
      </c>
      <c r="R2079" s="9">
        <f t="shared" si="131"/>
        <v>317.32967032967031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28"/>
        <v>42692.771493055552</v>
      </c>
      <c r="L2080" s="14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131.21</v>
      </c>
      <c r="R2080" s="9">
        <f t="shared" si="131"/>
        <v>144.18131868131869</v>
      </c>
      <c r="S2080" t="s">
        <v>8319</v>
      </c>
      <c r="T2080" t="s">
        <v>8349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28"/>
        <v>42150.71056712963</v>
      </c>
      <c r="L2081" s="14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9">
        <f t="shared" si="131"/>
        <v>158.33516483516485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28"/>
        <v>42289.957175925927</v>
      </c>
      <c r="L2082" s="14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9">
        <f t="shared" si="131"/>
        <v>27.901098901098901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28"/>
        <v>41004.156886574077</v>
      </c>
      <c r="L2083" s="14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</v>
      </c>
      <c r="R2083" s="9">
        <f t="shared" si="131"/>
        <v>22.032967032967033</v>
      </c>
      <c r="S2083" t="s">
        <v>8325</v>
      </c>
      <c r="T2083" t="s">
        <v>8329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28"/>
        <v>40811.120324074072</v>
      </c>
      <c r="L2084" s="14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</v>
      </c>
      <c r="R2084" s="9">
        <f t="shared" si="131"/>
        <v>9.1263736263736259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28"/>
        <v>41034.72216435185</v>
      </c>
      <c r="L2085" s="14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</v>
      </c>
      <c r="R2085" s="9">
        <f t="shared" si="131"/>
        <v>4.6703296703296706</v>
      </c>
      <c r="S2085" t="s">
        <v>8325</v>
      </c>
      <c r="T2085" t="s">
        <v>8329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28"/>
        <v>41731.833124999997</v>
      </c>
      <c r="L2086" s="14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</v>
      </c>
      <c r="R2086" s="9">
        <f t="shared" si="131"/>
        <v>17.857142857142858</v>
      </c>
      <c r="S2086" t="s">
        <v>8325</v>
      </c>
      <c r="T2086" t="s">
        <v>8329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28"/>
        <v>41075.835497685184</v>
      </c>
      <c r="L2087" s="14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</v>
      </c>
      <c r="R2087" s="9">
        <f t="shared" si="131"/>
        <v>40.725274725274723</v>
      </c>
      <c r="S2087" t="s">
        <v>8325</v>
      </c>
      <c r="T2087" t="s">
        <v>8329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28"/>
        <v>40860.67050925926</v>
      </c>
      <c r="L2088" s="14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100.7</v>
      </c>
      <c r="R2088" s="9">
        <f t="shared" si="131"/>
        <v>22.131868131868131</v>
      </c>
      <c r="S2088" t="s">
        <v>8325</v>
      </c>
      <c r="T2088" t="s">
        <v>8329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28"/>
        <v>40764.204375000001</v>
      </c>
      <c r="L2089" s="14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</v>
      </c>
      <c r="R2089" s="9">
        <f t="shared" si="131"/>
        <v>8.5329670329670328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28"/>
        <v>40395.714722222219</v>
      </c>
      <c r="L2090" s="14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</v>
      </c>
      <c r="R2090" s="9">
        <f t="shared" si="131"/>
        <v>19.040219780219783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28"/>
        <v>41453.076319444444</v>
      </c>
      <c r="L2091" s="14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</v>
      </c>
      <c r="R2091" s="9">
        <f t="shared" si="131"/>
        <v>16.538516483516485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28"/>
        <v>41299.381423611114</v>
      </c>
      <c r="L2092" s="14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</v>
      </c>
      <c r="R2092" s="9">
        <f t="shared" si="131"/>
        <v>50.567197802197796</v>
      </c>
      <c r="S2092" t="s">
        <v>8325</v>
      </c>
      <c r="T2092" t="s">
        <v>8329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28"/>
        <v>40555.322662037033</v>
      </c>
      <c r="L2093" s="14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120.47</v>
      </c>
      <c r="R2093" s="9">
        <f t="shared" si="131"/>
        <v>119.14395604395605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28"/>
        <v>40763.707546296297</v>
      </c>
      <c r="L2094" s="14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</v>
      </c>
      <c r="R2094" s="9">
        <f t="shared" si="131"/>
        <v>33.390109890109891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28"/>
        <v>41205.854537037041</v>
      </c>
      <c r="L2095" s="14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102.47</v>
      </c>
      <c r="R2095" s="9">
        <f t="shared" si="131"/>
        <v>8.4450549450549453</v>
      </c>
      <c r="S2095" t="s">
        <v>8325</v>
      </c>
      <c r="T2095" t="s">
        <v>8329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28"/>
        <v>40939.02002314815</v>
      </c>
      <c r="L2096" s="14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</v>
      </c>
      <c r="R2096" s="9">
        <f t="shared" si="131"/>
        <v>23.181318681318682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28"/>
        <v>40758.733483796292</v>
      </c>
      <c r="L2097" s="14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9">
        <f t="shared" si="131"/>
        <v>13.736263736263735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28"/>
        <v>41192.758506944447</v>
      </c>
      <c r="L2098" s="14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101.67</v>
      </c>
      <c r="R2098" s="9">
        <f t="shared" si="131"/>
        <v>3.3516483516483517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28"/>
        <v>40818.58489583333</v>
      </c>
      <c r="L2099" s="14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9">
        <f t="shared" si="131"/>
        <v>16.483516483516482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28"/>
        <v>40946.11383101852</v>
      </c>
      <c r="L2100" s="14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</v>
      </c>
      <c r="R2100" s="9">
        <f t="shared" si="131"/>
        <v>33.07692307692308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28"/>
        <v>42173.746342592596</v>
      </c>
      <c r="L2101" s="14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132.37</v>
      </c>
      <c r="R2101" s="9">
        <f t="shared" si="131"/>
        <v>21.818681318681318</v>
      </c>
      <c r="S2101" t="s">
        <v>8325</v>
      </c>
      <c r="T2101" t="s">
        <v>8329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28"/>
        <v>41074.834965277776</v>
      </c>
      <c r="L2102" s="14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136.66999999999999</v>
      </c>
      <c r="R2102" s="9">
        <f t="shared" si="131"/>
        <v>4.5054945054945055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28"/>
        <v>40892.149467592593</v>
      </c>
      <c r="L2103" s="14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9">
        <f t="shared" si="131"/>
        <v>12.445054945054945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28"/>
        <v>40638.868611111109</v>
      </c>
      <c r="L2104" s="14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9">
        <f t="shared" si="131"/>
        <v>7.4725274725274726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28"/>
        <v>41192.754942129628</v>
      </c>
      <c r="L2105" s="14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</v>
      </c>
      <c r="R2105" s="9">
        <f t="shared" si="131"/>
        <v>62.439560439560438</v>
      </c>
      <c r="S2105" t="s">
        <v>8325</v>
      </c>
      <c r="T2105" t="s">
        <v>8329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28"/>
        <v>41394.074467592596</v>
      </c>
      <c r="L2106" s="14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9">
        <f t="shared" si="131"/>
        <v>5.6923076923076925</v>
      </c>
      <c r="S2106" t="s">
        <v>8325</v>
      </c>
      <c r="T2106" t="s">
        <v>8329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28"/>
        <v>41951.788807870369</v>
      </c>
      <c r="L2107" s="14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9">
        <f t="shared" si="131"/>
        <v>27.912087912087912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28"/>
        <v>41270.21497685185</v>
      </c>
      <c r="L2108" s="14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107.05</v>
      </c>
      <c r="R2108" s="9">
        <f t="shared" si="131"/>
        <v>12.93956043956044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28"/>
        <v>41934.71056712963</v>
      </c>
      <c r="L2109" s="14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</v>
      </c>
      <c r="R2109" s="9">
        <f t="shared" si="131"/>
        <v>11.838791208791209</v>
      </c>
      <c r="S2109" t="s">
        <v>8325</v>
      </c>
      <c r="T2109" t="s">
        <v>8329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28"/>
        <v>41135.175694444442</v>
      </c>
      <c r="L2110" s="14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</v>
      </c>
      <c r="R2110" s="9">
        <f t="shared" si="131"/>
        <v>94.340659340659343</v>
      </c>
      <c r="S2110" t="s">
        <v>8325</v>
      </c>
      <c r="T2110" t="s">
        <v>8329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28"/>
        <v>42160.708530092597</v>
      </c>
      <c r="L2111" s="14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106.53</v>
      </c>
      <c r="R2111" s="9">
        <f t="shared" si="131"/>
        <v>23.412087912087912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28"/>
        <v>41759.670937499999</v>
      </c>
      <c r="L2112" s="14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</v>
      </c>
      <c r="R2112" s="9">
        <f t="shared" si="131"/>
        <v>11.027472527472527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28"/>
        <v>40703.197048611109</v>
      </c>
      <c r="L2113" s="14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9">
        <f t="shared" si="131"/>
        <v>11.703296703296703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si="128"/>
        <v>41365.928159722222</v>
      </c>
      <c r="L2114" s="14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 s="9">
        <f t="shared" si="131"/>
        <v>1.6483516483516483</v>
      </c>
      <c r="S2114" t="s">
        <v>8325</v>
      </c>
      <c r="T2114" t="s">
        <v>8329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ref="K2115:K2178" si="132">(((J2115/60)/60)/24)+DATE(1970,1,1)</f>
        <v>41870.86546296296</v>
      </c>
      <c r="L2115" s="14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ROUND((E2115/D2115)*100,2)</f>
        <v>104.86</v>
      </c>
      <c r="R2115" s="9">
        <f t="shared" ref="R2115:R2178" si="135">E2115/182</f>
        <v>40.329670329670328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132"/>
        <v>40458.815625000003</v>
      </c>
      <c r="L2116" s="14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104.7</v>
      </c>
      <c r="R2116" s="9">
        <f t="shared" si="135"/>
        <v>28.763736263736263</v>
      </c>
      <c r="S2116" t="s">
        <v>8325</v>
      </c>
      <c r="T2116" t="s">
        <v>8329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132"/>
        <v>40564.081030092595</v>
      </c>
      <c r="L2117" s="14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225.67</v>
      </c>
      <c r="R2117" s="9">
        <f t="shared" si="135"/>
        <v>18.598901098901099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132"/>
        <v>41136.777812500004</v>
      </c>
      <c r="L2118" s="14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</v>
      </c>
      <c r="R2118" s="9">
        <f t="shared" si="135"/>
        <v>266.12087912087912</v>
      </c>
      <c r="S2118" t="s">
        <v>8325</v>
      </c>
      <c r="T2118" t="s">
        <v>8329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132"/>
        <v>42290.059594907405</v>
      </c>
      <c r="L2119" s="14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9">
        <f t="shared" si="135"/>
        <v>9.7417582417582409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132"/>
        <v>40718.839537037034</v>
      </c>
      <c r="L2120" s="14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134.61000000000001</v>
      </c>
      <c r="R2120" s="9">
        <f t="shared" si="135"/>
        <v>7.3962087912087906</v>
      </c>
      <c r="S2120" t="s">
        <v>8325</v>
      </c>
      <c r="T2120" t="s">
        <v>8329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132"/>
        <v>41107.130150462966</v>
      </c>
      <c r="L2121" s="14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9">
        <f t="shared" si="135"/>
        <v>11.071428571428571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132"/>
        <v>41591.964537037034</v>
      </c>
      <c r="L2122" s="14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</v>
      </c>
      <c r="R2122" s="9">
        <f t="shared" si="135"/>
        <v>44.34302197802198</v>
      </c>
      <c r="S2122" t="s">
        <v>8325</v>
      </c>
      <c r="T2122" t="s">
        <v>8329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132"/>
        <v>42716.7424537037</v>
      </c>
      <c r="L2123" s="14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0.56999999999999995</v>
      </c>
      <c r="R2123" s="9">
        <f t="shared" si="135"/>
        <v>1.5604395604395604</v>
      </c>
      <c r="S2123" t="s">
        <v>8333</v>
      </c>
      <c r="T2123" t="s">
        <v>8334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132"/>
        <v>42712.300567129627</v>
      </c>
      <c r="L2124" s="14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0.39</v>
      </c>
      <c r="R2124" s="9">
        <f t="shared" si="135"/>
        <v>1.7032967032967032</v>
      </c>
      <c r="S2124" t="s">
        <v>8333</v>
      </c>
      <c r="T2124" t="s">
        <v>8334</v>
      </c>
    </row>
    <row r="2125" spans="1:20" ht="43.5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132"/>
        <v>40198.424849537041</v>
      </c>
      <c r="L2125" s="14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 s="9">
        <f t="shared" si="135"/>
        <v>0.27472527472527475</v>
      </c>
      <c r="S2125" t="s">
        <v>8333</v>
      </c>
      <c r="T2125" t="s">
        <v>8334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132"/>
        <v>40464.028182870366</v>
      </c>
      <c r="L2126" s="14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</v>
      </c>
      <c r="R2126" s="9">
        <f t="shared" si="135"/>
        <v>0.63186813186813184</v>
      </c>
      <c r="S2126" t="s">
        <v>8333</v>
      </c>
      <c r="T2126" t="s">
        <v>8334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132"/>
        <v>42191.023530092592</v>
      </c>
      <c r="L2127" s="14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</v>
      </c>
      <c r="R2127" s="9">
        <f t="shared" si="135"/>
        <v>4.6813186813186816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132"/>
        <v>41951.973229166666</v>
      </c>
      <c r="L2128" s="14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 s="9">
        <f t="shared" si="135"/>
        <v>5.4945054945054944E-2</v>
      </c>
      <c r="S2128" t="s">
        <v>8333</v>
      </c>
      <c r="T2128" t="s">
        <v>8334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132"/>
        <v>42045.50535879629</v>
      </c>
      <c r="L2129" s="14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</v>
      </c>
      <c r="R2129" s="9">
        <f t="shared" si="135"/>
        <v>44.373626373626372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132"/>
        <v>41843.772789351853</v>
      </c>
      <c r="L2130" s="14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0.17</v>
      </c>
      <c r="R2130" s="9">
        <f t="shared" si="135"/>
        <v>0.13736263736263737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132"/>
        <v>42409.024305555555</v>
      </c>
      <c r="L2131" s="14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11.8</v>
      </c>
      <c r="R2131" s="9">
        <f t="shared" si="135"/>
        <v>1.2967032967032968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132"/>
        <v>41832.086377314816</v>
      </c>
      <c r="L2132" s="14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</v>
      </c>
      <c r="R2132" s="9">
        <f t="shared" si="135"/>
        <v>0.46703296703296704</v>
      </c>
      <c r="S2132" t="s">
        <v>8333</v>
      </c>
      <c r="T2132" t="s">
        <v>8334</v>
      </c>
    </row>
    <row r="2133" spans="1:20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132"/>
        <v>42167.207071759258</v>
      </c>
      <c r="L2133" s="14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 s="9">
        <f t="shared" si="135"/>
        <v>0.13736263736263737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132"/>
        <v>41643.487175925926</v>
      </c>
      <c r="L2134" s="14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</v>
      </c>
      <c r="R2134" s="9">
        <f t="shared" si="135"/>
        <v>11.609835164835163</v>
      </c>
      <c r="S2134" t="s">
        <v>8333</v>
      </c>
      <c r="T2134" t="s">
        <v>8334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132"/>
        <v>40619.097210648149</v>
      </c>
      <c r="L2135" s="14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 s="9">
        <f t="shared" si="135"/>
        <v>8.7912087912087919E-2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132"/>
        <v>41361.886469907404</v>
      </c>
      <c r="L2136" s="14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</v>
      </c>
      <c r="R2136" s="9">
        <f t="shared" si="135"/>
        <v>0.5714285714285714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132"/>
        <v>41156.963344907403</v>
      </c>
      <c r="L2137" s="14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 s="9">
        <f t="shared" si="135"/>
        <v>2.6263736263736264</v>
      </c>
      <c r="S2137" t="s">
        <v>8333</v>
      </c>
      <c r="T2137" t="s">
        <v>8334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132"/>
        <v>41536.509097222224</v>
      </c>
      <c r="L2138" s="14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0.06</v>
      </c>
      <c r="R2138" s="9">
        <f t="shared" si="135"/>
        <v>0.26203296703296702</v>
      </c>
      <c r="S2138" t="s">
        <v>8333</v>
      </c>
      <c r="T2138" t="s">
        <v>8334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132"/>
        <v>41948.771168981482</v>
      </c>
      <c r="L2139" s="14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28.41</v>
      </c>
      <c r="R2139" s="9">
        <f t="shared" si="135"/>
        <v>78.038461538461533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132"/>
        <v>41557.013182870374</v>
      </c>
      <c r="L2140" s="14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9">
        <f t="shared" si="135"/>
        <v>0.70329670329670335</v>
      </c>
      <c r="S2140" t="s">
        <v>8333</v>
      </c>
      <c r="T2140" t="s">
        <v>8334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132"/>
        <v>42647.750092592592</v>
      </c>
      <c r="L2141" s="14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 s="9">
        <f t="shared" si="135"/>
        <v>8.9340659340659343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132"/>
        <v>41255.833611111113</v>
      </c>
      <c r="L2142" s="14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</v>
      </c>
      <c r="R2142" s="9">
        <f t="shared" si="135"/>
        <v>3.0769230769230771</v>
      </c>
      <c r="S2142" t="s">
        <v>8333</v>
      </c>
      <c r="T2142" t="s">
        <v>8334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132"/>
        <v>41927.235636574071</v>
      </c>
      <c r="L2143" s="14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9">
        <f t="shared" si="135"/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132"/>
        <v>42340.701504629629</v>
      </c>
      <c r="L2144" s="14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</v>
      </c>
      <c r="R2144" s="9">
        <f t="shared" si="135"/>
        <v>3.302197802197802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132"/>
        <v>40332.886712962965</v>
      </c>
      <c r="L2145" s="14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 s="9">
        <f t="shared" si="135"/>
        <v>1.2362637362637363</v>
      </c>
      <c r="S2145" t="s">
        <v>8333</v>
      </c>
      <c r="T2145" t="s">
        <v>8334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132"/>
        <v>41499.546759259261</v>
      </c>
      <c r="L2146" s="14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1.71</v>
      </c>
      <c r="R2146" s="9">
        <f t="shared" si="135"/>
        <v>3.3351648351648353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132"/>
        <v>41575.237430555557</v>
      </c>
      <c r="L2147" s="14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</v>
      </c>
      <c r="R2147" s="9">
        <f t="shared" si="135"/>
        <v>25.082417582417584</v>
      </c>
      <c r="S2147" t="s">
        <v>8333</v>
      </c>
      <c r="T2147" t="s">
        <v>8334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132"/>
        <v>42397.679513888885</v>
      </c>
      <c r="L2148" s="14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 s="9">
        <f t="shared" si="135"/>
        <v>5.4945054945054949E-3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132"/>
        <v>41927.295694444445</v>
      </c>
      <c r="L2149" s="14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0.7</v>
      </c>
      <c r="R2149" s="9">
        <f t="shared" si="135"/>
        <v>14.923076923076923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132"/>
        <v>42066.733587962968</v>
      </c>
      <c r="L2150" s="14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 s="9">
        <f t="shared" si="135"/>
        <v>1.098901098901099E-2</v>
      </c>
      <c r="S2150" t="s">
        <v>8333</v>
      </c>
      <c r="T2150" t="s">
        <v>8334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132"/>
        <v>40355.024953703702</v>
      </c>
      <c r="L2151" s="14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9">
        <f t="shared" si="135"/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132"/>
        <v>42534.284710648149</v>
      </c>
      <c r="L2152" s="14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0.81</v>
      </c>
      <c r="R2152" s="9">
        <f t="shared" si="135"/>
        <v>2.2252747252747254</v>
      </c>
      <c r="S2152" t="s">
        <v>8333</v>
      </c>
      <c r="T2152" t="s">
        <v>8334</v>
      </c>
    </row>
    <row r="2153" spans="1:20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132"/>
        <v>42520.847384259265</v>
      </c>
      <c r="L2153" s="14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</v>
      </c>
      <c r="R2153" s="9">
        <f t="shared" si="135"/>
        <v>0.64835164835164838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132"/>
        <v>41683.832280092596</v>
      </c>
      <c r="L2154" s="14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0.17</v>
      </c>
      <c r="R2154" s="9">
        <f t="shared" si="135"/>
        <v>0.27472527472527475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132"/>
        <v>41974.911087962959</v>
      </c>
      <c r="L2155" s="14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0.01</v>
      </c>
      <c r="R2155" s="9">
        <f t="shared" si="135"/>
        <v>0.18681318681318682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132"/>
        <v>41647.632256944446</v>
      </c>
      <c r="L2156" s="14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 s="9">
        <f t="shared" si="135"/>
        <v>1.098901098901099E-2</v>
      </c>
      <c r="S2156" t="s">
        <v>8333</v>
      </c>
      <c r="T2156" t="s">
        <v>8334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132"/>
        <v>42430.747511574074</v>
      </c>
      <c r="L2157" s="14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 s="9">
        <f t="shared" si="135"/>
        <v>0.63186813186813184</v>
      </c>
      <c r="S2157" t="s">
        <v>8333</v>
      </c>
      <c r="T2157" t="s">
        <v>8334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132"/>
        <v>41488.85423611111</v>
      </c>
      <c r="L2158" s="14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2.67</v>
      </c>
      <c r="R2158" s="9">
        <f t="shared" si="135"/>
        <v>8.2032967032967026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132"/>
        <v>42694.98128472222</v>
      </c>
      <c r="L2159" s="14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</v>
      </c>
      <c r="R2159" s="9">
        <f t="shared" si="135"/>
        <v>116.17582417582418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132"/>
        <v>41264.853865740741</v>
      </c>
      <c r="L2160" s="14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</v>
      </c>
      <c r="R2160" s="9">
        <f t="shared" si="135"/>
        <v>108.62697802197802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132"/>
        <v>40710.731180555551</v>
      </c>
      <c r="L2161" s="14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</v>
      </c>
      <c r="R2161" s="9">
        <f t="shared" si="135"/>
        <v>0.14285714285714285</v>
      </c>
      <c r="S2161" t="s">
        <v>8333</v>
      </c>
      <c r="T2161" t="s">
        <v>8334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132"/>
        <v>41018.711863425924</v>
      </c>
      <c r="L2162" s="14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</v>
      </c>
      <c r="R2162" s="9">
        <f t="shared" si="135"/>
        <v>0.46703296703296704</v>
      </c>
      <c r="S2162" t="s">
        <v>8333</v>
      </c>
      <c r="T2162" t="s">
        <v>8334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132"/>
        <v>42240.852534722217</v>
      </c>
      <c r="L2163" s="14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9">
        <f t="shared" si="135"/>
        <v>2.5439560439560438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132"/>
        <v>41813.766099537039</v>
      </c>
      <c r="L2164" s="14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112.27</v>
      </c>
      <c r="R2164" s="9">
        <f t="shared" si="135"/>
        <v>27.758241758241759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132"/>
        <v>42111.899537037039</v>
      </c>
      <c r="L2165" s="14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132.19999999999999</v>
      </c>
      <c r="R2165" s="9">
        <f t="shared" si="135"/>
        <v>18.159340659340661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132"/>
        <v>42515.71775462963</v>
      </c>
      <c r="L2166" s="14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102.64</v>
      </c>
      <c r="R2166" s="9">
        <f t="shared" si="135"/>
        <v>31.016483516483518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132"/>
        <v>42438.667071759264</v>
      </c>
      <c r="L2167" s="14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138.63999999999999</v>
      </c>
      <c r="R2167" s="9">
        <f t="shared" si="135"/>
        <v>19.043956043956044</v>
      </c>
      <c r="S2167" t="s">
        <v>8325</v>
      </c>
      <c r="T2167" t="s">
        <v>8326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132"/>
        <v>41933.838171296295</v>
      </c>
      <c r="L2168" s="14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9">
        <f t="shared" si="135"/>
        <v>16.109890109890109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132"/>
        <v>41153.066400462965</v>
      </c>
      <c r="L2169" s="14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9">
        <f t="shared" si="135"/>
        <v>0.98901098901098905</v>
      </c>
      <c r="S2169" t="s">
        <v>8325</v>
      </c>
      <c r="T2169" t="s">
        <v>8326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132"/>
        <v>42745.600243055553</v>
      </c>
      <c r="L2170" s="14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</v>
      </c>
      <c r="R2170" s="9">
        <f t="shared" si="135"/>
        <v>120.24554945054945</v>
      </c>
      <c r="S2170" t="s">
        <v>8325</v>
      </c>
      <c r="T2170" t="s">
        <v>8326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132"/>
        <v>42793.700821759259</v>
      </c>
      <c r="L2171" s="14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9">
        <f t="shared" si="135"/>
        <v>0.84065934065934067</v>
      </c>
      <c r="S2171" t="s">
        <v>8325</v>
      </c>
      <c r="T2171" t="s">
        <v>8326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132"/>
        <v>42198.750254629631</v>
      </c>
      <c r="L2172" s="14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180.86</v>
      </c>
      <c r="R2172" s="9">
        <f t="shared" si="135"/>
        <v>3.4780219780219781</v>
      </c>
      <c r="S2172" t="s">
        <v>8325</v>
      </c>
      <c r="T2172" t="s">
        <v>8326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132"/>
        <v>42141.95711805555</v>
      </c>
      <c r="L2173" s="14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106.08</v>
      </c>
      <c r="R2173" s="9">
        <f t="shared" si="135"/>
        <v>23.313186813186814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132"/>
        <v>42082.580092592587</v>
      </c>
      <c r="L2174" s="14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9">
        <f t="shared" si="135"/>
        <v>5.4945054945054945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132"/>
        <v>41495.692627314813</v>
      </c>
      <c r="L2175" s="14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126.93</v>
      </c>
      <c r="R2175" s="9">
        <f t="shared" si="135"/>
        <v>29.291208791208792</v>
      </c>
      <c r="S2175" t="s">
        <v>8325</v>
      </c>
      <c r="T2175" t="s">
        <v>8326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132"/>
        <v>42465.542905092589</v>
      </c>
      <c r="L2176" s="14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102.98</v>
      </c>
      <c r="R2176" s="9">
        <f t="shared" si="135"/>
        <v>22.631868131868131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132"/>
        <v>42565.009097222224</v>
      </c>
      <c r="L2177" s="14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9">
        <f t="shared" si="135"/>
        <v>9.615384615384615</v>
      </c>
      <c r="S2177" t="s">
        <v>8325</v>
      </c>
      <c r="T2177" t="s">
        <v>8326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si="132"/>
        <v>42096.633206018523</v>
      </c>
      <c r="L2178" s="14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 s="9">
        <f t="shared" si="135"/>
        <v>34.620879120879124</v>
      </c>
      <c r="S2178" t="s">
        <v>8325</v>
      </c>
      <c r="T2178" t="s">
        <v>8326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ref="K2179:K2242" si="136">(((J2179/60)/60)/24)+DATE(1970,1,1)</f>
        <v>42502.250775462962</v>
      </c>
      <c r="L2179" s="14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ROUND((E2179/D2179)*100,2)</f>
        <v>100.12</v>
      </c>
      <c r="R2179" s="9">
        <f t="shared" ref="R2179:R2242" si="139">E2179/182</f>
        <v>13.752747252747254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136"/>
        <v>42723.63653935185</v>
      </c>
      <c r="L2180" s="14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138.63999999999999</v>
      </c>
      <c r="R2180" s="9">
        <f t="shared" si="139"/>
        <v>190.43956043956044</v>
      </c>
      <c r="S2180" t="s">
        <v>8325</v>
      </c>
      <c r="T2180" t="s">
        <v>8326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136"/>
        <v>42075.171203703707</v>
      </c>
      <c r="L2181" s="14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 s="9">
        <f t="shared" si="139"/>
        <v>8.8681318681318686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136"/>
        <v>42279.669768518521</v>
      </c>
      <c r="L2182" s="14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</v>
      </c>
      <c r="R2182" s="9">
        <f t="shared" si="139"/>
        <v>29.446208791208793</v>
      </c>
      <c r="S2182" t="s">
        <v>8325</v>
      </c>
      <c r="T2182" t="s">
        <v>8326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136"/>
        <v>42773.005243055552</v>
      </c>
      <c r="L2183" s="14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 s="9">
        <f t="shared" si="139"/>
        <v>16.824175824175825</v>
      </c>
      <c r="S2183" t="s">
        <v>8333</v>
      </c>
      <c r="T2183" t="s">
        <v>8351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136"/>
        <v>41879.900752314818</v>
      </c>
      <c r="L2184" s="14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524.16999999999996</v>
      </c>
      <c r="R2184" s="9">
        <f t="shared" si="139"/>
        <v>86.401098901098905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136"/>
        <v>42745.365474537044</v>
      </c>
      <c r="L2185" s="14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489.28</v>
      </c>
      <c r="R2185" s="9">
        <f t="shared" si="139"/>
        <v>48.390109890109891</v>
      </c>
      <c r="S2185" t="s">
        <v>8333</v>
      </c>
      <c r="T2185" t="s">
        <v>8351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136"/>
        <v>42380.690289351856</v>
      </c>
      <c r="L2186" s="14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9">
        <f t="shared" si="139"/>
        <v>156.45054945054946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136"/>
        <v>41319.349988425929</v>
      </c>
      <c r="L2187" s="14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9">
        <f t="shared" si="139"/>
        <v>510.1565934065934</v>
      </c>
      <c r="S2187" t="s">
        <v>8333</v>
      </c>
      <c r="T2187" t="s">
        <v>8351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136"/>
        <v>42583.615081018521</v>
      </c>
      <c r="L2188" s="14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109.68</v>
      </c>
      <c r="R2188" s="9">
        <f t="shared" si="139"/>
        <v>120.52197802197803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136"/>
        <v>42068.209097222221</v>
      </c>
      <c r="L2189" s="14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</v>
      </c>
      <c r="R2189" s="9">
        <f t="shared" si="139"/>
        <v>1114.9917582417581</v>
      </c>
      <c r="S2189" t="s">
        <v>8333</v>
      </c>
      <c r="T2189" t="s">
        <v>8351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136"/>
        <v>42633.586122685185</v>
      </c>
      <c r="L2190" s="14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412.18</v>
      </c>
      <c r="R2190" s="9">
        <f t="shared" si="139"/>
        <v>124.42307692307692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136"/>
        <v>42467.788194444445</v>
      </c>
      <c r="L2191" s="14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9">
        <f t="shared" si="139"/>
        <v>33.181318681318679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136"/>
        <v>42417.625046296293</v>
      </c>
      <c r="L2192" s="14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</v>
      </c>
      <c r="R2192" s="9">
        <f t="shared" si="139"/>
        <v>192.72527472527472</v>
      </c>
      <c r="S2192" t="s">
        <v>8333</v>
      </c>
      <c r="T2192" t="s">
        <v>8351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136"/>
        <v>42768.833645833336</v>
      </c>
      <c r="L2193" s="14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</v>
      </c>
      <c r="R2193" s="9">
        <f t="shared" si="139"/>
        <v>4.9340659340659343</v>
      </c>
      <c r="S2193" t="s">
        <v>8333</v>
      </c>
      <c r="T2193" t="s">
        <v>8351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136"/>
        <v>42691.8512037037</v>
      </c>
      <c r="L2194" s="14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</v>
      </c>
      <c r="R2194" s="9">
        <f t="shared" si="139"/>
        <v>712.90560439560443</v>
      </c>
      <c r="S2194" t="s">
        <v>8333</v>
      </c>
      <c r="T2194" t="s">
        <v>8351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136"/>
        <v>42664.405925925923</v>
      </c>
      <c r="L2195" s="14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</v>
      </c>
      <c r="R2195" s="9">
        <f t="shared" si="139"/>
        <v>372.83516483516485</v>
      </c>
      <c r="S2195" t="s">
        <v>8333</v>
      </c>
      <c r="T2195" t="s">
        <v>8351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136"/>
        <v>42425.757986111115</v>
      </c>
      <c r="L2196" s="14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9">
        <f t="shared" si="139"/>
        <v>295.25824175824175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136"/>
        <v>42197.771990740745</v>
      </c>
      <c r="L2197" s="14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120.33</v>
      </c>
      <c r="R2197" s="9">
        <f t="shared" si="139"/>
        <v>30.412087912087912</v>
      </c>
      <c r="S2197" t="s">
        <v>8333</v>
      </c>
      <c r="T2197" t="s">
        <v>8351</v>
      </c>
    </row>
    <row r="2198" spans="1:20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136"/>
        <v>42675.487291666665</v>
      </c>
      <c r="L2198" s="14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113.84</v>
      </c>
      <c r="R2198" s="9">
        <f t="shared" si="139"/>
        <v>87.565934065934073</v>
      </c>
      <c r="S2198" t="s">
        <v>8333</v>
      </c>
      <c r="T2198" t="s">
        <v>8351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136"/>
        <v>42033.584016203706</v>
      </c>
      <c r="L2199" s="14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</v>
      </c>
      <c r="R2199" s="9">
        <f t="shared" si="139"/>
        <v>1567.6336813186815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136"/>
        <v>42292.513888888891</v>
      </c>
      <c r="L2200" s="14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132.88999999999999</v>
      </c>
      <c r="R2200" s="9">
        <f t="shared" si="139"/>
        <v>292.07142857142856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136"/>
        <v>42262.416643518518</v>
      </c>
      <c r="L2201" s="14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146.97999999999999</v>
      </c>
      <c r="R2201" s="9">
        <f t="shared" si="139"/>
        <v>72.681318681318686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136"/>
        <v>42163.625787037032</v>
      </c>
      <c r="L2202" s="14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9">
        <f t="shared" si="139"/>
        <v>59.57692307692308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136"/>
        <v>41276.846817129634</v>
      </c>
      <c r="L2203" s="14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382.72</v>
      </c>
      <c r="R2203" s="9">
        <f t="shared" si="139"/>
        <v>2.313131868131868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136"/>
        <v>41184.849166666667</v>
      </c>
      <c r="L2204" s="14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</v>
      </c>
      <c r="R2204" s="9">
        <f t="shared" si="139"/>
        <v>154.7651098901099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136"/>
        <v>42241.85974537037</v>
      </c>
      <c r="L2205" s="14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9">
        <f t="shared" si="139"/>
        <v>12.038461538461538</v>
      </c>
      <c r="S2205" t="s">
        <v>8325</v>
      </c>
      <c r="T2205" t="s">
        <v>8330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136"/>
        <v>41312.311562499999</v>
      </c>
      <c r="L2206" s="14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132.87</v>
      </c>
      <c r="R2206" s="9">
        <f t="shared" si="139"/>
        <v>10.950549450549451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136"/>
        <v>41031.82163194444</v>
      </c>
      <c r="L2207" s="14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9">
        <f t="shared" si="139"/>
        <v>6.2637362637362637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136"/>
        <v>40997.257222222222</v>
      </c>
      <c r="L2208" s="14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102.73</v>
      </c>
      <c r="R2208" s="9">
        <f t="shared" si="139"/>
        <v>6.2087912087912089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136"/>
        <v>41564.194131944445</v>
      </c>
      <c r="L2209" s="14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9">
        <f t="shared" si="139"/>
        <v>10.989010989010989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136"/>
        <v>40946.882245370369</v>
      </c>
      <c r="L2210" s="14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9">
        <f t="shared" si="139"/>
        <v>5.5824175824175821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136"/>
        <v>41732.479675925926</v>
      </c>
      <c r="L2211" s="14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9">
        <f t="shared" si="139"/>
        <v>4.1428571428571432</v>
      </c>
      <c r="S2211" t="s">
        <v>8325</v>
      </c>
      <c r="T2211" t="s">
        <v>8330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136"/>
        <v>40956.066087962965</v>
      </c>
      <c r="L2212" s="14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111.43</v>
      </c>
      <c r="R2212" s="9">
        <f t="shared" si="139"/>
        <v>24.489010989010989</v>
      </c>
      <c r="S2212" t="s">
        <v>8325</v>
      </c>
      <c r="T2212" t="s">
        <v>8330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136"/>
        <v>41716.785011574073</v>
      </c>
      <c r="L2213" s="14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9">
        <f t="shared" si="139"/>
        <v>26.868131868131869</v>
      </c>
      <c r="S2213" t="s">
        <v>8325</v>
      </c>
      <c r="T2213" t="s">
        <v>8330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136"/>
        <v>41548.747418981482</v>
      </c>
      <c r="L2214" s="14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</v>
      </c>
      <c r="R2214" s="9">
        <f t="shared" si="139"/>
        <v>37.708791208791212</v>
      </c>
      <c r="S2214" t="s">
        <v>8325</v>
      </c>
      <c r="T2214" t="s">
        <v>8330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136"/>
        <v>42109.826145833329</v>
      </c>
      <c r="L2215" s="14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9">
        <f t="shared" si="139"/>
        <v>5.4945054945054944E-2</v>
      </c>
      <c r="S2215" t="s">
        <v>8325</v>
      </c>
      <c r="T2215" t="s">
        <v>8330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136"/>
        <v>41646.792222222226</v>
      </c>
      <c r="L2216" s="14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</v>
      </c>
      <c r="R2216" s="9">
        <f t="shared" si="139"/>
        <v>9.6429120879120873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136"/>
        <v>40958.717268518521</v>
      </c>
      <c r="L2217" s="14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156.36000000000001</v>
      </c>
      <c r="R2217" s="9">
        <f t="shared" si="139"/>
        <v>4.7252747252747254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136"/>
        <v>42194.751678240747</v>
      </c>
      <c r="L2218" s="14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105.67</v>
      </c>
      <c r="R2218" s="9">
        <f t="shared" si="139"/>
        <v>1.7417582417582418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136"/>
        <v>42299.776770833334</v>
      </c>
      <c r="L2219" s="14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</v>
      </c>
      <c r="R2219" s="9">
        <f t="shared" si="139"/>
        <v>2.3351648351648353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136"/>
        <v>41127.812303240738</v>
      </c>
      <c r="L2220" s="14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</v>
      </c>
      <c r="R2220" s="9">
        <f t="shared" si="139"/>
        <v>13.498131868131868</v>
      </c>
      <c r="S2220" t="s">
        <v>8325</v>
      </c>
      <c r="T2220" t="s">
        <v>8330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136"/>
        <v>42205.718888888892</v>
      </c>
      <c r="L2221" s="14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101.5</v>
      </c>
      <c r="R2221" s="9">
        <f t="shared" si="139"/>
        <v>5.5769230769230766</v>
      </c>
      <c r="S2221" t="s">
        <v>8325</v>
      </c>
      <c r="T2221" t="s">
        <v>8330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136"/>
        <v>41452.060601851852</v>
      </c>
      <c r="L2222" s="14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</v>
      </c>
      <c r="R2222" s="9">
        <f t="shared" si="139"/>
        <v>19.450549450549449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136"/>
        <v>42452.666770833333</v>
      </c>
      <c r="L2223" s="14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108.12</v>
      </c>
      <c r="R2223" s="9">
        <f t="shared" si="139"/>
        <v>44.554945054945058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136"/>
        <v>40906.787581018521</v>
      </c>
      <c r="L2224" s="14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9">
        <f t="shared" si="139"/>
        <v>4.4670329670329672</v>
      </c>
      <c r="S2224" t="s">
        <v>8333</v>
      </c>
      <c r="T2224" t="s">
        <v>8351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136"/>
        <v>42152.640833333338</v>
      </c>
      <c r="L2225" s="14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</v>
      </c>
      <c r="R2225" s="9">
        <f t="shared" si="139"/>
        <v>113.35714285714286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136"/>
        <v>42644.667534722219</v>
      </c>
      <c r="L2226" s="14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</v>
      </c>
      <c r="R2226" s="9">
        <f t="shared" si="139"/>
        <v>133.59890109890111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136"/>
        <v>41873.79184027778</v>
      </c>
      <c r="L2227" s="14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</v>
      </c>
      <c r="R2227" s="9">
        <f t="shared" si="139"/>
        <v>1090.1923626373627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136"/>
        <v>42381.79886574074</v>
      </c>
      <c r="L2228" s="14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</v>
      </c>
      <c r="R2228" s="9">
        <f t="shared" si="139"/>
        <v>107.27093406593407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136"/>
        <v>41561.807349537034</v>
      </c>
      <c r="L2229" s="14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157.38</v>
      </c>
      <c r="R2229" s="9">
        <f t="shared" si="139"/>
        <v>112.41208791208791</v>
      </c>
      <c r="S2229" t="s">
        <v>8333</v>
      </c>
      <c r="T2229" t="s">
        <v>8351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136"/>
        <v>42202.278194444443</v>
      </c>
      <c r="L2230" s="14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9">
        <f t="shared" si="139"/>
        <v>64.53241758241758</v>
      </c>
      <c r="S2230" t="s">
        <v>8333</v>
      </c>
      <c r="T2230" t="s">
        <v>8351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136"/>
        <v>41484.664247685185</v>
      </c>
      <c r="L2231" s="14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171.05</v>
      </c>
      <c r="R2231" s="9">
        <f t="shared" si="139"/>
        <v>75.29851648351648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136"/>
        <v>41724.881099537037</v>
      </c>
      <c r="L2232" s="14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</v>
      </c>
      <c r="R2232" s="9">
        <f t="shared" si="139"/>
        <v>58.824175824175825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136"/>
        <v>41423.910891203705</v>
      </c>
      <c r="L2233" s="14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1212.1300000000001</v>
      </c>
      <c r="R2233" s="9">
        <f t="shared" si="139"/>
        <v>166.50131868131868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136"/>
        <v>41806.794074074074</v>
      </c>
      <c r="L2234" s="14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9">
        <f t="shared" si="139"/>
        <v>136.20879120879121</v>
      </c>
      <c r="S2234" t="s">
        <v>8333</v>
      </c>
      <c r="T2234" t="s">
        <v>8351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136"/>
        <v>42331.378923611104</v>
      </c>
      <c r="L2235" s="14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332.04</v>
      </c>
      <c r="R2235" s="9">
        <f t="shared" si="139"/>
        <v>45.609890109890109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136"/>
        <v>42710.824618055558</v>
      </c>
      <c r="L2236" s="14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9">
        <f t="shared" si="139"/>
        <v>6.4010989010989015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136"/>
        <v>42062.022118055553</v>
      </c>
      <c r="L2237" s="14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153.32</v>
      </c>
      <c r="R2237" s="9">
        <f t="shared" si="139"/>
        <v>109.51098901098901</v>
      </c>
      <c r="S2237" t="s">
        <v>8333</v>
      </c>
      <c r="T2237" t="s">
        <v>8351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136"/>
        <v>42371.617164351846</v>
      </c>
      <c r="L2238" s="14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537.11</v>
      </c>
      <c r="R2238" s="9">
        <f t="shared" si="139"/>
        <v>82.631868131868131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136"/>
        <v>41915.003275462965</v>
      </c>
      <c r="L2239" s="14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352.93</v>
      </c>
      <c r="R2239" s="9">
        <f t="shared" si="139"/>
        <v>349.04945054945057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136"/>
        <v>42774.621712962966</v>
      </c>
      <c r="L2240" s="14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9">
        <f t="shared" si="139"/>
        <v>30.197802197802197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136"/>
        <v>41572.958495370374</v>
      </c>
      <c r="L2241" s="14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128.03</v>
      </c>
      <c r="R2241" s="9">
        <f t="shared" si="139"/>
        <v>175.86082417582418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si="136"/>
        <v>42452.825740740736</v>
      </c>
      <c r="L2242" s="14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 s="9">
        <f t="shared" si="139"/>
        <v>74.362637362637358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ref="K2243:K2306" si="140">(((J2243/60)/60)/24)+DATE(1970,1,1)</f>
        <v>42766.827546296292</v>
      </c>
      <c r="L2243" s="14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ROUND((E2243/D2243)*100,2)</f>
        <v>806.4</v>
      </c>
      <c r="R2243" s="9">
        <f t="shared" ref="R2243:R2306" si="143">E2243/182</f>
        <v>44.307692307692307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140"/>
        <v>41569.575613425928</v>
      </c>
      <c r="L2244" s="14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1360.1</v>
      </c>
      <c r="R2244" s="9">
        <f t="shared" si="143"/>
        <v>747.30637362637367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140"/>
        <v>42800.751041666663</v>
      </c>
      <c r="L2245" s="14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9">
        <f t="shared" si="143"/>
        <v>51.112637362637365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140"/>
        <v>42647.818819444445</v>
      </c>
      <c r="L2246" s="14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9">
        <f t="shared" si="143"/>
        <v>103.57692307692308</v>
      </c>
      <c r="S2246" t="s">
        <v>8333</v>
      </c>
      <c r="T2246" t="s">
        <v>8351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140"/>
        <v>41660.708530092597</v>
      </c>
      <c r="L2247" s="14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2647.03</v>
      </c>
      <c r="R2247" s="9">
        <f t="shared" si="143"/>
        <v>581.76373626373629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140"/>
        <v>42221.79178240741</v>
      </c>
      <c r="L2248" s="14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9">
        <f t="shared" si="143"/>
        <v>13.752747252747254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140"/>
        <v>42200.666261574079</v>
      </c>
      <c r="L2249" s="14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</v>
      </c>
      <c r="R2249" s="9">
        <f t="shared" si="143"/>
        <v>106.17582417582418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140"/>
        <v>42688.875902777778</v>
      </c>
      <c r="L2250" s="14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</v>
      </c>
      <c r="R2250" s="9">
        <f t="shared" si="143"/>
        <v>41.236263736263737</v>
      </c>
      <c r="S2250" t="s">
        <v>8333</v>
      </c>
      <c r="T2250" t="s">
        <v>8351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140"/>
        <v>41336.703298611108</v>
      </c>
      <c r="L2251" s="14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</v>
      </c>
      <c r="R2251" s="9">
        <f t="shared" si="143"/>
        <v>32.456043956043956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140"/>
        <v>42677.005474537036</v>
      </c>
      <c r="L2252" s="14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</v>
      </c>
      <c r="R2252" s="9">
        <f t="shared" si="143"/>
        <v>1339.4395604395604</v>
      </c>
      <c r="S2252" t="s">
        <v>8333</v>
      </c>
      <c r="T2252" t="s">
        <v>8351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140"/>
        <v>41846.34579861111</v>
      </c>
      <c r="L2253" s="14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134.44999999999999</v>
      </c>
      <c r="R2253" s="9">
        <f t="shared" si="143"/>
        <v>62.792252747252753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140"/>
        <v>42573.327986111108</v>
      </c>
      <c r="L2254" s="14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272.27999999999997</v>
      </c>
      <c r="R2254" s="9">
        <f t="shared" si="143"/>
        <v>134.64285714285714</v>
      </c>
      <c r="S2254" t="s">
        <v>8333</v>
      </c>
      <c r="T2254" t="s">
        <v>8351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140"/>
        <v>42296.631331018521</v>
      </c>
      <c r="L2255" s="14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112.69</v>
      </c>
      <c r="R2255" s="9">
        <f t="shared" si="143"/>
        <v>49.532967032967036</v>
      </c>
      <c r="S2255" t="s">
        <v>8333</v>
      </c>
      <c r="T2255" t="s">
        <v>8351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140"/>
        <v>42752.647777777776</v>
      </c>
      <c r="L2256" s="14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9">
        <f t="shared" si="143"/>
        <v>12.631868131868131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140"/>
        <v>42467.951979166668</v>
      </c>
      <c r="L2257" s="14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286.66000000000003</v>
      </c>
      <c r="R2257" s="9">
        <f t="shared" si="143"/>
        <v>62.214285714285715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140"/>
        <v>42682.451921296291</v>
      </c>
      <c r="L2258" s="14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222.71</v>
      </c>
      <c r="R2258" s="9">
        <f t="shared" si="143"/>
        <v>5.8736263736263732</v>
      </c>
      <c r="S2258" t="s">
        <v>8333</v>
      </c>
      <c r="T2258" t="s">
        <v>8351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140"/>
        <v>42505.936678240745</v>
      </c>
      <c r="L2259" s="14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9">
        <f t="shared" si="143"/>
        <v>87.381868131868131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140"/>
        <v>42136.75100694444</v>
      </c>
      <c r="L2260" s="14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9">
        <f t="shared" si="143"/>
        <v>17.708791208791208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140"/>
        <v>42702.804814814815</v>
      </c>
      <c r="L2261" s="14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9">
        <f t="shared" si="143"/>
        <v>102.58791208791209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140"/>
        <v>41695.016782407409</v>
      </c>
      <c r="L2262" s="14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9">
        <f t="shared" si="143"/>
        <v>44.906593406593409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140"/>
        <v>42759.724768518514</v>
      </c>
      <c r="L2263" s="14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9">
        <f t="shared" si="143"/>
        <v>42.829670329670328</v>
      </c>
      <c r="S2263" t="s">
        <v>8333</v>
      </c>
      <c r="T2263" t="s">
        <v>8351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140"/>
        <v>41926.585162037038</v>
      </c>
      <c r="L2264" s="14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</v>
      </c>
      <c r="R2264" s="9">
        <f t="shared" si="143"/>
        <v>27.950549450549449</v>
      </c>
      <c r="S2264" t="s">
        <v>8333</v>
      </c>
      <c r="T2264" t="s">
        <v>8351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140"/>
        <v>42014.832326388889</v>
      </c>
      <c r="L2265" s="14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115.55</v>
      </c>
      <c r="R2265" s="9">
        <f t="shared" si="143"/>
        <v>47.615384615384613</v>
      </c>
      <c r="S2265" t="s">
        <v>8333</v>
      </c>
      <c r="T2265" t="s">
        <v>8351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140"/>
        <v>42496.582337962958</v>
      </c>
      <c r="L2266" s="14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</v>
      </c>
      <c r="R2266" s="9">
        <f t="shared" si="143"/>
        <v>59.35164835164835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140"/>
        <v>42689.853090277778</v>
      </c>
      <c r="L2267" s="14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 s="9">
        <f t="shared" si="143"/>
        <v>3.2802197802197801</v>
      </c>
      <c r="S2267" t="s">
        <v>8333</v>
      </c>
      <c r="T2267" t="s">
        <v>8351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140"/>
        <v>42469.874907407408</v>
      </c>
      <c r="L2268" s="14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320.27</v>
      </c>
      <c r="R2268" s="9">
        <f t="shared" si="143"/>
        <v>26.395604395604394</v>
      </c>
      <c r="S2268" t="s">
        <v>8333</v>
      </c>
      <c r="T2268" t="s">
        <v>8351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140"/>
        <v>41968.829826388886</v>
      </c>
      <c r="L2269" s="14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380.53</v>
      </c>
      <c r="R2269" s="9">
        <f t="shared" si="143"/>
        <v>418.15934065934067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140"/>
        <v>42776.082349537035</v>
      </c>
      <c r="L2270" s="14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</v>
      </c>
      <c r="R2270" s="9">
        <f t="shared" si="143"/>
        <v>157.84615384615384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140"/>
        <v>42776.704432870371</v>
      </c>
      <c r="L2271" s="14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9">
        <f t="shared" si="143"/>
        <v>247.47802197802199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140"/>
        <v>42725.869363425925</v>
      </c>
      <c r="L2272" s="14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720.25</v>
      </c>
      <c r="R2272" s="9">
        <f t="shared" si="143"/>
        <v>989.35164835164835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140"/>
        <v>42684.000046296293</v>
      </c>
      <c r="L2273" s="14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283.08999999999997</v>
      </c>
      <c r="R2273" s="9">
        <f t="shared" si="143"/>
        <v>311.08791208791212</v>
      </c>
      <c r="S2273" t="s">
        <v>8333</v>
      </c>
      <c r="T2273" t="s">
        <v>8351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140"/>
        <v>42315.699490740735</v>
      </c>
      <c r="L2274" s="14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</v>
      </c>
      <c r="R2274" s="9">
        <f t="shared" si="143"/>
        <v>74.538461538461533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140"/>
        <v>42781.549097222218</v>
      </c>
      <c r="L2275" s="14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220.36</v>
      </c>
      <c r="R2275" s="9">
        <f t="shared" si="143"/>
        <v>30.26923076923077</v>
      </c>
      <c r="S2275" t="s">
        <v>8333</v>
      </c>
      <c r="T2275" t="s">
        <v>8351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140"/>
        <v>41663.500659722224</v>
      </c>
      <c r="L2276" s="14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9">
        <f t="shared" si="143"/>
        <v>16.428571428571427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140"/>
        <v>41965.616655092599</v>
      </c>
      <c r="L2277" s="14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407.77</v>
      </c>
      <c r="R2277" s="9">
        <f t="shared" si="143"/>
        <v>14.563186813186814</v>
      </c>
      <c r="S2277" t="s">
        <v>8333</v>
      </c>
      <c r="T2277" t="s">
        <v>8351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140"/>
        <v>41614.651493055557</v>
      </c>
      <c r="L2278" s="14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105.82</v>
      </c>
      <c r="R2278" s="9">
        <f t="shared" si="143"/>
        <v>26.681318681318682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140"/>
        <v>40936.678506944445</v>
      </c>
      <c r="L2279" s="14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141.08000000000001</v>
      </c>
      <c r="R2279" s="9">
        <f t="shared" si="143"/>
        <v>65.890109890109883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140"/>
        <v>42338.709108796291</v>
      </c>
      <c r="L2280" s="14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9">
        <f t="shared" si="143"/>
        <v>29.747252747252748</v>
      </c>
      <c r="S2280" t="s">
        <v>8333</v>
      </c>
      <c r="T2280" t="s">
        <v>8351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140"/>
        <v>42020.806701388887</v>
      </c>
      <c r="L2281" s="14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9">
        <f t="shared" si="143"/>
        <v>8.4505494505494507</v>
      </c>
      <c r="S2281" t="s">
        <v>8333</v>
      </c>
      <c r="T2281" t="s">
        <v>8351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140"/>
        <v>42234.624895833331</v>
      </c>
      <c r="L2282" s="14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403.58</v>
      </c>
      <c r="R2282" s="9">
        <f t="shared" si="143"/>
        <v>217.31043956043956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140"/>
        <v>40687.285844907405</v>
      </c>
      <c r="L2283" s="14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9">
        <f t="shared" si="143"/>
        <v>3.0494505494505493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140"/>
        <v>42323.17460648148</v>
      </c>
      <c r="L2284" s="14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</v>
      </c>
      <c r="R2284" s="9">
        <f t="shared" si="143"/>
        <v>7.6373626373626378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140"/>
        <v>40978.125046296293</v>
      </c>
      <c r="L2285" s="14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100.86</v>
      </c>
      <c r="R2285" s="9">
        <f t="shared" si="143"/>
        <v>16.624505494505495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140"/>
        <v>40585.796817129631</v>
      </c>
      <c r="L2286" s="14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</v>
      </c>
      <c r="R2286" s="9">
        <f t="shared" si="143"/>
        <v>35.017967032967036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140"/>
        <v>41059.185682870368</v>
      </c>
      <c r="L2287" s="14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121.37</v>
      </c>
      <c r="R2287" s="9">
        <f t="shared" si="143"/>
        <v>20.005494505494507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140"/>
        <v>41494.963587962964</v>
      </c>
      <c r="L2288" s="14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100.07</v>
      </c>
      <c r="R2288" s="9">
        <f t="shared" si="143"/>
        <v>8.2472527472527464</v>
      </c>
      <c r="S2288" t="s">
        <v>8325</v>
      </c>
      <c r="T2288" t="s">
        <v>8326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140"/>
        <v>41792.667361111111</v>
      </c>
      <c r="L2289" s="14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119.98</v>
      </c>
      <c r="R2289" s="9">
        <f t="shared" si="143"/>
        <v>29.664780219780219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140"/>
        <v>41067.827418981484</v>
      </c>
      <c r="L2290" s="14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9">
        <f t="shared" si="143"/>
        <v>5.5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140"/>
        <v>41571.998379629629</v>
      </c>
      <c r="L2291" s="14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9">
        <f t="shared" si="143"/>
        <v>8.8516483516483522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140"/>
        <v>40070.253819444442</v>
      </c>
      <c r="L2292" s="14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104.07</v>
      </c>
      <c r="R2292" s="9">
        <f t="shared" si="143"/>
        <v>8.5769230769230766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140"/>
        <v>40987.977060185185</v>
      </c>
      <c r="L2293" s="14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9">
        <f t="shared" si="143"/>
        <v>23.736263736263737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140"/>
        <v>40987.697638888887</v>
      </c>
      <c r="L2294" s="14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</v>
      </c>
      <c r="R2294" s="9">
        <f t="shared" si="143"/>
        <v>11.785769230769231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140"/>
        <v>41151.708321759259</v>
      </c>
      <c r="L2295" s="14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108.24</v>
      </c>
      <c r="R2295" s="9">
        <f t="shared" si="143"/>
        <v>5.0549450549450547</v>
      </c>
      <c r="S2295" t="s">
        <v>8325</v>
      </c>
      <c r="T2295" t="s">
        <v>8326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140"/>
        <v>41264.72314814815</v>
      </c>
      <c r="L2296" s="14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146.08000000000001</v>
      </c>
      <c r="R2296" s="9">
        <f t="shared" si="143"/>
        <v>40.132087912087911</v>
      </c>
      <c r="S2296" t="s">
        <v>8325</v>
      </c>
      <c r="T2296" t="s">
        <v>8326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140"/>
        <v>41270.954351851848</v>
      </c>
      <c r="L2297" s="14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9">
        <f t="shared" si="143"/>
        <v>8.2582417582417591</v>
      </c>
      <c r="S2297" t="s">
        <v>8325</v>
      </c>
      <c r="T2297" t="s">
        <v>8326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140"/>
        <v>40927.731782407405</v>
      </c>
      <c r="L2298" s="14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</v>
      </c>
      <c r="R2298" s="9">
        <f t="shared" si="143"/>
        <v>57.335164835164832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140"/>
        <v>40948.042233796295</v>
      </c>
      <c r="L2299" s="14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9">
        <f t="shared" si="143"/>
        <v>5.5274725274725274</v>
      </c>
      <c r="S2299" t="s">
        <v>8325</v>
      </c>
      <c r="T2299" t="s">
        <v>8326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140"/>
        <v>41694.84065972222</v>
      </c>
      <c r="L2300" s="14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</v>
      </c>
      <c r="R2300" s="9">
        <f t="shared" si="143"/>
        <v>173.19780219780219</v>
      </c>
      <c r="S2300" t="s">
        <v>8325</v>
      </c>
      <c r="T2300" t="s">
        <v>8326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140"/>
        <v>40565.032511574071</v>
      </c>
      <c r="L2301" s="14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350.17</v>
      </c>
      <c r="R2301" s="9">
        <f t="shared" si="143"/>
        <v>5.7719780219780219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140"/>
        <v>41074.727037037039</v>
      </c>
      <c r="L2302" s="14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9">
        <f t="shared" si="143"/>
        <v>4.4505494505494507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140"/>
        <v>41416.146944444445</v>
      </c>
      <c r="L2303" s="14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</v>
      </c>
      <c r="R2303" s="9">
        <f t="shared" si="143"/>
        <v>36.704505494505497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140"/>
        <v>41605.868449074071</v>
      </c>
      <c r="L2304" s="14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</v>
      </c>
      <c r="R2304" s="9">
        <f t="shared" si="143"/>
        <v>21.565934065934066</v>
      </c>
      <c r="S2304" t="s">
        <v>8325</v>
      </c>
      <c r="T2304" t="s">
        <v>8329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140"/>
        <v>40850.111064814817</v>
      </c>
      <c r="L2305" s="14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109.36</v>
      </c>
      <c r="R2305" s="9">
        <f t="shared" si="143"/>
        <v>38.756098901098902</v>
      </c>
      <c r="S2305" t="s">
        <v>8325</v>
      </c>
      <c r="T2305" t="s">
        <v>8329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si="140"/>
        <v>40502.815868055557</v>
      </c>
      <c r="L2306" s="14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</v>
      </c>
      <c r="R2306" s="9">
        <f t="shared" si="143"/>
        <v>33.197912087912087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ref="K2307:K2370" si="144">(((J2307/60)/60)/24)+DATE(1970,1,1)</f>
        <v>41834.695277777777</v>
      </c>
      <c r="L2307" s="14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ROUND((E2307/D2307)*100,2)</f>
        <v>101.23</v>
      </c>
      <c r="R2307" s="9">
        <f t="shared" ref="R2307:R2370" si="147">E2307/182</f>
        <v>100.11538461538461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144"/>
        <v>40948.16815972222</v>
      </c>
      <c r="L2308" s="14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106.76</v>
      </c>
      <c r="R2308" s="9">
        <f t="shared" si="147"/>
        <v>20.530494505494506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144"/>
        <v>41004.802465277775</v>
      </c>
      <c r="L2309" s="14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106.66</v>
      </c>
      <c r="R2309" s="9">
        <f t="shared" si="147"/>
        <v>11.512417582417584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144"/>
        <v>41851.962916666671</v>
      </c>
      <c r="L2310" s="14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101.31</v>
      </c>
      <c r="R2310" s="9">
        <f t="shared" si="147"/>
        <v>278.3137912087912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144"/>
        <v>41307.987696759257</v>
      </c>
      <c r="L2311" s="14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</v>
      </c>
      <c r="R2311" s="9">
        <f t="shared" si="147"/>
        <v>35.167417582417585</v>
      </c>
      <c r="S2311" t="s">
        <v>8325</v>
      </c>
      <c r="T2311" t="s">
        <v>8329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144"/>
        <v>41324.79415509259</v>
      </c>
      <c r="L2312" s="14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428.84</v>
      </c>
      <c r="R2312" s="9">
        <f t="shared" si="147"/>
        <v>435.90857142857141</v>
      </c>
      <c r="S2312" t="s">
        <v>8325</v>
      </c>
      <c r="T2312" t="s">
        <v>8329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144"/>
        <v>41736.004502314812</v>
      </c>
      <c r="L2313" s="14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</v>
      </c>
      <c r="R2313" s="9">
        <f t="shared" si="147"/>
        <v>51.483516483516482</v>
      </c>
      <c r="S2313" t="s">
        <v>8325</v>
      </c>
      <c r="T2313" t="s">
        <v>8329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144"/>
        <v>41716.632847222223</v>
      </c>
      <c r="L2314" s="14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107.87</v>
      </c>
      <c r="R2314" s="9">
        <f t="shared" si="147"/>
        <v>17.780219780219781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144"/>
        <v>41002.958634259259</v>
      </c>
      <c r="L2315" s="14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</v>
      </c>
      <c r="R2315" s="9">
        <f t="shared" si="147"/>
        <v>48.307802197802204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144"/>
        <v>41037.551585648151</v>
      </c>
      <c r="L2316" s="14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9">
        <f t="shared" si="147"/>
        <v>10.34967032967033</v>
      </c>
      <c r="S2316" t="s">
        <v>8325</v>
      </c>
      <c r="T2316" t="s">
        <v>8329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144"/>
        <v>41004.72619212963</v>
      </c>
      <c r="L2317" s="14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</v>
      </c>
      <c r="R2317" s="9">
        <f t="shared" si="147"/>
        <v>14.093406593406593</v>
      </c>
      <c r="S2317" t="s">
        <v>8325</v>
      </c>
      <c r="T2317" t="s">
        <v>8329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144"/>
        <v>40079.725115740745</v>
      </c>
      <c r="L2318" s="14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</v>
      </c>
      <c r="R2318" s="9">
        <f t="shared" si="147"/>
        <v>85.749450549450543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144"/>
        <v>40192.542233796295</v>
      </c>
      <c r="L2319" s="14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9">
        <f t="shared" si="147"/>
        <v>2.2857142857142856</v>
      </c>
      <c r="S2319" t="s">
        <v>8325</v>
      </c>
      <c r="T2319" t="s">
        <v>8329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144"/>
        <v>40050.643680555557</v>
      </c>
      <c r="L2320" s="14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121.06</v>
      </c>
      <c r="R2320" s="9">
        <f t="shared" si="147"/>
        <v>33.258241758241759</v>
      </c>
      <c r="S2320" t="s">
        <v>8325</v>
      </c>
      <c r="T2320" t="s">
        <v>8329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144"/>
        <v>41593.082002314812</v>
      </c>
      <c r="L2321" s="14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107.7</v>
      </c>
      <c r="R2321" s="9">
        <f t="shared" si="147"/>
        <v>17.752747252747252</v>
      </c>
      <c r="S2321" t="s">
        <v>8325</v>
      </c>
      <c r="T2321" t="s">
        <v>8329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144"/>
        <v>41696.817129629628</v>
      </c>
      <c r="L2322" s="14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9">
        <f t="shared" si="147"/>
        <v>29.85164835164835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144"/>
        <v>42799.260428240741</v>
      </c>
      <c r="L2323" s="14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39.119999999999997</v>
      </c>
      <c r="R2323" s="9">
        <f t="shared" si="147"/>
        <v>22.692307692307693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144"/>
        <v>42804.895474537043</v>
      </c>
      <c r="L2324" s="14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3.15</v>
      </c>
      <c r="R2324" s="9">
        <f t="shared" si="147"/>
        <v>0.46703296703296704</v>
      </c>
      <c r="S2324" t="s">
        <v>8336</v>
      </c>
      <c r="T2324" t="s">
        <v>8352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144"/>
        <v>42807.755173611105</v>
      </c>
      <c r="L2325" s="14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9">
        <f t="shared" si="147"/>
        <v>0.65934065934065933</v>
      </c>
      <c r="S2325" t="s">
        <v>8336</v>
      </c>
      <c r="T2325" t="s">
        <v>8352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144"/>
        <v>42790.885243055556</v>
      </c>
      <c r="L2326" s="14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</v>
      </c>
      <c r="R2326" s="9">
        <f t="shared" si="147"/>
        <v>8.5439560439560438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144"/>
        <v>42794.022349537037</v>
      </c>
      <c r="L2327" s="14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 s="9">
        <f t="shared" si="147"/>
        <v>0.43956043956043955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144"/>
        <v>42804.034120370372</v>
      </c>
      <c r="L2328" s="14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 s="9">
        <f t="shared" si="147"/>
        <v>0.59340659340659341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144"/>
        <v>41842.917129629634</v>
      </c>
      <c r="L2329" s="14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</v>
      </c>
      <c r="R2329" s="9">
        <f t="shared" si="147"/>
        <v>1011.7198351648352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144"/>
        <v>42139.781678240746</v>
      </c>
      <c r="L2330" s="14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</v>
      </c>
      <c r="R2330" s="9">
        <f t="shared" si="147"/>
        <v>139.80769230769232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144"/>
        <v>41807.624374999999</v>
      </c>
      <c r="L2331" s="14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105.92</v>
      </c>
      <c r="R2331" s="9">
        <f t="shared" si="147"/>
        <v>145.49450549450549</v>
      </c>
      <c r="S2331" t="s">
        <v>8336</v>
      </c>
      <c r="T2331" t="s">
        <v>8352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144"/>
        <v>42332.89980324074</v>
      </c>
      <c r="L2332" s="14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</v>
      </c>
      <c r="R2332" s="9">
        <f t="shared" si="147"/>
        <v>196.96703296703296</v>
      </c>
      <c r="S2332" t="s">
        <v>8336</v>
      </c>
      <c r="T2332" t="s">
        <v>8352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144"/>
        <v>41839.005671296298</v>
      </c>
      <c r="L2333" s="14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</v>
      </c>
      <c r="R2333" s="9">
        <f t="shared" si="147"/>
        <v>63.434615384615384</v>
      </c>
      <c r="S2333" t="s">
        <v>8336</v>
      </c>
      <c r="T2333" t="s">
        <v>8352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144"/>
        <v>42011.628136574072</v>
      </c>
      <c r="L2334" s="14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106.31</v>
      </c>
      <c r="R2334" s="9">
        <f t="shared" si="147"/>
        <v>146.02747252747253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144"/>
        <v>41767.650347222225</v>
      </c>
      <c r="L2335" s="14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212.17</v>
      </c>
      <c r="R2335" s="9">
        <f t="shared" si="147"/>
        <v>6.9945054945054945</v>
      </c>
      <c r="S2335" t="s">
        <v>8336</v>
      </c>
      <c r="T2335" t="s">
        <v>8352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144"/>
        <v>41918.670115740737</v>
      </c>
      <c r="L2336" s="14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9">
        <f t="shared" si="147"/>
        <v>22.406593406593405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144"/>
        <v>41771.572256944448</v>
      </c>
      <c r="L2337" s="14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</v>
      </c>
      <c r="R2337" s="9">
        <f t="shared" si="147"/>
        <v>140.4835164835165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144"/>
        <v>41666.924710648149</v>
      </c>
      <c r="L2338" s="14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</v>
      </c>
      <c r="R2338" s="9">
        <f t="shared" si="147"/>
        <v>572.23357142857139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144"/>
        <v>41786.640543981484</v>
      </c>
      <c r="L2339" s="14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110.66</v>
      </c>
      <c r="R2339" s="9">
        <f t="shared" si="147"/>
        <v>72.961538461538467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144"/>
        <v>41789.896805555552</v>
      </c>
      <c r="L2340" s="14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</v>
      </c>
      <c r="R2340" s="9">
        <f t="shared" si="147"/>
        <v>83.359890109890117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144"/>
        <v>42692.79987268518</v>
      </c>
      <c r="L2341" s="14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294.20999999999998</v>
      </c>
      <c r="R2341" s="9">
        <f t="shared" si="147"/>
        <v>404.13186813186815</v>
      </c>
      <c r="S2341" t="s">
        <v>8336</v>
      </c>
      <c r="T2341" t="s">
        <v>8352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144"/>
        <v>42643.642800925925</v>
      </c>
      <c r="L2342" s="14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105.78</v>
      </c>
      <c r="R2342" s="9">
        <f t="shared" si="147"/>
        <v>232.47802197802199</v>
      </c>
      <c r="S2342" t="s">
        <v>8336</v>
      </c>
      <c r="T2342" t="s">
        <v>8352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144"/>
        <v>42167.813703703709</v>
      </c>
      <c r="L2343" s="14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9">
        <f t="shared" si="147"/>
        <v>0</v>
      </c>
      <c r="S2343" t="s">
        <v>8319</v>
      </c>
      <c r="T2343" t="s">
        <v>8320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144"/>
        <v>41897.702199074076</v>
      </c>
      <c r="L2344" s="14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9">
        <f t="shared" si="147"/>
        <v>0</v>
      </c>
      <c r="S2344" t="s">
        <v>8319</v>
      </c>
      <c r="T2344" t="s">
        <v>8320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144"/>
        <v>42327.825289351851</v>
      </c>
      <c r="L2345" s="14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 s="9">
        <f t="shared" si="147"/>
        <v>1.6483516483516483</v>
      </c>
      <c r="S2345" t="s">
        <v>8319</v>
      </c>
      <c r="T2345" t="s">
        <v>8320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144"/>
        <v>42515.727650462963</v>
      </c>
      <c r="L2346" s="14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 s="9">
        <f t="shared" si="147"/>
        <v>5.4945054945054949E-3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144"/>
        <v>42060.001805555556</v>
      </c>
      <c r="L2347" s="14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9">
        <f t="shared" si="147"/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144"/>
        <v>42615.79896990741</v>
      </c>
      <c r="L2348" s="14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7.0000000000000007E-2</v>
      </c>
      <c r="R2348" s="9">
        <f t="shared" si="147"/>
        <v>0.21428571428571427</v>
      </c>
      <c r="S2348" t="s">
        <v>8319</v>
      </c>
      <c r="T2348" t="s">
        <v>8320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144"/>
        <v>42577.607361111113</v>
      </c>
      <c r="L2349" s="14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 s="9">
        <f t="shared" si="147"/>
        <v>8.2417582417582416E-2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144"/>
        <v>42360.932152777779</v>
      </c>
      <c r="L2350" s="14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0.39</v>
      </c>
      <c r="R2350" s="9">
        <f t="shared" si="147"/>
        <v>1.4835164835164836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144"/>
        <v>42198.775787037041</v>
      </c>
      <c r="L2351" s="14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9">
        <f t="shared" si="147"/>
        <v>0</v>
      </c>
      <c r="S2351" t="s">
        <v>8319</v>
      </c>
      <c r="T2351" t="s">
        <v>8320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144"/>
        <v>42708.842245370368</v>
      </c>
      <c r="L2352" s="14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9">
        <f t="shared" si="147"/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144"/>
        <v>42094.101145833338</v>
      </c>
      <c r="L2353" s="14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0.56999999999999995</v>
      </c>
      <c r="R2353" s="9">
        <f t="shared" si="147"/>
        <v>0.59340659340659341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144"/>
        <v>42101.633703703701</v>
      </c>
      <c r="L2354" s="14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9">
        <f t="shared" si="147"/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144"/>
        <v>42103.676180555558</v>
      </c>
      <c r="L2355" s="14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9">
        <f t="shared" si="147"/>
        <v>0</v>
      </c>
      <c r="S2355" t="s">
        <v>8319</v>
      </c>
      <c r="T2355" t="s">
        <v>8320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144"/>
        <v>41954.722916666666</v>
      </c>
      <c r="L2356" s="14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7.0000000000000007E-2</v>
      </c>
      <c r="R2356" s="9">
        <f t="shared" si="147"/>
        <v>0.13736263736263737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144"/>
        <v>42096.918240740735</v>
      </c>
      <c r="L2357" s="14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0.69</v>
      </c>
      <c r="R2357" s="9">
        <f t="shared" si="147"/>
        <v>0.30219780219780218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144"/>
        <v>42130.78361111111</v>
      </c>
      <c r="L2358" s="14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9">
        <f t="shared" si="147"/>
        <v>0</v>
      </c>
      <c r="S2358" t="s">
        <v>8319</v>
      </c>
      <c r="T2358" t="s">
        <v>8320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144"/>
        <v>42264.620115740734</v>
      </c>
      <c r="L2359" s="14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9">
        <f t="shared" si="147"/>
        <v>0</v>
      </c>
      <c r="S2359" t="s">
        <v>8319</v>
      </c>
      <c r="T2359" t="s">
        <v>8320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144"/>
        <v>41978.930972222224</v>
      </c>
      <c r="L2360" s="14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9">
        <f t="shared" si="147"/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144"/>
        <v>42159.649583333332</v>
      </c>
      <c r="L2361" s="14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</v>
      </c>
      <c r="R2361" s="9">
        <f t="shared" si="147"/>
        <v>6.0494505494505493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144"/>
        <v>42377.70694444445</v>
      </c>
      <c r="L2362" s="14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 s="9">
        <f t="shared" si="147"/>
        <v>1.098901098901099E-2</v>
      </c>
      <c r="S2362" t="s">
        <v>8319</v>
      </c>
      <c r="T2362" t="s">
        <v>8320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144"/>
        <v>42466.858888888892</v>
      </c>
      <c r="L2363" s="14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9">
        <f t="shared" si="147"/>
        <v>0</v>
      </c>
      <c r="S2363" t="s">
        <v>8319</v>
      </c>
      <c r="T2363" t="s">
        <v>8320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144"/>
        <v>41954.688310185185</v>
      </c>
      <c r="L2364" s="14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</v>
      </c>
      <c r="R2364" s="9">
        <f t="shared" si="147"/>
        <v>0.65934065934065933</v>
      </c>
      <c r="S2364" t="s">
        <v>8319</v>
      </c>
      <c r="T2364" t="s">
        <v>8320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144"/>
        <v>42322.011574074073</v>
      </c>
      <c r="L2365" s="14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9">
        <f t="shared" si="147"/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144"/>
        <v>42248.934675925921</v>
      </c>
      <c r="L2366" s="14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9">
        <f t="shared" si="147"/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144"/>
        <v>42346.736400462964</v>
      </c>
      <c r="L2367" s="14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9">
        <f t="shared" si="147"/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144"/>
        <v>42268.531631944439</v>
      </c>
      <c r="L2368" s="14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 s="9">
        <f t="shared" si="147"/>
        <v>14.450549450549451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144"/>
        <v>42425.970092592594</v>
      </c>
      <c r="L2369" s="14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 s="9">
        <f t="shared" si="147"/>
        <v>3.6813186813186811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si="144"/>
        <v>42063.721817129626</v>
      </c>
      <c r="L2370" s="14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0.25</v>
      </c>
      <c r="R2370" s="9">
        <f t="shared" si="147"/>
        <v>0.5494505494505495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ref="K2371:K2434" si="148">(((J2371/60)/60)/24)+DATE(1970,1,1)</f>
        <v>42380.812627314815</v>
      </c>
      <c r="L2371" s="14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ROUND((E2371/D2371)*100,2)</f>
        <v>0</v>
      </c>
      <c r="R2371" s="9">
        <f t="shared" ref="R2371:R2434" si="151">E2371/182</f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148"/>
        <v>41961.18913194444</v>
      </c>
      <c r="L2372" s="14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0.33</v>
      </c>
      <c r="R2372" s="9">
        <f t="shared" si="151"/>
        <v>0.45054945054945056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148"/>
        <v>42150.777731481481</v>
      </c>
      <c r="L2373" s="14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9">
        <f t="shared" si="151"/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148"/>
        <v>42088.069108796291</v>
      </c>
      <c r="L2374" s="14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</v>
      </c>
      <c r="R2374" s="9">
        <f t="shared" si="151"/>
        <v>0.98901098901098905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148"/>
        <v>42215.662314814821</v>
      </c>
      <c r="L2375" s="14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0.01</v>
      </c>
      <c r="R2375" s="9">
        <f t="shared" si="151"/>
        <v>0.27472527472527475</v>
      </c>
      <c r="S2375" t="s">
        <v>8319</v>
      </c>
      <c r="T2375" t="s">
        <v>8320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148"/>
        <v>42017.843287037031</v>
      </c>
      <c r="L2376" s="14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0.05</v>
      </c>
      <c r="R2376" s="9">
        <f t="shared" si="151"/>
        <v>5.4945054945054944E-2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148"/>
        <v>42592.836076388892</v>
      </c>
      <c r="L2377" s="14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9">
        <f t="shared" si="151"/>
        <v>0</v>
      </c>
      <c r="S2377" t="s">
        <v>8319</v>
      </c>
      <c r="T2377" t="s">
        <v>8320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148"/>
        <v>42318.925532407404</v>
      </c>
      <c r="L2378" s="14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10.88</v>
      </c>
      <c r="R2378" s="9">
        <f t="shared" si="151"/>
        <v>1.7930219780219778</v>
      </c>
      <c r="S2378" t="s">
        <v>8319</v>
      </c>
      <c r="T2378" t="s">
        <v>8320</v>
      </c>
    </row>
    <row r="2379" spans="1:20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148"/>
        <v>42669.870173611111</v>
      </c>
      <c r="L2379" s="14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9">
        <f t="shared" si="151"/>
        <v>0</v>
      </c>
      <c r="S2379" t="s">
        <v>8319</v>
      </c>
      <c r="T2379" t="s">
        <v>8320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148"/>
        <v>42213.013078703705</v>
      </c>
      <c r="L2380" s="14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9">
        <f t="shared" si="151"/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148"/>
        <v>42237.016388888893</v>
      </c>
      <c r="L2381" s="14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9">
        <f t="shared" si="151"/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148"/>
        <v>42248.793310185181</v>
      </c>
      <c r="L2382" s="14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0.37</v>
      </c>
      <c r="R2382" s="9">
        <f t="shared" si="151"/>
        <v>0.30219780219780218</v>
      </c>
      <c r="S2382" t="s">
        <v>8319</v>
      </c>
      <c r="T2382" t="s">
        <v>8320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148"/>
        <v>42074.935740740737</v>
      </c>
      <c r="L2383" s="14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1.82</v>
      </c>
      <c r="R2383" s="9">
        <f t="shared" si="151"/>
        <v>8.6318681318681314</v>
      </c>
      <c r="S2383" t="s">
        <v>8319</v>
      </c>
      <c r="T2383" t="s">
        <v>8320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148"/>
        <v>42195.187534722223</v>
      </c>
      <c r="L2384" s="14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 s="9">
        <f t="shared" si="151"/>
        <v>0.41208791208791207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148"/>
        <v>42027.056793981479</v>
      </c>
      <c r="L2385" s="14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 s="9">
        <f t="shared" si="151"/>
        <v>2.3901098901098901</v>
      </c>
      <c r="S2385" t="s">
        <v>8319</v>
      </c>
      <c r="T2385" t="s">
        <v>8320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148"/>
        <v>41927.067627314813</v>
      </c>
      <c r="L2386" s="14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 s="9">
        <f t="shared" si="151"/>
        <v>4.3956043956043959E-2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148"/>
        <v>42191.70175925926</v>
      </c>
      <c r="L2387" s="14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</v>
      </c>
      <c r="R2387" s="9">
        <f t="shared" si="151"/>
        <v>4.3296703296703294</v>
      </c>
      <c r="S2387" t="s">
        <v>8319</v>
      </c>
      <c r="T2387" t="s">
        <v>8320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148"/>
        <v>41954.838240740741</v>
      </c>
      <c r="L2388" s="14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9">
        <f t="shared" si="151"/>
        <v>0</v>
      </c>
      <c r="S2388" t="s">
        <v>8319</v>
      </c>
      <c r="T2388" t="s">
        <v>8320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148"/>
        <v>42528.626620370371</v>
      </c>
      <c r="L2389" s="14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</v>
      </c>
      <c r="R2389" s="9">
        <f t="shared" si="151"/>
        <v>5.6373626373626378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148"/>
        <v>41989.853692129633</v>
      </c>
      <c r="L2390" s="14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</v>
      </c>
      <c r="R2390" s="9">
        <f t="shared" si="151"/>
        <v>2.5439560439560438</v>
      </c>
      <c r="S2390" t="s">
        <v>8319</v>
      </c>
      <c r="T2390" t="s">
        <v>8320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148"/>
        <v>42179.653379629628</v>
      </c>
      <c r="L2391" s="14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0.19</v>
      </c>
      <c r="R2391" s="9">
        <f t="shared" si="151"/>
        <v>0.16483516483516483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148"/>
        <v>41968.262314814812</v>
      </c>
      <c r="L2392" s="14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9">
        <f t="shared" si="151"/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148"/>
        <v>42064.794490740736</v>
      </c>
      <c r="L2393" s="14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0.13</v>
      </c>
      <c r="R2393" s="9">
        <f t="shared" si="151"/>
        <v>0.13736263736263737</v>
      </c>
      <c r="S2393" t="s">
        <v>8319</v>
      </c>
      <c r="T2393" t="s">
        <v>8320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148"/>
        <v>42276.120636574073</v>
      </c>
      <c r="L2394" s="14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9">
        <f t="shared" si="151"/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148"/>
        <v>42194.648344907408</v>
      </c>
      <c r="L2395" s="14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 s="9">
        <f t="shared" si="151"/>
        <v>0.27472527472527475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148"/>
        <v>42031.362187499995</v>
      </c>
      <c r="L2396" s="14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 s="9">
        <f t="shared" si="151"/>
        <v>1.6483516483516484E-2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148"/>
        <v>42717.121377314819</v>
      </c>
      <c r="L2397" s="14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9">
        <f t="shared" si="151"/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148"/>
        <v>42262.849050925928</v>
      </c>
      <c r="L2398" s="14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 s="9">
        <f t="shared" si="151"/>
        <v>5.4945054945054944E-2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148"/>
        <v>41976.88490740741</v>
      </c>
      <c r="L2399" s="14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9">
        <f t="shared" si="151"/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148"/>
        <v>42157.916481481487</v>
      </c>
      <c r="L2400" s="14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9">
        <f t="shared" si="151"/>
        <v>0</v>
      </c>
      <c r="S2400" t="s">
        <v>8319</v>
      </c>
      <c r="T2400" t="s">
        <v>8320</v>
      </c>
    </row>
    <row r="2401" spans="1:20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148"/>
        <v>41956.853078703702</v>
      </c>
      <c r="L2401" s="14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9">
        <f t="shared" si="151"/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148"/>
        <v>42444.268101851849</v>
      </c>
      <c r="L2402" s="14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9">
        <f t="shared" si="151"/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148"/>
        <v>42374.822870370372</v>
      </c>
      <c r="L2403" s="14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0.72</v>
      </c>
      <c r="R2403" s="9">
        <f t="shared" si="151"/>
        <v>1.1043956043956045</v>
      </c>
      <c r="S2403" t="s">
        <v>8336</v>
      </c>
      <c r="T2403" t="s">
        <v>8337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148"/>
        <v>42107.679756944446</v>
      </c>
      <c r="L2404" s="14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</v>
      </c>
      <c r="R2404" s="9">
        <f t="shared" si="151"/>
        <v>0.2857142857142857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148"/>
        <v>42399.882615740738</v>
      </c>
      <c r="L2405" s="14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16.829999999999998</v>
      </c>
      <c r="R2405" s="9">
        <f t="shared" si="151"/>
        <v>1.1098901098901099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148"/>
        <v>42342.03943287037</v>
      </c>
      <c r="L2406" s="14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9">
        <f t="shared" si="151"/>
        <v>0</v>
      </c>
      <c r="S2406" t="s">
        <v>8336</v>
      </c>
      <c r="T2406" t="s">
        <v>8337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148"/>
        <v>42595.585358796292</v>
      </c>
      <c r="L2407" s="14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 s="9">
        <f t="shared" si="151"/>
        <v>6.186813186813187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148"/>
        <v>41983.110995370371</v>
      </c>
      <c r="L2408" s="14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</v>
      </c>
      <c r="R2408" s="9">
        <f t="shared" si="151"/>
        <v>7.3901098901098905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148"/>
        <v>42082.575555555552</v>
      </c>
      <c r="L2409" s="14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25.26</v>
      </c>
      <c r="R2409" s="9">
        <f t="shared" si="151"/>
        <v>30.532967032967033</v>
      </c>
      <c r="S2409" t="s">
        <v>8336</v>
      </c>
      <c r="T2409" t="s">
        <v>8337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148"/>
        <v>41919.140706018516</v>
      </c>
      <c r="L2410" s="14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 s="9">
        <f t="shared" si="151"/>
        <v>0.16483516483516483</v>
      </c>
      <c r="S2410" t="s">
        <v>8336</v>
      </c>
      <c r="T2410" t="s">
        <v>8337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148"/>
        <v>42204.875868055555</v>
      </c>
      <c r="L2411" s="14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</v>
      </c>
      <c r="R2411" s="9">
        <f t="shared" si="151"/>
        <v>2.5274725274725274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148"/>
        <v>42224.408275462964</v>
      </c>
      <c r="L2412" s="14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9">
        <f t="shared" si="151"/>
        <v>0</v>
      </c>
      <c r="S2412" t="s">
        <v>8336</v>
      </c>
      <c r="T2412" t="s">
        <v>8337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148"/>
        <v>42211.732430555552</v>
      </c>
      <c r="L2413" s="14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</v>
      </c>
      <c r="R2413" s="9">
        <f t="shared" si="151"/>
        <v>0.82967032967032972</v>
      </c>
      <c r="S2413" t="s">
        <v>8336</v>
      </c>
      <c r="T2413" t="s">
        <v>8337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148"/>
        <v>42655.736956018518</v>
      </c>
      <c r="L2414" s="14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9">
        <f t="shared" si="151"/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148"/>
        <v>41760.10974537037</v>
      </c>
      <c r="L2415" s="14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</v>
      </c>
      <c r="R2415" s="9">
        <f t="shared" si="151"/>
        <v>0.13736263736263737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148"/>
        <v>42198.695138888885</v>
      </c>
      <c r="L2416" s="14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3.07</v>
      </c>
      <c r="R2416" s="9">
        <f t="shared" si="151"/>
        <v>2.5274725274725274</v>
      </c>
      <c r="S2416" t="s">
        <v>8336</v>
      </c>
      <c r="T2416" t="s">
        <v>8337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148"/>
        <v>42536.862800925926</v>
      </c>
      <c r="L2417" s="14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0.56000000000000005</v>
      </c>
      <c r="R2417" s="9">
        <f t="shared" si="151"/>
        <v>1.8406593406593406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148"/>
        <v>42019.737766203703</v>
      </c>
      <c r="L2418" s="14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0.03</v>
      </c>
      <c r="R2418" s="9">
        <f t="shared" si="151"/>
        <v>2.7472527472527472E-2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148"/>
        <v>41831.884108796294</v>
      </c>
      <c r="L2419" s="14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9">
        <f t="shared" si="151"/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148"/>
        <v>42027.856990740736</v>
      </c>
      <c r="L2420" s="14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 s="9">
        <f t="shared" si="151"/>
        <v>2.7472527472527472E-2</v>
      </c>
      <c r="S2420" t="s">
        <v>8336</v>
      </c>
      <c r="T2420" t="s">
        <v>8337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148"/>
        <v>41993.738298611104</v>
      </c>
      <c r="L2421" s="14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9">
        <f t="shared" si="151"/>
        <v>0</v>
      </c>
      <c r="S2421" t="s">
        <v>8336</v>
      </c>
      <c r="T2421" t="s">
        <v>8337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148"/>
        <v>41893.028877314813</v>
      </c>
      <c r="L2422" s="14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14.83</v>
      </c>
      <c r="R2422" s="9">
        <f t="shared" si="151"/>
        <v>13.741758241758241</v>
      </c>
      <c r="S2422" t="s">
        <v>8336</v>
      </c>
      <c r="T2422" t="s">
        <v>8337</v>
      </c>
    </row>
    <row r="2423" spans="1:20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148"/>
        <v>42026.687453703707</v>
      </c>
      <c r="L2423" s="14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0.02</v>
      </c>
      <c r="R2423" s="9">
        <f t="shared" si="151"/>
        <v>5.4945054945054949E-3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148"/>
        <v>42044.724953703699</v>
      </c>
      <c r="L2424" s="14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 s="9">
        <f t="shared" si="151"/>
        <v>5.4945054945054949E-3</v>
      </c>
      <c r="S2424" t="s">
        <v>8336</v>
      </c>
      <c r="T2424" t="s">
        <v>8337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148"/>
        <v>41974.704745370371</v>
      </c>
      <c r="L2425" s="14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0.01</v>
      </c>
      <c r="R2425" s="9">
        <f t="shared" si="151"/>
        <v>4.3956043956043959E-2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148"/>
        <v>41909.892453703702</v>
      </c>
      <c r="L2426" s="14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 s="9">
        <f t="shared" si="151"/>
        <v>1.7032967032967032</v>
      </c>
      <c r="S2426" t="s">
        <v>8336</v>
      </c>
      <c r="T2426" t="s">
        <v>8337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148"/>
        <v>42502.913761574076</v>
      </c>
      <c r="L2427" s="14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0.03</v>
      </c>
      <c r="R2427" s="9">
        <f t="shared" si="151"/>
        <v>5.4945054945054949E-3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148"/>
        <v>42164.170046296291</v>
      </c>
      <c r="L2428" s="14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9">
        <f t="shared" si="151"/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148"/>
        <v>42412.318668981476</v>
      </c>
      <c r="L2429" s="14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0</v>
      </c>
      <c r="R2429" s="9">
        <f t="shared" si="151"/>
        <v>5.4945054945054949E-3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148"/>
        <v>42045.784155092595</v>
      </c>
      <c r="L2430" s="14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0</v>
      </c>
      <c r="R2430" s="9">
        <f t="shared" si="151"/>
        <v>5.4945054945054949E-3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148"/>
        <v>42734.879236111112</v>
      </c>
      <c r="L2431" s="14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</v>
      </c>
      <c r="R2431" s="9">
        <f t="shared" si="151"/>
        <v>11.016483516483516</v>
      </c>
      <c r="S2431" t="s">
        <v>8336</v>
      </c>
      <c r="T2431" t="s">
        <v>8337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148"/>
        <v>42382.130833333329</v>
      </c>
      <c r="L2432" s="14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</v>
      </c>
      <c r="R2432" s="9">
        <f t="shared" si="151"/>
        <v>0.11538461538461539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148"/>
        <v>42489.099687499998</v>
      </c>
      <c r="L2433" s="14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0</v>
      </c>
      <c r="R2433" s="9">
        <f t="shared" si="151"/>
        <v>1.098901098901099E-2</v>
      </c>
      <c r="S2433" t="s">
        <v>8336</v>
      </c>
      <c r="T2433" t="s">
        <v>8337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si="148"/>
        <v>42041.218715277777</v>
      </c>
      <c r="L2434" s="14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0.01</v>
      </c>
      <c r="R2434" s="9">
        <f t="shared" si="151"/>
        <v>1.098901098901099E-2</v>
      </c>
      <c r="S2434" t="s">
        <v>8336</v>
      </c>
      <c r="T2434" t="s">
        <v>8337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ref="K2435:K2498" si="152">(((J2435/60)/60)/24)+DATE(1970,1,1)</f>
        <v>42397.89980324074</v>
      </c>
      <c r="L2435" s="14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ROUND((E2435/D2435)*100,2)</f>
        <v>0</v>
      </c>
      <c r="R2435" s="9">
        <f t="shared" ref="R2435:R2498" si="155">E2435/182</f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152"/>
        <v>42180.18604166666</v>
      </c>
      <c r="L2436" s="14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 s="9">
        <f t="shared" si="155"/>
        <v>0.14285714285714285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152"/>
        <v>42252.277615740735</v>
      </c>
      <c r="L2437" s="14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0.49</v>
      </c>
      <c r="R2437" s="9">
        <f t="shared" si="155"/>
        <v>6.7252747252747254</v>
      </c>
      <c r="S2437" t="s">
        <v>8336</v>
      </c>
      <c r="T2437" t="s">
        <v>8337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152"/>
        <v>42338.615393518514</v>
      </c>
      <c r="L2438" s="14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0.04</v>
      </c>
      <c r="R2438" s="9">
        <f t="shared" si="155"/>
        <v>0.24725274725274726</v>
      </c>
      <c r="S2438" t="s">
        <v>8336</v>
      </c>
      <c r="T2438" t="s">
        <v>8337</v>
      </c>
    </row>
    <row r="2439" spans="1:20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152"/>
        <v>42031.965138888889</v>
      </c>
      <c r="L2439" s="14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9">
        <f t="shared" si="155"/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152"/>
        <v>42285.91506944444</v>
      </c>
      <c r="L2440" s="14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</v>
      </c>
      <c r="R2440" s="9">
        <f t="shared" si="155"/>
        <v>0.27472527472527475</v>
      </c>
      <c r="S2440" t="s">
        <v>8336</v>
      </c>
      <c r="T2440" t="s">
        <v>8337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152"/>
        <v>42265.818622685183</v>
      </c>
      <c r="L2441" s="14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9">
        <f t="shared" si="155"/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152"/>
        <v>42383.899456018517</v>
      </c>
      <c r="L2442" s="14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 s="9">
        <f t="shared" si="155"/>
        <v>5.4945054945054944E-2</v>
      </c>
      <c r="S2442" t="s">
        <v>8336</v>
      </c>
      <c r="T2442" t="s">
        <v>8337</v>
      </c>
    </row>
    <row r="2443" spans="1:20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152"/>
        <v>42187.125625000001</v>
      </c>
      <c r="L2443" s="14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9">
        <f t="shared" si="155"/>
        <v>44.456043956043956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152"/>
        <v>42052.666990740734</v>
      </c>
      <c r="L2444" s="14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</v>
      </c>
      <c r="R2444" s="9">
        <f t="shared" si="155"/>
        <v>166.07692307692307</v>
      </c>
      <c r="S2444" t="s">
        <v>8336</v>
      </c>
      <c r="T2444" t="s">
        <v>8352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152"/>
        <v>41836.625254629631</v>
      </c>
      <c r="L2445" s="14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</v>
      </c>
      <c r="R2445" s="9">
        <f t="shared" si="155"/>
        <v>222.54390109890107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152"/>
        <v>42485.754525462966</v>
      </c>
      <c r="L2446" s="14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</v>
      </c>
      <c r="R2446" s="9">
        <f t="shared" si="155"/>
        <v>17.901098901098901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152"/>
        <v>42243.190057870372</v>
      </c>
      <c r="L2447" s="14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9">
        <f t="shared" si="155"/>
        <v>47.472527472527474</v>
      </c>
      <c r="S2447" t="s">
        <v>8336</v>
      </c>
      <c r="T2447" t="s">
        <v>8352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152"/>
        <v>42670.602673611109</v>
      </c>
      <c r="L2448" s="14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9">
        <f t="shared" si="155"/>
        <v>46.14835164835165</v>
      </c>
      <c r="S2448" t="s">
        <v>8336</v>
      </c>
      <c r="T2448" t="s">
        <v>8352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152"/>
        <v>42654.469826388886</v>
      </c>
      <c r="L2449" s="14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</v>
      </c>
      <c r="R2449" s="9">
        <f t="shared" si="155"/>
        <v>58.681318681318679</v>
      </c>
      <c r="S2449" t="s">
        <v>8336</v>
      </c>
      <c r="T2449" t="s">
        <v>8352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152"/>
        <v>42607.316122685181</v>
      </c>
      <c r="L2450" s="14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9">
        <f t="shared" si="155"/>
        <v>2.3626373626373627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152"/>
        <v>41943.142534722225</v>
      </c>
      <c r="L2451" s="14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9">
        <f t="shared" si="155"/>
        <v>59.340659340659343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152"/>
        <v>41902.07240740741</v>
      </c>
      <c r="L2452" s="14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</v>
      </c>
      <c r="R2452" s="9">
        <f t="shared" si="155"/>
        <v>83.681483516483524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152"/>
        <v>42779.908449074079</v>
      </c>
      <c r="L2453" s="14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9">
        <f t="shared" si="155"/>
        <v>63.434065934065934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152"/>
        <v>42338.84375</v>
      </c>
      <c r="L2454" s="14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9">
        <f t="shared" si="155"/>
        <v>4.4010989010989015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152"/>
        <v>42738.692233796297</v>
      </c>
      <c r="L2455" s="14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 s="9">
        <f t="shared" si="155"/>
        <v>25.5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152"/>
        <v>42770.201481481476</v>
      </c>
      <c r="L2456" s="14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100.85</v>
      </c>
      <c r="R2456" s="9">
        <f t="shared" si="155"/>
        <v>193.93406593406593</v>
      </c>
      <c r="S2456" t="s">
        <v>8336</v>
      </c>
      <c r="T2456" t="s">
        <v>8352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152"/>
        <v>42452.781828703708</v>
      </c>
      <c r="L2457" s="14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 s="9">
        <f t="shared" si="155"/>
        <v>3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152"/>
        <v>42761.961099537039</v>
      </c>
      <c r="L2458" s="14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180.87</v>
      </c>
      <c r="R2458" s="9">
        <f t="shared" si="155"/>
        <v>14.906593406593407</v>
      </c>
      <c r="S2458" t="s">
        <v>8336</v>
      </c>
      <c r="T2458" t="s">
        <v>8352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152"/>
        <v>42423.602500000001</v>
      </c>
      <c r="L2459" s="14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</v>
      </c>
      <c r="R2459" s="9">
        <f t="shared" si="155"/>
        <v>129.28571428571428</v>
      </c>
      <c r="S2459" t="s">
        <v>8336</v>
      </c>
      <c r="T2459" t="s">
        <v>8352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152"/>
        <v>42495.871736111112</v>
      </c>
      <c r="L2460" s="14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110.18</v>
      </c>
      <c r="R2460" s="9">
        <f t="shared" si="155"/>
        <v>30.26923076923077</v>
      </c>
      <c r="S2460" t="s">
        <v>8336</v>
      </c>
      <c r="T2460" t="s">
        <v>8352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152"/>
        <v>42407.637557870374</v>
      </c>
      <c r="L2461" s="14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9">
        <f t="shared" si="155"/>
        <v>168.54395604395606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152"/>
        <v>42704.187118055561</v>
      </c>
      <c r="L2462" s="14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100.79</v>
      </c>
      <c r="R2462" s="9">
        <f t="shared" si="155"/>
        <v>47.071428571428569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152"/>
        <v>40784.012696759259</v>
      </c>
      <c r="L2463" s="14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9">
        <f t="shared" si="155"/>
        <v>42.774725274725277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152"/>
        <v>41089.186296296299</v>
      </c>
      <c r="L2464" s="14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110.71</v>
      </c>
      <c r="R2464" s="9">
        <f t="shared" si="155"/>
        <v>18.248626373626372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152"/>
        <v>41341.111400462964</v>
      </c>
      <c r="L2465" s="14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</v>
      </c>
      <c r="R2465" s="9">
        <f t="shared" si="155"/>
        <v>12.774725274725276</v>
      </c>
      <c r="S2465" t="s">
        <v>8325</v>
      </c>
      <c r="T2465" t="s">
        <v>8329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152"/>
        <v>42248.90042824074</v>
      </c>
      <c r="L2466" s="14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9">
        <f t="shared" si="155"/>
        <v>12.208791208791208</v>
      </c>
      <c r="S2466" t="s">
        <v>8325</v>
      </c>
      <c r="T2466" t="s">
        <v>8329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152"/>
        <v>41145.719305555554</v>
      </c>
      <c r="L2467" s="14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</v>
      </c>
      <c r="R2467" s="9">
        <f t="shared" si="155"/>
        <v>6.9285714285714288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152"/>
        <v>41373.102465277778</v>
      </c>
      <c r="L2468" s="14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9">
        <f t="shared" si="155"/>
        <v>13.736263736263735</v>
      </c>
      <c r="S2468" t="s">
        <v>8325</v>
      </c>
      <c r="T2468" t="s">
        <v>8329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152"/>
        <v>41025.874201388891</v>
      </c>
      <c r="L2469" s="14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9">
        <f t="shared" si="155"/>
        <v>6.5109890109890109</v>
      </c>
      <c r="S2469" t="s">
        <v>8325</v>
      </c>
      <c r="T2469" t="s">
        <v>8329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152"/>
        <v>41174.154178240737</v>
      </c>
      <c r="L2470" s="14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107.22</v>
      </c>
      <c r="R2470" s="9">
        <f t="shared" si="155"/>
        <v>11.782087912087913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152"/>
        <v>40557.429733796293</v>
      </c>
      <c r="L2471" s="14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113.67</v>
      </c>
      <c r="R2471" s="9">
        <f t="shared" si="155"/>
        <v>7.4945054945054945</v>
      </c>
      <c r="S2471" t="s">
        <v>8325</v>
      </c>
      <c r="T2471" t="s">
        <v>8329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152"/>
        <v>41023.07471064815</v>
      </c>
      <c r="L2472" s="14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</v>
      </c>
      <c r="R2472" s="9">
        <f t="shared" si="155"/>
        <v>5.6683516483516492</v>
      </c>
      <c r="S2472" t="s">
        <v>8325</v>
      </c>
      <c r="T2472" t="s">
        <v>8329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152"/>
        <v>40893.992962962962</v>
      </c>
      <c r="L2473" s="14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9">
        <f t="shared" si="155"/>
        <v>3.5164835164835164</v>
      </c>
      <c r="S2473" t="s">
        <v>8325</v>
      </c>
      <c r="T2473" t="s">
        <v>8329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152"/>
        <v>40354.11550925926</v>
      </c>
      <c r="L2474" s="14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</v>
      </c>
      <c r="R2474" s="9">
        <f t="shared" si="155"/>
        <v>55.945164835164839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152"/>
        <v>41193.748483796298</v>
      </c>
      <c r="L2475" s="14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9">
        <f t="shared" si="155"/>
        <v>10.989010989010989</v>
      </c>
      <c r="S2475" t="s">
        <v>8325</v>
      </c>
      <c r="T2475" t="s">
        <v>8329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152"/>
        <v>40417.011296296296</v>
      </c>
      <c r="L2476" s="14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</v>
      </c>
      <c r="R2476" s="9">
        <f t="shared" si="155"/>
        <v>27.473516483516484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152"/>
        <v>40310.287673611114</v>
      </c>
      <c r="L2477" s="14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104.72</v>
      </c>
      <c r="R2477" s="9">
        <f t="shared" si="155"/>
        <v>14.384615384615385</v>
      </c>
      <c r="S2477" t="s">
        <v>8325</v>
      </c>
      <c r="T2477" t="s">
        <v>8329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152"/>
        <v>41913.328356481477</v>
      </c>
      <c r="L2478" s="14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</v>
      </c>
      <c r="R2478" s="9">
        <f t="shared" si="155"/>
        <v>18.465494505494505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152"/>
        <v>41088.691493055558</v>
      </c>
      <c r="L2479" s="14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</v>
      </c>
      <c r="R2479" s="9">
        <f t="shared" si="155"/>
        <v>7.0604395604395602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152"/>
        <v>41257.950381944444</v>
      </c>
      <c r="L2480" s="14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127.5</v>
      </c>
      <c r="R2480" s="9">
        <f t="shared" si="155"/>
        <v>56.043956043956044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152"/>
        <v>41107.726782407408</v>
      </c>
      <c r="L2481" s="14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</v>
      </c>
      <c r="R2481" s="9">
        <f t="shared" si="155"/>
        <v>2.1996153846153845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152"/>
        <v>42227.936157407406</v>
      </c>
      <c r="L2482" s="14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9">
        <f t="shared" si="155"/>
        <v>10.989010989010989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152"/>
        <v>40999.645925925928</v>
      </c>
      <c r="L2483" s="14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</v>
      </c>
      <c r="R2483" s="9">
        <f t="shared" si="155"/>
        <v>24.815604395604392</v>
      </c>
      <c r="S2483" t="s">
        <v>8325</v>
      </c>
      <c r="T2483" t="s">
        <v>8329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152"/>
        <v>40711.782210648147</v>
      </c>
      <c r="L2484" s="14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9">
        <f t="shared" si="155"/>
        <v>5.5</v>
      </c>
      <c r="S2484" t="s">
        <v>8325</v>
      </c>
      <c r="T2484" t="s">
        <v>8329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152"/>
        <v>40970.750034722223</v>
      </c>
      <c r="L2485" s="14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113.73</v>
      </c>
      <c r="R2485" s="9">
        <f t="shared" si="155"/>
        <v>6.8736263736263732</v>
      </c>
      <c r="S2485" t="s">
        <v>8325</v>
      </c>
      <c r="T2485" t="s">
        <v>8329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152"/>
        <v>40771.916701388887</v>
      </c>
      <c r="L2486" s="14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119.32</v>
      </c>
      <c r="R2486" s="9">
        <f t="shared" si="155"/>
        <v>22.94565934065934</v>
      </c>
      <c r="S2486" t="s">
        <v>8325</v>
      </c>
      <c r="T2486" t="s">
        <v>8329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152"/>
        <v>40793.998599537037</v>
      </c>
      <c r="L2487" s="14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9">
        <f t="shared" si="155"/>
        <v>11.346153846153847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152"/>
        <v>40991.708055555559</v>
      </c>
      <c r="L2488" s="14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265.67</v>
      </c>
      <c r="R2488" s="9">
        <f t="shared" si="155"/>
        <v>4.3791208791208796</v>
      </c>
      <c r="S2488" t="s">
        <v>8325</v>
      </c>
      <c r="T2488" t="s">
        <v>8329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152"/>
        <v>41026.083298611113</v>
      </c>
      <c r="L2489" s="14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</v>
      </c>
      <c r="R2489" s="9">
        <f t="shared" si="155"/>
        <v>8.2459340659340654</v>
      </c>
      <c r="S2489" t="s">
        <v>8325</v>
      </c>
      <c r="T2489" t="s">
        <v>8329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152"/>
        <v>40833.633194444446</v>
      </c>
      <c r="L2490" s="14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106.7</v>
      </c>
      <c r="R2490" s="9">
        <f t="shared" si="155"/>
        <v>17.587912087912088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152"/>
        <v>41373.690266203703</v>
      </c>
      <c r="L2491" s="14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133.66999999999999</v>
      </c>
      <c r="R2491" s="9">
        <f t="shared" si="155"/>
        <v>25.706043956043956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152"/>
        <v>41023.227731481478</v>
      </c>
      <c r="L2492" s="14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121.4</v>
      </c>
      <c r="R2492" s="9">
        <f t="shared" si="155"/>
        <v>3.3351648351648353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152"/>
        <v>40542.839282407411</v>
      </c>
      <c r="L2493" s="14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9">
        <f t="shared" si="155"/>
        <v>2.8351648351648353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152"/>
        <v>41024.985972222225</v>
      </c>
      <c r="L2494" s="14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9">
        <f t="shared" si="155"/>
        <v>4.1208791208791204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152"/>
        <v>41348.168287037035</v>
      </c>
      <c r="L2495" s="14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9">
        <f t="shared" si="155"/>
        <v>141.42857142857142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152"/>
        <v>41022.645185185182</v>
      </c>
      <c r="L2496" s="14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101.01</v>
      </c>
      <c r="R2496" s="9">
        <f t="shared" si="155"/>
        <v>8.3246153846153845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152"/>
        <v>41036.946469907409</v>
      </c>
      <c r="L2497" s="14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127.54</v>
      </c>
      <c r="R2497" s="9">
        <f t="shared" si="155"/>
        <v>10.511263736263736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si="152"/>
        <v>41327.996435185189</v>
      </c>
      <c r="L2498" s="14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 s="9">
        <f t="shared" si="155"/>
        <v>32.967032967032964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ref="K2499:K2562" si="156">(((J2499/60)/60)/24)+DATE(1970,1,1)</f>
        <v>40730.878912037035</v>
      </c>
      <c r="L2499" s="14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ROUND((E2499/D2499)*100,2)</f>
        <v>112.77</v>
      </c>
      <c r="R2499" s="9">
        <f t="shared" ref="R2499:R2562" si="159">E2499/182</f>
        <v>24.784945054945052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156"/>
        <v>42017.967442129629</v>
      </c>
      <c r="L2500" s="14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</v>
      </c>
      <c r="R2500" s="9">
        <f t="shared" si="159"/>
        <v>5.802197802197802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156"/>
        <v>41226.648576388885</v>
      </c>
      <c r="L2501" s="14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202.63</v>
      </c>
      <c r="R2501" s="9">
        <f t="shared" si="159"/>
        <v>44.532967032967036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156"/>
        <v>41053.772858796299</v>
      </c>
      <c r="L2502" s="14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</v>
      </c>
      <c r="R2502" s="9">
        <f t="shared" si="159"/>
        <v>3.7362637362637363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156"/>
        <v>42244.776666666665</v>
      </c>
      <c r="L2503" s="14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2.5499999999999998</v>
      </c>
      <c r="R2503" s="9">
        <f t="shared" si="159"/>
        <v>1.543956043956044</v>
      </c>
      <c r="S2503" t="s">
        <v>8336</v>
      </c>
      <c r="T2503" t="s">
        <v>8353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156"/>
        <v>41858.825439814813</v>
      </c>
      <c r="L2504" s="14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0.08</v>
      </c>
      <c r="R2504" s="9">
        <f t="shared" si="159"/>
        <v>0.47252747252747251</v>
      </c>
      <c r="S2504" t="s">
        <v>8336</v>
      </c>
      <c r="T2504" t="s">
        <v>8353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156"/>
        <v>42498.899398148147</v>
      </c>
      <c r="L2505" s="14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9">
        <f t="shared" si="159"/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156"/>
        <v>41928.015439814815</v>
      </c>
      <c r="L2506" s="14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9">
        <f t="shared" si="159"/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156"/>
        <v>42047.05574074074</v>
      </c>
      <c r="L2507" s="14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9">
        <f t="shared" si="159"/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156"/>
        <v>42258.297094907408</v>
      </c>
      <c r="L2508" s="14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 s="9">
        <f t="shared" si="159"/>
        <v>0.16483516483516483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156"/>
        <v>42105.072962962964</v>
      </c>
      <c r="L2509" s="14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9">
        <f t="shared" si="159"/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156"/>
        <v>41835.951782407406</v>
      </c>
      <c r="L2510" s="14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9">
        <f t="shared" si="159"/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156"/>
        <v>42058.809594907405</v>
      </c>
      <c r="L2511" s="14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</v>
      </c>
      <c r="R2511" s="9">
        <f t="shared" si="159"/>
        <v>5.4945054945054945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156"/>
        <v>42078.997361111105</v>
      </c>
      <c r="L2512" s="14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 s="9">
        <f t="shared" si="159"/>
        <v>0.41208791208791207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156"/>
        <v>42371.446909722217</v>
      </c>
      <c r="L2513" s="14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9">
        <f t="shared" si="159"/>
        <v>0</v>
      </c>
      <c r="S2513" t="s">
        <v>8336</v>
      </c>
      <c r="T2513" t="s">
        <v>8353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156"/>
        <v>41971.876863425925</v>
      </c>
      <c r="L2514" s="14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9">
        <f t="shared" si="159"/>
        <v>0</v>
      </c>
      <c r="S2514" t="s">
        <v>8336</v>
      </c>
      <c r="T2514" t="s">
        <v>8353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156"/>
        <v>42732.00681712963</v>
      </c>
      <c r="L2515" s="14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9">
        <f t="shared" si="159"/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156"/>
        <v>41854.389780092592</v>
      </c>
      <c r="L2516" s="14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</v>
      </c>
      <c r="R2516" s="9">
        <f t="shared" si="159"/>
        <v>1.1538461538461537</v>
      </c>
      <c r="S2516" t="s">
        <v>8336</v>
      </c>
      <c r="T2516" t="s">
        <v>8353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156"/>
        <v>42027.839733796296</v>
      </c>
      <c r="L2517" s="14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 s="9">
        <f t="shared" si="159"/>
        <v>5.1098901098901095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156"/>
        <v>41942.653379629628</v>
      </c>
      <c r="L2518" s="14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9">
        <f t="shared" si="159"/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156"/>
        <v>42052.802430555559</v>
      </c>
      <c r="L2519" s="14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9.82</v>
      </c>
      <c r="R2519" s="9">
        <f t="shared" si="159"/>
        <v>9.708791208791208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156"/>
        <v>41926.680879629632</v>
      </c>
      <c r="L2520" s="14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9">
        <f t="shared" si="159"/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156"/>
        <v>41809.155138888891</v>
      </c>
      <c r="L2521" s="14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0.04</v>
      </c>
      <c r="R2521" s="9">
        <f t="shared" si="159"/>
        <v>0.35714285714285715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156"/>
        <v>42612.600520833337</v>
      </c>
      <c r="L2522" s="14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9">
        <f t="shared" si="159"/>
        <v>0</v>
      </c>
      <c r="S2522" t="s">
        <v>8336</v>
      </c>
      <c r="T2522" t="s">
        <v>8353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156"/>
        <v>42269.967835648145</v>
      </c>
      <c r="L2523" s="14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109.49</v>
      </c>
      <c r="R2523" s="9">
        <f t="shared" si="159"/>
        <v>75.197747252747249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156"/>
        <v>42460.573611111111</v>
      </c>
      <c r="L2524" s="14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9">
        <f t="shared" si="159"/>
        <v>27.472527472527471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156"/>
        <v>41930.975601851853</v>
      </c>
      <c r="L2525" s="14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</v>
      </c>
      <c r="R2525" s="9">
        <f t="shared" si="159"/>
        <v>7.7362637362637363</v>
      </c>
      <c r="S2525" t="s">
        <v>8325</v>
      </c>
      <c r="T2525" t="s">
        <v>8354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156"/>
        <v>41961.807372685187</v>
      </c>
      <c r="L2526" s="14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9">
        <f t="shared" si="159"/>
        <v>41.868131868131869</v>
      </c>
      <c r="S2526" t="s">
        <v>8325</v>
      </c>
      <c r="T2526" t="s">
        <v>8354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156"/>
        <v>41058.844571759262</v>
      </c>
      <c r="L2527" s="14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100.33</v>
      </c>
      <c r="R2527" s="9">
        <f t="shared" si="159"/>
        <v>44.098901098901102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156"/>
        <v>41953.091134259259</v>
      </c>
      <c r="L2528" s="14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112.95</v>
      </c>
      <c r="R2528" s="9">
        <f t="shared" si="159"/>
        <v>24.824175824175825</v>
      </c>
      <c r="S2528" t="s">
        <v>8325</v>
      </c>
      <c r="T2528" t="s">
        <v>8354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156"/>
        <v>41546.75105324074</v>
      </c>
      <c r="L2529" s="14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102.13</v>
      </c>
      <c r="R2529" s="9">
        <f t="shared" si="159"/>
        <v>22.445054945054945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156"/>
        <v>42217.834525462968</v>
      </c>
      <c r="L2530" s="14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107.25</v>
      </c>
      <c r="R2530" s="9">
        <f t="shared" si="159"/>
        <v>23.571373626373624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156"/>
        <v>40948.080729166664</v>
      </c>
      <c r="L2531" s="14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</v>
      </c>
      <c r="R2531" s="9">
        <f t="shared" si="159"/>
        <v>34.379120879120876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156"/>
        <v>42081.864641203705</v>
      </c>
      <c r="L2532" s="14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9">
        <f t="shared" si="159"/>
        <v>35.714285714285715</v>
      </c>
      <c r="S2532" t="s">
        <v>8325</v>
      </c>
      <c r="T2532" t="s">
        <v>8354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156"/>
        <v>42208.680023148147</v>
      </c>
      <c r="L2533" s="14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9">
        <f t="shared" si="159"/>
        <v>24.824175824175825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156"/>
        <v>41107.849143518521</v>
      </c>
      <c r="L2534" s="14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126.13</v>
      </c>
      <c r="R2534" s="9">
        <f t="shared" si="159"/>
        <v>27.719780219780219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156"/>
        <v>41304.751284722224</v>
      </c>
      <c r="L2535" s="14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110.67</v>
      </c>
      <c r="R2535" s="9">
        <f t="shared" si="159"/>
        <v>45.604395604395606</v>
      </c>
      <c r="S2535" t="s">
        <v>8325</v>
      </c>
      <c r="T2535" t="s">
        <v>8354</v>
      </c>
    </row>
    <row r="2536" spans="1:20" ht="43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156"/>
        <v>40127.700370370374</v>
      </c>
      <c r="L2536" s="14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9">
        <f t="shared" si="159"/>
        <v>11.538461538461538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156"/>
        <v>41943.791030092594</v>
      </c>
      <c r="L2537" s="14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103.78</v>
      </c>
      <c r="R2537" s="9">
        <f t="shared" si="159"/>
        <v>114.03846153846153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156"/>
        <v>41464.106087962966</v>
      </c>
      <c r="L2538" s="14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116</v>
      </c>
      <c r="R2538" s="9">
        <f t="shared" si="159"/>
        <v>0.15934065934065933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156"/>
        <v>40696.648784722223</v>
      </c>
      <c r="L2539" s="14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</v>
      </c>
      <c r="R2539" s="9">
        <f t="shared" si="159"/>
        <v>6.0439560439560438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156"/>
        <v>41298.509965277779</v>
      </c>
      <c r="L2540" s="14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113.02</v>
      </c>
      <c r="R2540" s="9">
        <f t="shared" si="159"/>
        <v>111.77565934065933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156"/>
        <v>41977.902222222227</v>
      </c>
      <c r="L2541" s="14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9">
        <f t="shared" si="159"/>
        <v>55.082417582417584</v>
      </c>
      <c r="S2541" t="s">
        <v>8325</v>
      </c>
      <c r="T2541" t="s">
        <v>8354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156"/>
        <v>40785.675011574072</v>
      </c>
      <c r="L2542" s="14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9">
        <f t="shared" si="159"/>
        <v>14.203296703296703</v>
      </c>
      <c r="S2542" t="s">
        <v>8325</v>
      </c>
      <c r="T2542" t="s">
        <v>8354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156"/>
        <v>41483.449282407404</v>
      </c>
      <c r="L2543" s="14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107.03</v>
      </c>
      <c r="R2543" s="9">
        <f t="shared" si="159"/>
        <v>20.582417582417584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156"/>
        <v>41509.426585648151</v>
      </c>
      <c r="L2544" s="14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</v>
      </c>
      <c r="R2544" s="9">
        <f t="shared" si="159"/>
        <v>3.9835164835164836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156"/>
        <v>40514.107615740737</v>
      </c>
      <c r="L2545" s="14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9">
        <f t="shared" si="159"/>
        <v>2.1483516483516483</v>
      </c>
      <c r="S2545" t="s">
        <v>8325</v>
      </c>
      <c r="T2545" t="s">
        <v>8354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156"/>
        <v>41068.520474537036</v>
      </c>
      <c r="L2546" s="14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9">
        <f t="shared" si="159"/>
        <v>27.697802197802197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156"/>
        <v>42027.13817129629</v>
      </c>
      <c r="L2547" s="14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 s="9">
        <f t="shared" si="159"/>
        <v>21.46153846153846</v>
      </c>
      <c r="S2547" t="s">
        <v>8325</v>
      </c>
      <c r="T2547" t="s">
        <v>8354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156"/>
        <v>41524.858553240738</v>
      </c>
      <c r="L2548" s="14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</v>
      </c>
      <c r="R2548" s="9">
        <f t="shared" si="159"/>
        <v>21.483516483516482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156"/>
        <v>40973.773182870369</v>
      </c>
      <c r="L2549" s="14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</v>
      </c>
      <c r="R2549" s="9">
        <f t="shared" si="159"/>
        <v>36.219780219780219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156"/>
        <v>42618.625428240746</v>
      </c>
      <c r="L2550" s="14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9">
        <f t="shared" si="159"/>
        <v>33.57692307692308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156"/>
        <v>41390.757754629631</v>
      </c>
      <c r="L2551" s="14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</v>
      </c>
      <c r="R2551" s="9">
        <f t="shared" si="159"/>
        <v>8.8681318681318686</v>
      </c>
      <c r="S2551" t="s">
        <v>8325</v>
      </c>
      <c r="T2551" t="s">
        <v>8354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156"/>
        <v>42228.634328703702</v>
      </c>
      <c r="L2552" s="14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100.85</v>
      </c>
      <c r="R2552" s="9">
        <f t="shared" si="159"/>
        <v>36.016483516483518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156"/>
        <v>40961.252141203702</v>
      </c>
      <c r="L2553" s="14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</v>
      </c>
      <c r="R2553" s="9">
        <f t="shared" si="159"/>
        <v>20.744505494505493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156"/>
        <v>42769.809965277775</v>
      </c>
      <c r="L2554" s="14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9">
        <f t="shared" si="159"/>
        <v>17.554945054945055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156"/>
        <v>41113.199155092596</v>
      </c>
      <c r="L2555" s="14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</v>
      </c>
      <c r="R2555" s="9">
        <f t="shared" si="159"/>
        <v>12.818681318681319</v>
      </c>
      <c r="S2555" t="s">
        <v>8325</v>
      </c>
      <c r="T2555" t="s">
        <v>8354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156"/>
        <v>42125.078275462962</v>
      </c>
      <c r="L2556" s="14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9">
        <f t="shared" si="159"/>
        <v>20.241758241758241</v>
      </c>
      <c r="S2556" t="s">
        <v>8325</v>
      </c>
      <c r="T2556" t="s">
        <v>8354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156"/>
        <v>41026.655011574076</v>
      </c>
      <c r="L2557" s="14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9">
        <f t="shared" si="159"/>
        <v>11.796703296703297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156"/>
        <v>41222.991400462961</v>
      </c>
      <c r="L2558" s="14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</v>
      </c>
      <c r="R2558" s="9">
        <f t="shared" si="159"/>
        <v>4.3186813186813184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156"/>
        <v>41744.745208333334</v>
      </c>
      <c r="L2559" s="14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</v>
      </c>
      <c r="R2559" s="9">
        <f t="shared" si="159"/>
        <v>5.8571428571428568</v>
      </c>
      <c r="S2559" t="s">
        <v>8325</v>
      </c>
      <c r="T2559" t="s">
        <v>8354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156"/>
        <v>42093.860023148154</v>
      </c>
      <c r="L2560" s="14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9">
        <f t="shared" si="159"/>
        <v>7.4780219780219781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156"/>
        <v>40829.873657407406</v>
      </c>
      <c r="L2561" s="14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9">
        <f t="shared" si="159"/>
        <v>4.8901098901098905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si="156"/>
        <v>42039.951087962967</v>
      </c>
      <c r="L2562" s="14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 s="9">
        <f t="shared" si="159"/>
        <v>16.5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ref="K2563:K2626" si="160">(((J2563/60)/60)/24)+DATE(1970,1,1)</f>
        <v>42260.528807870374</v>
      </c>
      <c r="L2563" s="14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ROUND((E2563/D2563)*100,2)</f>
        <v>0</v>
      </c>
      <c r="R2563" s="9">
        <f t="shared" ref="R2563:R2626" si="163">E2563/182</f>
        <v>0</v>
      </c>
      <c r="S2563" t="s">
        <v>8336</v>
      </c>
      <c r="T2563" t="s">
        <v>8337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160"/>
        <v>42594.524756944447</v>
      </c>
      <c r="L2564" s="14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 s="9">
        <f t="shared" si="163"/>
        <v>0.41208791208791207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160"/>
        <v>42155.139479166668</v>
      </c>
      <c r="L2565" s="14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9">
        <f t="shared" si="163"/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160"/>
        <v>41822.040497685186</v>
      </c>
      <c r="L2566" s="14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9">
        <f t="shared" si="163"/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160"/>
        <v>42440.650335648148</v>
      </c>
      <c r="L2567" s="14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 s="9">
        <f t="shared" si="163"/>
        <v>0.5494505494505495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160"/>
        <v>41842.980879629627</v>
      </c>
      <c r="L2568" s="14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9">
        <f t="shared" si="163"/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160"/>
        <v>42087.878912037035</v>
      </c>
      <c r="L2569" s="14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0.27</v>
      </c>
      <c r="R2569" s="9">
        <f t="shared" si="163"/>
        <v>0.65934065934065933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160"/>
        <v>42584.666597222225</v>
      </c>
      <c r="L2570" s="14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 s="9">
        <f t="shared" si="163"/>
        <v>0.27472527472527475</v>
      </c>
      <c r="S2570" t="s">
        <v>8336</v>
      </c>
      <c r="T2570" t="s">
        <v>8337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160"/>
        <v>42234.105462962965</v>
      </c>
      <c r="L2571" s="14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</v>
      </c>
      <c r="R2571" s="9">
        <f t="shared" si="163"/>
        <v>0.79670329670329665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160"/>
        <v>42744.903182870374</v>
      </c>
      <c r="L2572" s="14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</v>
      </c>
      <c r="R2572" s="9">
        <f t="shared" si="163"/>
        <v>0.32417582417582419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160"/>
        <v>42449.341678240744</v>
      </c>
      <c r="L2573" s="14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 s="9">
        <f t="shared" si="163"/>
        <v>1.3736263736263736</v>
      </c>
      <c r="S2573" t="s">
        <v>8336</v>
      </c>
      <c r="T2573" t="s">
        <v>8337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160"/>
        <v>42077.119409722218</v>
      </c>
      <c r="L2574" s="14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9">
        <f t="shared" si="163"/>
        <v>0</v>
      </c>
      <c r="S2574" t="s">
        <v>8336</v>
      </c>
      <c r="T2574" t="s">
        <v>8337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160"/>
        <v>41829.592002314814</v>
      </c>
      <c r="L2575" s="14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9">
        <f t="shared" si="163"/>
        <v>0</v>
      </c>
      <c r="S2575" t="s">
        <v>8336</v>
      </c>
      <c r="T2575" t="s">
        <v>8337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160"/>
        <v>42487.825752314813</v>
      </c>
      <c r="L2576" s="14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9">
        <f t="shared" si="163"/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160"/>
        <v>41986.108726851846</v>
      </c>
      <c r="L2577" s="14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9">
        <f t="shared" si="163"/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160"/>
        <v>42060.00980324074</v>
      </c>
      <c r="L2578" s="14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9">
        <f t="shared" si="163"/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160"/>
        <v>41830.820567129631</v>
      </c>
      <c r="L2579" s="14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9">
        <f t="shared" si="163"/>
        <v>0</v>
      </c>
      <c r="S2579" t="s">
        <v>8336</v>
      </c>
      <c r="T2579" t="s">
        <v>8337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160"/>
        <v>42238.022905092599</v>
      </c>
      <c r="L2580" s="14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9">
        <f t="shared" si="163"/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160"/>
        <v>41837.829895833333</v>
      </c>
      <c r="L2581" s="14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0.14000000000000001</v>
      </c>
      <c r="R2581" s="9">
        <f t="shared" si="163"/>
        <v>1.5219780219780219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160"/>
        <v>42110.326423611114</v>
      </c>
      <c r="L2582" s="14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 s="9">
        <f t="shared" si="163"/>
        <v>0.28021978021978022</v>
      </c>
      <c r="S2582" t="s">
        <v>8336</v>
      </c>
      <c r="T2582" t="s">
        <v>8337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160"/>
        <v>42294.628449074073</v>
      </c>
      <c r="L2583" s="14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 s="9">
        <f t="shared" si="163"/>
        <v>2.912087912087912</v>
      </c>
      <c r="S2583" t="s">
        <v>8336</v>
      </c>
      <c r="T2583" t="s">
        <v>8337</v>
      </c>
    </row>
    <row r="2584" spans="1:20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160"/>
        <v>42642.988819444443</v>
      </c>
      <c r="L2584" s="14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0</v>
      </c>
      <c r="R2584" s="9">
        <f t="shared" si="163"/>
        <v>5.4945054945054949E-3</v>
      </c>
      <c r="S2584" t="s">
        <v>8336</v>
      </c>
      <c r="T2584" t="s">
        <v>8337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160"/>
        <v>42019.76944444445</v>
      </c>
      <c r="L2585" s="14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 s="9">
        <f t="shared" si="163"/>
        <v>2.7472527472527472E-2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160"/>
        <v>42140.173252314817</v>
      </c>
      <c r="L2586" s="14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9">
        <f t="shared" si="163"/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160"/>
        <v>41795.963333333333</v>
      </c>
      <c r="L2587" s="14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0.17</v>
      </c>
      <c r="R2587" s="9">
        <f t="shared" si="163"/>
        <v>0.27472527472527475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160"/>
        <v>42333.330277777779</v>
      </c>
      <c r="L2588" s="14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0.17</v>
      </c>
      <c r="R2588" s="9">
        <f t="shared" si="163"/>
        <v>2.7472527472527472E-2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160"/>
        <v>42338.675381944442</v>
      </c>
      <c r="L2589" s="14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2.4300000000000002</v>
      </c>
      <c r="R2589" s="9">
        <f t="shared" si="163"/>
        <v>6.686813186813187</v>
      </c>
      <c r="S2589" t="s">
        <v>8336</v>
      </c>
      <c r="T2589" t="s">
        <v>8337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160"/>
        <v>42042.676226851851</v>
      </c>
      <c r="L2590" s="14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</v>
      </c>
      <c r="R2590" s="9">
        <f t="shared" si="163"/>
        <v>1.2802197802197801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160"/>
        <v>42422.536192129628</v>
      </c>
      <c r="L2591" s="14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 s="9">
        <f t="shared" si="163"/>
        <v>2.7472527472527472E-2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160"/>
        <v>42388.589085648149</v>
      </c>
      <c r="L2592" s="14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9">
        <f t="shared" si="163"/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160"/>
        <v>42382.906527777777</v>
      </c>
      <c r="L2593" s="14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</v>
      </c>
      <c r="R2593" s="9">
        <f t="shared" si="163"/>
        <v>0.14285714285714285</v>
      </c>
      <c r="S2593" t="s">
        <v>8336</v>
      </c>
      <c r="T2593" t="s">
        <v>8337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160"/>
        <v>41887.801168981481</v>
      </c>
      <c r="L2594" s="14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0.17</v>
      </c>
      <c r="R2594" s="9">
        <f t="shared" si="163"/>
        <v>0.27472527472527475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160"/>
        <v>42089.84520833334</v>
      </c>
      <c r="L2595" s="14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9">
        <f t="shared" si="163"/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160"/>
        <v>41828.967916666668</v>
      </c>
      <c r="L2596" s="14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0</v>
      </c>
      <c r="R2596" s="9">
        <f t="shared" si="163"/>
        <v>5.4945054945054949E-3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160"/>
        <v>42760.244212962964</v>
      </c>
      <c r="L2597" s="14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12.17</v>
      </c>
      <c r="R2597" s="9">
        <f t="shared" si="163"/>
        <v>10.027472527472527</v>
      </c>
      <c r="S2597" t="s">
        <v>8336</v>
      </c>
      <c r="T2597" t="s">
        <v>8337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160"/>
        <v>41828.664456018516</v>
      </c>
      <c r="L2598" s="14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23.59</v>
      </c>
      <c r="R2598" s="9">
        <f t="shared" si="163"/>
        <v>45.362637362637365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160"/>
        <v>42510.341631944444</v>
      </c>
      <c r="L2599" s="14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5.67</v>
      </c>
      <c r="R2599" s="9">
        <f t="shared" si="163"/>
        <v>0.46703296703296704</v>
      </c>
      <c r="S2599" t="s">
        <v>8336</v>
      </c>
      <c r="T2599" t="s">
        <v>8337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160"/>
        <v>42240.840289351851</v>
      </c>
      <c r="L2600" s="14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9">
        <f t="shared" si="163"/>
        <v>6.4285714285714288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160"/>
        <v>41809.754016203704</v>
      </c>
      <c r="L2601" s="14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1</v>
      </c>
      <c r="R2601" s="9">
        <f t="shared" si="163"/>
        <v>0.49450549450549453</v>
      </c>
      <c r="S2601" t="s">
        <v>8336</v>
      </c>
      <c r="T2601" t="s">
        <v>8337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160"/>
        <v>42394.900462962964</v>
      </c>
      <c r="L2602" s="14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</v>
      </c>
      <c r="R2602" s="9">
        <f t="shared" si="163"/>
        <v>19.043956043956044</v>
      </c>
      <c r="S2602" t="s">
        <v>8336</v>
      </c>
      <c r="T2602" t="s">
        <v>8337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160"/>
        <v>41150.902187499996</v>
      </c>
      <c r="L2603" s="14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9">
        <f t="shared" si="163"/>
        <v>18.170329670329672</v>
      </c>
      <c r="S2603" t="s">
        <v>8319</v>
      </c>
      <c r="T2603" t="s">
        <v>8355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160"/>
        <v>41915.747314814813</v>
      </c>
      <c r="L2604" s="14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326.08999999999997</v>
      </c>
      <c r="R2604" s="9">
        <f t="shared" si="163"/>
        <v>215.00549450549451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160"/>
        <v>41617.912662037037</v>
      </c>
      <c r="L2605" s="14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101.49</v>
      </c>
      <c r="R2605" s="9">
        <f t="shared" si="163"/>
        <v>9.7582417582417591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160"/>
        <v>40998.051192129627</v>
      </c>
      <c r="L2606" s="14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104.22</v>
      </c>
      <c r="R2606" s="9">
        <f t="shared" si="163"/>
        <v>114.52527472527471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160"/>
        <v>42508.541550925926</v>
      </c>
      <c r="L2607" s="14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</v>
      </c>
      <c r="R2607" s="9">
        <f t="shared" si="163"/>
        <v>590.22840659340659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160"/>
        <v>41726.712754629632</v>
      </c>
      <c r="L2608" s="14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</v>
      </c>
      <c r="R2608" s="9">
        <f t="shared" si="163"/>
        <v>66.516483516483518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160"/>
        <v>42184.874675925923</v>
      </c>
      <c r="L2609" s="14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9">
        <f t="shared" si="163"/>
        <v>179.20879120879121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160"/>
        <v>42767.801712962959</v>
      </c>
      <c r="L2610" s="14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223.93</v>
      </c>
      <c r="R2610" s="9">
        <f t="shared" si="163"/>
        <v>98.428571428571431</v>
      </c>
      <c r="S2610" t="s">
        <v>8319</v>
      </c>
      <c r="T2610" t="s">
        <v>8355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160"/>
        <v>41075.237858796296</v>
      </c>
      <c r="L2611" s="14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</v>
      </c>
      <c r="R2611" s="9">
        <f t="shared" si="163"/>
        <v>584.23291208791204</v>
      </c>
      <c r="S2611" t="s">
        <v>8319</v>
      </c>
      <c r="T2611" t="s">
        <v>8355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160"/>
        <v>42564.881076388891</v>
      </c>
      <c r="L2612" s="14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141.33000000000001</v>
      </c>
      <c r="R2612" s="9">
        <f t="shared" si="163"/>
        <v>176.77285714285713</v>
      </c>
      <c r="S2612" t="s">
        <v>8319</v>
      </c>
      <c r="T2612" t="s">
        <v>8355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160"/>
        <v>42704.335810185185</v>
      </c>
      <c r="L2613" s="14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2790.64</v>
      </c>
      <c r="R2613" s="9">
        <f t="shared" si="163"/>
        <v>1686.6483516483515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160"/>
        <v>41982.143171296295</v>
      </c>
      <c r="L2614" s="14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</v>
      </c>
      <c r="R2614" s="9">
        <f t="shared" si="163"/>
        <v>94.37434065934066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160"/>
        <v>41143.81821759259</v>
      </c>
      <c r="L2615" s="14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</v>
      </c>
      <c r="R2615" s="9">
        <f t="shared" si="163"/>
        <v>41.626373626373628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160"/>
        <v>41730.708472222221</v>
      </c>
      <c r="L2616" s="14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9">
        <f t="shared" si="163"/>
        <v>58.846153846153847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160"/>
        <v>42453.49726851852</v>
      </c>
      <c r="L2617" s="14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169.77</v>
      </c>
      <c r="R2617" s="9">
        <f t="shared" si="163"/>
        <v>18.664835164835164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160"/>
        <v>42211.99454861111</v>
      </c>
      <c r="L2618" s="14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</v>
      </c>
      <c r="R2618" s="9">
        <f t="shared" si="163"/>
        <v>157.32692307692307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160"/>
        <v>41902.874432870369</v>
      </c>
      <c r="L2619" s="14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9">
        <f t="shared" si="163"/>
        <v>24.109890109890109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160"/>
        <v>42279.792372685188</v>
      </c>
      <c r="L2620" s="14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105.39</v>
      </c>
      <c r="R2620" s="9">
        <f t="shared" si="163"/>
        <v>86.857142857142861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160"/>
        <v>42273.884305555555</v>
      </c>
      <c r="L2621" s="14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188.4</v>
      </c>
      <c r="R2621" s="9">
        <f t="shared" si="163"/>
        <v>10.351648351648352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160"/>
        <v>42251.16715277778</v>
      </c>
      <c r="L2622" s="14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</v>
      </c>
      <c r="R2622" s="9">
        <f t="shared" si="163"/>
        <v>513.04395604395609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160"/>
        <v>42115.74754629629</v>
      </c>
      <c r="L2623" s="14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9">
        <f t="shared" si="163"/>
        <v>120.23076923076923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160"/>
        <v>42689.74324074074</v>
      </c>
      <c r="L2624" s="14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</v>
      </c>
      <c r="R2624" s="9">
        <f t="shared" si="163"/>
        <v>10.811868131868131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160"/>
        <v>42692.256550925929</v>
      </c>
      <c r="L2625" s="14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114</v>
      </c>
      <c r="R2625" s="9">
        <f t="shared" si="163"/>
        <v>12.527472527472527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si="160"/>
        <v>41144.42155092593</v>
      </c>
      <c r="L2626" s="14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</v>
      </c>
      <c r="R2626" s="9">
        <f t="shared" si="163"/>
        <v>606.33873626373622</v>
      </c>
      <c r="S2626" t="s">
        <v>8319</v>
      </c>
      <c r="T2626" t="s">
        <v>8355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ref="K2627:K2690" si="164">(((J2627/60)/60)/24)+DATE(1970,1,1)</f>
        <v>42658.810277777782</v>
      </c>
      <c r="L2627" s="14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ROUND((E2627/D2627)*100,2)</f>
        <v>956</v>
      </c>
      <c r="R2627" s="9">
        <f t="shared" ref="R2627:R2690" si="167">E2627/182</f>
        <v>7.8791208791208796</v>
      </c>
      <c r="S2627" t="s">
        <v>8319</v>
      </c>
      <c r="T2627" t="s">
        <v>8355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164"/>
        <v>42128.628113425926</v>
      </c>
      <c r="L2628" s="14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</v>
      </c>
      <c r="R2628" s="9">
        <f t="shared" si="167"/>
        <v>15.384615384615385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164"/>
        <v>42304.829409722224</v>
      </c>
      <c r="L2629" s="14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646.66999999999996</v>
      </c>
      <c r="R2629" s="9">
        <f t="shared" si="167"/>
        <v>5.3296703296703294</v>
      </c>
      <c r="S2629" t="s">
        <v>8319</v>
      </c>
      <c r="T2629" t="s">
        <v>8355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164"/>
        <v>41953.966053240743</v>
      </c>
      <c r="L2630" s="14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110.37</v>
      </c>
      <c r="R2630" s="9">
        <f t="shared" si="167"/>
        <v>5.0879120879120876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164"/>
        <v>42108.538449074069</v>
      </c>
      <c r="L2631" s="14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</v>
      </c>
      <c r="R2631" s="9">
        <f t="shared" si="167"/>
        <v>35.093406593406591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164"/>
        <v>42524.105462962965</v>
      </c>
      <c r="L2632" s="14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9">
        <f t="shared" si="167"/>
        <v>17.35164835164835</v>
      </c>
      <c r="S2632" t="s">
        <v>8319</v>
      </c>
      <c r="T2632" t="s">
        <v>8355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164"/>
        <v>42218.169293981482</v>
      </c>
      <c r="L2633" s="14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114.67</v>
      </c>
      <c r="R2633" s="9">
        <f t="shared" si="167"/>
        <v>126.00576923076923</v>
      </c>
      <c r="S2633" t="s">
        <v>8319</v>
      </c>
      <c r="T2633" t="s">
        <v>8355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164"/>
        <v>42494.061793981484</v>
      </c>
      <c r="L2634" s="14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137.01</v>
      </c>
      <c r="R2634" s="9">
        <f t="shared" si="167"/>
        <v>8.0549450549450547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164"/>
        <v>41667.823287037041</v>
      </c>
      <c r="L2635" s="14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9">
        <f t="shared" si="167"/>
        <v>97.42307692307692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164"/>
        <v>42612.656493055561</v>
      </c>
      <c r="L2636" s="14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</v>
      </c>
      <c r="R2636" s="9">
        <f t="shared" si="167"/>
        <v>5.4175824175824179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164"/>
        <v>42037.950937500005</v>
      </c>
      <c r="L2637" s="14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9">
        <f t="shared" si="167"/>
        <v>63.18681318681319</v>
      </c>
      <c r="S2637" t="s">
        <v>8319</v>
      </c>
      <c r="T2637" t="s">
        <v>8355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164"/>
        <v>42636.614745370374</v>
      </c>
      <c r="L2638" s="14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9">
        <f t="shared" si="167"/>
        <v>10.291208791208792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164"/>
        <v>42639.549479166672</v>
      </c>
      <c r="L2639" s="14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9">
        <f t="shared" si="167"/>
        <v>4.5659340659340657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164"/>
        <v>41989.913136574076</v>
      </c>
      <c r="L2640" s="14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101.73</v>
      </c>
      <c r="R2640" s="9">
        <f t="shared" si="167"/>
        <v>1.9395604395604396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164"/>
        <v>42024.86513888889</v>
      </c>
      <c r="L2641" s="14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9">
        <f t="shared" si="167"/>
        <v>2.7032967032967035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164"/>
        <v>42103.160578703704</v>
      </c>
      <c r="L2642" s="14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105.67</v>
      </c>
      <c r="R2642" s="9">
        <f t="shared" si="167"/>
        <v>17.417582417582416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164"/>
        <v>41880.827118055553</v>
      </c>
      <c r="L2643" s="14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 s="9">
        <f t="shared" si="167"/>
        <v>8.2417582417582416E-2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164"/>
        <v>42536.246620370366</v>
      </c>
      <c r="L2644" s="14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9">
        <f t="shared" si="167"/>
        <v>0</v>
      </c>
      <c r="S2644" t="s">
        <v>8319</v>
      </c>
      <c r="T2644" t="s">
        <v>8355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164"/>
        <v>42689.582349537035</v>
      </c>
      <c r="L2645" s="14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33.56</v>
      </c>
      <c r="R2645" s="9">
        <f t="shared" si="167"/>
        <v>1843.9412637362636</v>
      </c>
      <c r="S2645" t="s">
        <v>8319</v>
      </c>
      <c r="T2645" t="s">
        <v>8355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164"/>
        <v>42774.792071759264</v>
      </c>
      <c r="L2646" s="14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2.0499999999999998</v>
      </c>
      <c r="R2646" s="9">
        <f t="shared" si="167"/>
        <v>11.280219780219781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164"/>
        <v>41921.842627314814</v>
      </c>
      <c r="L2647" s="14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 s="9">
        <f t="shared" si="167"/>
        <v>11.538461538461538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164"/>
        <v>42226.313298611116</v>
      </c>
      <c r="L2648" s="14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8.42</v>
      </c>
      <c r="R2648" s="9">
        <f t="shared" si="167"/>
        <v>231.24406593406593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164"/>
        <v>42200.261793981481</v>
      </c>
      <c r="L2649" s="14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 s="9">
        <f t="shared" si="167"/>
        <v>0.19780219780219779</v>
      </c>
      <c r="S2649" t="s">
        <v>8319</v>
      </c>
      <c r="T2649" t="s">
        <v>8355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164"/>
        <v>42408.714814814812</v>
      </c>
      <c r="L2650" s="14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</v>
      </c>
      <c r="R2650" s="9">
        <f t="shared" si="167"/>
        <v>0.58241758241758246</v>
      </c>
      <c r="S2650" t="s">
        <v>8319</v>
      </c>
      <c r="T2650" t="s">
        <v>8355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164"/>
        <v>42341.99700231482</v>
      </c>
      <c r="L2651" s="14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0.1</v>
      </c>
      <c r="R2651" s="9">
        <f t="shared" si="167"/>
        <v>0.68131868131868134</v>
      </c>
      <c r="S2651" t="s">
        <v>8319</v>
      </c>
      <c r="T2651" t="s">
        <v>8355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164"/>
        <v>42695.624340277776</v>
      </c>
      <c r="L2652" s="14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0.6</v>
      </c>
      <c r="R2652" s="9">
        <f t="shared" si="167"/>
        <v>1.9670329670329669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164"/>
        <v>42327.805659722217</v>
      </c>
      <c r="L2653" s="14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1.87</v>
      </c>
      <c r="R2653" s="9">
        <f t="shared" si="167"/>
        <v>28.752747252747252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164"/>
        <v>41953.158854166672</v>
      </c>
      <c r="L2654" s="14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0.89</v>
      </c>
      <c r="R2654" s="9">
        <f t="shared" si="167"/>
        <v>4.8626373626373622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164"/>
        <v>41771.651932870373</v>
      </c>
      <c r="L2655" s="14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</v>
      </c>
      <c r="R2655" s="9">
        <f t="shared" si="167"/>
        <v>32.285714285714285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164"/>
        <v>42055.600995370376</v>
      </c>
      <c r="L2656" s="14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0.05</v>
      </c>
      <c r="R2656" s="9">
        <f t="shared" si="167"/>
        <v>0.28021978021978022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164"/>
        <v>42381.866284722222</v>
      </c>
      <c r="L2657" s="14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</v>
      </c>
      <c r="R2657" s="9">
        <f t="shared" si="167"/>
        <v>17.335164835164836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164"/>
        <v>42767.688518518517</v>
      </c>
      <c r="L2658" s="14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11.44</v>
      </c>
      <c r="R2658" s="9">
        <f t="shared" si="167"/>
        <v>94.258241758241752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164"/>
        <v>42551.928854166668</v>
      </c>
      <c r="L2659" s="14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18.739999999999998</v>
      </c>
      <c r="R2659" s="9">
        <f t="shared" si="167"/>
        <v>30.886703296703299</v>
      </c>
      <c r="S2659" t="s">
        <v>8319</v>
      </c>
      <c r="T2659" t="s">
        <v>8355</v>
      </c>
    </row>
    <row r="2660" spans="1:20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164"/>
        <v>42551.884189814817</v>
      </c>
      <c r="L2660" s="14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0.09</v>
      </c>
      <c r="R2660" s="9">
        <f t="shared" si="167"/>
        <v>0.5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164"/>
        <v>42082.069560185191</v>
      </c>
      <c r="L2661" s="14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</v>
      </c>
      <c r="R2661" s="9">
        <f t="shared" si="167"/>
        <v>7.3241758241758239</v>
      </c>
      <c r="S2661" t="s">
        <v>8319</v>
      </c>
      <c r="T2661" t="s">
        <v>8355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164"/>
        <v>42272.713171296295</v>
      </c>
      <c r="L2662" s="14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0.1</v>
      </c>
      <c r="R2662" s="9">
        <f t="shared" si="167"/>
        <v>0.1043956043956044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164"/>
        <v>41542.958449074074</v>
      </c>
      <c r="L2663" s="14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102.9</v>
      </c>
      <c r="R2663" s="9">
        <f t="shared" si="167"/>
        <v>28.26923076923077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164"/>
        <v>42207.746678240743</v>
      </c>
      <c r="L2664" s="14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</v>
      </c>
      <c r="R2664" s="9">
        <f t="shared" si="167"/>
        <v>117.36263736263736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164"/>
        <v>42222.622766203705</v>
      </c>
      <c r="L2665" s="14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104.6</v>
      </c>
      <c r="R2665" s="9">
        <f t="shared" si="167"/>
        <v>114.94093406593407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164"/>
        <v>42313.02542824074</v>
      </c>
      <c r="L2666" s="14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103.43</v>
      </c>
      <c r="R2666" s="9">
        <f t="shared" si="167"/>
        <v>99.450549450549445</v>
      </c>
      <c r="S2666" t="s">
        <v>8319</v>
      </c>
      <c r="T2666" t="s">
        <v>8356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164"/>
        <v>42083.895532407405</v>
      </c>
      <c r="L2667" s="14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</v>
      </c>
      <c r="R2667" s="9">
        <f t="shared" si="167"/>
        <v>23.681318681318682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164"/>
        <v>42235.764340277776</v>
      </c>
      <c r="L2668" s="14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159.30000000000001</v>
      </c>
      <c r="R2668" s="9">
        <f t="shared" si="167"/>
        <v>87.524780219780226</v>
      </c>
      <c r="S2668" t="s">
        <v>8319</v>
      </c>
      <c r="T2668" t="s">
        <v>8356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164"/>
        <v>42380.926111111112</v>
      </c>
      <c r="L2669" s="14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110.67</v>
      </c>
      <c r="R2669" s="9">
        <f t="shared" si="167"/>
        <v>9.1208791208791204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164"/>
        <v>42275.588715277772</v>
      </c>
      <c r="L2670" s="14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</v>
      </c>
      <c r="R2670" s="9">
        <f t="shared" si="167"/>
        <v>9.3791208791208796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164"/>
        <v>42319.035833333335</v>
      </c>
      <c r="L2671" s="14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125.13</v>
      </c>
      <c r="R2671" s="9">
        <f t="shared" si="167"/>
        <v>5.5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164"/>
        <v>41821.020601851851</v>
      </c>
      <c r="L2672" s="14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6.42</v>
      </c>
      <c r="R2672" s="9">
        <f t="shared" si="167"/>
        <v>13.708791208791208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164"/>
        <v>41962.749027777783</v>
      </c>
      <c r="L2673" s="14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</v>
      </c>
      <c r="R2673" s="9">
        <f t="shared" si="167"/>
        <v>15.582417582417582</v>
      </c>
      <c r="S2673" t="s">
        <v>8319</v>
      </c>
      <c r="T2673" t="s">
        <v>8356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164"/>
        <v>42344.884143518517</v>
      </c>
      <c r="L2674" s="14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9">
        <f t="shared" si="167"/>
        <v>18.236263736263737</v>
      </c>
      <c r="S2674" t="s">
        <v>8319</v>
      </c>
      <c r="T2674" t="s">
        <v>8356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164"/>
        <v>41912.541655092595</v>
      </c>
      <c r="L2675" s="14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 s="9">
        <f t="shared" si="167"/>
        <v>60.615384615384613</v>
      </c>
      <c r="S2675" t="s">
        <v>8319</v>
      </c>
      <c r="T2675" t="s">
        <v>8356</v>
      </c>
    </row>
    <row r="2676" spans="1:20" ht="43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164"/>
        <v>42529.632754629631</v>
      </c>
      <c r="L2676" s="14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62.84</v>
      </c>
      <c r="R2676" s="9">
        <f t="shared" si="167"/>
        <v>120.84615384615384</v>
      </c>
      <c r="S2676" t="s">
        <v>8319</v>
      </c>
      <c r="T2676" t="s">
        <v>8356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164"/>
        <v>41923.857511574075</v>
      </c>
      <c r="L2677" s="14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7.59</v>
      </c>
      <c r="R2677" s="9">
        <f t="shared" si="167"/>
        <v>10.423076923076923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164"/>
        <v>42482.624699074076</v>
      </c>
      <c r="L2678" s="14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</v>
      </c>
      <c r="R2678" s="9">
        <f t="shared" si="167"/>
        <v>5.813186813186813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164"/>
        <v>41793.029432870368</v>
      </c>
      <c r="L2679" s="14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17.510000000000002</v>
      </c>
      <c r="R2679" s="9">
        <f t="shared" si="167"/>
        <v>18.763736263736263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164"/>
        <v>42241.798206018517</v>
      </c>
      <c r="L2680" s="14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0.01</v>
      </c>
      <c r="R2680" s="9">
        <f t="shared" si="167"/>
        <v>6.0439560439560438</v>
      </c>
      <c r="S2680" t="s">
        <v>8319</v>
      </c>
      <c r="T2680" t="s">
        <v>8356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164"/>
        <v>42033.001087962963</v>
      </c>
      <c r="L2681" s="14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 s="9">
        <f t="shared" si="167"/>
        <v>0.72527472527472525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164"/>
        <v>42436.211701388893</v>
      </c>
      <c r="L2682" s="14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</v>
      </c>
      <c r="R2682" s="9">
        <f t="shared" si="167"/>
        <v>1.5164835164835164</v>
      </c>
      <c r="S2682" t="s">
        <v>8319</v>
      </c>
      <c r="T2682" t="s">
        <v>8356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164"/>
        <v>41805.895254629628</v>
      </c>
      <c r="L2683" s="14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0.69</v>
      </c>
      <c r="R2683" s="9">
        <f t="shared" si="167"/>
        <v>0.30219780219780218</v>
      </c>
      <c r="S2683" t="s">
        <v>8336</v>
      </c>
      <c r="T2683" t="s">
        <v>8337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164"/>
        <v>41932.871990740743</v>
      </c>
      <c r="L2684" s="14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28.3</v>
      </c>
      <c r="R2684" s="9">
        <f t="shared" si="167"/>
        <v>9.3296703296703303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164"/>
        <v>42034.75509259259</v>
      </c>
      <c r="L2685" s="14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 s="9">
        <f t="shared" si="167"/>
        <v>0.19780219780219779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164"/>
        <v>41820.914641203701</v>
      </c>
      <c r="L2686" s="14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1.1399999999999999</v>
      </c>
      <c r="R2686" s="9">
        <f t="shared" si="167"/>
        <v>4.395604395604396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164"/>
        <v>42061.69594907407</v>
      </c>
      <c r="L2687" s="14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 s="9">
        <f t="shared" si="167"/>
        <v>5.4945054945054944E-2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164"/>
        <v>41892.974803240737</v>
      </c>
      <c r="L2688" s="14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9">
        <f t="shared" si="167"/>
        <v>0</v>
      </c>
      <c r="S2688" t="s">
        <v>8336</v>
      </c>
      <c r="T2688" t="s">
        <v>8337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164"/>
        <v>42154.64025462963</v>
      </c>
      <c r="L2689" s="14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9">
        <f t="shared" si="167"/>
        <v>0</v>
      </c>
      <c r="S2689" t="s">
        <v>8336</v>
      </c>
      <c r="T2689" t="s">
        <v>8337</v>
      </c>
    </row>
    <row r="2690" spans="1:20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si="164"/>
        <v>42028.118865740747</v>
      </c>
      <c r="L2690" s="14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0.15</v>
      </c>
      <c r="R2690" s="9">
        <f t="shared" si="167"/>
        <v>0.40659340659340659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ref="K2691:K2754" si="168">(((J2691/60)/60)/24)+DATE(1970,1,1)</f>
        <v>42551.961689814809</v>
      </c>
      <c r="L2691" s="14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ROUND((E2691/D2691)*100,2)</f>
        <v>0</v>
      </c>
      <c r="R2691" s="9">
        <f t="shared" ref="R2691:R2754" si="171">E2691/182</f>
        <v>5.4945054945054949E-3</v>
      </c>
      <c r="S2691" t="s">
        <v>8336</v>
      </c>
      <c r="T2691" t="s">
        <v>8337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168"/>
        <v>42113.105046296296</v>
      </c>
      <c r="L2692" s="14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</v>
      </c>
      <c r="R2692" s="9">
        <f t="shared" si="171"/>
        <v>47.175824175824175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168"/>
        <v>42089.724039351851</v>
      </c>
      <c r="L2693" s="14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0.05</v>
      </c>
      <c r="R2693" s="9">
        <f t="shared" si="171"/>
        <v>0.19230769230769232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168"/>
        <v>42058.334027777775</v>
      </c>
      <c r="L2694" s="14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</v>
      </c>
      <c r="R2694" s="9">
        <f t="shared" si="171"/>
        <v>0.13736263736263737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168"/>
        <v>41834.138495370367</v>
      </c>
      <c r="L2695" s="14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 s="9">
        <f t="shared" si="171"/>
        <v>0.21978021978021978</v>
      </c>
      <c r="S2695" t="s">
        <v>8336</v>
      </c>
      <c r="T2695" t="s">
        <v>8337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168"/>
        <v>41878.140497685185</v>
      </c>
      <c r="L2696" s="14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0</v>
      </c>
      <c r="R2696" s="9">
        <f t="shared" si="171"/>
        <v>5.4945054945054949E-3</v>
      </c>
      <c r="S2696" t="s">
        <v>8336</v>
      </c>
      <c r="T2696" t="s">
        <v>8337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168"/>
        <v>42048.181921296295</v>
      </c>
      <c r="L2697" s="14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</v>
      </c>
      <c r="R2697" s="9">
        <f t="shared" si="171"/>
        <v>0.39010989010989011</v>
      </c>
      <c r="S2697" t="s">
        <v>8336</v>
      </c>
      <c r="T2697" t="s">
        <v>8337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168"/>
        <v>41964.844444444447</v>
      </c>
      <c r="L2698" s="14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 s="9">
        <f t="shared" si="171"/>
        <v>18.626373626373628</v>
      </c>
      <c r="S2698" t="s">
        <v>8336</v>
      </c>
      <c r="T2698" t="s">
        <v>8337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168"/>
        <v>42187.940081018518</v>
      </c>
      <c r="L2699" s="14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</v>
      </c>
      <c r="R2699" s="9">
        <f t="shared" si="171"/>
        <v>33.302197802197803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168"/>
        <v>41787.898240740738</v>
      </c>
      <c r="L2700" s="14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0.33</v>
      </c>
      <c r="R2700" s="9">
        <f t="shared" si="171"/>
        <v>0.14291208791208793</v>
      </c>
      <c r="S2700" t="s">
        <v>8336</v>
      </c>
      <c r="T2700" t="s">
        <v>8337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168"/>
        <v>41829.896562499998</v>
      </c>
      <c r="L2701" s="14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9">
        <f t="shared" si="171"/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168"/>
        <v>41870.87467592593</v>
      </c>
      <c r="L2702" s="14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</v>
      </c>
      <c r="R2702" s="9">
        <f t="shared" si="171"/>
        <v>0.38461538461538464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168"/>
        <v>42801.774699074071</v>
      </c>
      <c r="L2703" s="14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46.18</v>
      </c>
      <c r="R2703" s="9">
        <f t="shared" si="171"/>
        <v>8.6263736263736259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168"/>
        <v>42800.801817129628</v>
      </c>
      <c r="L2704" s="14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34.409999999999997</v>
      </c>
      <c r="R2704" s="9">
        <f t="shared" si="171"/>
        <v>18.906593406593405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168"/>
        <v>42756.690162037034</v>
      </c>
      <c r="L2705" s="14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</v>
      </c>
      <c r="R2705" s="9">
        <f t="shared" si="171"/>
        <v>228.02197802197801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168"/>
        <v>42787.862430555557</v>
      </c>
      <c r="L2706" s="14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6.03</v>
      </c>
      <c r="R2706" s="9">
        <f t="shared" si="171"/>
        <v>6.2912087912087911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168"/>
        <v>42773.916180555556</v>
      </c>
      <c r="L2707" s="14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10.54</v>
      </c>
      <c r="R2707" s="9">
        <f t="shared" si="171"/>
        <v>9.5549450549450547</v>
      </c>
      <c r="S2707" t="s">
        <v>8317</v>
      </c>
      <c r="T2707" t="s">
        <v>8357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168"/>
        <v>41899.294942129629</v>
      </c>
      <c r="L2708" s="14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112.3</v>
      </c>
      <c r="R2708" s="9">
        <f t="shared" si="171"/>
        <v>215.95604395604394</v>
      </c>
      <c r="S2708" t="s">
        <v>8317</v>
      </c>
      <c r="T2708" t="s">
        <v>8357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168"/>
        <v>41391.782905092594</v>
      </c>
      <c r="L2709" s="14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</v>
      </c>
      <c r="R2709" s="9">
        <f t="shared" si="171"/>
        <v>154.21741758241757</v>
      </c>
      <c r="S2709" t="s">
        <v>8317</v>
      </c>
      <c r="T2709" t="s">
        <v>8357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168"/>
        <v>42512.698217592595</v>
      </c>
      <c r="L2710" s="14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233.22</v>
      </c>
      <c r="R2710" s="9">
        <f t="shared" si="171"/>
        <v>256.28060439560437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168"/>
        <v>42612.149780092594</v>
      </c>
      <c r="L2711" s="14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101.61</v>
      </c>
      <c r="R2711" s="9">
        <f t="shared" si="171"/>
        <v>279.13736263736263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168"/>
        <v>41828.229490740741</v>
      </c>
      <c r="L2712" s="14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</v>
      </c>
      <c r="R2712" s="9">
        <f t="shared" si="171"/>
        <v>507.36379120879127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168"/>
        <v>41780.745254629634</v>
      </c>
      <c r="L2713" s="14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100.72</v>
      </c>
      <c r="R2713" s="9">
        <f t="shared" si="171"/>
        <v>21.637362637362639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168"/>
        <v>41432.062037037038</v>
      </c>
      <c r="L2714" s="14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</v>
      </c>
      <c r="R2714" s="9">
        <f t="shared" si="171"/>
        <v>39.703296703296701</v>
      </c>
      <c r="S2714" t="s">
        <v>8317</v>
      </c>
      <c r="T2714" t="s">
        <v>8357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168"/>
        <v>42322.653749999998</v>
      </c>
      <c r="L2715" s="14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</v>
      </c>
      <c r="R2715" s="9">
        <f t="shared" si="171"/>
        <v>842.64835164835165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168"/>
        <v>42629.655046296291</v>
      </c>
      <c r="L2716" s="14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116.36</v>
      </c>
      <c r="R2716" s="9">
        <f t="shared" si="171"/>
        <v>159.82967032967034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168"/>
        <v>42387.398472222223</v>
      </c>
      <c r="L2717" s="14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</v>
      </c>
      <c r="R2717" s="9">
        <f t="shared" si="171"/>
        <v>174.47631868131867</v>
      </c>
      <c r="S2717" t="s">
        <v>8317</v>
      </c>
      <c r="T2717" t="s">
        <v>8357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168"/>
        <v>42255.333252314813</v>
      </c>
      <c r="L2718" s="14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</v>
      </c>
      <c r="R2718" s="9">
        <f t="shared" si="171"/>
        <v>65.923131868131875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168"/>
        <v>41934.914918981485</v>
      </c>
      <c r="L2719" s="14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</v>
      </c>
      <c r="R2719" s="9">
        <f t="shared" si="171"/>
        <v>164.97802197802199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168"/>
        <v>42465.596585648149</v>
      </c>
      <c r="L2720" s="14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</v>
      </c>
      <c r="R2720" s="9">
        <f t="shared" si="171"/>
        <v>102.44505494505495</v>
      </c>
      <c r="S2720" t="s">
        <v>8317</v>
      </c>
      <c r="T2720" t="s">
        <v>8357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168"/>
        <v>42418.031180555554</v>
      </c>
      <c r="L2721" s="14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</v>
      </c>
      <c r="R2721" s="9">
        <f t="shared" si="171"/>
        <v>35.879120879120876</v>
      </c>
      <c r="S2721" t="s">
        <v>8317</v>
      </c>
      <c r="T2721" t="s">
        <v>8357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168"/>
        <v>42655.465891203698</v>
      </c>
      <c r="L2722" s="14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</v>
      </c>
      <c r="R2722" s="9">
        <f t="shared" si="171"/>
        <v>162.25824175824175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168"/>
        <v>41493.543958333335</v>
      </c>
      <c r="L2723" s="14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9">
        <f t="shared" si="171"/>
        <v>60.247252747252745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168"/>
        <v>42704.857094907406</v>
      </c>
      <c r="L2724" s="14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 s="9">
        <f t="shared" si="171"/>
        <v>69.379120879120876</v>
      </c>
      <c r="S2724" t="s">
        <v>8319</v>
      </c>
      <c r="T2724" t="s">
        <v>8349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168"/>
        <v>41944.83898148148</v>
      </c>
      <c r="L2725" s="14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9">
        <f t="shared" si="171"/>
        <v>92.340659340659343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168"/>
        <v>42199.32707175926</v>
      </c>
      <c r="L2726" s="14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296.88</v>
      </c>
      <c r="R2726" s="9">
        <f t="shared" si="171"/>
        <v>40.25758241758242</v>
      </c>
      <c r="S2726" t="s">
        <v>8319</v>
      </c>
      <c r="T2726" t="s">
        <v>8349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168"/>
        <v>42745.744618055556</v>
      </c>
      <c r="L2727" s="14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</v>
      </c>
      <c r="R2727" s="9">
        <f t="shared" si="171"/>
        <v>317.67582417582418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168"/>
        <v>42452.579988425925</v>
      </c>
      <c r="L2728" s="14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105.75</v>
      </c>
      <c r="R2728" s="9">
        <f t="shared" si="171"/>
        <v>581.0164835164835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168"/>
        <v>42198.676655092597</v>
      </c>
      <c r="L2729" s="14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</v>
      </c>
      <c r="R2729" s="9">
        <f t="shared" si="171"/>
        <v>270.99450549450552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168"/>
        <v>42333.59993055556</v>
      </c>
      <c r="L2730" s="14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201.83</v>
      </c>
      <c r="R2730" s="9">
        <f t="shared" si="171"/>
        <v>166.34065934065933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168"/>
        <v>42095.240706018521</v>
      </c>
      <c r="L2731" s="14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9">
        <f t="shared" si="171"/>
        <v>43.03846153846154</v>
      </c>
      <c r="S2731" t="s">
        <v>8319</v>
      </c>
      <c r="T2731" t="s">
        <v>8349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168"/>
        <v>41351.541377314818</v>
      </c>
      <c r="L2732" s="14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</v>
      </c>
      <c r="R2732" s="9">
        <f t="shared" si="171"/>
        <v>252.6319230769231</v>
      </c>
      <c r="S2732" t="s">
        <v>8319</v>
      </c>
      <c r="T2732" t="s">
        <v>8349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168"/>
        <v>41872.525717592594</v>
      </c>
      <c r="L2733" s="14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</v>
      </c>
      <c r="R2733" s="9">
        <f t="shared" si="171"/>
        <v>171.92857142857142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168"/>
        <v>41389.808194444442</v>
      </c>
      <c r="L2734" s="14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</v>
      </c>
      <c r="R2734" s="9">
        <f t="shared" si="171"/>
        <v>77.967032967032964</v>
      </c>
      <c r="S2734" t="s">
        <v>8319</v>
      </c>
      <c r="T2734" t="s">
        <v>8349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168"/>
        <v>42044.272847222222</v>
      </c>
      <c r="L2735" s="14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107.54</v>
      </c>
      <c r="R2735" s="9">
        <f t="shared" si="171"/>
        <v>295.43406593406593</v>
      </c>
      <c r="S2735" t="s">
        <v>8319</v>
      </c>
      <c r="T2735" t="s">
        <v>8349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168"/>
        <v>42626.668888888889</v>
      </c>
      <c r="L2736" s="14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9">
        <f t="shared" si="171"/>
        <v>124.19230769230769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168"/>
        <v>41316.120949074073</v>
      </c>
      <c r="L2737" s="14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</v>
      </c>
      <c r="R2737" s="9">
        <f t="shared" si="171"/>
        <v>40.307747252747255</v>
      </c>
      <c r="S2737" t="s">
        <v>8319</v>
      </c>
      <c r="T2737" t="s">
        <v>8349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168"/>
        <v>41722.666354166664</v>
      </c>
      <c r="L2738" s="14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9">
        <f t="shared" si="171"/>
        <v>54.021978021978022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168"/>
        <v>41611.917673611111</v>
      </c>
      <c r="L2739" s="14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</v>
      </c>
      <c r="R2739" s="9">
        <f t="shared" si="171"/>
        <v>405.59472527472531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168"/>
        <v>42620.143564814818</v>
      </c>
      <c r="L2740" s="14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9">
        <f t="shared" si="171"/>
        <v>40.642857142857146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168"/>
        <v>41719.887928240743</v>
      </c>
      <c r="L2741" s="14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</v>
      </c>
      <c r="R2741" s="9">
        <f t="shared" si="171"/>
        <v>23.214285714285715</v>
      </c>
      <c r="S2741" t="s">
        <v>8319</v>
      </c>
      <c r="T2741" t="s">
        <v>8349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168"/>
        <v>42045.031851851847</v>
      </c>
      <c r="L2742" s="14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</v>
      </c>
      <c r="R2742" s="9">
        <f t="shared" si="171"/>
        <v>1.7032967032967032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168"/>
        <v>41911.657430555555</v>
      </c>
      <c r="L2743" s="14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0.44</v>
      </c>
      <c r="R2743" s="9">
        <f t="shared" si="171"/>
        <v>0.19230769230769232</v>
      </c>
      <c r="S2743" t="s">
        <v>8322</v>
      </c>
      <c r="T2743" t="s">
        <v>8358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168"/>
        <v>41030.719756944447</v>
      </c>
      <c r="L2744" s="14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9">
        <f t="shared" si="171"/>
        <v>4.0164835164835164</v>
      </c>
      <c r="S2744" t="s">
        <v>8322</v>
      </c>
      <c r="T2744" t="s">
        <v>8358</v>
      </c>
    </row>
    <row r="2745" spans="1:20" ht="43.5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168"/>
        <v>42632.328784722224</v>
      </c>
      <c r="L2745" s="14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9">
        <f t="shared" si="171"/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168"/>
        <v>40938.062476851854</v>
      </c>
      <c r="L2746" s="14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5.22</v>
      </c>
      <c r="R2746" s="9">
        <f t="shared" si="171"/>
        <v>4.5879120879120876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168"/>
        <v>41044.988055555557</v>
      </c>
      <c r="L2747" s="14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21.89</v>
      </c>
      <c r="R2747" s="9">
        <f t="shared" si="171"/>
        <v>9.6208791208791204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168"/>
        <v>41850.781377314815</v>
      </c>
      <c r="L2748" s="14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</v>
      </c>
      <c r="R2748" s="9">
        <f t="shared" si="171"/>
        <v>4.4010989010989015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168"/>
        <v>41044.64811342593</v>
      </c>
      <c r="L2749" s="14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</v>
      </c>
      <c r="R2749" s="9">
        <f t="shared" si="171"/>
        <v>0.76923076923076927</v>
      </c>
      <c r="S2749" t="s">
        <v>8322</v>
      </c>
      <c r="T2749" t="s">
        <v>8358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168"/>
        <v>42585.7106712963</v>
      </c>
      <c r="L2750" s="14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 s="9">
        <f t="shared" si="171"/>
        <v>0.29120879120879123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168"/>
        <v>42068.799039351856</v>
      </c>
      <c r="L2751" s="14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1.1000000000000001</v>
      </c>
      <c r="R2751" s="9">
        <f t="shared" si="171"/>
        <v>0.60439560439560436</v>
      </c>
      <c r="S2751" t="s">
        <v>8322</v>
      </c>
      <c r="T2751" t="s">
        <v>8358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168"/>
        <v>41078.899826388886</v>
      </c>
      <c r="L2752" s="14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9">
        <f t="shared" si="171"/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168"/>
        <v>41747.887060185189</v>
      </c>
      <c r="L2753" s="14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9">
        <f t="shared" si="171"/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si="168"/>
        <v>40855.765092592592</v>
      </c>
      <c r="L2754" s="14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11.46</v>
      </c>
      <c r="R2754" s="9">
        <f t="shared" si="171"/>
        <v>3.0219780219780219</v>
      </c>
      <c r="S2754" t="s">
        <v>8322</v>
      </c>
      <c r="T2754" t="s">
        <v>8358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ref="K2755:K2818" si="172">(((J2755/60)/60)/24)+DATE(1970,1,1)</f>
        <v>41117.900729166664</v>
      </c>
      <c r="L2755" s="14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ROUND((E2755/D2755)*100,2)</f>
        <v>19</v>
      </c>
      <c r="R2755" s="9">
        <f t="shared" ref="R2755:R2818" si="175">E2755/182</f>
        <v>2.087912087912088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172"/>
        <v>41863.636006944449</v>
      </c>
      <c r="L2756" s="14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9">
        <f t="shared" si="175"/>
        <v>0</v>
      </c>
      <c r="S2756" t="s">
        <v>8322</v>
      </c>
      <c r="T2756" t="s">
        <v>8358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172"/>
        <v>42072.790821759263</v>
      </c>
      <c r="L2757" s="14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9">
        <f t="shared" si="175"/>
        <v>1.4285714285714286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172"/>
        <v>41620.90047453704</v>
      </c>
      <c r="L2758" s="14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9">
        <f t="shared" si="175"/>
        <v>5.7582417582417582</v>
      </c>
      <c r="S2758" t="s">
        <v>8322</v>
      </c>
      <c r="T2758" t="s">
        <v>8358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172"/>
        <v>42573.65662037037</v>
      </c>
      <c r="L2759" s="14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0.67</v>
      </c>
      <c r="R2759" s="9">
        <f t="shared" si="175"/>
        <v>5.4945054945054944E-2</v>
      </c>
      <c r="S2759" t="s">
        <v>8322</v>
      </c>
      <c r="T2759" t="s">
        <v>8358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172"/>
        <v>42639.441932870366</v>
      </c>
      <c r="L2760" s="14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</v>
      </c>
      <c r="R2760" s="9">
        <f t="shared" si="175"/>
        <v>1.2857142857142858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172"/>
        <v>42524.36650462963</v>
      </c>
      <c r="L2761" s="14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 s="9">
        <f t="shared" si="175"/>
        <v>0.57692307692307687</v>
      </c>
      <c r="S2761" t="s">
        <v>8322</v>
      </c>
      <c r="T2761" t="s">
        <v>8358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172"/>
        <v>41415.461319444446</v>
      </c>
      <c r="L2762" s="14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9">
        <f t="shared" si="175"/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172"/>
        <v>41247.063576388886</v>
      </c>
      <c r="L2763" s="14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 s="9">
        <f t="shared" si="175"/>
        <v>0.19780219780219779</v>
      </c>
      <c r="S2763" t="s">
        <v>8322</v>
      </c>
      <c r="T2763" t="s">
        <v>8358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172"/>
        <v>40927.036979166667</v>
      </c>
      <c r="L2764" s="14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0.77</v>
      </c>
      <c r="R2764" s="9">
        <f t="shared" si="175"/>
        <v>0.13736263736263737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172"/>
        <v>41373.579675925925</v>
      </c>
      <c r="L2765" s="14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0.23</v>
      </c>
      <c r="R2765" s="9">
        <f t="shared" si="175"/>
        <v>0.49450549450549453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172"/>
        <v>41030.292025462964</v>
      </c>
      <c r="L2766" s="14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1.1299999999999999</v>
      </c>
      <c r="R2766" s="9">
        <f t="shared" si="175"/>
        <v>0.24725274725274726</v>
      </c>
      <c r="S2766" t="s">
        <v>8322</v>
      </c>
      <c r="T2766" t="s">
        <v>8358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172"/>
        <v>41194.579027777778</v>
      </c>
      <c r="L2767" s="14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9">
        <f t="shared" si="175"/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172"/>
        <v>40736.668032407404</v>
      </c>
      <c r="L2768" s="14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 s="9">
        <f t="shared" si="175"/>
        <v>0.5494505494505495</v>
      </c>
      <c r="S2768" t="s">
        <v>8322</v>
      </c>
      <c r="T2768" t="s">
        <v>8358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172"/>
        <v>42172.958912037036</v>
      </c>
      <c r="L2769" s="14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</v>
      </c>
      <c r="R2769" s="9">
        <f t="shared" si="175"/>
        <v>0.18681318681318682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172"/>
        <v>40967.614849537036</v>
      </c>
      <c r="L2770" s="14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</v>
      </c>
      <c r="R2770" s="9">
        <f t="shared" si="175"/>
        <v>5.5054945054945055</v>
      </c>
      <c r="S2770" t="s">
        <v>8322</v>
      </c>
      <c r="T2770" t="s">
        <v>8358</v>
      </c>
    </row>
    <row r="2771" spans="1:20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172"/>
        <v>41745.826273148145</v>
      </c>
      <c r="L2771" s="14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 s="9">
        <f t="shared" si="175"/>
        <v>1.098901098901099E-2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172"/>
        <v>41686.705208333333</v>
      </c>
      <c r="L2772" s="14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</v>
      </c>
      <c r="R2772" s="9">
        <f t="shared" si="175"/>
        <v>11.440934065934066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172"/>
        <v>41257.531712962962</v>
      </c>
      <c r="L2773" s="14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9">
        <f t="shared" si="175"/>
        <v>0</v>
      </c>
      <c r="S2773" t="s">
        <v>8322</v>
      </c>
      <c r="T2773" t="s">
        <v>8358</v>
      </c>
    </row>
    <row r="2774" spans="1:20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172"/>
        <v>41537.869143518517</v>
      </c>
      <c r="L2774" s="14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9">
        <f t="shared" si="175"/>
        <v>0</v>
      </c>
      <c r="S2774" t="s">
        <v>8322</v>
      </c>
      <c r="T2774" t="s">
        <v>8358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172"/>
        <v>42474.86482638889</v>
      </c>
      <c r="L2775" s="14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0.19</v>
      </c>
      <c r="R2775" s="9">
        <f t="shared" si="175"/>
        <v>5.4945054945054949E-3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172"/>
        <v>41311.126481481479</v>
      </c>
      <c r="L2776" s="14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14.25</v>
      </c>
      <c r="R2776" s="9">
        <f t="shared" si="175"/>
        <v>3.1318681318681318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172"/>
        <v>40863.013356481482</v>
      </c>
      <c r="L2777" s="14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 s="9">
        <f t="shared" si="175"/>
        <v>0.82417582417582413</v>
      </c>
      <c r="S2777" t="s">
        <v>8322</v>
      </c>
      <c r="T2777" t="s">
        <v>8358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172"/>
        <v>42136.297175925924</v>
      </c>
      <c r="L2778" s="14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</v>
      </c>
      <c r="R2778" s="9">
        <f t="shared" si="175"/>
        <v>9.0934065934065931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172"/>
        <v>42172.669027777782</v>
      </c>
      <c r="L2779" s="14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</v>
      </c>
      <c r="R2779" s="9">
        <f t="shared" si="175"/>
        <v>5.4945054945054944E-2</v>
      </c>
      <c r="S2779" t="s">
        <v>8322</v>
      </c>
      <c r="T2779" t="s">
        <v>8358</v>
      </c>
    </row>
    <row r="2780" spans="1:20" ht="43.5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172"/>
        <v>41846.978078703702</v>
      </c>
      <c r="L2780" s="14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25.55</v>
      </c>
      <c r="R2780" s="9">
        <f t="shared" si="175"/>
        <v>7.7197802197802199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172"/>
        <v>42300.585891203707</v>
      </c>
      <c r="L2781" s="14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 s="9">
        <f t="shared" si="175"/>
        <v>0.29120879120879123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172"/>
        <v>42774.447777777779</v>
      </c>
      <c r="L2782" s="14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9">
        <f t="shared" si="175"/>
        <v>0</v>
      </c>
      <c r="S2782" t="s">
        <v>8322</v>
      </c>
      <c r="T2782" t="s">
        <v>8358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172"/>
        <v>42018.94159722222</v>
      </c>
      <c r="L2783" s="14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9">
        <f t="shared" si="175"/>
        <v>7.2307692307692308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172"/>
        <v>42026.924976851849</v>
      </c>
      <c r="L2784" s="14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9">
        <f t="shared" si="175"/>
        <v>6.5934065934065931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172"/>
        <v>42103.535254629634</v>
      </c>
      <c r="L2785" s="14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9">
        <f t="shared" si="175"/>
        <v>6.2912087912087911</v>
      </c>
      <c r="S2785" t="s">
        <v>8317</v>
      </c>
      <c r="T2785" t="s">
        <v>8318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172"/>
        <v>41920.787534722222</v>
      </c>
      <c r="L2786" s="14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9">
        <f t="shared" si="175"/>
        <v>39.230769230769234</v>
      </c>
      <c r="S2786" t="s">
        <v>8317</v>
      </c>
      <c r="T2786" t="s">
        <v>8318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172"/>
        <v>42558.189432870371</v>
      </c>
      <c r="L2787" s="14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104.68</v>
      </c>
      <c r="R2787" s="9">
        <f t="shared" si="175"/>
        <v>28.758241758241759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172"/>
        <v>41815.569212962961</v>
      </c>
      <c r="L2788" s="14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117.84</v>
      </c>
      <c r="R2788" s="9">
        <f t="shared" si="175"/>
        <v>16.186813186813186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172"/>
        <v>41808.198518518519</v>
      </c>
      <c r="L2789" s="14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9">
        <f t="shared" si="175"/>
        <v>6.5769230769230766</v>
      </c>
      <c r="S2789" t="s">
        <v>8317</v>
      </c>
      <c r="T2789" t="s">
        <v>8318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172"/>
        <v>42550.701886574068</v>
      </c>
      <c r="L2790" s="14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102.5</v>
      </c>
      <c r="R2790" s="9">
        <f t="shared" si="175"/>
        <v>11.263736263736265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172"/>
        <v>42056.013124999998</v>
      </c>
      <c r="L2791" s="14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101.17</v>
      </c>
      <c r="R2791" s="9">
        <f t="shared" si="175"/>
        <v>16.675824175824175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172"/>
        <v>42016.938692129625</v>
      </c>
      <c r="L2792" s="14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</v>
      </c>
      <c r="R2792" s="9">
        <f t="shared" si="175"/>
        <v>17.362637362637361</v>
      </c>
      <c r="S2792" t="s">
        <v>8317</v>
      </c>
      <c r="T2792" t="s">
        <v>8318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172"/>
        <v>42591.899988425925</v>
      </c>
      <c r="L2793" s="14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102.5</v>
      </c>
      <c r="R2793" s="9">
        <f t="shared" si="175"/>
        <v>11.263736263736265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172"/>
        <v>42183.231006944443</v>
      </c>
      <c r="L2794" s="14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</v>
      </c>
      <c r="R2794" s="9">
        <f t="shared" si="175"/>
        <v>11.824175824175825</v>
      </c>
      <c r="S2794" t="s">
        <v>8317</v>
      </c>
      <c r="T2794" t="s">
        <v>8318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172"/>
        <v>42176.419039351851</v>
      </c>
      <c r="L2795" s="14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110.57</v>
      </c>
      <c r="R2795" s="9">
        <f t="shared" si="175"/>
        <v>60.751373626373628</v>
      </c>
      <c r="S2795" t="s">
        <v>8317</v>
      </c>
      <c r="T2795" t="s">
        <v>8318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172"/>
        <v>42416.691655092596</v>
      </c>
      <c r="L2796" s="14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9">
        <f t="shared" si="175"/>
        <v>0.41208791208791207</v>
      </c>
      <c r="S2796" t="s">
        <v>8317</v>
      </c>
      <c r="T2796" t="s">
        <v>8318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172"/>
        <v>41780.525937500002</v>
      </c>
      <c r="L2797" s="14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104.29</v>
      </c>
      <c r="R2797" s="9">
        <f t="shared" si="175"/>
        <v>4.0109890109890109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172"/>
        <v>41795.528101851851</v>
      </c>
      <c r="L2798" s="14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9">
        <f t="shared" si="175"/>
        <v>5.0769230769230766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172"/>
        <v>41798.94027777778</v>
      </c>
      <c r="L2799" s="14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102.65</v>
      </c>
      <c r="R2799" s="9">
        <f t="shared" si="175"/>
        <v>45.118736263736267</v>
      </c>
      <c r="S2799" t="s">
        <v>8317</v>
      </c>
      <c r="T2799" t="s">
        <v>8318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172"/>
        <v>42201.675011574072</v>
      </c>
      <c r="L2800" s="14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9">
        <f t="shared" si="175"/>
        <v>27.857142857142858</v>
      </c>
      <c r="S2800" t="s">
        <v>8317</v>
      </c>
      <c r="T2800" t="s">
        <v>8318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172"/>
        <v>42507.264699074076</v>
      </c>
      <c r="L2801" s="14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</v>
      </c>
      <c r="R2801" s="9">
        <f t="shared" si="175"/>
        <v>32.042527472527475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172"/>
        <v>41948.552847222221</v>
      </c>
      <c r="L2802" s="14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9">
        <f t="shared" si="175"/>
        <v>7.3076923076923075</v>
      </c>
      <c r="S2802" t="s">
        <v>8317</v>
      </c>
      <c r="T2802" t="s">
        <v>8318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172"/>
        <v>41900.243159722224</v>
      </c>
      <c r="L2803" s="14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133.19999999999999</v>
      </c>
      <c r="R2803" s="9">
        <f t="shared" si="175"/>
        <v>3.6593406593406592</v>
      </c>
      <c r="S2803" t="s">
        <v>8317</v>
      </c>
      <c r="T2803" t="s">
        <v>8318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172"/>
        <v>42192.64707175926</v>
      </c>
      <c r="L2804" s="14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</v>
      </c>
      <c r="R2804" s="9">
        <f t="shared" si="175"/>
        <v>16.785714285714285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172"/>
        <v>42158.065694444449</v>
      </c>
      <c r="L2805" s="14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9">
        <f t="shared" si="175"/>
        <v>70.302197802197796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172"/>
        <v>41881.453587962962</v>
      </c>
      <c r="L2806" s="14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115</v>
      </c>
      <c r="R2806" s="9">
        <f t="shared" si="175"/>
        <v>6.3186813186813184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172"/>
        <v>42213.505474537036</v>
      </c>
      <c r="L2807" s="14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</v>
      </c>
      <c r="R2807" s="9">
        <f t="shared" si="175"/>
        <v>2.4175824175824174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172"/>
        <v>42185.267245370371</v>
      </c>
      <c r="L2808" s="14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9">
        <f t="shared" si="175"/>
        <v>18.478021978021978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172"/>
        <v>42154.873124999998</v>
      </c>
      <c r="L2809" s="14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9">
        <f t="shared" si="175"/>
        <v>34.615384615384613</v>
      </c>
      <c r="S2809" t="s">
        <v>8317</v>
      </c>
      <c r="T2809" t="s">
        <v>8318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172"/>
        <v>42208.84646990741</v>
      </c>
      <c r="L2810" s="14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</v>
      </c>
      <c r="R2810" s="9">
        <f t="shared" si="175"/>
        <v>24.785714285714285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172"/>
        <v>42451.496817129635</v>
      </c>
      <c r="L2811" s="14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9">
        <f t="shared" si="175"/>
        <v>14.065934065934066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172"/>
        <v>41759.13962962963</v>
      </c>
      <c r="L2812" s="14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9">
        <f t="shared" si="175"/>
        <v>14.862637362637363</v>
      </c>
      <c r="S2812" t="s">
        <v>8317</v>
      </c>
      <c r="T2812" t="s">
        <v>8318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172"/>
        <v>42028.496562500004</v>
      </c>
      <c r="L2813" s="14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9">
        <f t="shared" si="175"/>
        <v>55.093406593406591</v>
      </c>
      <c r="S2813" t="s">
        <v>8317</v>
      </c>
      <c r="T2813" t="s">
        <v>8318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172"/>
        <v>42054.74418981481</v>
      </c>
      <c r="L2814" s="14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9">
        <f t="shared" si="175"/>
        <v>31.126373626373628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172"/>
        <v>42693.742604166662</v>
      </c>
      <c r="L2815" s="14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127.58</v>
      </c>
      <c r="R2815" s="9">
        <f t="shared" si="175"/>
        <v>19.627032967032967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172"/>
        <v>42103.399479166663</v>
      </c>
      <c r="L2816" s="14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</v>
      </c>
      <c r="R2816" s="9">
        <f t="shared" si="175"/>
        <v>8.8791208791208796</v>
      </c>
      <c r="S2816" t="s">
        <v>8317</v>
      </c>
      <c r="T2816" t="s">
        <v>8318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172"/>
        <v>42559.776724537034</v>
      </c>
      <c r="L2817" s="14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9">
        <f t="shared" si="175"/>
        <v>3.3241758241758244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si="172"/>
        <v>42188.467499999999</v>
      </c>
      <c r="L2818" s="14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141.57</v>
      </c>
      <c r="R2818" s="9">
        <f t="shared" si="175"/>
        <v>23.335164835164836</v>
      </c>
      <c r="S2818" t="s">
        <v>8317</v>
      </c>
      <c r="T2818" t="s">
        <v>8318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ref="K2819:K2882" si="176">(((J2819/60)/60)/24)+DATE(1970,1,1)</f>
        <v>42023.634976851856</v>
      </c>
      <c r="L2819" s="14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ROUND((E2819/D2819)*100,2)</f>
        <v>130</v>
      </c>
      <c r="R2819" s="9">
        <f t="shared" ref="R2819:R2882" si="179">E2819/182</f>
        <v>4.2857142857142856</v>
      </c>
      <c r="S2819" t="s">
        <v>8317</v>
      </c>
      <c r="T2819" t="s">
        <v>8318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176"/>
        <v>42250.598217592589</v>
      </c>
      <c r="L2820" s="14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9">
        <f t="shared" si="179"/>
        <v>58.258241758241759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176"/>
        <v>42139.525567129633</v>
      </c>
      <c r="L2821" s="14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</v>
      </c>
      <c r="R2821" s="9">
        <f t="shared" si="179"/>
        <v>28.791208791208792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176"/>
        <v>42401.610983796301</v>
      </c>
      <c r="L2822" s="14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9">
        <f t="shared" si="179"/>
        <v>1.4945054945054945</v>
      </c>
      <c r="S2822" t="s">
        <v>8317</v>
      </c>
      <c r="T2822" t="s">
        <v>8318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176"/>
        <v>41875.922858796301</v>
      </c>
      <c r="L2823" s="14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9">
        <f t="shared" si="179"/>
        <v>5.4945054945054945</v>
      </c>
      <c r="S2823" t="s">
        <v>8317</v>
      </c>
      <c r="T2823" t="s">
        <v>8318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176"/>
        <v>42060.683935185181</v>
      </c>
      <c r="L2824" s="14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9">
        <f t="shared" si="179"/>
        <v>32.967032967032964</v>
      </c>
      <c r="S2824" t="s">
        <v>8317</v>
      </c>
      <c r="T2824" t="s">
        <v>8318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176"/>
        <v>42067.011643518519</v>
      </c>
      <c r="L2825" s="14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9">
        <f t="shared" si="179"/>
        <v>0.68131868131868134</v>
      </c>
      <c r="S2825" t="s">
        <v>8317</v>
      </c>
      <c r="T2825" t="s">
        <v>8318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176"/>
        <v>42136.270787037036</v>
      </c>
      <c r="L2826" s="14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</v>
      </c>
      <c r="R2826" s="9">
        <f t="shared" si="179"/>
        <v>4.1758241758241761</v>
      </c>
      <c r="S2826" t="s">
        <v>8317</v>
      </c>
      <c r="T2826" t="s">
        <v>8318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176"/>
        <v>42312.792662037042</v>
      </c>
      <c r="L2827" s="14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</v>
      </c>
      <c r="R2827" s="9">
        <f t="shared" si="179"/>
        <v>17.032967032967033</v>
      </c>
      <c r="S2827" t="s">
        <v>8317</v>
      </c>
      <c r="T2827" t="s">
        <v>8318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176"/>
        <v>42171.034861111111</v>
      </c>
      <c r="L2828" s="14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107.75</v>
      </c>
      <c r="R2828" s="9">
        <f t="shared" si="179"/>
        <v>11.840659340659341</v>
      </c>
      <c r="S2828" t="s">
        <v>8317</v>
      </c>
      <c r="T2828" t="s">
        <v>8318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176"/>
        <v>42494.683634259258</v>
      </c>
      <c r="L2829" s="14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120.25</v>
      </c>
      <c r="R2829" s="9">
        <f t="shared" si="179"/>
        <v>13.214285714285714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176"/>
        <v>42254.264687499999</v>
      </c>
      <c r="L2830" s="14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100.38</v>
      </c>
      <c r="R2830" s="9">
        <f t="shared" si="179"/>
        <v>52.395604395604394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176"/>
        <v>42495.434236111112</v>
      </c>
      <c r="L2831" s="14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9">
        <f t="shared" si="179"/>
        <v>14.631868131868131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176"/>
        <v>41758.839675925927</v>
      </c>
      <c r="L2832" s="14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9">
        <f t="shared" si="179"/>
        <v>16.483516483516482</v>
      </c>
      <c r="S2832" t="s">
        <v>8317</v>
      </c>
      <c r="T2832" t="s">
        <v>8318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176"/>
        <v>42171.824884259258</v>
      </c>
      <c r="L2833" s="14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110.67</v>
      </c>
      <c r="R2833" s="9">
        <f t="shared" si="179"/>
        <v>18.241758241758241</v>
      </c>
      <c r="S2833" t="s">
        <v>8317</v>
      </c>
      <c r="T2833" t="s">
        <v>8318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176"/>
        <v>41938.709421296298</v>
      </c>
      <c r="L2834" s="14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114.72</v>
      </c>
      <c r="R2834" s="9">
        <f t="shared" si="179"/>
        <v>15.758186813186812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176"/>
        <v>42268.127696759257</v>
      </c>
      <c r="L2835" s="14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108.26</v>
      </c>
      <c r="R2835" s="9">
        <f t="shared" si="179"/>
        <v>16.060439560439562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176"/>
        <v>42019.959837962961</v>
      </c>
      <c r="L2836" s="14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9">
        <f t="shared" si="179"/>
        <v>7.4725274725274726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176"/>
        <v>42313.703900462962</v>
      </c>
      <c r="L2837" s="14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187.1</v>
      </c>
      <c r="R2837" s="9">
        <f t="shared" si="179"/>
        <v>10.280164835164836</v>
      </c>
      <c r="S2837" t="s">
        <v>8317</v>
      </c>
      <c r="T2837" t="s">
        <v>8318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176"/>
        <v>42746.261782407411</v>
      </c>
      <c r="L2838" s="14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107.78</v>
      </c>
      <c r="R2838" s="9">
        <f t="shared" si="179"/>
        <v>2.6648351648351647</v>
      </c>
      <c r="S2838" t="s">
        <v>8317</v>
      </c>
      <c r="T2838" t="s">
        <v>8318</v>
      </c>
    </row>
    <row r="2839" spans="1:20" ht="43.5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176"/>
        <v>42307.908379629633</v>
      </c>
      <c r="L2839" s="14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9">
        <f t="shared" si="179"/>
        <v>4.6703296703296706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176"/>
        <v>41842.607592592591</v>
      </c>
      <c r="L2840" s="14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120.25</v>
      </c>
      <c r="R2840" s="9">
        <f t="shared" si="179"/>
        <v>13.214285714285714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176"/>
        <v>41853.240208333329</v>
      </c>
      <c r="L2841" s="14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111.43</v>
      </c>
      <c r="R2841" s="9">
        <f t="shared" si="179"/>
        <v>21.428571428571427</v>
      </c>
      <c r="S2841" t="s">
        <v>8317</v>
      </c>
      <c r="T2841" t="s">
        <v>8318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176"/>
        <v>42060.035636574074</v>
      </c>
      <c r="L2842" s="14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9">
        <f t="shared" si="179"/>
        <v>14.285714285714286</v>
      </c>
      <c r="S2842" t="s">
        <v>8317</v>
      </c>
      <c r="T2842" t="s">
        <v>8318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176"/>
        <v>42291.739548611105</v>
      </c>
      <c r="L2843" s="14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 s="9">
        <f t="shared" si="179"/>
        <v>5.4945054945054944E-2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176"/>
        <v>41784.952488425923</v>
      </c>
      <c r="L2844" s="14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9">
        <f t="shared" si="179"/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176"/>
        <v>42492.737847222219</v>
      </c>
      <c r="L2845" s="14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9">
        <f t="shared" si="179"/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176"/>
        <v>42709.546064814815</v>
      </c>
      <c r="L2846" s="14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</v>
      </c>
      <c r="R2846" s="9">
        <f t="shared" si="179"/>
        <v>0.16483516483516483</v>
      </c>
      <c r="S2846" t="s">
        <v>8317</v>
      </c>
      <c r="T2846" t="s">
        <v>8318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176"/>
        <v>42103.016585648147</v>
      </c>
      <c r="L2847" s="14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31.55</v>
      </c>
      <c r="R2847" s="9">
        <f t="shared" si="179"/>
        <v>13</v>
      </c>
      <c r="S2847" t="s">
        <v>8317</v>
      </c>
      <c r="T2847" t="s">
        <v>8318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176"/>
        <v>42108.692060185189</v>
      </c>
      <c r="L2848" s="14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9">
        <f t="shared" si="179"/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176"/>
        <v>42453.806307870371</v>
      </c>
      <c r="L2849" s="14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9">
        <f t="shared" si="179"/>
        <v>0</v>
      </c>
      <c r="S2849" t="s">
        <v>8317</v>
      </c>
      <c r="T2849" t="s">
        <v>8318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176"/>
        <v>42123.648831018523</v>
      </c>
      <c r="L2850" s="14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 s="9">
        <f t="shared" si="179"/>
        <v>0.38461538461538464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176"/>
        <v>42453.428240740745</v>
      </c>
      <c r="L2851" s="14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 s="9">
        <f t="shared" si="179"/>
        <v>2.7472527472527472E-2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176"/>
        <v>41858.007071759261</v>
      </c>
      <c r="L2852" s="14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3.89</v>
      </c>
      <c r="R2852" s="9">
        <f t="shared" si="179"/>
        <v>1.7087912087912087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176"/>
        <v>42390.002650462964</v>
      </c>
      <c r="L2853" s="14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9">
        <f t="shared" si="179"/>
        <v>0</v>
      </c>
      <c r="S2853" t="s">
        <v>8317</v>
      </c>
      <c r="T2853" t="s">
        <v>8318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176"/>
        <v>41781.045173611114</v>
      </c>
      <c r="L2854" s="14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 s="9">
        <f t="shared" si="179"/>
        <v>0.52197802197802201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176"/>
        <v>41836.190937499996</v>
      </c>
      <c r="L2855" s="14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9">
        <f t="shared" si="179"/>
        <v>0</v>
      </c>
      <c r="S2855" t="s">
        <v>8317</v>
      </c>
      <c r="T2855" t="s">
        <v>8318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176"/>
        <v>42111.71665509259</v>
      </c>
      <c r="L2856" s="14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41.7</v>
      </c>
      <c r="R2856" s="9">
        <f t="shared" si="179"/>
        <v>2.2912087912087911</v>
      </c>
      <c r="S2856" t="s">
        <v>8317</v>
      </c>
      <c r="T2856" t="s">
        <v>8318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176"/>
        <v>42370.007766203707</v>
      </c>
      <c r="L2857" s="14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9">
        <f t="shared" si="179"/>
        <v>1.6483516483516483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176"/>
        <v>42165.037581018521</v>
      </c>
      <c r="L2858" s="14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4.87</v>
      </c>
      <c r="R2858" s="9">
        <f t="shared" si="179"/>
        <v>0.80219780219780223</v>
      </c>
      <c r="S2858" t="s">
        <v>8317</v>
      </c>
      <c r="T2858" t="s">
        <v>8318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176"/>
        <v>42726.920081018514</v>
      </c>
      <c r="L2859" s="14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19.739999999999998</v>
      </c>
      <c r="R2859" s="9">
        <f t="shared" si="179"/>
        <v>41.208791208791212</v>
      </c>
      <c r="S2859" t="s">
        <v>8317</v>
      </c>
      <c r="T2859" t="s">
        <v>8318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176"/>
        <v>41954.545081018514</v>
      </c>
      <c r="L2860" s="14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9">
        <f t="shared" si="179"/>
        <v>0</v>
      </c>
      <c r="S2860" t="s">
        <v>8317</v>
      </c>
      <c r="T2860" t="s">
        <v>8318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176"/>
        <v>42233.362314814818</v>
      </c>
      <c r="L2861" s="14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</v>
      </c>
      <c r="R2861" s="9">
        <f t="shared" si="179"/>
        <v>0.19230769230769232</v>
      </c>
      <c r="S2861" t="s">
        <v>8317</v>
      </c>
      <c r="T2861" t="s">
        <v>8318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176"/>
        <v>42480.800648148142</v>
      </c>
      <c r="L2862" s="14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9">
        <f t="shared" si="179"/>
        <v>1.4615384615384615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176"/>
        <v>42257.590833333335</v>
      </c>
      <c r="L2863" s="14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 s="9">
        <f t="shared" si="179"/>
        <v>0.43956043956043955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176"/>
        <v>41784.789687500001</v>
      </c>
      <c r="L2864" s="14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</v>
      </c>
      <c r="R2864" s="9">
        <f t="shared" si="179"/>
        <v>0.30219780219780218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176"/>
        <v>41831.675034722226</v>
      </c>
      <c r="L2865" s="14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 s="9">
        <f t="shared" si="179"/>
        <v>0.10989010989010989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176"/>
        <v>42172.613506944443</v>
      </c>
      <c r="L2866" s="14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 s="9">
        <f t="shared" si="179"/>
        <v>0.21978021978021978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176"/>
        <v>41950.114108796297</v>
      </c>
      <c r="L2867" s="14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9">
        <f t="shared" si="179"/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176"/>
        <v>42627.955104166671</v>
      </c>
      <c r="L2868" s="14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0.9</v>
      </c>
      <c r="R2868" s="9">
        <f t="shared" si="179"/>
        <v>0.24725274725274726</v>
      </c>
      <c r="S2868" t="s">
        <v>8317</v>
      </c>
      <c r="T2868" t="s">
        <v>8318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176"/>
        <v>42531.195277777777</v>
      </c>
      <c r="L2869" s="14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9">
        <f t="shared" si="179"/>
        <v>2.7692307692307692</v>
      </c>
      <c r="S2869" t="s">
        <v>8317</v>
      </c>
      <c r="T2869" t="s">
        <v>8318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176"/>
        <v>42618.827013888891</v>
      </c>
      <c r="L2870" s="14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</v>
      </c>
      <c r="R2870" s="9">
        <f t="shared" si="179"/>
        <v>34.625054945054949</v>
      </c>
      <c r="S2870" t="s">
        <v>8317</v>
      </c>
      <c r="T2870" t="s">
        <v>8318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176"/>
        <v>42540.593530092592</v>
      </c>
      <c r="L2871" s="14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0.89</v>
      </c>
      <c r="R2871" s="9">
        <f t="shared" si="179"/>
        <v>0.97252747252747251</v>
      </c>
      <c r="S2871" t="s">
        <v>8317</v>
      </c>
      <c r="T2871" t="s">
        <v>8318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176"/>
        <v>41746.189409722225</v>
      </c>
      <c r="L2872" s="14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 s="9">
        <f t="shared" si="179"/>
        <v>4.1208791208791204</v>
      </c>
      <c r="S2872" t="s">
        <v>8317</v>
      </c>
      <c r="T2872" t="s">
        <v>8318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176"/>
        <v>41974.738576388889</v>
      </c>
      <c r="L2873" s="14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 s="9">
        <f t="shared" si="179"/>
        <v>2.5659340659340661</v>
      </c>
      <c r="S2873" t="s">
        <v>8317</v>
      </c>
      <c r="T2873" t="s">
        <v>8318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176"/>
        <v>42115.11618055556</v>
      </c>
      <c r="L2874" s="14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9">
        <f t="shared" si="179"/>
        <v>0</v>
      </c>
      <c r="S2874" t="s">
        <v>8317</v>
      </c>
      <c r="T2874" t="s">
        <v>8318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176"/>
        <v>42002.817488425921</v>
      </c>
      <c r="L2875" s="14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9">
        <f t="shared" si="179"/>
        <v>5.2362637362637363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176"/>
        <v>42722.84474537037</v>
      </c>
      <c r="L2876" s="14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 s="9">
        <f t="shared" si="179"/>
        <v>1.4890109890109891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176"/>
        <v>42465.128391203703</v>
      </c>
      <c r="L2877" s="14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0.04</v>
      </c>
      <c r="R2877" s="9">
        <f t="shared" si="179"/>
        <v>3.8461538461538464E-2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176"/>
        <v>42171.743969907402</v>
      </c>
      <c r="L2878" s="14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9">
        <f t="shared" si="179"/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176"/>
        <v>42672.955138888887</v>
      </c>
      <c r="L2879" s="14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</v>
      </c>
      <c r="R2879" s="9">
        <f t="shared" si="179"/>
        <v>3.5714285714285716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176"/>
        <v>42128.615682870368</v>
      </c>
      <c r="L2880" s="14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 s="9">
        <f t="shared" si="179"/>
        <v>0.34615384615384615</v>
      </c>
      <c r="S2880" t="s">
        <v>8317</v>
      </c>
      <c r="T2880" t="s">
        <v>8318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176"/>
        <v>42359.725243055553</v>
      </c>
      <c r="L2881" s="14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0.26</v>
      </c>
      <c r="R2881" s="9">
        <f t="shared" si="179"/>
        <v>0.15934065934065933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si="176"/>
        <v>42192.905694444446</v>
      </c>
      <c r="L2882" s="14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</v>
      </c>
      <c r="R2882" s="9">
        <f t="shared" si="179"/>
        <v>15.384615384615385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ref="K2883:K2946" si="180">(((J2883/60)/60)/24)+DATE(1970,1,1)</f>
        <v>41916.597638888888</v>
      </c>
      <c r="L2883" s="14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ROUND((E2883/D2883)*100,2)</f>
        <v>0</v>
      </c>
      <c r="R2883" s="9">
        <f t="shared" ref="R2883:R2946" si="183">E2883/182</f>
        <v>0</v>
      </c>
      <c r="S2883" t="s">
        <v>8317</v>
      </c>
      <c r="T2883" t="s">
        <v>8318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180"/>
        <v>42461.596273148149</v>
      </c>
      <c r="L2884" s="14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 s="9">
        <f t="shared" si="183"/>
        <v>1.3846153846153846</v>
      </c>
      <c r="S2884" t="s">
        <v>8317</v>
      </c>
      <c r="T2884" t="s">
        <v>8318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180"/>
        <v>42370.90320601852</v>
      </c>
      <c r="L2885" s="14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9">
        <f t="shared" si="183"/>
        <v>10.483516483516484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180"/>
        <v>41948.727256944447</v>
      </c>
      <c r="L2886" s="14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</v>
      </c>
      <c r="R2886" s="9">
        <f t="shared" si="183"/>
        <v>1.0164835164835164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180"/>
        <v>42047.07640046296</v>
      </c>
      <c r="L2887" s="14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 s="9">
        <f t="shared" si="183"/>
        <v>0.7142857142857143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180"/>
        <v>42261.632916666669</v>
      </c>
      <c r="L2888" s="14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 s="9">
        <f t="shared" si="183"/>
        <v>5.4945054945054944E-2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180"/>
        <v>41985.427361111113</v>
      </c>
      <c r="L2889" s="14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0.17</v>
      </c>
      <c r="R2889" s="9">
        <f t="shared" si="183"/>
        <v>2.7472527472527472E-2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180"/>
        <v>41922.535185185188</v>
      </c>
      <c r="L2890" s="14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9">
        <f t="shared" si="183"/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180"/>
        <v>41850.863252314812</v>
      </c>
      <c r="L2891" s="14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38.07</v>
      </c>
      <c r="R2891" s="9">
        <f t="shared" si="183"/>
        <v>6.2747252747252746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180"/>
        <v>41831.742962962962</v>
      </c>
      <c r="L2892" s="14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 s="9">
        <f t="shared" si="183"/>
        <v>0.11538461538461539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180"/>
        <v>42415.883425925931</v>
      </c>
      <c r="L2893" s="14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 s="9">
        <f t="shared" si="183"/>
        <v>1.5</v>
      </c>
      <c r="S2893" t="s">
        <v>8317</v>
      </c>
      <c r="T2893" t="s">
        <v>8318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180"/>
        <v>41869.714166666665</v>
      </c>
      <c r="L2894" s="14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</v>
      </c>
      <c r="R2894" s="9">
        <f t="shared" si="183"/>
        <v>2.7472527472527473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180"/>
        <v>41953.773090277777</v>
      </c>
      <c r="L2895" s="14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 s="9">
        <f t="shared" si="183"/>
        <v>0.13736263736263737</v>
      </c>
      <c r="S2895" t="s">
        <v>8317</v>
      </c>
      <c r="T2895" t="s">
        <v>8318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180"/>
        <v>42037.986284722225</v>
      </c>
      <c r="L2896" s="14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9">
        <f t="shared" si="183"/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180"/>
        <v>41811.555462962962</v>
      </c>
      <c r="L2897" s="14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 s="9">
        <f t="shared" si="183"/>
        <v>0.12637362637362637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180"/>
        <v>42701.908807870372</v>
      </c>
      <c r="L2898" s="14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</v>
      </c>
      <c r="R2898" s="9">
        <f t="shared" si="183"/>
        <v>3.4340659340659339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180"/>
        <v>42258.646504629629</v>
      </c>
      <c r="L2899" s="14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</v>
      </c>
      <c r="R2899" s="9">
        <f t="shared" si="183"/>
        <v>3.0219780219780219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180"/>
        <v>42278.664965277778</v>
      </c>
      <c r="L2900" s="14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</v>
      </c>
      <c r="R2900" s="9">
        <f t="shared" si="183"/>
        <v>1.7362637362637363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180"/>
        <v>42515.078217592592</v>
      </c>
      <c r="L2901" s="14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9">
        <f t="shared" si="183"/>
        <v>0</v>
      </c>
      <c r="S2901" t="s">
        <v>8317</v>
      </c>
      <c r="T2901" t="s">
        <v>8318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180"/>
        <v>41830.234166666669</v>
      </c>
      <c r="L2902" s="14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61.91</v>
      </c>
      <c r="R2902" s="9">
        <f t="shared" si="183"/>
        <v>18.708791208791208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180"/>
        <v>41982.904386574075</v>
      </c>
      <c r="L2903" s="14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 s="9">
        <f t="shared" si="183"/>
        <v>3.2967032967032968E-2</v>
      </c>
      <c r="S2903" t="s">
        <v>8317</v>
      </c>
      <c r="T2903" t="s">
        <v>8318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180"/>
        <v>42210.439768518518</v>
      </c>
      <c r="L2904" s="14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0.02</v>
      </c>
      <c r="R2904" s="9">
        <f t="shared" si="183"/>
        <v>0.13736263736263737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180"/>
        <v>42196.166874999995</v>
      </c>
      <c r="L2905" s="14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0.78</v>
      </c>
      <c r="R2905" s="9">
        <f t="shared" si="183"/>
        <v>0.21428571428571427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180"/>
        <v>41940.967951388891</v>
      </c>
      <c r="L2906" s="14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 s="9">
        <f t="shared" si="183"/>
        <v>0.41208791208791207</v>
      </c>
      <c r="S2906" t="s">
        <v>8317</v>
      </c>
      <c r="T2906" t="s">
        <v>8318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180"/>
        <v>42606.056863425925</v>
      </c>
      <c r="L2907" s="14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</v>
      </c>
      <c r="R2907" s="9">
        <f t="shared" si="183"/>
        <v>3.4175824175824174</v>
      </c>
      <c r="S2907" t="s">
        <v>8317</v>
      </c>
      <c r="T2907" t="s">
        <v>8318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180"/>
        <v>42199.648912037039</v>
      </c>
      <c r="L2908" s="14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9.42</v>
      </c>
      <c r="R2908" s="9">
        <f t="shared" si="183"/>
        <v>3.1043956043956045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180"/>
        <v>42444.877743055549</v>
      </c>
      <c r="L2909" s="14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 s="9">
        <f t="shared" si="183"/>
        <v>1.098901098901099E-2</v>
      </c>
      <c r="S2909" t="s">
        <v>8317</v>
      </c>
      <c r="T2909" t="s">
        <v>8318</v>
      </c>
    </row>
    <row r="2910" spans="1:20" ht="43.5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180"/>
        <v>42499.731701388882</v>
      </c>
      <c r="L2910" s="14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 s="9">
        <f t="shared" si="183"/>
        <v>1.4505494505494505</v>
      </c>
      <c r="S2910" t="s">
        <v>8317</v>
      </c>
      <c r="T2910" t="s">
        <v>8318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180"/>
        <v>41929.266215277778</v>
      </c>
      <c r="L2911" s="14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0.01</v>
      </c>
      <c r="R2911" s="9">
        <f t="shared" si="183"/>
        <v>0.10989010989010989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180"/>
        <v>42107.841284722221</v>
      </c>
      <c r="L2912" s="14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0</v>
      </c>
      <c r="R2912" s="9">
        <f t="shared" si="183"/>
        <v>5.4945054945054949E-3</v>
      </c>
      <c r="S2912" t="s">
        <v>8317</v>
      </c>
      <c r="T2912" t="s">
        <v>8318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180"/>
        <v>42142.768819444449</v>
      </c>
      <c r="L2913" s="14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9">
        <f t="shared" si="183"/>
        <v>3.6098901098901099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180"/>
        <v>42354.131643518514</v>
      </c>
      <c r="L2914" s="14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14.06</v>
      </c>
      <c r="R2914" s="9">
        <f t="shared" si="183"/>
        <v>11.153846153846153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180"/>
        <v>41828.922905092593</v>
      </c>
      <c r="L2915" s="14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 s="9">
        <f t="shared" si="183"/>
        <v>1.098901098901099E-2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180"/>
        <v>42017.907337962963</v>
      </c>
      <c r="L2916" s="14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0</v>
      </c>
      <c r="R2916" s="9">
        <f t="shared" si="183"/>
        <v>5.4945054945054949E-3</v>
      </c>
      <c r="S2916" t="s">
        <v>8317</v>
      </c>
      <c r="T2916" t="s">
        <v>8318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180"/>
        <v>42415.398032407407</v>
      </c>
      <c r="L2917" s="14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9">
        <f t="shared" si="183"/>
        <v>3.3571428571428572</v>
      </c>
      <c r="S2917" t="s">
        <v>8317</v>
      </c>
      <c r="T2917" t="s">
        <v>8318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180"/>
        <v>41755.476724537039</v>
      </c>
      <c r="L2918" s="14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7.84</v>
      </c>
      <c r="R2918" s="9">
        <f t="shared" si="183"/>
        <v>0.79670329670329665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180"/>
        <v>42245.234340277777</v>
      </c>
      <c r="L2919" s="14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9">
        <f t="shared" si="183"/>
        <v>2.401098901098901</v>
      </c>
      <c r="S2919" t="s">
        <v>8317</v>
      </c>
      <c r="T2919" t="s">
        <v>8318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180"/>
        <v>42278.629710648151</v>
      </c>
      <c r="L2920" s="14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9">
        <f t="shared" si="183"/>
        <v>7.4835164835164836</v>
      </c>
      <c r="S2920" t="s">
        <v>8317</v>
      </c>
      <c r="T2920" t="s">
        <v>8318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180"/>
        <v>41826.61954861111</v>
      </c>
      <c r="L2921" s="14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 s="9">
        <f t="shared" si="183"/>
        <v>0.28021978021978022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180"/>
        <v>42058.792476851857</v>
      </c>
      <c r="L2922" s="14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</v>
      </c>
      <c r="R2922" s="9">
        <f t="shared" si="183"/>
        <v>3.6868131868131866</v>
      </c>
      <c r="S2922" t="s">
        <v>8317</v>
      </c>
      <c r="T2922" t="s">
        <v>8318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180"/>
        <v>41877.886620370373</v>
      </c>
      <c r="L2923" s="14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9">
        <f t="shared" si="183"/>
        <v>0.70879120879120883</v>
      </c>
      <c r="S2923" t="s">
        <v>8317</v>
      </c>
      <c r="T2923" t="s">
        <v>8359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180"/>
        <v>42097.874155092592</v>
      </c>
      <c r="L2924" s="14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9">
        <f t="shared" si="183"/>
        <v>2.7472527472527473</v>
      </c>
      <c r="S2924" t="s">
        <v>8317</v>
      </c>
      <c r="T2924" t="s">
        <v>8359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180"/>
        <v>42013.15253472222</v>
      </c>
      <c r="L2925" s="14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9">
        <f t="shared" si="183"/>
        <v>1.6483516483516483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180"/>
        <v>42103.556828703702</v>
      </c>
      <c r="L2926" s="14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9">
        <f t="shared" si="183"/>
        <v>141.75824175824175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180"/>
        <v>41863.584120370368</v>
      </c>
      <c r="L2927" s="14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102.45</v>
      </c>
      <c r="R2927" s="9">
        <f t="shared" si="183"/>
        <v>253.30049450549453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180"/>
        <v>42044.765960648147</v>
      </c>
      <c r="L2928" s="14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9">
        <f t="shared" si="183"/>
        <v>20.604395604395606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180"/>
        <v>41806.669317129628</v>
      </c>
      <c r="L2929" s="14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130.83000000000001</v>
      </c>
      <c r="R2929" s="9">
        <f t="shared" si="183"/>
        <v>12.93956043956044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180"/>
        <v>42403.998217592598</v>
      </c>
      <c r="L2930" s="14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9">
        <f t="shared" si="183"/>
        <v>5.4945054945054945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180"/>
        <v>41754.564328703702</v>
      </c>
      <c r="L2931" s="14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102.07</v>
      </c>
      <c r="R2931" s="9">
        <f t="shared" si="183"/>
        <v>44.865659340659342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180"/>
        <v>42101.584074074075</v>
      </c>
      <c r="L2932" s="14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</v>
      </c>
      <c r="R2932" s="9">
        <f t="shared" si="183"/>
        <v>55.450549450549453</v>
      </c>
      <c r="S2932" t="s">
        <v>8317</v>
      </c>
      <c r="T2932" t="s">
        <v>8359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180"/>
        <v>41872.291238425925</v>
      </c>
      <c r="L2933" s="14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9">
        <f t="shared" si="183"/>
        <v>4.3681318681318677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180"/>
        <v>42025.164780092593</v>
      </c>
      <c r="L2934" s="14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105.1</v>
      </c>
      <c r="R2934" s="9">
        <f t="shared" si="183"/>
        <v>17.901098901098901</v>
      </c>
      <c r="S2934" t="s">
        <v>8317</v>
      </c>
      <c r="T2934" t="s">
        <v>8359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180"/>
        <v>42495.956631944442</v>
      </c>
      <c r="L2935" s="14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9">
        <f t="shared" si="183"/>
        <v>14.115384615384615</v>
      </c>
      <c r="S2935" t="s">
        <v>8317</v>
      </c>
      <c r="T2935" t="s">
        <v>8359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180"/>
        <v>41775.636157407411</v>
      </c>
      <c r="L2936" s="14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9">
        <f t="shared" si="183"/>
        <v>14.835164835164836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180"/>
        <v>42553.583425925928</v>
      </c>
      <c r="L2937" s="14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100.89</v>
      </c>
      <c r="R2937" s="9">
        <f t="shared" si="183"/>
        <v>19.401098901098901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180"/>
        <v>41912.650729166664</v>
      </c>
      <c r="L2938" s="14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9">
        <f t="shared" si="183"/>
        <v>7.0329670329670328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180"/>
        <v>41803.457326388889</v>
      </c>
      <c r="L2939" s="14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133.33000000000001</v>
      </c>
      <c r="R2939" s="9">
        <f t="shared" si="183"/>
        <v>10.989010989010989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180"/>
        <v>42004.703865740739</v>
      </c>
      <c r="L2940" s="14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101.38</v>
      </c>
      <c r="R2940" s="9">
        <f t="shared" si="183"/>
        <v>22.280219780219781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180"/>
        <v>41845.809166666666</v>
      </c>
      <c r="L2941" s="14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102.88</v>
      </c>
      <c r="R2941" s="9">
        <f t="shared" si="183"/>
        <v>45.219780219780219</v>
      </c>
      <c r="S2941" t="s">
        <v>8317</v>
      </c>
      <c r="T2941" t="s">
        <v>8359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180"/>
        <v>41982.773356481484</v>
      </c>
      <c r="L2942" s="14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</v>
      </c>
      <c r="R2942" s="9">
        <f t="shared" si="183"/>
        <v>14.73076923076923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180"/>
        <v>42034.960127314815</v>
      </c>
      <c r="L2943" s="14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0</v>
      </c>
      <c r="R2943" s="9">
        <f t="shared" si="183"/>
        <v>5.4945054945054949E-3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180"/>
        <v>42334.803923611107</v>
      </c>
      <c r="L2944" s="14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20.43</v>
      </c>
      <c r="R2944" s="9">
        <f t="shared" si="183"/>
        <v>224.45054945054946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180"/>
        <v>42077.129398148143</v>
      </c>
      <c r="L2945" s="14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9">
        <f t="shared" si="183"/>
        <v>0</v>
      </c>
      <c r="S2945" t="s">
        <v>8317</v>
      </c>
      <c r="T2945" t="s">
        <v>8357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si="180"/>
        <v>42132.9143287037</v>
      </c>
      <c r="L2946" s="14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</v>
      </c>
      <c r="R2946" s="9">
        <f t="shared" si="183"/>
        <v>0.5494505494505495</v>
      </c>
      <c r="S2946" t="s">
        <v>8317</v>
      </c>
      <c r="T2946" t="s">
        <v>8357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ref="K2947:K3010" si="184">(((J2947/60)/60)/24)+DATE(1970,1,1)</f>
        <v>42118.139583333337</v>
      </c>
      <c r="L2947" s="14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ROUND((E2947/D2947)*100,2)</f>
        <v>0</v>
      </c>
      <c r="R2947" s="9">
        <f t="shared" ref="R2947:R3010" si="187">E2947/182</f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184"/>
        <v>42567.531157407408</v>
      </c>
      <c r="L2948" s="14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 s="9">
        <f t="shared" si="187"/>
        <v>1.098901098901099E-2</v>
      </c>
      <c r="S2948" t="s">
        <v>8317</v>
      </c>
      <c r="T2948" t="s">
        <v>8357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184"/>
        <v>42649.562118055561</v>
      </c>
      <c r="L2949" s="14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4.29</v>
      </c>
      <c r="R2949" s="9">
        <f t="shared" si="187"/>
        <v>5.8901098901098905</v>
      </c>
      <c r="S2949" t="s">
        <v>8317</v>
      </c>
      <c r="T2949" t="s">
        <v>8357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184"/>
        <v>42097.649224537032</v>
      </c>
      <c r="L2950" s="14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0</v>
      </c>
      <c r="R2950" s="9">
        <f t="shared" si="187"/>
        <v>0.13186813186813187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184"/>
        <v>42297.823113425926</v>
      </c>
      <c r="L2951" s="14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 s="9">
        <f t="shared" si="187"/>
        <v>0.13736263736263737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184"/>
        <v>42362.36518518519</v>
      </c>
      <c r="L2952" s="14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9">
        <f t="shared" si="187"/>
        <v>0</v>
      </c>
      <c r="S2952" t="s">
        <v>8317</v>
      </c>
      <c r="T2952" t="s">
        <v>8357</v>
      </c>
    </row>
    <row r="2953" spans="1:20" ht="43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184"/>
        <v>41872.802928240737</v>
      </c>
      <c r="L2953" s="14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</v>
      </c>
      <c r="R2953" s="9">
        <f t="shared" si="187"/>
        <v>6.0219780219780219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184"/>
        <v>42628.690266203703</v>
      </c>
      <c r="L2954" s="14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8.0299999999999994</v>
      </c>
      <c r="R2954" s="9">
        <f t="shared" si="187"/>
        <v>8.8186813186813193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184"/>
        <v>42255.791909722218</v>
      </c>
      <c r="L2955" s="14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</v>
      </c>
      <c r="R2955" s="9">
        <f t="shared" si="187"/>
        <v>3.3241758241758244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184"/>
        <v>42790.583368055552</v>
      </c>
      <c r="L2956" s="14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9">
        <f t="shared" si="187"/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184"/>
        <v>42141.741307870368</v>
      </c>
      <c r="L2957" s="14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</v>
      </c>
      <c r="R2957" s="9">
        <f t="shared" si="187"/>
        <v>3.9285714285714284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184"/>
        <v>42464.958912037036</v>
      </c>
      <c r="L2958" s="14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</v>
      </c>
      <c r="R2958" s="9">
        <f t="shared" si="187"/>
        <v>7.2637362637362637</v>
      </c>
      <c r="S2958" t="s">
        <v>8317</v>
      </c>
      <c r="T2958" t="s">
        <v>8357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184"/>
        <v>42031.011249999996</v>
      </c>
      <c r="L2959" s="14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1.87</v>
      </c>
      <c r="R2959" s="9">
        <f t="shared" si="187"/>
        <v>1.5384615384615385</v>
      </c>
      <c r="S2959" t="s">
        <v>8317</v>
      </c>
      <c r="T2959" t="s">
        <v>8357</v>
      </c>
    </row>
    <row r="2960" spans="1:20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184"/>
        <v>42438.779131944444</v>
      </c>
      <c r="L2960" s="14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9">
        <f t="shared" si="187"/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184"/>
        <v>42498.008391203708</v>
      </c>
      <c r="L2961" s="14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9">
        <f t="shared" si="187"/>
        <v>0</v>
      </c>
      <c r="S2961" t="s">
        <v>8317</v>
      </c>
      <c r="T2961" t="s">
        <v>8357</v>
      </c>
    </row>
    <row r="2962" spans="1:20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184"/>
        <v>41863.757210648146</v>
      </c>
      <c r="L2962" s="14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9">
        <f t="shared" si="187"/>
        <v>0</v>
      </c>
      <c r="S2962" t="s">
        <v>8317</v>
      </c>
      <c r="T2962" t="s">
        <v>8357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184"/>
        <v>42061.212488425925</v>
      </c>
      <c r="L2963" s="14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9">
        <f t="shared" si="187"/>
        <v>30.115384615384617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184"/>
        <v>42036.24428240741</v>
      </c>
      <c r="L2964" s="14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9">
        <f t="shared" si="187"/>
        <v>6.6923076923076925</v>
      </c>
      <c r="S2964" t="s">
        <v>8317</v>
      </c>
      <c r="T2964" t="s">
        <v>8318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184"/>
        <v>42157.470185185186</v>
      </c>
      <c r="L2965" s="14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9">
        <f t="shared" si="187"/>
        <v>58.708791208791212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184"/>
        <v>41827.909942129627</v>
      </c>
      <c r="L2966" s="14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</v>
      </c>
      <c r="R2966" s="9">
        <f t="shared" si="187"/>
        <v>27.66862637362637</v>
      </c>
      <c r="S2966" t="s">
        <v>8317</v>
      </c>
      <c r="T2966" t="s">
        <v>8318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184"/>
        <v>42162.729548611111</v>
      </c>
      <c r="L2967" s="14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</v>
      </c>
      <c r="R2967" s="9">
        <f t="shared" si="187"/>
        <v>8.9835164835164836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184"/>
        <v>42233.738564814819</v>
      </c>
      <c r="L2968" s="14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</v>
      </c>
      <c r="R2968" s="9">
        <f t="shared" si="187"/>
        <v>62.434065934065934</v>
      </c>
      <c r="S2968" t="s">
        <v>8317</v>
      </c>
      <c r="T2968" t="s">
        <v>8318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184"/>
        <v>42042.197824074072</v>
      </c>
      <c r="L2969" s="14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9">
        <f t="shared" si="187"/>
        <v>31.296703296703296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184"/>
        <v>42585.523842592593</v>
      </c>
      <c r="L2970" s="14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9">
        <f t="shared" si="187"/>
        <v>20.384615384615383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184"/>
        <v>42097.786493055552</v>
      </c>
      <c r="L2971" s="14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9">
        <f t="shared" si="187"/>
        <v>8.9285714285714288</v>
      </c>
      <c r="S2971" t="s">
        <v>8317</v>
      </c>
      <c r="T2971" t="s">
        <v>8318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184"/>
        <v>41808.669571759259</v>
      </c>
      <c r="L2972" s="14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9">
        <f t="shared" si="187"/>
        <v>34.945054945054942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184"/>
        <v>41852.658310185187</v>
      </c>
      <c r="L2973" s="14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100.16</v>
      </c>
      <c r="R2973" s="9">
        <f t="shared" si="187"/>
        <v>17.609890109890109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184"/>
        <v>42694.110185185185</v>
      </c>
      <c r="L2974" s="14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</v>
      </c>
      <c r="R2974" s="9">
        <f t="shared" si="187"/>
        <v>11.576923076923077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184"/>
        <v>42341.818379629629</v>
      </c>
      <c r="L2975" s="14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9">
        <f t="shared" si="187"/>
        <v>48.021978021978022</v>
      </c>
      <c r="S2975" t="s">
        <v>8317</v>
      </c>
      <c r="T2975" t="s">
        <v>8318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184"/>
        <v>41880.061006944445</v>
      </c>
      <c r="L2976" s="14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9">
        <f t="shared" si="187"/>
        <v>28.021978021978022</v>
      </c>
      <c r="S2976" t="s">
        <v>8317</v>
      </c>
      <c r="T2976" t="s">
        <v>8318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184"/>
        <v>41941.683865740742</v>
      </c>
      <c r="L2977" s="14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100.13</v>
      </c>
      <c r="R2977" s="9">
        <f t="shared" si="187"/>
        <v>44.010989010989015</v>
      </c>
      <c r="S2977" t="s">
        <v>8317</v>
      </c>
      <c r="T2977" t="s">
        <v>8318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184"/>
        <v>42425.730671296296</v>
      </c>
      <c r="L2978" s="14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171.43</v>
      </c>
      <c r="R2978" s="9">
        <f t="shared" si="187"/>
        <v>0.65934065934065933</v>
      </c>
      <c r="S2978" t="s">
        <v>8317</v>
      </c>
      <c r="T2978" t="s">
        <v>8318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184"/>
        <v>42026.88118055556</v>
      </c>
      <c r="L2979" s="14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113.57</v>
      </c>
      <c r="R2979" s="9">
        <f t="shared" si="187"/>
        <v>18.719780219780219</v>
      </c>
      <c r="S2979" t="s">
        <v>8317</v>
      </c>
      <c r="T2979" t="s">
        <v>8318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184"/>
        <v>41922.640590277777</v>
      </c>
      <c r="L2980" s="14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129.47</v>
      </c>
      <c r="R2980" s="9">
        <f t="shared" si="187"/>
        <v>5.3351648351648349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184"/>
        <v>41993.824340277773</v>
      </c>
      <c r="L2981" s="14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9">
        <f t="shared" si="187"/>
        <v>27.857142857142858</v>
      </c>
      <c r="S2981" t="s">
        <v>8317</v>
      </c>
      <c r="T2981" t="s">
        <v>8318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184"/>
        <v>42219.915856481486</v>
      </c>
      <c r="L2982" s="14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109.17</v>
      </c>
      <c r="R2982" s="9">
        <f t="shared" si="187"/>
        <v>17.994505494505493</v>
      </c>
      <c r="S2982" t="s">
        <v>8317</v>
      </c>
      <c r="T2982" t="s">
        <v>8318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184"/>
        <v>42225.559675925921</v>
      </c>
      <c r="L2983" s="14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128.93</v>
      </c>
      <c r="R2983" s="9">
        <f t="shared" si="187"/>
        <v>28.335164835164836</v>
      </c>
      <c r="S2983" t="s">
        <v>8317</v>
      </c>
      <c r="T2983" t="s">
        <v>8357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184"/>
        <v>42381.686840277776</v>
      </c>
      <c r="L2984" s="14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9">
        <f t="shared" si="187"/>
        <v>28.03846153846154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184"/>
        <v>41894.632361111115</v>
      </c>
      <c r="L2985" s="14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146.54</v>
      </c>
      <c r="R2985" s="9">
        <f t="shared" si="187"/>
        <v>933.98851648351649</v>
      </c>
      <c r="S2985" t="s">
        <v>8317</v>
      </c>
      <c r="T2985" t="s">
        <v>8357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184"/>
        <v>42576.278715277775</v>
      </c>
      <c r="L2986" s="14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</v>
      </c>
      <c r="R2986" s="9">
        <f t="shared" si="187"/>
        <v>137.84615384615384</v>
      </c>
      <c r="S2986" t="s">
        <v>8317</v>
      </c>
      <c r="T2986" t="s">
        <v>8357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184"/>
        <v>42654.973703703698</v>
      </c>
      <c r="L2987" s="14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121.65</v>
      </c>
      <c r="R2987" s="9">
        <f t="shared" si="187"/>
        <v>66.840659340659343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184"/>
        <v>42431.500069444446</v>
      </c>
      <c r="L2988" s="14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9">
        <f t="shared" si="187"/>
        <v>13.912087912087912</v>
      </c>
      <c r="S2988" t="s">
        <v>8317</v>
      </c>
      <c r="T2988" t="s">
        <v>8357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184"/>
        <v>42627.307303240741</v>
      </c>
      <c r="L2989" s="14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</v>
      </c>
      <c r="R2989" s="9">
        <f t="shared" si="187"/>
        <v>151.64945054945056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184"/>
        <v>42511.362048611118</v>
      </c>
      <c r="L2990" s="14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9">
        <f t="shared" si="187"/>
        <v>5.4945054945054945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184"/>
        <v>42337.02039351852</v>
      </c>
      <c r="L2991" s="14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176.54</v>
      </c>
      <c r="R2991" s="9">
        <f t="shared" si="187"/>
        <v>193.99450549450549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184"/>
        <v>42341.57430555555</v>
      </c>
      <c r="L2992" s="14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9">
        <f t="shared" si="187"/>
        <v>54.945054945054942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184"/>
        <v>42740.837152777778</v>
      </c>
      <c r="L2993" s="14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</v>
      </c>
      <c r="R2993" s="9">
        <f t="shared" si="187"/>
        <v>48.241758241758241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184"/>
        <v>42622.767476851848</v>
      </c>
      <c r="L2994" s="14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9">
        <f t="shared" si="187"/>
        <v>17.225274725274726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184"/>
        <v>42390.838738425926</v>
      </c>
      <c r="L2995" s="14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100.3</v>
      </c>
      <c r="R2995" s="9">
        <f t="shared" si="187"/>
        <v>5.5109890109890109</v>
      </c>
      <c r="S2995" t="s">
        <v>8317</v>
      </c>
      <c r="T2995" t="s">
        <v>8357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184"/>
        <v>41885.478842592594</v>
      </c>
      <c r="L2996" s="14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457.75</v>
      </c>
      <c r="R2996" s="9">
        <f t="shared" si="187"/>
        <v>7.5452747252747256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184"/>
        <v>42724.665173611109</v>
      </c>
      <c r="L2997" s="14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</v>
      </c>
      <c r="R2997" s="9">
        <f t="shared" si="187"/>
        <v>86.505494505494511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184"/>
        <v>42090.912500000006</v>
      </c>
      <c r="L2998" s="14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</v>
      </c>
      <c r="R2998" s="9">
        <f t="shared" si="187"/>
        <v>330.65934065934067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184"/>
        <v>42775.733715277776</v>
      </c>
      <c r="L2999" s="14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</v>
      </c>
      <c r="R2999" s="9">
        <f t="shared" si="187"/>
        <v>56.994505494505496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184"/>
        <v>41778.193622685183</v>
      </c>
      <c r="L3000" s="14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103.03</v>
      </c>
      <c r="R3000" s="9">
        <f t="shared" si="187"/>
        <v>283.0467032967033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184"/>
        <v>42780.740277777775</v>
      </c>
      <c r="L3001" s="14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118.89</v>
      </c>
      <c r="R3001" s="9">
        <f t="shared" si="187"/>
        <v>8.8186813186813193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184"/>
        <v>42752.827199074076</v>
      </c>
      <c r="L3002" s="14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9">
        <f t="shared" si="187"/>
        <v>2.7472527472527473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184"/>
        <v>42534.895625000005</v>
      </c>
      <c r="L3003" s="14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318.7</v>
      </c>
      <c r="R3003" s="9">
        <f t="shared" si="187"/>
        <v>126.32423076923077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184"/>
        <v>41239.83625</v>
      </c>
      <c r="L3004" s="14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108.51</v>
      </c>
      <c r="R3004" s="9">
        <f t="shared" si="187"/>
        <v>41.733131868131871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184"/>
        <v>42398.849259259259</v>
      </c>
      <c r="L3005" s="14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101.17</v>
      </c>
      <c r="R3005" s="9">
        <f t="shared" si="187"/>
        <v>16.675824175824175</v>
      </c>
      <c r="S3005" t="s">
        <v>8317</v>
      </c>
      <c r="T3005" t="s">
        <v>8357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184"/>
        <v>41928.881064814814</v>
      </c>
      <c r="L3006" s="14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112.82</v>
      </c>
      <c r="R3006" s="9">
        <f t="shared" si="187"/>
        <v>247.94505494505495</v>
      </c>
      <c r="S3006" t="s">
        <v>8317</v>
      </c>
      <c r="T3006" t="s">
        <v>8357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184"/>
        <v>41888.674826388888</v>
      </c>
      <c r="L3007" s="14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120.5</v>
      </c>
      <c r="R3007" s="9">
        <f t="shared" si="187"/>
        <v>70.179120879120887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184"/>
        <v>41957.756840277783</v>
      </c>
      <c r="L3008" s="14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107.75</v>
      </c>
      <c r="R3008" s="9">
        <f t="shared" si="187"/>
        <v>47.362637362637365</v>
      </c>
      <c r="S3008" t="s">
        <v>8317</v>
      </c>
      <c r="T3008" t="s">
        <v>8357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184"/>
        <v>42098.216238425928</v>
      </c>
      <c r="L3009" s="14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9">
        <f t="shared" si="187"/>
        <v>5.9340659340659343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si="184"/>
        <v>42360.212025462963</v>
      </c>
      <c r="L3010" s="14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101.17</v>
      </c>
      <c r="R3010" s="9">
        <f t="shared" si="187"/>
        <v>16.675824175824175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ref="K3011:K3074" si="188">(((J3011/60)/60)/24)+DATE(1970,1,1)</f>
        <v>41939.569907407407</v>
      </c>
      <c r="L3011" s="14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ROUND((E3011/D3011)*100,2)</f>
        <v>119.76</v>
      </c>
      <c r="R3011" s="9">
        <f t="shared" ref="R3011:R3074" si="191">E3011/182</f>
        <v>164.5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188"/>
        <v>41996.832395833335</v>
      </c>
      <c r="L3012" s="14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9">
        <f t="shared" si="191"/>
        <v>13.021978021978022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188"/>
        <v>42334.468935185185</v>
      </c>
      <c r="L3013" s="14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123.67</v>
      </c>
      <c r="R3013" s="9">
        <f t="shared" si="191"/>
        <v>2.0384615384615383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188"/>
        <v>42024.702893518523</v>
      </c>
      <c r="L3014" s="14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117.13</v>
      </c>
      <c r="R3014" s="9">
        <f t="shared" si="191"/>
        <v>25.741758241758241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188"/>
        <v>42146.836215277777</v>
      </c>
      <c r="L3015" s="14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 s="9">
        <f t="shared" si="191"/>
        <v>86.241758241758248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188"/>
        <v>41920.123611111114</v>
      </c>
      <c r="L3016" s="14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</v>
      </c>
      <c r="R3016" s="9">
        <f t="shared" si="191"/>
        <v>155.36263736263737</v>
      </c>
      <c r="S3016" t="s">
        <v>8317</v>
      </c>
      <c r="T3016" t="s">
        <v>8357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188"/>
        <v>41785.72729166667</v>
      </c>
      <c r="L3017" s="14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103.18</v>
      </c>
      <c r="R3017" s="9">
        <f t="shared" si="191"/>
        <v>19.274725274725274</v>
      </c>
      <c r="S3017" t="s">
        <v>8317</v>
      </c>
      <c r="T3017" t="s">
        <v>8357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188"/>
        <v>41778.548055555555</v>
      </c>
      <c r="L3018" s="14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</v>
      </c>
      <c r="R3018" s="9">
        <f t="shared" si="191"/>
        <v>47.92307692307692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188"/>
        <v>41841.850034722222</v>
      </c>
      <c r="L3019" s="14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</v>
      </c>
      <c r="R3019" s="9">
        <f t="shared" si="191"/>
        <v>127.93956043956044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188"/>
        <v>42163.29833333334</v>
      </c>
      <c r="L3020" s="14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</v>
      </c>
      <c r="R3020" s="9">
        <f t="shared" si="191"/>
        <v>23.241758241758241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188"/>
        <v>41758.833564814813</v>
      </c>
      <c r="L3021" s="14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</v>
      </c>
      <c r="R3021" s="9">
        <f t="shared" si="191"/>
        <v>99.917582417582423</v>
      </c>
      <c r="S3021" t="s">
        <v>8317</v>
      </c>
      <c r="T3021" t="s">
        <v>8357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188"/>
        <v>42170.846446759257</v>
      </c>
      <c r="L3022" s="14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</v>
      </c>
      <c r="R3022" s="9">
        <f t="shared" si="191"/>
        <v>38.681318681318679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188"/>
        <v>42660.618854166663</v>
      </c>
      <c r="L3023" s="14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</v>
      </c>
      <c r="R3023" s="9">
        <f t="shared" si="191"/>
        <v>28.686813186813186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188"/>
        <v>42564.95380787037</v>
      </c>
      <c r="L3024" s="14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9">
        <f t="shared" si="191"/>
        <v>55.428571428571431</v>
      </c>
      <c r="S3024" t="s">
        <v>8317</v>
      </c>
      <c r="T3024" t="s">
        <v>8357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188"/>
        <v>42121.675763888896</v>
      </c>
      <c r="L3025" s="14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9">
        <f t="shared" si="191"/>
        <v>3.9615384615384617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188"/>
        <v>41158.993923611109</v>
      </c>
      <c r="L3026" s="14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9">
        <f t="shared" si="191"/>
        <v>67.697802197802204</v>
      </c>
      <c r="S3026" t="s">
        <v>8317</v>
      </c>
      <c r="T3026" t="s">
        <v>8357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188"/>
        <v>41761.509409722225</v>
      </c>
      <c r="L3027" s="14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9">
        <f t="shared" si="191"/>
        <v>41.510989010989015</v>
      </c>
      <c r="S3027" t="s">
        <v>8317</v>
      </c>
      <c r="T3027" t="s">
        <v>8357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188"/>
        <v>42783.459398148145</v>
      </c>
      <c r="L3028" s="14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143.33000000000001</v>
      </c>
      <c r="R3028" s="9">
        <f t="shared" si="191"/>
        <v>7.0879120879120876</v>
      </c>
      <c r="S3028" t="s">
        <v>8317</v>
      </c>
      <c r="T3028" t="s">
        <v>8357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188"/>
        <v>42053.704293981486</v>
      </c>
      <c r="L3029" s="14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9">
        <f t="shared" si="191"/>
        <v>288.87912087912088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188"/>
        <v>42567.264178240745</v>
      </c>
      <c r="L3030" s="14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168.02</v>
      </c>
      <c r="R3030" s="9">
        <f t="shared" si="191"/>
        <v>46.159340659340657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188"/>
        <v>41932.708877314813</v>
      </c>
      <c r="L3031" s="14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109.68</v>
      </c>
      <c r="R3031" s="9">
        <f t="shared" si="191"/>
        <v>180.78571428571428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188"/>
        <v>42233.747349537036</v>
      </c>
      <c r="L3032" s="14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106.69</v>
      </c>
      <c r="R3032" s="9">
        <f t="shared" si="191"/>
        <v>10.258241758241759</v>
      </c>
      <c r="S3032" t="s">
        <v>8317</v>
      </c>
      <c r="T3032" t="s">
        <v>8357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188"/>
        <v>42597.882488425923</v>
      </c>
      <c r="L3033" s="14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9">
        <f t="shared" si="191"/>
        <v>8.2417582417582409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188"/>
        <v>42228.044664351852</v>
      </c>
      <c r="L3034" s="14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9">
        <f t="shared" si="191"/>
        <v>6.9890109890109891</v>
      </c>
      <c r="S3034" t="s">
        <v>8317</v>
      </c>
      <c r="T3034" t="s">
        <v>8357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188"/>
        <v>42570.110243055555</v>
      </c>
      <c r="L3035" s="14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</v>
      </c>
      <c r="R3035" s="9">
        <f t="shared" si="191"/>
        <v>24.153846153846153</v>
      </c>
      <c r="S3035" t="s">
        <v>8317</v>
      </c>
      <c r="T3035" t="s">
        <v>8357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188"/>
        <v>42644.535358796296</v>
      </c>
      <c r="L3036" s="14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112.54</v>
      </c>
      <c r="R3036" s="9">
        <f t="shared" si="191"/>
        <v>618.32967032967031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188"/>
        <v>41368.560289351852</v>
      </c>
      <c r="L3037" s="14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108.79</v>
      </c>
      <c r="R3037" s="9">
        <f t="shared" si="191"/>
        <v>149.43247252747253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188"/>
        <v>41466.785231481481</v>
      </c>
      <c r="L3038" s="14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</v>
      </c>
      <c r="R3038" s="9">
        <f t="shared" si="191"/>
        <v>174.08241758241758</v>
      </c>
      <c r="S3038" t="s">
        <v>8317</v>
      </c>
      <c r="T3038" t="s">
        <v>8357</v>
      </c>
    </row>
    <row r="3039" spans="1:20" ht="43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188"/>
        <v>40378.893206018518</v>
      </c>
      <c r="L3039" s="14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</v>
      </c>
      <c r="R3039" s="9">
        <f t="shared" si="191"/>
        <v>5.8571428571428568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188"/>
        <v>42373.252280092594</v>
      </c>
      <c r="L3040" s="14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100.5</v>
      </c>
      <c r="R3040" s="9">
        <f t="shared" si="191"/>
        <v>5.5219780219780219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188"/>
        <v>41610.794421296298</v>
      </c>
      <c r="L3041" s="14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</v>
      </c>
      <c r="R3041" s="9">
        <f t="shared" si="191"/>
        <v>119.46582417582417</v>
      </c>
      <c r="S3041" t="s">
        <v>8317</v>
      </c>
      <c r="T3041" t="s">
        <v>8357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188"/>
        <v>42177.791909722218</v>
      </c>
      <c r="L3042" s="14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9">
        <f t="shared" si="191"/>
        <v>17.719780219780219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188"/>
        <v>42359.868611111116</v>
      </c>
      <c r="L3043" s="14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</v>
      </c>
      <c r="R3043" s="9">
        <f t="shared" si="191"/>
        <v>50.384615384615387</v>
      </c>
      <c r="S3043" t="s">
        <v>8317</v>
      </c>
      <c r="T3043" t="s">
        <v>8357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188"/>
        <v>42253.688043981485</v>
      </c>
      <c r="L3044" s="14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9">
        <f t="shared" si="191"/>
        <v>10.549450549450549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188"/>
        <v>42083.070590277777</v>
      </c>
      <c r="L3045" s="14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110.01</v>
      </c>
      <c r="R3045" s="9">
        <f t="shared" si="191"/>
        <v>90.664835164835168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188"/>
        <v>42387.7268287037</v>
      </c>
      <c r="L3046" s="14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</v>
      </c>
      <c r="R3046" s="9">
        <f t="shared" si="191"/>
        <v>72.093406593406598</v>
      </c>
      <c r="S3046" t="s">
        <v>8317</v>
      </c>
      <c r="T3046" t="s">
        <v>8357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188"/>
        <v>41843.155729166669</v>
      </c>
      <c r="L3047" s="14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132.71</v>
      </c>
      <c r="R3047" s="9">
        <f t="shared" si="191"/>
        <v>29.166263736263737</v>
      </c>
      <c r="S3047" t="s">
        <v>8317</v>
      </c>
      <c r="T3047" t="s">
        <v>8357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188"/>
        <v>41862.803078703706</v>
      </c>
      <c r="L3048" s="14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190.85</v>
      </c>
      <c r="R3048" s="9">
        <f t="shared" si="191"/>
        <v>82.840659340659343</v>
      </c>
      <c r="S3048" t="s">
        <v>8317</v>
      </c>
      <c r="T3048" t="s">
        <v>8357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188"/>
        <v>42443.989050925928</v>
      </c>
      <c r="L3049" s="14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9">
        <f t="shared" si="191"/>
        <v>4.0934065934065931</v>
      </c>
      <c r="S3049" t="s">
        <v>8317</v>
      </c>
      <c r="T3049" t="s">
        <v>8357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188"/>
        <v>41975.901180555549</v>
      </c>
      <c r="L3050" s="14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9">
        <f t="shared" si="191"/>
        <v>45.714285714285715</v>
      </c>
      <c r="S3050" t="s">
        <v>8317</v>
      </c>
      <c r="T3050" t="s">
        <v>8357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188"/>
        <v>42139.014525462961</v>
      </c>
      <c r="L3051" s="14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106.67</v>
      </c>
      <c r="R3051" s="9">
        <f t="shared" si="191"/>
        <v>21.978021978021978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188"/>
        <v>42465.16851851852</v>
      </c>
      <c r="L3052" s="14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9">
        <f t="shared" si="191"/>
        <v>3.4945054945054945</v>
      </c>
      <c r="S3052" t="s">
        <v>8317</v>
      </c>
      <c r="T3052" t="s">
        <v>8357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188"/>
        <v>42744.416030092587</v>
      </c>
      <c r="L3053" s="14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23.63</v>
      </c>
      <c r="R3053" s="9">
        <f t="shared" si="191"/>
        <v>4.5439560439560438</v>
      </c>
      <c r="S3053" t="s">
        <v>8317</v>
      </c>
      <c r="T3053" t="s">
        <v>8357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188"/>
        <v>42122.670069444444</v>
      </c>
      <c r="L3054" s="14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 s="9">
        <f t="shared" si="191"/>
        <v>0.41208791208791207</v>
      </c>
      <c r="S3054" t="s">
        <v>8317</v>
      </c>
      <c r="T3054" t="s">
        <v>8357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188"/>
        <v>41862.761724537035</v>
      </c>
      <c r="L3055" s="14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 s="9">
        <f t="shared" si="191"/>
        <v>0.21978021978021978</v>
      </c>
      <c r="S3055" t="s">
        <v>8317</v>
      </c>
      <c r="T3055" t="s">
        <v>8357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188"/>
        <v>42027.832800925928</v>
      </c>
      <c r="L3056" s="14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9">
        <f t="shared" si="191"/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188"/>
        <v>41953.95821759259</v>
      </c>
      <c r="L3057" s="14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0.01</v>
      </c>
      <c r="R3057" s="9">
        <f t="shared" si="191"/>
        <v>5.4945054945054949E-3</v>
      </c>
      <c r="S3057" t="s">
        <v>8317</v>
      </c>
      <c r="T3057" t="s">
        <v>8357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188"/>
        <v>41851.636388888888</v>
      </c>
      <c r="L3058" s="14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9">
        <f t="shared" si="191"/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188"/>
        <v>42433.650590277779</v>
      </c>
      <c r="L3059" s="14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9">
        <f t="shared" si="191"/>
        <v>0</v>
      </c>
      <c r="S3059" t="s">
        <v>8317</v>
      </c>
      <c r="T3059" t="s">
        <v>8357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188"/>
        <v>42460.374305555553</v>
      </c>
      <c r="L3060" s="14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0.02</v>
      </c>
      <c r="R3060" s="9">
        <f t="shared" si="191"/>
        <v>1.6483516483516484E-2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188"/>
        <v>41829.935717592591</v>
      </c>
      <c r="L3061" s="14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3.01</v>
      </c>
      <c r="R3061" s="9">
        <f t="shared" si="191"/>
        <v>2.4780219780219781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188"/>
        <v>42245.274699074071</v>
      </c>
      <c r="L3062" s="14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</v>
      </c>
      <c r="R3062" s="9">
        <f t="shared" si="191"/>
        <v>1.8406593406593406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188"/>
        <v>41834.784120370372</v>
      </c>
      <c r="L3063" s="14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9">
        <f t="shared" si="191"/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188"/>
        <v>42248.535787037035</v>
      </c>
      <c r="L3064" s="14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9">
        <f t="shared" si="191"/>
        <v>36.725274725274723</v>
      </c>
      <c r="S3064" t="s">
        <v>8317</v>
      </c>
      <c r="T3064" t="s">
        <v>8357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188"/>
        <v>42630.922893518517</v>
      </c>
      <c r="L3065" s="14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19.57</v>
      </c>
      <c r="R3065" s="9">
        <f t="shared" si="191"/>
        <v>3.2252747252747254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188"/>
        <v>42299.130162037036</v>
      </c>
      <c r="L3066" s="14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</v>
      </c>
      <c r="R3066" s="9">
        <f t="shared" si="191"/>
        <v>46.543956043956044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188"/>
        <v>41825.055231481485</v>
      </c>
      <c r="L3067" s="14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 s="9">
        <f t="shared" si="191"/>
        <v>5.4945054945054944E-2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188"/>
        <v>42531.228437500002</v>
      </c>
      <c r="L3068" s="14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11.99</v>
      </c>
      <c r="R3068" s="9">
        <f t="shared" si="191"/>
        <v>230.49450549450549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188"/>
        <v>42226.938414351855</v>
      </c>
      <c r="L3069" s="14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 s="9">
        <f t="shared" si="191"/>
        <v>1.098901098901099</v>
      </c>
      <c r="S3069" t="s">
        <v>8317</v>
      </c>
      <c r="T3069" t="s">
        <v>8357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188"/>
        <v>42263.691574074073</v>
      </c>
      <c r="L3070" s="14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7.0000000000000007E-2</v>
      </c>
      <c r="R3070" s="9">
        <f t="shared" si="191"/>
        <v>0.96153846153846156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188"/>
        <v>41957.833726851852</v>
      </c>
      <c r="L3071" s="14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14.1</v>
      </c>
      <c r="R3071" s="9">
        <f t="shared" si="191"/>
        <v>0.77472527472527475</v>
      </c>
      <c r="S3071" t="s">
        <v>8317</v>
      </c>
      <c r="T3071" t="s">
        <v>8357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188"/>
        <v>42690.733437499999</v>
      </c>
      <c r="L3072" s="14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 s="9">
        <f t="shared" si="191"/>
        <v>1.8351648351648351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188"/>
        <v>42097.732418981483</v>
      </c>
      <c r="L3073" s="14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59.78</v>
      </c>
      <c r="R3073" s="9">
        <f t="shared" si="191"/>
        <v>39.412087912087912</v>
      </c>
      <c r="S3073" t="s">
        <v>8317</v>
      </c>
      <c r="T3073" t="s">
        <v>8357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si="188"/>
        <v>42658.690532407403</v>
      </c>
      <c r="L3074" s="14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0.02</v>
      </c>
      <c r="R3074" s="9">
        <f t="shared" si="191"/>
        <v>1.098901098901099E-2</v>
      </c>
      <c r="S3074" t="s">
        <v>8317</v>
      </c>
      <c r="T3074" t="s">
        <v>8357</v>
      </c>
    </row>
    <row r="3075" spans="1:20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ref="K3075:K3138" si="192">(((J3075/60)/60)/24)+DATE(1970,1,1)</f>
        <v>42111.684027777781</v>
      </c>
      <c r="L3075" s="14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ROUND((E3075/D3075)*100,2)</f>
        <v>0.02</v>
      </c>
      <c r="R3075" s="9">
        <f t="shared" ref="R3075:R3138" si="195">E3075/182</f>
        <v>3.5439560439560438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192"/>
        <v>42409.571284722217</v>
      </c>
      <c r="L3076" s="14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0.09</v>
      </c>
      <c r="R3076" s="9">
        <f t="shared" si="195"/>
        <v>0.12087912087912088</v>
      </c>
      <c r="S3076" t="s">
        <v>8317</v>
      </c>
      <c r="T3076" t="s">
        <v>8357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192"/>
        <v>42551.102314814809</v>
      </c>
      <c r="L3077" s="14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 s="9">
        <f t="shared" si="195"/>
        <v>7.1208791208791204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192"/>
        <v>42226.651886574073</v>
      </c>
      <c r="L3078" s="14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 s="9">
        <f t="shared" si="195"/>
        <v>8.2747252747252755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192"/>
        <v>42766.956921296296</v>
      </c>
      <c r="L3079" s="14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0.48</v>
      </c>
      <c r="R3079" s="9">
        <f t="shared" si="195"/>
        <v>0.57692307692307687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192"/>
        <v>42031.138831018514</v>
      </c>
      <c r="L3080" s="14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0.12</v>
      </c>
      <c r="R3080" s="9">
        <f t="shared" si="195"/>
        <v>0.39010989010989011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192"/>
        <v>42055.713368055556</v>
      </c>
      <c r="L3081" s="14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</v>
      </c>
      <c r="R3081" s="9">
        <f t="shared" si="195"/>
        <v>61.681318681318679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192"/>
        <v>41940.028287037036</v>
      </c>
      <c r="L3082" s="14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0.02</v>
      </c>
      <c r="R3082" s="9">
        <f t="shared" si="195"/>
        <v>2.0659340659340661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192"/>
        <v>42237.181608796294</v>
      </c>
      <c r="L3083" s="14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</v>
      </c>
      <c r="R3083" s="9">
        <f t="shared" si="195"/>
        <v>11.554945054945055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192"/>
        <v>42293.922986111109</v>
      </c>
      <c r="L3084" s="14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9">
        <f t="shared" si="195"/>
        <v>0</v>
      </c>
      <c r="S3084" t="s">
        <v>8317</v>
      </c>
      <c r="T3084" t="s">
        <v>8357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192"/>
        <v>41853.563402777778</v>
      </c>
      <c r="L3085" s="14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0.28000000000000003</v>
      </c>
      <c r="R3085" s="9">
        <f t="shared" si="195"/>
        <v>0.30769230769230771</v>
      </c>
      <c r="S3085" t="s">
        <v>8317</v>
      </c>
      <c r="T3085" t="s">
        <v>8357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192"/>
        <v>42100.723738425921</v>
      </c>
      <c r="L3086" s="14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11.58</v>
      </c>
      <c r="R3086" s="9">
        <f t="shared" si="195"/>
        <v>2.5824175824175826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192"/>
        <v>42246.883784722217</v>
      </c>
      <c r="L3087" s="14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 s="9">
        <f t="shared" si="195"/>
        <v>3.3516483516483517</v>
      </c>
      <c r="S3087" t="s">
        <v>8317</v>
      </c>
      <c r="T3087" t="s">
        <v>8357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192"/>
        <v>42173.67082175926</v>
      </c>
      <c r="L3088" s="14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 s="9">
        <f t="shared" si="195"/>
        <v>0.27472527472527475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192"/>
        <v>42665.150347222225</v>
      </c>
      <c r="L3089" s="14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0.63</v>
      </c>
      <c r="R3089" s="9">
        <f t="shared" si="195"/>
        <v>0.68681318681318682</v>
      </c>
      <c r="S3089" t="s">
        <v>8317</v>
      </c>
      <c r="T3089" t="s">
        <v>8357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192"/>
        <v>41981.57230324074</v>
      </c>
      <c r="L3090" s="14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</v>
      </c>
      <c r="R3090" s="9">
        <f t="shared" si="195"/>
        <v>0.69230769230769229</v>
      </c>
      <c r="S3090" t="s">
        <v>8317</v>
      </c>
      <c r="T3090" t="s">
        <v>8357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192"/>
        <v>42528.542627314819</v>
      </c>
      <c r="L3091" s="14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23.42</v>
      </c>
      <c r="R3091" s="9">
        <f t="shared" si="195"/>
        <v>32.164835164835168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192"/>
        <v>42065.818807870368</v>
      </c>
      <c r="L3092" s="14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</v>
      </c>
      <c r="R3092" s="9">
        <f t="shared" si="195"/>
        <v>62.81318681318681</v>
      </c>
      <c r="S3092" t="s">
        <v>8317</v>
      </c>
      <c r="T3092" t="s">
        <v>8357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192"/>
        <v>42566.948414351849</v>
      </c>
      <c r="L3093" s="14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</v>
      </c>
      <c r="R3093" s="9">
        <f t="shared" si="195"/>
        <v>4.3736263736263732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192"/>
        <v>42255.619351851856</v>
      </c>
      <c r="L3094" s="14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</v>
      </c>
      <c r="R3094" s="9">
        <f t="shared" si="195"/>
        <v>6.5010439560439561</v>
      </c>
      <c r="S3094" t="s">
        <v>8317</v>
      </c>
      <c r="T3094" t="s">
        <v>8357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192"/>
        <v>41760.909039351849</v>
      </c>
      <c r="L3095" s="14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 s="9">
        <f t="shared" si="195"/>
        <v>5</v>
      </c>
      <c r="S3095" t="s">
        <v>8317</v>
      </c>
      <c r="T3095" t="s">
        <v>8357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192"/>
        <v>42207.795787037037</v>
      </c>
      <c r="L3096" s="14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0.03</v>
      </c>
      <c r="R3096" s="9">
        <f t="shared" si="195"/>
        <v>0.13736263736263737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192"/>
        <v>42523.025231481486</v>
      </c>
      <c r="L3097" s="14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0.34</v>
      </c>
      <c r="R3097" s="9">
        <f t="shared" si="195"/>
        <v>0.27472527472527475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192"/>
        <v>42114.825532407413</v>
      </c>
      <c r="L3098" s="14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3.98</v>
      </c>
      <c r="R3098" s="9">
        <f t="shared" si="195"/>
        <v>4.3681318681318677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192"/>
        <v>42629.503483796296</v>
      </c>
      <c r="L3099" s="14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17.149999999999999</v>
      </c>
      <c r="R3099" s="9">
        <f t="shared" si="195"/>
        <v>9.4230769230769234</v>
      </c>
      <c r="S3099" t="s">
        <v>8317</v>
      </c>
      <c r="T3099" t="s">
        <v>8357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192"/>
        <v>42359.792233796295</v>
      </c>
      <c r="L3100" s="14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3.61</v>
      </c>
      <c r="R3100" s="9">
        <f t="shared" si="195"/>
        <v>9.6593406593406588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192"/>
        <v>42382.189710648148</v>
      </c>
      <c r="L3101" s="14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</v>
      </c>
      <c r="R3101" s="9">
        <f t="shared" si="195"/>
        <v>1.5274725274725274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192"/>
        <v>41902.622395833336</v>
      </c>
      <c r="L3102" s="14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15.23</v>
      </c>
      <c r="R3102" s="9">
        <f t="shared" si="195"/>
        <v>10.038461538461538</v>
      </c>
      <c r="S3102" t="s">
        <v>8317</v>
      </c>
      <c r="T3102" t="s">
        <v>8357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192"/>
        <v>42171.383530092593</v>
      </c>
      <c r="L3103" s="14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9">
        <f t="shared" si="195"/>
        <v>1.6483516483516483</v>
      </c>
      <c r="S3103" t="s">
        <v>8317</v>
      </c>
      <c r="T3103" t="s">
        <v>8357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192"/>
        <v>42555.340486111112</v>
      </c>
      <c r="L3104" s="14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</v>
      </c>
      <c r="R3104" s="9">
        <f t="shared" si="195"/>
        <v>34.384615384615387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192"/>
        <v>42107.156319444446</v>
      </c>
      <c r="L3105" s="14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0.27</v>
      </c>
      <c r="R3105" s="9">
        <f t="shared" si="195"/>
        <v>6.043956043956044E-2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192"/>
        <v>42006.908692129626</v>
      </c>
      <c r="L3106" s="14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29.63</v>
      </c>
      <c r="R3106" s="9">
        <f t="shared" si="195"/>
        <v>6.5109890109890109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192"/>
        <v>41876.718935185185</v>
      </c>
      <c r="L3107" s="14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</v>
      </c>
      <c r="R3107" s="9">
        <f t="shared" si="195"/>
        <v>13.604395604395604</v>
      </c>
      <c r="S3107" t="s">
        <v>8317</v>
      </c>
      <c r="T3107" t="s">
        <v>8357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192"/>
        <v>42241.429120370376</v>
      </c>
      <c r="L3108" s="14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4.0999999999999996</v>
      </c>
      <c r="R3108" s="9">
        <f t="shared" si="195"/>
        <v>0.22527472527472528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192"/>
        <v>42128.814247685179</v>
      </c>
      <c r="L3109" s="14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19.760000000000002</v>
      </c>
      <c r="R3109" s="9">
        <f t="shared" si="195"/>
        <v>43.434065934065934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192"/>
        <v>42062.680486111116</v>
      </c>
      <c r="L3110" s="14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0.05</v>
      </c>
      <c r="R3110" s="9">
        <f t="shared" si="195"/>
        <v>0.14285714285714285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192"/>
        <v>41844.125115740739</v>
      </c>
      <c r="L3111" s="14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</v>
      </c>
      <c r="R3111" s="9">
        <f t="shared" si="195"/>
        <v>36.445054945054942</v>
      </c>
      <c r="S3111" t="s">
        <v>8317</v>
      </c>
      <c r="T3111" t="s">
        <v>8357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192"/>
        <v>42745.031469907408</v>
      </c>
      <c r="L3112" s="14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 s="9">
        <f t="shared" si="195"/>
        <v>5.4945054945054944E-2</v>
      </c>
      <c r="S3112" t="s">
        <v>8317</v>
      </c>
      <c r="T3112" t="s">
        <v>8357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192"/>
        <v>41885.595138888886</v>
      </c>
      <c r="L3113" s="14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</v>
      </c>
      <c r="R3113" s="9">
        <f t="shared" si="195"/>
        <v>29.274725274725274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192"/>
        <v>42615.121921296297</v>
      </c>
      <c r="L3114" s="14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4.74</v>
      </c>
      <c r="R3114" s="9">
        <f t="shared" si="195"/>
        <v>2.8626373626373627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192"/>
        <v>42081.731273148151</v>
      </c>
      <c r="L3115" s="14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</v>
      </c>
      <c r="R3115" s="9">
        <f t="shared" si="195"/>
        <v>25.467032967032967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192"/>
        <v>41843.632523148146</v>
      </c>
      <c r="L3116" s="14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9">
        <f t="shared" si="195"/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192"/>
        <v>42496.447071759263</v>
      </c>
      <c r="L3117" s="14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 s="9">
        <f t="shared" si="195"/>
        <v>1.6483516483516483</v>
      </c>
      <c r="S3117" t="s">
        <v>8317</v>
      </c>
      <c r="T3117" t="s">
        <v>8357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192"/>
        <v>42081.515335648146</v>
      </c>
      <c r="L3118" s="14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</v>
      </c>
      <c r="R3118" s="9">
        <f t="shared" si="195"/>
        <v>2.3626373626373627</v>
      </c>
      <c r="S3118" t="s">
        <v>8317</v>
      </c>
      <c r="T3118" t="s">
        <v>8357</v>
      </c>
    </row>
    <row r="3119" spans="1:20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192"/>
        <v>42509.374537037031</v>
      </c>
      <c r="L3119" s="14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 s="9">
        <f t="shared" si="195"/>
        <v>5.4945054945054949E-3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192"/>
        <v>42534.649571759262</v>
      </c>
      <c r="L3120" s="14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 s="9">
        <f t="shared" si="195"/>
        <v>8.5164835164835164</v>
      </c>
      <c r="S3120" t="s">
        <v>8317</v>
      </c>
      <c r="T3120" t="s">
        <v>8357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192"/>
        <v>42060.04550925926</v>
      </c>
      <c r="L3121" s="14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 s="9">
        <f t="shared" si="195"/>
        <v>2.7472527472527472E-2</v>
      </c>
      <c r="S3121" t="s">
        <v>8317</v>
      </c>
      <c r="T3121" t="s">
        <v>8357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192"/>
        <v>42435.942083333335</v>
      </c>
      <c r="L3122" s="14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0.01</v>
      </c>
      <c r="R3122" s="9">
        <f t="shared" si="195"/>
        <v>0.70329670329670335</v>
      </c>
      <c r="S3122" t="s">
        <v>8317</v>
      </c>
      <c r="T3122" t="s">
        <v>8357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192"/>
        <v>41848.679803240739</v>
      </c>
      <c r="L3123" s="14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0.67</v>
      </c>
      <c r="R3123" s="9">
        <f t="shared" si="195"/>
        <v>5.4945054945054944E-2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192"/>
        <v>42678.932083333333</v>
      </c>
      <c r="L3124" s="14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</v>
      </c>
      <c r="R3124" s="9">
        <f t="shared" si="195"/>
        <v>0.63736263736263732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192"/>
        <v>42530.993032407408</v>
      </c>
      <c r="L3125" s="14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68.150000000000006</v>
      </c>
      <c r="R3125" s="9">
        <f t="shared" si="195"/>
        <v>468.08791208791212</v>
      </c>
      <c r="S3125" t="s">
        <v>8317</v>
      </c>
      <c r="T3125" t="s">
        <v>8357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192"/>
        <v>41977.780104166668</v>
      </c>
      <c r="L3126" s="14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0</v>
      </c>
      <c r="R3126" s="9">
        <f t="shared" si="195"/>
        <v>0.14285714285714285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192"/>
        <v>42346.20685185185</v>
      </c>
      <c r="L3127" s="14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9">
        <f t="shared" si="195"/>
        <v>0</v>
      </c>
      <c r="S3127" t="s">
        <v>8317</v>
      </c>
      <c r="T3127" t="s">
        <v>8357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192"/>
        <v>42427.01807870371</v>
      </c>
      <c r="L3128" s="14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 s="9">
        <f t="shared" si="195"/>
        <v>5.7142857142857144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192"/>
        <v>42034.856817129628</v>
      </c>
      <c r="L3129" s="14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9">
        <f t="shared" si="195"/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192"/>
        <v>42780.825706018513</v>
      </c>
      <c r="L3130" s="14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108.61</v>
      </c>
      <c r="R3130" s="9">
        <f t="shared" si="195"/>
        <v>89.510989010989007</v>
      </c>
      <c r="S3130" t="s">
        <v>8317</v>
      </c>
      <c r="T3130" t="s">
        <v>8318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192"/>
        <v>42803.842812499999</v>
      </c>
      <c r="L3131" s="14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 s="9">
        <f t="shared" si="195"/>
        <v>5.4945054945054944E-2</v>
      </c>
      <c r="S3131" t="s">
        <v>8317</v>
      </c>
      <c r="T3131" t="s">
        <v>8318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192"/>
        <v>42808.640231481477</v>
      </c>
      <c r="L3132" s="14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 s="9">
        <f t="shared" si="195"/>
        <v>2.0604395604395602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192"/>
        <v>42803.579224537039</v>
      </c>
      <c r="L3133" s="14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</v>
      </c>
      <c r="R3133" s="9">
        <f t="shared" si="195"/>
        <v>3.5439560439560438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192"/>
        <v>42786.350231481483</v>
      </c>
      <c r="L3134" s="14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0.03</v>
      </c>
      <c r="R3134" s="9">
        <f t="shared" si="195"/>
        <v>5.4945054945054944E-2</v>
      </c>
      <c r="S3134" t="s">
        <v>8317</v>
      </c>
      <c r="T3134" t="s">
        <v>8318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192"/>
        <v>42788.565208333333</v>
      </c>
      <c r="L3135" s="14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9">
        <f t="shared" si="195"/>
        <v>2.9670329670329672</v>
      </c>
      <c r="S3135" t="s">
        <v>8317</v>
      </c>
      <c r="T3135" t="s">
        <v>8318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192"/>
        <v>42800.720127314817</v>
      </c>
      <c r="L3136" s="14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 s="9">
        <f t="shared" si="195"/>
        <v>1.2362637362637363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192"/>
        <v>42807.151863425926</v>
      </c>
      <c r="L3137" s="14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20.85</v>
      </c>
      <c r="R3137" s="9">
        <f t="shared" si="195"/>
        <v>0.89010989010989006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si="192"/>
        <v>42789.462430555555</v>
      </c>
      <c r="L3138" s="14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 s="9">
        <f t="shared" si="195"/>
        <v>3.5109890109890109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ref="K3139:K3202" si="196">(((J3139/60)/60)/24)+DATE(1970,1,1)</f>
        <v>42807.885057870371</v>
      </c>
      <c r="L3139" s="14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ROUND((E3139/D3139)*100,2)</f>
        <v>3.33</v>
      </c>
      <c r="R3139" s="9">
        <f t="shared" ref="R3139:R3202" si="199">E3139/182</f>
        <v>0.27472527472527475</v>
      </c>
      <c r="S3139" t="s">
        <v>8317</v>
      </c>
      <c r="T3139" t="s">
        <v>8318</v>
      </c>
    </row>
    <row r="3140" spans="1:20" ht="43.5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196"/>
        <v>42809.645914351851</v>
      </c>
      <c r="L3140" s="14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9">
        <f t="shared" si="199"/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196"/>
        <v>42785.270370370374</v>
      </c>
      <c r="L3141" s="14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 s="9">
        <f t="shared" si="199"/>
        <v>14.835164835164836</v>
      </c>
      <c r="S3141" t="s">
        <v>8317</v>
      </c>
      <c r="T3141" t="s">
        <v>8318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196"/>
        <v>42802.718784722223</v>
      </c>
      <c r="L3142" s="14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 s="9">
        <f t="shared" si="199"/>
        <v>0.52747252747252749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196"/>
        <v>42800.753333333334</v>
      </c>
      <c r="L3143" s="14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9">
        <f t="shared" si="199"/>
        <v>1.4175824175824177</v>
      </c>
      <c r="S3143" t="s">
        <v>8317</v>
      </c>
      <c r="T3143" t="s">
        <v>8318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196"/>
        <v>42783.513182870374</v>
      </c>
      <c r="L3144" s="14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1.64</v>
      </c>
      <c r="R3144" s="9">
        <f t="shared" si="199"/>
        <v>0.24725274725274726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196"/>
        <v>42808.358287037037</v>
      </c>
      <c r="L3145" s="14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9">
        <f t="shared" si="199"/>
        <v>0</v>
      </c>
      <c r="S3145" t="s">
        <v>8317</v>
      </c>
      <c r="T3145" t="s">
        <v>8318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196"/>
        <v>42796.538275462968</v>
      </c>
      <c r="L3146" s="14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9">
        <f t="shared" si="199"/>
        <v>41.428571428571431</v>
      </c>
      <c r="S3146" t="s">
        <v>8317</v>
      </c>
      <c r="T3146" t="s">
        <v>8318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196"/>
        <v>42762.040902777779</v>
      </c>
      <c r="L3147" s="14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9">
        <f t="shared" si="199"/>
        <v>0</v>
      </c>
      <c r="S3147" t="s">
        <v>8317</v>
      </c>
      <c r="T3147" t="s">
        <v>8318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196"/>
        <v>42796.682476851856</v>
      </c>
      <c r="L3148" s="14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 s="9">
        <f t="shared" si="199"/>
        <v>28.846153846153847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196"/>
        <v>41909.969386574077</v>
      </c>
      <c r="L3149" s="14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117.53</v>
      </c>
      <c r="R3149" s="9">
        <f t="shared" si="199"/>
        <v>129.14835164835165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196"/>
        <v>41891.665324074071</v>
      </c>
      <c r="L3150" s="14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131.16999999999999</v>
      </c>
      <c r="R3150" s="9">
        <f t="shared" si="199"/>
        <v>12.972527472527473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196"/>
        <v>41226.017361111109</v>
      </c>
      <c r="L3151" s="14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9">
        <f t="shared" si="199"/>
        <v>7.1428571428571432</v>
      </c>
      <c r="S3151" t="s">
        <v>8317</v>
      </c>
      <c r="T3151" t="s">
        <v>8318</v>
      </c>
    </row>
    <row r="3152" spans="1:20" ht="43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196"/>
        <v>40478.263923611114</v>
      </c>
      <c r="L3152" s="14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9">
        <f t="shared" si="199"/>
        <v>19.423076923076923</v>
      </c>
      <c r="S3152" t="s">
        <v>8317</v>
      </c>
      <c r="T3152" t="s">
        <v>8318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196"/>
        <v>41862.83997685185</v>
      </c>
      <c r="L3153" s="14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9">
        <f t="shared" si="199"/>
        <v>19.307692307692307</v>
      </c>
      <c r="S3153" t="s">
        <v>8317</v>
      </c>
      <c r="T3153" t="s">
        <v>8318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196"/>
        <v>41550.867673611108</v>
      </c>
      <c r="L3154" s="14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</v>
      </c>
      <c r="R3154" s="9">
        <f t="shared" si="199"/>
        <v>12.807692307692308</v>
      </c>
      <c r="S3154" t="s">
        <v>8317</v>
      </c>
      <c r="T3154" t="s">
        <v>8318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196"/>
        <v>40633.154363425929</v>
      </c>
      <c r="L3155" s="14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</v>
      </c>
      <c r="R3155" s="9">
        <f t="shared" si="199"/>
        <v>55.315934065934066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196"/>
        <v>40970.875671296293</v>
      </c>
      <c r="L3156" s="14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112.93</v>
      </c>
      <c r="R3156" s="9">
        <f t="shared" si="199"/>
        <v>43.434065934065934</v>
      </c>
      <c r="S3156" t="s">
        <v>8317</v>
      </c>
      <c r="T3156" t="s">
        <v>8318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196"/>
        <v>41233.499131944445</v>
      </c>
      <c r="L3157" s="14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</v>
      </c>
      <c r="R3157" s="9">
        <f t="shared" si="199"/>
        <v>51.786978021978022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196"/>
        <v>41026.953055555554</v>
      </c>
      <c r="L3158" s="14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101.82</v>
      </c>
      <c r="R3158" s="9">
        <f t="shared" si="199"/>
        <v>30.76923076923077</v>
      </c>
      <c r="S3158" t="s">
        <v>8317</v>
      </c>
      <c r="T3158" t="s">
        <v>8318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196"/>
        <v>41829.788252314815</v>
      </c>
      <c r="L3159" s="14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9">
        <f t="shared" si="199"/>
        <v>22.197802197802197</v>
      </c>
      <c r="S3159" t="s">
        <v>8317</v>
      </c>
      <c r="T3159" t="s">
        <v>8318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196"/>
        <v>41447.839722222219</v>
      </c>
      <c r="L3160" s="14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114</v>
      </c>
      <c r="R3160" s="9">
        <f t="shared" si="199"/>
        <v>31.318681318681318</v>
      </c>
      <c r="S3160" t="s">
        <v>8317</v>
      </c>
      <c r="T3160" t="s">
        <v>8318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196"/>
        <v>40884.066678240742</v>
      </c>
      <c r="L3161" s="14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133.47999999999999</v>
      </c>
      <c r="R3161" s="9">
        <f t="shared" si="199"/>
        <v>11.001208791208791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196"/>
        <v>41841.26489583333</v>
      </c>
      <c r="L3162" s="14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</v>
      </c>
      <c r="R3162" s="9">
        <f t="shared" si="199"/>
        <v>25.104395604395606</v>
      </c>
      <c r="S3162" t="s">
        <v>8317</v>
      </c>
      <c r="T3162" t="s">
        <v>8318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196"/>
        <v>41897.536134259259</v>
      </c>
      <c r="L3163" s="14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9">
        <f t="shared" si="199"/>
        <v>11.549450549450549</v>
      </c>
      <c r="S3163" t="s">
        <v>8317</v>
      </c>
      <c r="T3163" t="s">
        <v>8318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196"/>
        <v>41799.685902777775</v>
      </c>
      <c r="L3164" s="14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9">
        <f t="shared" si="199"/>
        <v>27.945054945054945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196"/>
        <v>41775.753761574073</v>
      </c>
      <c r="L3165" s="14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</v>
      </c>
      <c r="R3165" s="9">
        <f t="shared" si="199"/>
        <v>79.395604395604394</v>
      </c>
      <c r="S3165" t="s">
        <v>8317</v>
      </c>
      <c r="T3165" t="s">
        <v>8318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196"/>
        <v>41766.80572916667</v>
      </c>
      <c r="L3166" s="14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9">
        <f t="shared" si="199"/>
        <v>14.664835164835164</v>
      </c>
      <c r="S3166" t="s">
        <v>8317</v>
      </c>
      <c r="T3166" t="s">
        <v>8318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196"/>
        <v>40644.159259259257</v>
      </c>
      <c r="L3167" s="14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162.66999999999999</v>
      </c>
      <c r="R3167" s="9">
        <f t="shared" si="199"/>
        <v>6.7032967032967035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196"/>
        <v>41940.69158564815</v>
      </c>
      <c r="L3168" s="14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160.22999999999999</v>
      </c>
      <c r="R3168" s="9">
        <f t="shared" si="199"/>
        <v>308.13093406593407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196"/>
        <v>41839.175706018519</v>
      </c>
      <c r="L3169" s="14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116.17</v>
      </c>
      <c r="R3169" s="9">
        <f t="shared" si="199"/>
        <v>19.14835164835165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196"/>
        <v>41772.105937500004</v>
      </c>
      <c r="L3170" s="14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9">
        <f t="shared" si="199"/>
        <v>17.060439560439562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196"/>
        <v>41591.737974537034</v>
      </c>
      <c r="L3171" s="14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</v>
      </c>
      <c r="R3171" s="9">
        <f t="shared" si="199"/>
        <v>45.280219780219781</v>
      </c>
      <c r="S3171" t="s">
        <v>8317</v>
      </c>
      <c r="T3171" t="s">
        <v>8318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196"/>
        <v>41789.080370370371</v>
      </c>
      <c r="L3172" s="14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9">
        <f t="shared" si="199"/>
        <v>12.335164835164836</v>
      </c>
      <c r="S3172" t="s">
        <v>8317</v>
      </c>
      <c r="T3172" t="s">
        <v>8318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196"/>
        <v>42466.608310185184</v>
      </c>
      <c r="L3173" s="14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</v>
      </c>
      <c r="R3173" s="9">
        <f t="shared" si="199"/>
        <v>41.85164835164835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196"/>
        <v>40923.729953703703</v>
      </c>
      <c r="L3174" s="14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115</v>
      </c>
      <c r="R3174" s="9">
        <f t="shared" si="199"/>
        <v>12.637362637362637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196"/>
        <v>41878.878379629627</v>
      </c>
      <c r="L3175" s="14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9">
        <f t="shared" si="199"/>
        <v>56.593406593406591</v>
      </c>
      <c r="S3175" t="s">
        <v>8317</v>
      </c>
      <c r="T3175" t="s">
        <v>8318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196"/>
        <v>41862.864675925928</v>
      </c>
      <c r="L3176" s="14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</v>
      </c>
      <c r="R3176" s="9">
        <f t="shared" si="199"/>
        <v>16.670329670329672</v>
      </c>
      <c r="S3176" t="s">
        <v>8317</v>
      </c>
      <c r="T3176" t="s">
        <v>8318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196"/>
        <v>40531.886886574073</v>
      </c>
      <c r="L3177" s="14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109.56</v>
      </c>
      <c r="R3177" s="9">
        <f t="shared" si="199"/>
        <v>30.098901098901099</v>
      </c>
      <c r="S3177" t="s">
        <v>8317</v>
      </c>
      <c r="T3177" t="s">
        <v>8318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196"/>
        <v>41477.930914351848</v>
      </c>
      <c r="L3178" s="14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</v>
      </c>
      <c r="R3178" s="9">
        <f t="shared" si="199"/>
        <v>11.989010989010989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196"/>
        <v>41781.666770833333</v>
      </c>
      <c r="L3179" s="14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117.4</v>
      </c>
      <c r="R3179" s="9">
        <f t="shared" si="199"/>
        <v>16.126373626373628</v>
      </c>
      <c r="S3179" t="s">
        <v>8317</v>
      </c>
      <c r="T3179" t="s">
        <v>8318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196"/>
        <v>41806.605034722219</v>
      </c>
      <c r="L3180" s="14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</v>
      </c>
      <c r="R3180" s="9">
        <f t="shared" si="199"/>
        <v>14.153846153846153</v>
      </c>
      <c r="S3180" t="s">
        <v>8317</v>
      </c>
      <c r="T3180" t="s">
        <v>8318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196"/>
        <v>41375.702210648145</v>
      </c>
      <c r="L3181" s="14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</v>
      </c>
      <c r="R3181" s="9">
        <f t="shared" si="199"/>
        <v>26.345164835164834</v>
      </c>
      <c r="S3181" t="s">
        <v>8317</v>
      </c>
      <c r="T3181" t="s">
        <v>8318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196"/>
        <v>41780.412604166668</v>
      </c>
      <c r="L3182" s="14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9">
        <f t="shared" si="199"/>
        <v>7.895604395604396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196"/>
        <v>41779.310034722221</v>
      </c>
      <c r="L3183" s="14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</v>
      </c>
      <c r="R3183" s="9">
        <f t="shared" si="199"/>
        <v>2.9945054945054945</v>
      </c>
      <c r="S3183" t="s">
        <v>8317</v>
      </c>
      <c r="T3183" t="s">
        <v>8318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196"/>
        <v>40883.949317129627</v>
      </c>
      <c r="L3184" s="14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100.89</v>
      </c>
      <c r="R3184" s="9">
        <f t="shared" si="199"/>
        <v>38.802197802197803</v>
      </c>
      <c r="S3184" t="s">
        <v>8317</v>
      </c>
      <c r="T3184" t="s">
        <v>8318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196"/>
        <v>41491.79478009259</v>
      </c>
      <c r="L3185" s="14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</v>
      </c>
      <c r="R3185" s="9">
        <f t="shared" si="199"/>
        <v>14.972527472527473</v>
      </c>
      <c r="S3185" t="s">
        <v>8317</v>
      </c>
      <c r="T3185" t="s">
        <v>8318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196"/>
        <v>41791.993414351848</v>
      </c>
      <c r="L3186" s="14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107.21</v>
      </c>
      <c r="R3186" s="9">
        <f t="shared" si="199"/>
        <v>25.329670329670328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196"/>
        <v>41829.977326388893</v>
      </c>
      <c r="L3187" s="14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9">
        <f t="shared" si="199"/>
        <v>5.4945054945054945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196"/>
        <v>41868.924050925925</v>
      </c>
      <c r="L3188" s="14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102.19</v>
      </c>
      <c r="R3188" s="9">
        <f t="shared" si="199"/>
        <v>17.967032967032967</v>
      </c>
      <c r="S3188" t="s">
        <v>8317</v>
      </c>
      <c r="T3188" t="s">
        <v>8318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196"/>
        <v>41835.666354166664</v>
      </c>
      <c r="L3189" s="14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</v>
      </c>
      <c r="R3189" s="9">
        <f t="shared" si="199"/>
        <v>95.84615384615384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196"/>
        <v>42144.415532407409</v>
      </c>
      <c r="L3190" s="14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9">
        <f t="shared" si="199"/>
        <v>0.7142857142857143</v>
      </c>
      <c r="S3190" t="s">
        <v>8317</v>
      </c>
      <c r="T3190" t="s">
        <v>8359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196"/>
        <v>42118.346435185187</v>
      </c>
      <c r="L3191" s="14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12.33</v>
      </c>
      <c r="R3191" s="9">
        <f t="shared" si="199"/>
        <v>37.252747252747255</v>
      </c>
      <c r="S3191" t="s">
        <v>8317</v>
      </c>
      <c r="T3191" t="s">
        <v>8359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196"/>
        <v>42683.151331018518</v>
      </c>
      <c r="L3192" s="14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9">
        <f t="shared" si="199"/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196"/>
        <v>42538.755428240736</v>
      </c>
      <c r="L3193" s="14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4.03</v>
      </c>
      <c r="R3193" s="9">
        <f t="shared" si="199"/>
        <v>0.82967032967032972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196"/>
        <v>42018.94049768518</v>
      </c>
      <c r="L3194" s="14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 s="9">
        <f t="shared" si="199"/>
        <v>0.56043956043956045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196"/>
        <v>42010.968240740738</v>
      </c>
      <c r="L3195" s="14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 s="9">
        <f t="shared" si="199"/>
        <v>3.2252747252747254</v>
      </c>
      <c r="S3195" t="s">
        <v>8317</v>
      </c>
      <c r="T3195" t="s">
        <v>8359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196"/>
        <v>42182.062476851846</v>
      </c>
      <c r="L3196" s="14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9">
        <f t="shared" si="199"/>
        <v>0</v>
      </c>
      <c r="S3196" t="s">
        <v>8317</v>
      </c>
      <c r="T3196" t="s">
        <v>8359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196"/>
        <v>42017.594236111108</v>
      </c>
      <c r="L3197" s="14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</v>
      </c>
      <c r="R3197" s="9">
        <f t="shared" si="199"/>
        <v>11.373626373626374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196"/>
        <v>42157.598090277781</v>
      </c>
      <c r="L3198" s="14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 s="9">
        <f t="shared" si="199"/>
        <v>9.8901098901098905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196"/>
        <v>42009.493263888886</v>
      </c>
      <c r="L3199" s="14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</v>
      </c>
      <c r="R3199" s="9">
        <f t="shared" si="199"/>
        <v>6.2912087912087911</v>
      </c>
      <c r="S3199" t="s">
        <v>8317</v>
      </c>
      <c r="T3199" t="s">
        <v>8359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196"/>
        <v>42013.424502314811</v>
      </c>
      <c r="L3200" s="14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0.37</v>
      </c>
      <c r="R3200" s="9">
        <f t="shared" si="199"/>
        <v>0.60439560439560436</v>
      </c>
      <c r="S3200" t="s">
        <v>8317</v>
      </c>
      <c r="T3200" t="s">
        <v>8359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196"/>
        <v>41858.761782407404</v>
      </c>
      <c r="L3201" s="14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 s="9">
        <f t="shared" si="199"/>
        <v>14.32967032967033</v>
      </c>
      <c r="S3201" t="s">
        <v>8317</v>
      </c>
      <c r="T3201" t="s">
        <v>8359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si="196"/>
        <v>42460.320613425924</v>
      </c>
      <c r="L3202" s="14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0</v>
      </c>
      <c r="R3202" s="9">
        <f t="shared" si="199"/>
        <v>5.4945054945054949E-3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ref="K3203:K3266" si="200">(((J3203/60)/60)/24)+DATE(1970,1,1)</f>
        <v>41861.767094907409</v>
      </c>
      <c r="L3203" s="14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ROUND((E3203/D3203)*100,2)</f>
        <v>1.25</v>
      </c>
      <c r="R3203" s="9">
        <f t="shared" ref="R3203:R3266" si="203">E3203/182</f>
        <v>0.13736263736263737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200"/>
        <v>42293.853541666671</v>
      </c>
      <c r="L3204" s="14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9">
        <f t="shared" si="203"/>
        <v>14.978021978021978</v>
      </c>
      <c r="S3204" t="s">
        <v>8317</v>
      </c>
      <c r="T3204" t="s">
        <v>8359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200"/>
        <v>42242.988680555558</v>
      </c>
      <c r="L3205" s="14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9">
        <f t="shared" si="203"/>
        <v>1.3736263736263736</v>
      </c>
      <c r="S3205" t="s">
        <v>8317</v>
      </c>
      <c r="T3205" t="s">
        <v>8359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200"/>
        <v>42172.686099537037</v>
      </c>
      <c r="L3206" s="14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9">
        <f t="shared" si="203"/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200"/>
        <v>42095.374675925923</v>
      </c>
      <c r="L3207" s="14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</v>
      </c>
      <c r="R3207" s="9">
        <f t="shared" si="203"/>
        <v>1.5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200"/>
        <v>42236.276053240741</v>
      </c>
      <c r="L3208" s="14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9">
        <f t="shared" si="203"/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200"/>
        <v>42057.277858796297</v>
      </c>
      <c r="L3209" s="14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</v>
      </c>
      <c r="R3209" s="9">
        <f t="shared" si="203"/>
        <v>14.010989010989011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200"/>
        <v>41827.605057870373</v>
      </c>
      <c r="L3210" s="14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103.5</v>
      </c>
      <c r="R3210" s="9">
        <f t="shared" si="203"/>
        <v>28.434065934065934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200"/>
        <v>41778.637245370373</v>
      </c>
      <c r="L3211" s="14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</v>
      </c>
      <c r="R3211" s="9">
        <f t="shared" si="203"/>
        <v>62.284065934065936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200"/>
        <v>41013.936562499999</v>
      </c>
      <c r="L3212" s="14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125.77</v>
      </c>
      <c r="R3212" s="9">
        <f t="shared" si="203"/>
        <v>20.73076923076923</v>
      </c>
      <c r="S3212" t="s">
        <v>8317</v>
      </c>
      <c r="T3212" t="s">
        <v>8318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200"/>
        <v>41834.586574074077</v>
      </c>
      <c r="L3213" s="14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</v>
      </c>
      <c r="R3213" s="9">
        <f t="shared" si="203"/>
        <v>151.32417582417582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200"/>
        <v>41829.795729166668</v>
      </c>
      <c r="L3214" s="14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9">
        <f t="shared" si="203"/>
        <v>27.747252747252748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200"/>
        <v>42171.763414351852</v>
      </c>
      <c r="L3215" s="14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100.12</v>
      </c>
      <c r="R3215" s="9">
        <f t="shared" si="203"/>
        <v>33.005494505494504</v>
      </c>
      <c r="S3215" t="s">
        <v>8317</v>
      </c>
      <c r="T3215" t="s">
        <v>8318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200"/>
        <v>42337.792511574073</v>
      </c>
      <c r="L3216" s="14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</v>
      </c>
      <c r="R3216" s="9">
        <f t="shared" si="203"/>
        <v>67.340659340659343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200"/>
        <v>42219.665173611109</v>
      </c>
      <c r="L3217" s="14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</v>
      </c>
      <c r="R3217" s="9">
        <f t="shared" si="203"/>
        <v>192.9835164835165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200"/>
        <v>42165.462627314817</v>
      </c>
      <c r="L3218" s="14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9">
        <f t="shared" si="203"/>
        <v>10.994505494505495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200"/>
        <v>42648.546111111107</v>
      </c>
      <c r="L3219" s="14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</v>
      </c>
      <c r="R3219" s="9">
        <f t="shared" si="203"/>
        <v>28.686813186813186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200"/>
        <v>41971.002152777779</v>
      </c>
      <c r="L3220" s="14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9">
        <f t="shared" si="203"/>
        <v>67.318681318681314</v>
      </c>
      <c r="S3220" t="s">
        <v>8317</v>
      </c>
      <c r="T3220" t="s">
        <v>8318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200"/>
        <v>42050.983182870375</v>
      </c>
      <c r="L3221" s="14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</v>
      </c>
      <c r="R3221" s="9">
        <f t="shared" si="203"/>
        <v>110.01098901098901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200"/>
        <v>42772.833379629628</v>
      </c>
      <c r="L3222" s="14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9">
        <f t="shared" si="203"/>
        <v>83.109890109890117</v>
      </c>
      <c r="S3222" t="s">
        <v>8317</v>
      </c>
      <c r="T3222" t="s">
        <v>8318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200"/>
        <v>42155.696793981479</v>
      </c>
      <c r="L3223" s="14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103.43</v>
      </c>
      <c r="R3223" s="9">
        <f t="shared" si="203"/>
        <v>22.73076923076923</v>
      </c>
      <c r="S3223" t="s">
        <v>8317</v>
      </c>
      <c r="T3223" t="s">
        <v>8318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200"/>
        <v>42270.582141203704</v>
      </c>
      <c r="L3224" s="14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9">
        <f t="shared" si="203"/>
        <v>17.142857142857142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200"/>
        <v>42206.835370370376</v>
      </c>
      <c r="L3225" s="14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109.52</v>
      </c>
      <c r="R3225" s="9">
        <f t="shared" si="203"/>
        <v>18.653846153846153</v>
      </c>
      <c r="S3225" t="s">
        <v>8317</v>
      </c>
      <c r="T3225" t="s">
        <v>8318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200"/>
        <v>42697.850844907407</v>
      </c>
      <c r="L3226" s="14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</v>
      </c>
      <c r="R3226" s="9">
        <f t="shared" si="203"/>
        <v>168.1868131868132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200"/>
        <v>42503.559467592597</v>
      </c>
      <c r="L3227" s="14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</v>
      </c>
      <c r="R3227" s="9">
        <f t="shared" si="203"/>
        <v>11.247252747252746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200"/>
        <v>42277.583472222221</v>
      </c>
      <c r="L3228" s="14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104.17</v>
      </c>
      <c r="R3228" s="9">
        <f t="shared" si="203"/>
        <v>6.8681318681318677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200"/>
        <v>42722.882361111115</v>
      </c>
      <c r="L3229" s="14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9">
        <f t="shared" si="203"/>
        <v>8.2417582417582409</v>
      </c>
      <c r="S3229" t="s">
        <v>8317</v>
      </c>
      <c r="T3229" t="s">
        <v>8318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200"/>
        <v>42323.70930555556</v>
      </c>
      <c r="L3230" s="14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</v>
      </c>
      <c r="R3230" s="9">
        <f t="shared" si="203"/>
        <v>39.362637362637365</v>
      </c>
      <c r="S3230" t="s">
        <v>8317</v>
      </c>
      <c r="T3230" t="s">
        <v>8318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200"/>
        <v>41933.291643518518</v>
      </c>
      <c r="L3231" s="14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107.87</v>
      </c>
      <c r="R3231" s="9">
        <f t="shared" si="203"/>
        <v>118.53296703296704</v>
      </c>
      <c r="S3231" t="s">
        <v>8317</v>
      </c>
      <c r="T3231" t="s">
        <v>8318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200"/>
        <v>41898.168125000004</v>
      </c>
      <c r="L3232" s="14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</v>
      </c>
      <c r="R3232" s="9">
        <f t="shared" si="203"/>
        <v>15.697802197802197</v>
      </c>
      <c r="S3232" t="s">
        <v>8317</v>
      </c>
      <c r="T3232" t="s">
        <v>8318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200"/>
        <v>42446.943831018521</v>
      </c>
      <c r="L3233" s="14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9">
        <f t="shared" si="203"/>
        <v>8.8461538461538467</v>
      </c>
      <c r="S3233" t="s">
        <v>8317</v>
      </c>
      <c r="T3233" t="s">
        <v>8318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200"/>
        <v>42463.81385416667</v>
      </c>
      <c r="L3234" s="14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131.19999999999999</v>
      </c>
      <c r="R3234" s="9">
        <f t="shared" si="203"/>
        <v>7.2087912087912089</v>
      </c>
      <c r="S3234" t="s">
        <v>8317</v>
      </c>
      <c r="T3234" t="s">
        <v>8318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200"/>
        <v>42766.805034722223</v>
      </c>
      <c r="L3235" s="14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9">
        <f t="shared" si="203"/>
        <v>32.637362637362635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200"/>
        <v>42734.789444444439</v>
      </c>
      <c r="L3236" s="14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</v>
      </c>
      <c r="R3236" s="9">
        <f t="shared" si="203"/>
        <v>22.064340659340658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200"/>
        <v>42522.347812499997</v>
      </c>
      <c r="L3237" s="14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103.21</v>
      </c>
      <c r="R3237" s="9">
        <f t="shared" si="203"/>
        <v>85.060439560439562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200"/>
        <v>42702.917048611111</v>
      </c>
      <c r="L3238" s="14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9">
        <f t="shared" si="203"/>
        <v>110.54945054945055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200"/>
        <v>42252.474351851852</v>
      </c>
      <c r="L3239" s="14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100.79</v>
      </c>
      <c r="R3239" s="9">
        <f t="shared" si="203"/>
        <v>193.82219780219779</v>
      </c>
      <c r="S3239" t="s">
        <v>8317</v>
      </c>
      <c r="T3239" t="s">
        <v>8318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200"/>
        <v>42156.510393518518</v>
      </c>
      <c r="L3240" s="14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</v>
      </c>
      <c r="R3240" s="9">
        <f t="shared" si="203"/>
        <v>17.280219780219781</v>
      </c>
      <c r="S3240" t="s">
        <v>8317</v>
      </c>
      <c r="T3240" t="s">
        <v>8318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200"/>
        <v>42278.089039351849</v>
      </c>
      <c r="L3241" s="14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105.92</v>
      </c>
      <c r="R3241" s="9">
        <f t="shared" si="203"/>
        <v>34.115274725274723</v>
      </c>
      <c r="S3241" t="s">
        <v>8317</v>
      </c>
      <c r="T3241" t="s">
        <v>8318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200"/>
        <v>42754.693842592591</v>
      </c>
      <c r="L3242" s="14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100.57</v>
      </c>
      <c r="R3242" s="9">
        <f t="shared" si="203"/>
        <v>16.576923076923077</v>
      </c>
      <c r="S3242" t="s">
        <v>8317</v>
      </c>
      <c r="T3242" t="s">
        <v>8318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200"/>
        <v>41893.324884259258</v>
      </c>
      <c r="L3243" s="14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115.31</v>
      </c>
      <c r="R3243" s="9">
        <f t="shared" si="203"/>
        <v>53.85164835164835</v>
      </c>
      <c r="S3243" t="s">
        <v>8317</v>
      </c>
      <c r="T3243" t="s">
        <v>8318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200"/>
        <v>41871.755694444444</v>
      </c>
      <c r="L3244" s="14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</v>
      </c>
      <c r="R3244" s="9">
        <f t="shared" si="203"/>
        <v>69.947362637362644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200"/>
        <v>42262.096782407403</v>
      </c>
      <c r="L3245" s="14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102.84</v>
      </c>
      <c r="R3245" s="9">
        <f t="shared" si="203"/>
        <v>45.203296703296701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200"/>
        <v>42675.694236111114</v>
      </c>
      <c r="L3246" s="14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102.94</v>
      </c>
      <c r="R3246" s="9">
        <f t="shared" si="203"/>
        <v>9.0494505494505493</v>
      </c>
      <c r="S3246" t="s">
        <v>8317</v>
      </c>
      <c r="T3246" t="s">
        <v>8318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200"/>
        <v>42135.60020833333</v>
      </c>
      <c r="L3247" s="14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</v>
      </c>
      <c r="R3247" s="9">
        <f t="shared" si="203"/>
        <v>120.35164835164835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200"/>
        <v>42230.472222222219</v>
      </c>
      <c r="L3248" s="14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</v>
      </c>
      <c r="R3248" s="9">
        <f t="shared" si="203"/>
        <v>61.109890109890109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200"/>
        <v>42167.434166666666</v>
      </c>
      <c r="L3249" s="14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9">
        <f t="shared" si="203"/>
        <v>14.541208791208792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200"/>
        <v>42068.888391203705</v>
      </c>
      <c r="L3250" s="14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</v>
      </c>
      <c r="R3250" s="9">
        <f t="shared" si="203"/>
        <v>66.456043956043956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200"/>
        <v>42145.746689814812</v>
      </c>
      <c r="L3251" s="14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104.93</v>
      </c>
      <c r="R3251" s="9">
        <f t="shared" si="203"/>
        <v>31.708791208791208</v>
      </c>
      <c r="S3251" t="s">
        <v>8317</v>
      </c>
      <c r="T3251" t="s">
        <v>8318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200"/>
        <v>41918.742175925923</v>
      </c>
      <c r="L3252" s="14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</v>
      </c>
      <c r="R3252" s="9">
        <f t="shared" si="203"/>
        <v>139.49450549450549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200"/>
        <v>42146.731087962966</v>
      </c>
      <c r="L3253" s="14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</v>
      </c>
      <c r="R3253" s="9">
        <f t="shared" si="203"/>
        <v>9.1263736263736259</v>
      </c>
      <c r="S3253" t="s">
        <v>8317</v>
      </c>
      <c r="T3253" t="s">
        <v>8318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200"/>
        <v>42590.472685185188</v>
      </c>
      <c r="L3254" s="14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</v>
      </c>
      <c r="R3254" s="9">
        <f t="shared" si="203"/>
        <v>15.802197802197803</v>
      </c>
      <c r="S3254" t="s">
        <v>8317</v>
      </c>
      <c r="T3254" t="s">
        <v>8318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200"/>
        <v>42602.576712962968</v>
      </c>
      <c r="L3255" s="14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101.83</v>
      </c>
      <c r="R3255" s="9">
        <f t="shared" si="203"/>
        <v>111.89560439560439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200"/>
        <v>42059.085752314815</v>
      </c>
      <c r="L3256" s="14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101.26</v>
      </c>
      <c r="R3256" s="9">
        <f t="shared" si="203"/>
        <v>72.32692307692308</v>
      </c>
      <c r="S3256" t="s">
        <v>8317</v>
      </c>
      <c r="T3256" t="s">
        <v>8318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200"/>
        <v>41889.768229166664</v>
      </c>
      <c r="L3257" s="14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9">
        <f t="shared" si="203"/>
        <v>2.8846153846153846</v>
      </c>
      <c r="S3257" t="s">
        <v>8317</v>
      </c>
      <c r="T3257" t="s">
        <v>8318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200"/>
        <v>42144.573807870373</v>
      </c>
      <c r="L3258" s="14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9">
        <f t="shared" si="203"/>
        <v>70.362637362637358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200"/>
        <v>42758.559629629628</v>
      </c>
      <c r="L3259" s="14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106.3</v>
      </c>
      <c r="R3259" s="9">
        <f t="shared" si="203"/>
        <v>11.681263736263736</v>
      </c>
      <c r="S3259" t="s">
        <v>8317</v>
      </c>
      <c r="T3259" t="s">
        <v>8318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200"/>
        <v>41982.887280092589</v>
      </c>
      <c r="L3260" s="14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</v>
      </c>
      <c r="R3260" s="9">
        <f t="shared" si="203"/>
        <v>40.467032967032964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200"/>
        <v>42614.760937500003</v>
      </c>
      <c r="L3261" s="14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106.17</v>
      </c>
      <c r="R3261" s="9">
        <f t="shared" si="203"/>
        <v>134.16813186813187</v>
      </c>
      <c r="S3261" t="s">
        <v>8317</v>
      </c>
      <c r="T3261" t="s">
        <v>8318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200"/>
        <v>42303.672662037032</v>
      </c>
      <c r="L3262" s="14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</v>
      </c>
      <c r="R3262" s="9">
        <f t="shared" si="203"/>
        <v>30.010989010989011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200"/>
        <v>42171.725416666668</v>
      </c>
      <c r="L3263" s="14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</v>
      </c>
      <c r="R3263" s="9">
        <f t="shared" si="203"/>
        <v>18.214285714285715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200"/>
        <v>41964.315532407403</v>
      </c>
      <c r="L3264" s="14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</v>
      </c>
      <c r="R3264" s="9">
        <f t="shared" si="203"/>
        <v>69.071428571428569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200"/>
        <v>42284.516064814816</v>
      </c>
      <c r="L3265" s="14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112.17</v>
      </c>
      <c r="R3265" s="9">
        <f t="shared" si="203"/>
        <v>15.407472527472526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si="200"/>
        <v>42016.800208333334</v>
      </c>
      <c r="L3266" s="14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 s="9">
        <f t="shared" si="203"/>
        <v>14.148351648351648</v>
      </c>
      <c r="S3266" t="s">
        <v>8317</v>
      </c>
      <c r="T3266" t="s">
        <v>8318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ref="K3267:K3330" si="204">(((J3267/60)/60)/24)+DATE(1970,1,1)</f>
        <v>42311.711979166663</v>
      </c>
      <c r="L3267" s="14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ROUND((E3267/D3267)*100,2)</f>
        <v>164</v>
      </c>
      <c r="R3267" s="9">
        <f t="shared" ref="R3267:R3330" si="207">E3267/182</f>
        <v>24.329670329670328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204"/>
        <v>42136.536134259266</v>
      </c>
      <c r="L3268" s="14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</v>
      </c>
      <c r="R3268" s="9">
        <f t="shared" si="207"/>
        <v>43.280219780219781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204"/>
        <v>42172.757638888885</v>
      </c>
      <c r="L3269" s="14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9">
        <f t="shared" si="207"/>
        <v>84.14835164835165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204"/>
        <v>42590.90425925926</v>
      </c>
      <c r="L3270" s="14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9">
        <f t="shared" si="207"/>
        <v>14.065934065934066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204"/>
        <v>42137.395798611105</v>
      </c>
      <c r="L3271" s="14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101.5</v>
      </c>
      <c r="R3271" s="9">
        <f t="shared" si="207"/>
        <v>44.615384615384613</v>
      </c>
      <c r="S3271" t="s">
        <v>8317</v>
      </c>
      <c r="T3271" t="s">
        <v>8318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204"/>
        <v>42167.533159722225</v>
      </c>
      <c r="L3272" s="14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101.67</v>
      </c>
      <c r="R3272" s="9">
        <f t="shared" si="207"/>
        <v>10.054945054945055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204"/>
        <v>41915.437210648146</v>
      </c>
      <c r="L3273" s="14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9">
        <f t="shared" si="207"/>
        <v>10.714285714285714</v>
      </c>
      <c r="S3273" t="s">
        <v>8317</v>
      </c>
      <c r="T3273" t="s">
        <v>8318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204"/>
        <v>42284.500104166669</v>
      </c>
      <c r="L3274" s="14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9">
        <f t="shared" si="207"/>
        <v>84.85164835164835</v>
      </c>
      <c r="S3274" t="s">
        <v>8317</v>
      </c>
      <c r="T3274" t="s">
        <v>8318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204"/>
        <v>42611.801412037035</v>
      </c>
      <c r="L3275" s="14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9">
        <f t="shared" si="207"/>
        <v>23.604395604395606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204"/>
        <v>42400.704537037032</v>
      </c>
      <c r="L3276" s="14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</v>
      </c>
      <c r="R3276" s="9">
        <f t="shared" si="207"/>
        <v>86.291208791208788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204"/>
        <v>42017.88045138889</v>
      </c>
      <c r="L3277" s="14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100.28</v>
      </c>
      <c r="R3277" s="9">
        <f t="shared" si="207"/>
        <v>9.9175824175824179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204"/>
        <v>42426.949988425928</v>
      </c>
      <c r="L3278" s="14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</v>
      </c>
      <c r="R3278" s="9">
        <f t="shared" si="207"/>
        <v>28.890109890109891</v>
      </c>
      <c r="S3278" t="s">
        <v>8317</v>
      </c>
      <c r="T3278" t="s">
        <v>8318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204"/>
        <v>41931.682939814818</v>
      </c>
      <c r="L3279" s="14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</v>
      </c>
      <c r="R3279" s="9">
        <f t="shared" si="207"/>
        <v>29.835164835164836</v>
      </c>
      <c r="S3279" t="s">
        <v>8317</v>
      </c>
      <c r="T3279" t="s">
        <v>8318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204"/>
        <v>42124.848414351851</v>
      </c>
      <c r="L3280" s="14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9">
        <f t="shared" si="207"/>
        <v>14.203296703296703</v>
      </c>
      <c r="S3280" t="s">
        <v>8317</v>
      </c>
      <c r="T3280" t="s">
        <v>8318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204"/>
        <v>42431.102534722217</v>
      </c>
      <c r="L3281" s="14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114.28</v>
      </c>
      <c r="R3281" s="9">
        <f t="shared" si="207"/>
        <v>36.417582417582416</v>
      </c>
      <c r="S3281" t="s">
        <v>8317</v>
      </c>
      <c r="T3281" t="s">
        <v>8318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204"/>
        <v>42121.756921296299</v>
      </c>
      <c r="L3282" s="14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9">
        <f t="shared" si="207"/>
        <v>11.318681318681319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204"/>
        <v>42219.019733796296</v>
      </c>
      <c r="L3283" s="14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9">
        <f t="shared" si="207"/>
        <v>33.406593406593409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204"/>
        <v>42445.19430555556</v>
      </c>
      <c r="L3284" s="14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102.65</v>
      </c>
      <c r="R3284" s="9">
        <f t="shared" si="207"/>
        <v>174.83791208791209</v>
      </c>
      <c r="S3284" t="s">
        <v>8317</v>
      </c>
      <c r="T3284" t="s">
        <v>8318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204"/>
        <v>42379.74418981481</v>
      </c>
      <c r="L3285" s="14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</v>
      </c>
      <c r="R3285" s="9">
        <f t="shared" si="207"/>
        <v>4.604395604395604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204"/>
        <v>42380.884872685187</v>
      </c>
      <c r="L3286" s="14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9">
        <f t="shared" si="207"/>
        <v>16.747252747252748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204"/>
        <v>42762.942430555559</v>
      </c>
      <c r="L3287" s="14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</v>
      </c>
      <c r="R3287" s="9">
        <f t="shared" si="207"/>
        <v>30.791208791208792</v>
      </c>
      <c r="S3287" t="s">
        <v>8317</v>
      </c>
      <c r="T3287" t="s">
        <v>8318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204"/>
        <v>42567.840069444443</v>
      </c>
      <c r="L3288" s="14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101.77</v>
      </c>
      <c r="R3288" s="9">
        <f t="shared" si="207"/>
        <v>83.873626373626379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204"/>
        <v>42311.750324074077</v>
      </c>
      <c r="L3289" s="14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9">
        <f t="shared" si="207"/>
        <v>13.736263736263735</v>
      </c>
      <c r="S3289" t="s">
        <v>8317</v>
      </c>
      <c r="T3289" t="s">
        <v>8318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204"/>
        <v>42505.774479166663</v>
      </c>
      <c r="L3290" s="14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</v>
      </c>
      <c r="R3290" s="9">
        <f t="shared" si="207"/>
        <v>55.090604395604394</v>
      </c>
      <c r="S3290" t="s">
        <v>8317</v>
      </c>
      <c r="T3290" t="s">
        <v>8318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204"/>
        <v>42758.368078703701</v>
      </c>
      <c r="L3291" s="14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</v>
      </c>
      <c r="R3291" s="9">
        <f t="shared" si="207"/>
        <v>3.6550000000000002</v>
      </c>
      <c r="S3291" t="s">
        <v>8317</v>
      </c>
      <c r="T3291" t="s">
        <v>8318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204"/>
        <v>42775.51494212963</v>
      </c>
      <c r="L3292" s="14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9">
        <f t="shared" si="207"/>
        <v>13.318681318681319</v>
      </c>
      <c r="S3292" t="s">
        <v>8317</v>
      </c>
      <c r="T3292" t="s">
        <v>8318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204"/>
        <v>42232.702546296292</v>
      </c>
      <c r="L3293" s="14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114</v>
      </c>
      <c r="R3293" s="9">
        <f t="shared" si="207"/>
        <v>3.1318681318681318</v>
      </c>
      <c r="S3293" t="s">
        <v>8317</v>
      </c>
      <c r="T3293" t="s">
        <v>8318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204"/>
        <v>42282.770231481481</v>
      </c>
      <c r="L3294" s="14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286.14</v>
      </c>
      <c r="R3294" s="9">
        <f t="shared" si="207"/>
        <v>1.5879120879120878</v>
      </c>
      <c r="S3294" t="s">
        <v>8317</v>
      </c>
      <c r="T3294" t="s">
        <v>8318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204"/>
        <v>42768.425370370373</v>
      </c>
      <c r="L3295" s="14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</v>
      </c>
      <c r="R3295" s="9">
        <f t="shared" si="207"/>
        <v>42.142857142857146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204"/>
        <v>42141.541134259256</v>
      </c>
      <c r="L3296" s="14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</v>
      </c>
      <c r="R3296" s="9">
        <f t="shared" si="207"/>
        <v>3.901098901098901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204"/>
        <v>42609.442465277782</v>
      </c>
      <c r="L3297" s="14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102.86</v>
      </c>
      <c r="R3297" s="9">
        <f t="shared" si="207"/>
        <v>3.9560989010989012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204"/>
        <v>42309.756620370375</v>
      </c>
      <c r="L3298" s="14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144.07</v>
      </c>
      <c r="R3298" s="9">
        <f t="shared" si="207"/>
        <v>11.873626373626374</v>
      </c>
      <c r="S3298" t="s">
        <v>8317</v>
      </c>
      <c r="T3298" t="s">
        <v>8318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204"/>
        <v>42193.771481481483</v>
      </c>
      <c r="L3299" s="14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</v>
      </c>
      <c r="R3299" s="9">
        <f t="shared" si="207"/>
        <v>30.241758241758241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204"/>
        <v>42239.957962962959</v>
      </c>
      <c r="L3300" s="14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9">
        <f t="shared" si="207"/>
        <v>55.895604395604394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204"/>
        <v>42261.917395833334</v>
      </c>
      <c r="L3301" s="14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116.2</v>
      </c>
      <c r="R3301" s="9">
        <f t="shared" si="207"/>
        <v>19.153846153846153</v>
      </c>
      <c r="S3301" t="s">
        <v>8317</v>
      </c>
      <c r="T3301" t="s">
        <v>8318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204"/>
        <v>42102.743773148148</v>
      </c>
      <c r="L3302" s="14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136.16999999999999</v>
      </c>
      <c r="R3302" s="9">
        <f t="shared" si="207"/>
        <v>22.445054945054945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204"/>
        <v>42538.73583333334</v>
      </c>
      <c r="L3303" s="14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133.47</v>
      </c>
      <c r="R3303" s="9">
        <f t="shared" si="207"/>
        <v>22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204"/>
        <v>42681.35157407407</v>
      </c>
      <c r="L3304" s="14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</v>
      </c>
      <c r="R3304" s="9">
        <f t="shared" si="207"/>
        <v>47.719780219780219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204"/>
        <v>42056.65143518518</v>
      </c>
      <c r="L3305" s="14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115.89</v>
      </c>
      <c r="R3305" s="9">
        <f t="shared" si="207"/>
        <v>11.461538461538462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204"/>
        <v>42696.624444444446</v>
      </c>
      <c r="L3306" s="14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104.52</v>
      </c>
      <c r="R3306" s="9">
        <f t="shared" si="207"/>
        <v>86.140109890109883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204"/>
        <v>42186.855879629627</v>
      </c>
      <c r="L3307" s="14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102.03</v>
      </c>
      <c r="R3307" s="9">
        <f t="shared" si="207"/>
        <v>22.423076923076923</v>
      </c>
      <c r="S3307" t="s">
        <v>8317</v>
      </c>
      <c r="T3307" t="s">
        <v>8318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204"/>
        <v>42493.219236111108</v>
      </c>
      <c r="L3308" s="14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</v>
      </c>
      <c r="R3308" s="9">
        <f t="shared" si="207"/>
        <v>14.450549450549451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204"/>
        <v>42475.057164351849</v>
      </c>
      <c r="L3309" s="14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106.68</v>
      </c>
      <c r="R3309" s="9">
        <f t="shared" si="207"/>
        <v>5.8615384615384611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204"/>
        <v>42452.876909722225</v>
      </c>
      <c r="L3310" s="14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122.29</v>
      </c>
      <c r="R3310" s="9">
        <f t="shared" si="207"/>
        <v>23.516483516483518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204"/>
        <v>42628.650208333333</v>
      </c>
      <c r="L3311" s="14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159.43</v>
      </c>
      <c r="R3311" s="9">
        <f t="shared" si="207"/>
        <v>3.0659340659340661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204"/>
        <v>42253.928530092591</v>
      </c>
      <c r="L3312" s="14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100.08</v>
      </c>
      <c r="R3312" s="9">
        <f t="shared" si="207"/>
        <v>35.741758241758241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204"/>
        <v>42264.29178240741</v>
      </c>
      <c r="L3313" s="14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9">
        <f t="shared" si="207"/>
        <v>15.087912087912088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204"/>
        <v>42664.809560185182</v>
      </c>
      <c r="L3314" s="14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100.04</v>
      </c>
      <c r="R3314" s="9">
        <f t="shared" si="207"/>
        <v>13.741758241758241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204"/>
        <v>42382.244409722218</v>
      </c>
      <c r="L3315" s="14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</v>
      </c>
      <c r="R3315" s="9">
        <f t="shared" si="207"/>
        <v>12.752747252747254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204"/>
        <v>42105.267488425925</v>
      </c>
      <c r="L3316" s="14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9">
        <f t="shared" si="207"/>
        <v>9.2637362637362646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204"/>
        <v>42466.303715277783</v>
      </c>
      <c r="L3317" s="14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</v>
      </c>
      <c r="R3317" s="9">
        <f t="shared" si="207"/>
        <v>24.175824175824175</v>
      </c>
      <c r="S3317" t="s">
        <v>8317</v>
      </c>
      <c r="T3317" t="s">
        <v>8318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204"/>
        <v>41826.871238425927</v>
      </c>
      <c r="L3318" s="14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100.09</v>
      </c>
      <c r="R3318" s="9">
        <f t="shared" si="207"/>
        <v>64.54494505494506</v>
      </c>
      <c r="S3318" t="s">
        <v>8317</v>
      </c>
      <c r="T3318" t="s">
        <v>8318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204"/>
        <v>42499.039629629624</v>
      </c>
      <c r="L3319" s="14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</v>
      </c>
      <c r="R3319" s="9">
        <f t="shared" si="207"/>
        <v>6.1263736263736268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204"/>
        <v>42431.302002314813</v>
      </c>
      <c r="L3320" s="14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9">
        <f t="shared" si="207"/>
        <v>13.802197802197803</v>
      </c>
      <c r="S3320" t="s">
        <v>8317</v>
      </c>
      <c r="T3320" t="s">
        <v>8318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204"/>
        <v>41990.585486111115</v>
      </c>
      <c r="L3321" s="14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9">
        <f t="shared" si="207"/>
        <v>2.9670329670329672</v>
      </c>
      <c r="S3321" t="s">
        <v>8317</v>
      </c>
      <c r="T3321" t="s">
        <v>8318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204"/>
        <v>42513.045798611114</v>
      </c>
      <c r="L3322" s="14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9">
        <f t="shared" si="207"/>
        <v>13.873626373626374</v>
      </c>
      <c r="S3322" t="s">
        <v>8317</v>
      </c>
      <c r="T3322" t="s">
        <v>8318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204"/>
        <v>41914.100289351853</v>
      </c>
      <c r="L3323" s="14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9">
        <f t="shared" si="207"/>
        <v>2.9505494505494507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204"/>
        <v>42521.010370370372</v>
      </c>
      <c r="L3324" s="14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101.52</v>
      </c>
      <c r="R3324" s="9">
        <f t="shared" si="207"/>
        <v>18.406593406593405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204"/>
        <v>42608.36583333333</v>
      </c>
      <c r="L3325" s="14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125.9</v>
      </c>
      <c r="R3325" s="9">
        <f t="shared" si="207"/>
        <v>6.9175824175824179</v>
      </c>
      <c r="S3325" t="s">
        <v>8317</v>
      </c>
      <c r="T3325" t="s">
        <v>8318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204"/>
        <v>42512.58321759259</v>
      </c>
      <c r="L3326" s="14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101.67</v>
      </c>
      <c r="R3326" s="9">
        <f t="shared" si="207"/>
        <v>8.3791208791208796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204"/>
        <v>42064.785613425927</v>
      </c>
      <c r="L3327" s="14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9">
        <f t="shared" si="207"/>
        <v>2.4725274725274726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204"/>
        <v>42041.714178240742</v>
      </c>
      <c r="L3328" s="14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101.38</v>
      </c>
      <c r="R3328" s="9">
        <f t="shared" si="207"/>
        <v>44.560439560439562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204"/>
        <v>42468.374606481477</v>
      </c>
      <c r="L3329" s="14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9">
        <f t="shared" si="207"/>
        <v>4.4505494505494507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si="204"/>
        <v>41822.57503472222</v>
      </c>
      <c r="L3330" s="14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146.38999999999999</v>
      </c>
      <c r="R3330" s="9">
        <f t="shared" si="207"/>
        <v>14.478021978021978</v>
      </c>
      <c r="S3330" t="s">
        <v>8317</v>
      </c>
      <c r="T3330" t="s">
        <v>8318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ref="K3331:K3394" si="208">(((J3331/60)/60)/24)+DATE(1970,1,1)</f>
        <v>41837.323009259257</v>
      </c>
      <c r="L3331" s="14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ROUND((E3331/D3331)*100,2)</f>
        <v>116.8</v>
      </c>
      <c r="R3331" s="9">
        <f t="shared" ref="R3331:R3394" si="211">E3331/182</f>
        <v>6.4175824175824179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208"/>
        <v>42065.887361111112</v>
      </c>
      <c r="L3332" s="14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106.27</v>
      </c>
      <c r="R3332" s="9">
        <f t="shared" si="211"/>
        <v>8.7582417582417591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208"/>
        <v>42248.697754629626</v>
      </c>
      <c r="L3333" s="14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9">
        <f t="shared" si="211"/>
        <v>28.714285714285715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208"/>
        <v>41809.860300925924</v>
      </c>
      <c r="L3334" s="14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9">
        <f t="shared" si="211"/>
        <v>32.967032967032964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208"/>
        <v>42148.676851851851</v>
      </c>
      <c r="L3335" s="14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</v>
      </c>
      <c r="R3335" s="9">
        <f t="shared" si="211"/>
        <v>20.109890109890109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208"/>
        <v>42185.521087962959</v>
      </c>
      <c r="L3336" s="14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</v>
      </c>
      <c r="R3336" s="9">
        <f t="shared" si="211"/>
        <v>29.483516483516482</v>
      </c>
      <c r="S3336" t="s">
        <v>8317</v>
      </c>
      <c r="T3336" t="s">
        <v>8318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208"/>
        <v>41827.674143518518</v>
      </c>
      <c r="L3337" s="14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</v>
      </c>
      <c r="R3337" s="9">
        <f t="shared" si="211"/>
        <v>27.560439560439562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208"/>
        <v>42437.398680555561</v>
      </c>
      <c r="L3338" s="14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9">
        <f t="shared" si="211"/>
        <v>1.3736263736263736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208"/>
        <v>41901.282025462962</v>
      </c>
      <c r="L3339" s="14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9">
        <f t="shared" si="211"/>
        <v>15.137362637362637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208"/>
        <v>42769.574999999997</v>
      </c>
      <c r="L3340" s="14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9">
        <f t="shared" si="211"/>
        <v>84.214285714285708</v>
      </c>
      <c r="S3340" t="s">
        <v>8317</v>
      </c>
      <c r="T3340" t="s">
        <v>8318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208"/>
        <v>42549.665717592594</v>
      </c>
      <c r="L3341" s="14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</v>
      </c>
      <c r="R3341" s="9">
        <f t="shared" si="211"/>
        <v>45.868131868131869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208"/>
        <v>42685.974004629628</v>
      </c>
      <c r="L3342" s="14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138.16999999999999</v>
      </c>
      <c r="R3342" s="9">
        <f t="shared" si="211"/>
        <v>22.774725274725274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208"/>
        <v>42510.798854166671</v>
      </c>
      <c r="L3343" s="14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9">
        <f t="shared" si="211"/>
        <v>18.406593406593405</v>
      </c>
      <c r="S3343" t="s">
        <v>8317</v>
      </c>
      <c r="T3343" t="s">
        <v>8318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208"/>
        <v>42062.296412037031</v>
      </c>
      <c r="L3344" s="14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101.67</v>
      </c>
      <c r="R3344" s="9">
        <f t="shared" si="211"/>
        <v>33.516483516483518</v>
      </c>
      <c r="S3344" t="s">
        <v>8317</v>
      </c>
      <c r="T3344" t="s">
        <v>8318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208"/>
        <v>42452.916481481487</v>
      </c>
      <c r="L3345" s="14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171.43</v>
      </c>
      <c r="R3345" s="9">
        <f t="shared" si="211"/>
        <v>6.5934065934065931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208"/>
        <v>41851.200150462959</v>
      </c>
      <c r="L3346" s="14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</v>
      </c>
      <c r="R3346" s="9">
        <f t="shared" si="211"/>
        <v>25.082417582417584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208"/>
        <v>42053.106111111112</v>
      </c>
      <c r="L3347" s="14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9">
        <f t="shared" si="211"/>
        <v>3.5714285714285716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208"/>
        <v>42054.024421296301</v>
      </c>
      <c r="L3348" s="14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</v>
      </c>
      <c r="R3348" s="9">
        <f t="shared" si="211"/>
        <v>9.0659340659340657</v>
      </c>
      <c r="S3348" t="s">
        <v>8317</v>
      </c>
      <c r="T3348" t="s">
        <v>8318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208"/>
        <v>42484.551550925928</v>
      </c>
      <c r="L3349" s="14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119.45</v>
      </c>
      <c r="R3349" s="9">
        <f t="shared" si="211"/>
        <v>13.126373626373626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208"/>
        <v>42466.558796296296</v>
      </c>
      <c r="L3350" s="14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</v>
      </c>
      <c r="R3350" s="9">
        <f t="shared" si="211"/>
        <v>30.307692307692307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208"/>
        <v>42513.110787037032</v>
      </c>
      <c r="L3351" s="14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9">
        <f t="shared" si="211"/>
        <v>8.4285714285714288</v>
      </c>
      <c r="S3351" t="s">
        <v>8317</v>
      </c>
      <c r="T3351" t="s">
        <v>8318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208"/>
        <v>42302.701516203699</v>
      </c>
      <c r="L3352" s="14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104.43</v>
      </c>
      <c r="R3352" s="9">
        <f t="shared" si="211"/>
        <v>20.082417582417584</v>
      </c>
      <c r="S3352" t="s">
        <v>8317</v>
      </c>
      <c r="T3352" t="s">
        <v>8318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208"/>
        <v>41806.395428240743</v>
      </c>
      <c r="L3353" s="14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9">
        <f t="shared" si="211"/>
        <v>27.774725274725274</v>
      </c>
      <c r="S3353" t="s">
        <v>8317</v>
      </c>
      <c r="T3353" t="s">
        <v>8318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208"/>
        <v>42495.992800925931</v>
      </c>
      <c r="L3354" s="14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9">
        <f t="shared" si="211"/>
        <v>29.53846153846154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208"/>
        <v>42479.432291666672</v>
      </c>
      <c r="L3355" s="14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9">
        <f t="shared" si="211"/>
        <v>8.6538461538461533</v>
      </c>
      <c r="S3355" t="s">
        <v>8317</v>
      </c>
      <c r="T3355" t="s">
        <v>8318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208"/>
        <v>42270.7269212963</v>
      </c>
      <c r="L3356" s="14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</v>
      </c>
      <c r="R3356" s="9">
        <f t="shared" si="211"/>
        <v>16.802197802197803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208"/>
        <v>42489.619525462964</v>
      </c>
      <c r="L3357" s="14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126.29</v>
      </c>
      <c r="R3357" s="9">
        <f t="shared" si="211"/>
        <v>12.142857142857142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208"/>
        <v>42536.815648148149</v>
      </c>
      <c r="L3358" s="14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9">
        <f t="shared" si="211"/>
        <v>8.3571428571428577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208"/>
        <v>41822.417939814812</v>
      </c>
      <c r="L3359" s="14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9">
        <f t="shared" si="211"/>
        <v>11.098901098901099</v>
      </c>
      <c r="S3359" t="s">
        <v>8317</v>
      </c>
      <c r="T3359" t="s">
        <v>8318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208"/>
        <v>41932.311099537037</v>
      </c>
      <c r="L3360" s="14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</v>
      </c>
      <c r="R3360" s="9">
        <f t="shared" si="211"/>
        <v>56.587912087912088</v>
      </c>
      <c r="S3360" t="s">
        <v>8317</v>
      </c>
      <c r="T3360" t="s">
        <v>8318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208"/>
        <v>42746.057106481487</v>
      </c>
      <c r="L3361" s="14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9">
        <f t="shared" si="211"/>
        <v>23.35164835164835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208"/>
        <v>42697.082673611112</v>
      </c>
      <c r="L3362" s="14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101.38</v>
      </c>
      <c r="R3362" s="9">
        <f t="shared" si="211"/>
        <v>50.131868131868131</v>
      </c>
      <c r="S3362" t="s">
        <v>8317</v>
      </c>
      <c r="T3362" t="s">
        <v>8318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208"/>
        <v>41866.025347222225</v>
      </c>
      <c r="L3363" s="14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</v>
      </c>
      <c r="R3363" s="9">
        <f t="shared" si="211"/>
        <v>31.170329670329672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208"/>
        <v>42056.091631944444</v>
      </c>
      <c r="L3364" s="14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</v>
      </c>
      <c r="R3364" s="9">
        <f t="shared" si="211"/>
        <v>5.9890109890109891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208"/>
        <v>41851.771354166667</v>
      </c>
      <c r="L3365" s="14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101.42</v>
      </c>
      <c r="R3365" s="9">
        <f t="shared" si="211"/>
        <v>43.18681318681319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208"/>
        <v>42422.977418981478</v>
      </c>
      <c r="L3366" s="14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</v>
      </c>
      <c r="R3366" s="9">
        <f t="shared" si="211"/>
        <v>17.46153846153846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208"/>
        <v>42321.101759259262</v>
      </c>
      <c r="L3367" s="14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9">
        <f t="shared" si="211"/>
        <v>14.285714285714286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208"/>
        <v>42107.067557870367</v>
      </c>
      <c r="L3368" s="14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9">
        <f t="shared" si="211"/>
        <v>6.0714285714285712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208"/>
        <v>42192.933958333335</v>
      </c>
      <c r="L3369" s="14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118.67</v>
      </c>
      <c r="R3369" s="9">
        <f t="shared" si="211"/>
        <v>4.8901098901098905</v>
      </c>
      <c r="S3369" t="s">
        <v>8317</v>
      </c>
      <c r="T3369" t="s">
        <v>8318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208"/>
        <v>41969.199756944443</v>
      </c>
      <c r="L3370" s="14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</v>
      </c>
      <c r="R3370" s="9">
        <f t="shared" si="211"/>
        <v>5.7472527472527473</v>
      </c>
      <c r="S3370" t="s">
        <v>8317</v>
      </c>
      <c r="T3370" t="s">
        <v>8318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208"/>
        <v>42690.041435185187</v>
      </c>
      <c r="L3371" s="14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103.9</v>
      </c>
      <c r="R3371" s="9">
        <f t="shared" si="211"/>
        <v>28.543956043956044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208"/>
        <v>42690.334317129629</v>
      </c>
      <c r="L3372" s="14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</v>
      </c>
      <c r="R3372" s="9">
        <f t="shared" si="211"/>
        <v>9.7032967032967026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208"/>
        <v>42312.874594907407</v>
      </c>
      <c r="L3373" s="14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9">
        <f t="shared" si="211"/>
        <v>1.5219780219780219</v>
      </c>
      <c r="S3373" t="s">
        <v>8317</v>
      </c>
      <c r="T3373" t="s">
        <v>8318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208"/>
        <v>41855.548101851848</v>
      </c>
      <c r="L3374" s="14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103.5</v>
      </c>
      <c r="R3374" s="9">
        <f t="shared" si="211"/>
        <v>5.686813186813187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208"/>
        <v>42179.854629629626</v>
      </c>
      <c r="L3375" s="14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9">
        <f t="shared" si="211"/>
        <v>11.016483516483516</v>
      </c>
      <c r="S3375" t="s">
        <v>8317</v>
      </c>
      <c r="T3375" t="s">
        <v>8318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208"/>
        <v>42275.731666666667</v>
      </c>
      <c r="L3376" s="14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</v>
      </c>
      <c r="R3376" s="9">
        <f t="shared" si="211"/>
        <v>20.494505494505493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208"/>
        <v>41765.610798611109</v>
      </c>
      <c r="L3377" s="14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9">
        <f t="shared" si="211"/>
        <v>16.483516483516482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208"/>
        <v>42059.701319444444</v>
      </c>
      <c r="L3378" s="14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</v>
      </c>
      <c r="R3378" s="9">
        <f t="shared" si="211"/>
        <v>43.96153846153846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208"/>
        <v>42053.732627314821</v>
      </c>
      <c r="L3379" s="14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9">
        <f t="shared" si="211"/>
        <v>44.417582417582416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208"/>
        <v>41858.355393518519</v>
      </c>
      <c r="L3380" s="14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107.64</v>
      </c>
      <c r="R3380" s="9">
        <f t="shared" si="211"/>
        <v>3.2527472527472527</v>
      </c>
      <c r="S3380" t="s">
        <v>8317</v>
      </c>
      <c r="T3380" t="s">
        <v>8318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208"/>
        <v>42225.513888888891</v>
      </c>
      <c r="L3381" s="14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103.65</v>
      </c>
      <c r="R3381" s="9">
        <f t="shared" si="211"/>
        <v>11.390109890109891</v>
      </c>
      <c r="S3381" t="s">
        <v>8317</v>
      </c>
      <c r="T3381" t="s">
        <v>8318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208"/>
        <v>41937.95344907407</v>
      </c>
      <c r="L3382" s="14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</v>
      </c>
      <c r="R3382" s="9">
        <f t="shared" si="211"/>
        <v>17.214285714285715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208"/>
        <v>42044.184988425928</v>
      </c>
      <c r="L3383" s="14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9">
        <f t="shared" si="211"/>
        <v>22.472527472527471</v>
      </c>
      <c r="S3383" t="s">
        <v>8317</v>
      </c>
      <c r="T3383" t="s">
        <v>8318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208"/>
        <v>42559.431203703702</v>
      </c>
      <c r="L3384" s="14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</v>
      </c>
      <c r="R3384" s="9">
        <f t="shared" si="211"/>
        <v>19.373626373626372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208"/>
        <v>42524.782638888893</v>
      </c>
      <c r="L3385" s="14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</v>
      </c>
      <c r="R3385" s="9">
        <f t="shared" si="211"/>
        <v>10.741758241758241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208"/>
        <v>42292.087592592594</v>
      </c>
      <c r="L3386" s="14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</v>
      </c>
      <c r="R3386" s="9">
        <f t="shared" si="211"/>
        <v>32.970659340659338</v>
      </c>
      <c r="S3386" t="s">
        <v>8317</v>
      </c>
      <c r="T3386" t="s">
        <v>8318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208"/>
        <v>41953.8675</v>
      </c>
      <c r="L3387" s="14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9">
        <f t="shared" si="211"/>
        <v>10.989010989010989</v>
      </c>
      <c r="S3387" t="s">
        <v>8317</v>
      </c>
      <c r="T3387" t="s">
        <v>8318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208"/>
        <v>41946.644745370373</v>
      </c>
      <c r="L3388" s="14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9">
        <f t="shared" si="211"/>
        <v>11.538461538461538</v>
      </c>
      <c r="S3388" t="s">
        <v>8317</v>
      </c>
      <c r="T3388" t="s">
        <v>8318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208"/>
        <v>41947.762592592589</v>
      </c>
      <c r="L3389" s="14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116.87</v>
      </c>
      <c r="R3389" s="9">
        <f t="shared" si="211"/>
        <v>19.263736263736263</v>
      </c>
      <c r="S3389" t="s">
        <v>8317</v>
      </c>
      <c r="T3389" t="s">
        <v>8318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208"/>
        <v>42143.461122685185</v>
      </c>
      <c r="L3390" s="14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9">
        <f t="shared" si="211"/>
        <v>8.5549450549450547</v>
      </c>
      <c r="S3390" t="s">
        <v>8317</v>
      </c>
      <c r="T3390" t="s">
        <v>8318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208"/>
        <v>42494.563449074078</v>
      </c>
      <c r="L3391" s="14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9">
        <f t="shared" si="211"/>
        <v>62.912087912087912</v>
      </c>
      <c r="S3391" t="s">
        <v>8317</v>
      </c>
      <c r="T3391" t="s">
        <v>8318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208"/>
        <v>41815.774826388886</v>
      </c>
      <c r="L3392" s="14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9">
        <f t="shared" si="211"/>
        <v>8.4395604395604398</v>
      </c>
      <c r="S3392" t="s">
        <v>8317</v>
      </c>
      <c r="T3392" t="s">
        <v>8318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208"/>
        <v>41830.545694444445</v>
      </c>
      <c r="L3393" s="14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9">
        <f t="shared" si="211"/>
        <v>6.1263736263736268</v>
      </c>
      <c r="S3393" t="s">
        <v>8317</v>
      </c>
      <c r="T3393" t="s">
        <v>8318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si="208"/>
        <v>42446.845543981486</v>
      </c>
      <c r="L3394" s="14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 s="9">
        <f t="shared" si="211"/>
        <v>2.7472527472527473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ref="K3395:K3458" si="212">(((J3395/60)/60)/24)+DATE(1970,1,1)</f>
        <v>41923.921643518523</v>
      </c>
      <c r="L3395" s="14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ROUND((E3395/D3395)*100,2)</f>
        <v>105.8</v>
      </c>
      <c r="R3395" s="9">
        <f t="shared" ref="R3395:R3458" si="215">E3395/182</f>
        <v>8.719780219780219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212"/>
        <v>41817.59542824074</v>
      </c>
      <c r="L3396" s="14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142.36000000000001</v>
      </c>
      <c r="R3396" s="9">
        <f t="shared" si="215"/>
        <v>4.302197802197802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212"/>
        <v>42140.712314814817</v>
      </c>
      <c r="L3397" s="14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9">
        <f t="shared" si="215"/>
        <v>5.0549450549450547</v>
      </c>
      <c r="S3397" t="s">
        <v>8317</v>
      </c>
      <c r="T3397" t="s">
        <v>8318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212"/>
        <v>41764.44663194444</v>
      </c>
      <c r="L3398" s="14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</v>
      </c>
      <c r="R3398" s="9">
        <f t="shared" si="215"/>
        <v>8.5989010989010985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212"/>
        <v>42378.478344907402</v>
      </c>
      <c r="L3399" s="14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</v>
      </c>
      <c r="R3399" s="9">
        <f t="shared" si="215"/>
        <v>1.5384615384615385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212"/>
        <v>41941.75203703704</v>
      </c>
      <c r="L3400" s="14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111.08</v>
      </c>
      <c r="R3400" s="9">
        <f t="shared" si="215"/>
        <v>24.412087912087912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212"/>
        <v>42026.920428240745</v>
      </c>
      <c r="L3401" s="14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</v>
      </c>
      <c r="R3401" s="9">
        <f t="shared" si="215"/>
        <v>6.8406593406593403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212"/>
        <v>41834.953865740739</v>
      </c>
      <c r="L3402" s="14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9">
        <f t="shared" si="215"/>
        <v>55.170329670329672</v>
      </c>
      <c r="S3402" t="s">
        <v>8317</v>
      </c>
      <c r="T3402" t="s">
        <v>8318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212"/>
        <v>42193.723912037036</v>
      </c>
      <c r="L3403" s="14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</v>
      </c>
      <c r="R3403" s="9">
        <f t="shared" si="215"/>
        <v>16.23076923076923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212"/>
        <v>42290.61855324074</v>
      </c>
      <c r="L3404" s="14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109.77</v>
      </c>
      <c r="R3404" s="9">
        <f t="shared" si="215"/>
        <v>90.467032967032964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212"/>
        <v>42150.462083333332</v>
      </c>
      <c r="L3405" s="14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9">
        <f t="shared" si="215"/>
        <v>10.989010989010989</v>
      </c>
      <c r="S3405" t="s">
        <v>8317</v>
      </c>
      <c r="T3405" t="s">
        <v>8318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212"/>
        <v>42152.503495370373</v>
      </c>
      <c r="L3406" s="14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9">
        <f t="shared" si="215"/>
        <v>3.3516483516483517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212"/>
        <v>42410.017199074078</v>
      </c>
      <c r="L3407" s="14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</v>
      </c>
      <c r="R3407" s="9">
        <f t="shared" si="215"/>
        <v>2.6456043956043955</v>
      </c>
      <c r="S3407" t="s">
        <v>8317</v>
      </c>
      <c r="T3407" t="s">
        <v>8318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212"/>
        <v>41791.492777777778</v>
      </c>
      <c r="L3408" s="14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</v>
      </c>
      <c r="R3408" s="9">
        <f t="shared" si="215"/>
        <v>55.115384615384613</v>
      </c>
      <c r="S3408" t="s">
        <v>8317</v>
      </c>
      <c r="T3408" t="s">
        <v>8318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212"/>
        <v>41796.422326388885</v>
      </c>
      <c r="L3409" s="14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9">
        <f t="shared" si="215"/>
        <v>11.76923076923077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212"/>
        <v>41808.991944444446</v>
      </c>
      <c r="L3410" s="14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 s="9">
        <f t="shared" si="215"/>
        <v>5.7967032967032965</v>
      </c>
      <c r="S3410" t="s">
        <v>8317</v>
      </c>
      <c r="T3410" t="s">
        <v>8318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212"/>
        <v>42544.814328703709</v>
      </c>
      <c r="L3411" s="14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9">
        <f t="shared" si="215"/>
        <v>3.3956043956043955</v>
      </c>
      <c r="S3411" t="s">
        <v>8317</v>
      </c>
      <c r="T3411" t="s">
        <v>8318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212"/>
        <v>42500.041550925926</v>
      </c>
      <c r="L3412" s="14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9">
        <f t="shared" si="215"/>
        <v>17.884615384615383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212"/>
        <v>42265.022824074069</v>
      </c>
      <c r="L3413" s="14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103.57</v>
      </c>
      <c r="R3413" s="9">
        <f t="shared" si="215"/>
        <v>85.357142857142861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212"/>
        <v>41879.959050925929</v>
      </c>
      <c r="L3414" s="14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9">
        <f t="shared" si="215"/>
        <v>16.483516483516482</v>
      </c>
      <c r="S3414" t="s">
        <v>8317</v>
      </c>
      <c r="T3414" t="s">
        <v>8318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212"/>
        <v>42053.733078703706</v>
      </c>
      <c r="L3415" s="14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9">
        <f t="shared" si="215"/>
        <v>3.5714285714285716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212"/>
        <v>42675.832465277781</v>
      </c>
      <c r="L3416" s="14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103.5</v>
      </c>
      <c r="R3416" s="9">
        <f t="shared" si="215"/>
        <v>17.060439560439562</v>
      </c>
      <c r="S3416" t="s">
        <v>8317</v>
      </c>
      <c r="T3416" t="s">
        <v>8318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212"/>
        <v>42467.144166666665</v>
      </c>
      <c r="L3417" s="14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9">
        <f t="shared" si="215"/>
        <v>1.098901098901099</v>
      </c>
      <c r="S3417" t="s">
        <v>8317</v>
      </c>
      <c r="T3417" t="s">
        <v>8318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212"/>
        <v>42089.412557870368</v>
      </c>
      <c r="L3418" s="14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9">
        <f t="shared" si="215"/>
        <v>26.285714285714285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212"/>
        <v>41894.91375</v>
      </c>
      <c r="L3419" s="14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</v>
      </c>
      <c r="R3419" s="9">
        <f t="shared" si="215"/>
        <v>9.3407142857142862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212"/>
        <v>41752.83457175926</v>
      </c>
      <c r="L3420" s="14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100.88</v>
      </c>
      <c r="R3420" s="9">
        <f t="shared" si="215"/>
        <v>22.170329670329672</v>
      </c>
      <c r="S3420" t="s">
        <v>8317</v>
      </c>
      <c r="T3420" t="s">
        <v>8318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212"/>
        <v>42448.821585648147</v>
      </c>
      <c r="L3421" s="14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106.55</v>
      </c>
      <c r="R3421" s="9">
        <f t="shared" si="215"/>
        <v>16.098901098901099</v>
      </c>
      <c r="S3421" t="s">
        <v>8317</v>
      </c>
      <c r="T3421" t="s">
        <v>8318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212"/>
        <v>42405.090300925927</v>
      </c>
      <c r="L3422" s="14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9">
        <f t="shared" si="215"/>
        <v>5.3076923076923075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212"/>
        <v>42037.791238425925</v>
      </c>
      <c r="L3423" s="14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9">
        <f t="shared" si="215"/>
        <v>55.57692307692308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212"/>
        <v>42323.562222222223</v>
      </c>
      <c r="L3424" s="14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9">
        <f t="shared" si="215"/>
        <v>17.983516483516482</v>
      </c>
      <c r="S3424" t="s">
        <v>8317</v>
      </c>
      <c r="T3424" t="s">
        <v>8318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212"/>
        <v>42088.911354166667</v>
      </c>
      <c r="L3425" s="14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9">
        <f t="shared" si="215"/>
        <v>1.9230769230769231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212"/>
        <v>42018.676898148144</v>
      </c>
      <c r="L3426" s="14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</v>
      </c>
      <c r="R3426" s="9">
        <f t="shared" si="215"/>
        <v>34.14835164835165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212"/>
        <v>41884.617314814815</v>
      </c>
      <c r="L3427" s="14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</v>
      </c>
      <c r="R3427" s="9">
        <f t="shared" si="215"/>
        <v>169.73131868131867</v>
      </c>
      <c r="S3427" t="s">
        <v>8317</v>
      </c>
      <c r="T3427" t="s">
        <v>8318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212"/>
        <v>41884.056747685187</v>
      </c>
      <c r="L3428" s="14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</v>
      </c>
      <c r="R3428" s="9">
        <f t="shared" si="215"/>
        <v>22.280219780219781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212"/>
        <v>41792.645277777774</v>
      </c>
      <c r="L3429" s="14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9">
        <f t="shared" si="215"/>
        <v>8.2417582417582409</v>
      </c>
      <c r="S3429" t="s">
        <v>8317</v>
      </c>
      <c r="T3429" t="s">
        <v>8318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212"/>
        <v>42038.720451388886</v>
      </c>
      <c r="L3430" s="14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</v>
      </c>
      <c r="R3430" s="9">
        <f t="shared" si="215"/>
        <v>11.291208791208792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212"/>
        <v>42662.021539351852</v>
      </c>
      <c r="L3431" s="14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9">
        <f t="shared" si="215"/>
        <v>1.0714285714285714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212"/>
        <v>41820.945613425924</v>
      </c>
      <c r="L3432" s="14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108.55</v>
      </c>
      <c r="R3432" s="9">
        <f t="shared" si="215"/>
        <v>11.928516483516482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212"/>
        <v>41839.730937500004</v>
      </c>
      <c r="L3433" s="14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9">
        <f t="shared" si="215"/>
        <v>10.989010989010989</v>
      </c>
      <c r="S3433" t="s">
        <v>8317</v>
      </c>
      <c r="T3433" t="s">
        <v>8318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212"/>
        <v>42380.581180555557</v>
      </c>
      <c r="L3434" s="14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9">
        <f t="shared" si="215"/>
        <v>12.049450549450549</v>
      </c>
      <c r="S3434" t="s">
        <v>8317</v>
      </c>
      <c r="T3434" t="s">
        <v>8318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212"/>
        <v>41776.063136574077</v>
      </c>
      <c r="L3435" s="14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</v>
      </c>
      <c r="R3435" s="9">
        <f t="shared" si="215"/>
        <v>52.335164835164832</v>
      </c>
      <c r="S3435" t="s">
        <v>8317</v>
      </c>
      <c r="T3435" t="s">
        <v>8318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212"/>
        <v>41800.380428240744</v>
      </c>
      <c r="L3436" s="14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</v>
      </c>
      <c r="R3436" s="9">
        <f t="shared" si="215"/>
        <v>57.994505494505496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212"/>
        <v>42572.61681712963</v>
      </c>
      <c r="L3437" s="14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</v>
      </c>
      <c r="R3437" s="9">
        <f t="shared" si="215"/>
        <v>6.1538461538461542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212"/>
        <v>41851.541585648149</v>
      </c>
      <c r="L3438" s="14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105.9</v>
      </c>
      <c r="R3438" s="9">
        <f t="shared" si="215"/>
        <v>29.093406593406595</v>
      </c>
      <c r="S3438" t="s">
        <v>8317</v>
      </c>
      <c r="T3438" t="s">
        <v>8318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212"/>
        <v>42205.710879629631</v>
      </c>
      <c r="L3439" s="14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9">
        <f t="shared" si="215"/>
        <v>16.64835164835165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212"/>
        <v>42100.927858796291</v>
      </c>
      <c r="L3440" s="14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9">
        <f t="shared" si="215"/>
        <v>14.313186813186814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212"/>
        <v>42374.911226851851</v>
      </c>
      <c r="L3441" s="14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134.68</v>
      </c>
      <c r="R3441" s="9">
        <f t="shared" si="215"/>
        <v>8.8798901098901108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212"/>
        <v>41809.12300925926</v>
      </c>
      <c r="L3442" s="14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105.22</v>
      </c>
      <c r="R3442" s="9">
        <f t="shared" si="215"/>
        <v>28.906153846153845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212"/>
        <v>42294.429641203707</v>
      </c>
      <c r="L3443" s="14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</v>
      </c>
      <c r="R3443" s="9">
        <f t="shared" si="215"/>
        <v>14.093406593406593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212"/>
        <v>42124.841111111105</v>
      </c>
      <c r="L3444" s="14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9">
        <f t="shared" si="215"/>
        <v>1.3736263736263736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212"/>
        <v>41861.524837962963</v>
      </c>
      <c r="L3445" s="14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9">
        <f t="shared" si="215"/>
        <v>10.192307692307692</v>
      </c>
      <c r="S3445" t="s">
        <v>8317</v>
      </c>
      <c r="T3445" t="s">
        <v>8318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212"/>
        <v>42521.291504629626</v>
      </c>
      <c r="L3446" s="14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 s="9">
        <f t="shared" si="215"/>
        <v>4.7637362637362637</v>
      </c>
      <c r="S3446" t="s">
        <v>8317</v>
      </c>
      <c r="T3446" t="s">
        <v>8318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212"/>
        <v>42272.530509259261</v>
      </c>
      <c r="L3447" s="14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9">
        <f t="shared" si="215"/>
        <v>10.989010989010989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212"/>
        <v>42016.832465277781</v>
      </c>
      <c r="L3448" s="14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9">
        <f t="shared" si="215"/>
        <v>5.9450549450549453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212"/>
        <v>42402.889027777783</v>
      </c>
      <c r="L3449" s="14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</v>
      </c>
      <c r="R3449" s="9">
        <f t="shared" si="215"/>
        <v>5.9230769230769234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212"/>
        <v>41960.119085648148</v>
      </c>
      <c r="L3450" s="14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</v>
      </c>
      <c r="R3450" s="9">
        <f t="shared" si="215"/>
        <v>12.664835164835164</v>
      </c>
      <c r="S3450" t="s">
        <v>8317</v>
      </c>
      <c r="T3450" t="s">
        <v>8318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212"/>
        <v>42532.052523148144</v>
      </c>
      <c r="L3451" s="14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170.63</v>
      </c>
      <c r="R3451" s="9">
        <f t="shared" si="215"/>
        <v>7.5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212"/>
        <v>42036.704525462963</v>
      </c>
      <c r="L3452" s="14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9">
        <f t="shared" si="215"/>
        <v>4.1758241758241761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212"/>
        <v>42088.723692129628</v>
      </c>
      <c r="L3453" s="14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</v>
      </c>
      <c r="R3453" s="9">
        <f t="shared" si="215"/>
        <v>3.6153846153846154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212"/>
        <v>41820.639189814814</v>
      </c>
      <c r="L3454" s="14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9">
        <f t="shared" si="215"/>
        <v>8.4175824175824179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212"/>
        <v>42535.97865740741</v>
      </c>
      <c r="L3455" s="14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128.33000000000001</v>
      </c>
      <c r="R3455" s="9">
        <f t="shared" si="215"/>
        <v>2.1153846153846154</v>
      </c>
      <c r="S3455" t="s">
        <v>8317</v>
      </c>
      <c r="T3455" t="s">
        <v>8318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212"/>
        <v>41821.698599537034</v>
      </c>
      <c r="L3456" s="14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</v>
      </c>
      <c r="R3456" s="9">
        <f t="shared" si="215"/>
        <v>3.8736263736263736</v>
      </c>
      <c r="S3456" t="s">
        <v>8317</v>
      </c>
      <c r="T3456" t="s">
        <v>8318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212"/>
        <v>42626.7503125</v>
      </c>
      <c r="L3457" s="14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100.65</v>
      </c>
      <c r="R3457" s="9">
        <f t="shared" si="215"/>
        <v>55.302197802197803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si="212"/>
        <v>41821.205636574072</v>
      </c>
      <c r="L3458" s="14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 s="9">
        <f t="shared" si="215"/>
        <v>31.532967032967033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ref="K3459:K3522" si="216">(((J3459/60)/60)/24)+DATE(1970,1,1)</f>
        <v>42016.706678240742</v>
      </c>
      <c r="L3459" s="14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ROUND((E3459/D3459)*100,2)</f>
        <v>140.19999999999999</v>
      </c>
      <c r="R3459" s="9">
        <f t="shared" ref="R3459:R3522" si="219">E3459/182</f>
        <v>15.406593406593407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216"/>
        <v>42011.202581018515</v>
      </c>
      <c r="L3460" s="14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124.34</v>
      </c>
      <c r="R3460" s="9">
        <f t="shared" si="219"/>
        <v>6.6813186813186816</v>
      </c>
      <c r="S3460" t="s">
        <v>8317</v>
      </c>
      <c r="T3460" t="s">
        <v>8318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216"/>
        <v>42480.479861111111</v>
      </c>
      <c r="L3461" s="14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9">
        <f t="shared" si="219"/>
        <v>3.4670329670329672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216"/>
        <v>41852.527222222219</v>
      </c>
      <c r="L3462" s="14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9">
        <f t="shared" si="219"/>
        <v>5.2197802197802199</v>
      </c>
      <c r="S3462" t="s">
        <v>8317</v>
      </c>
      <c r="T3462" t="s">
        <v>8318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216"/>
        <v>42643.632858796293</v>
      </c>
      <c r="L3463" s="14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9">
        <f t="shared" si="219"/>
        <v>3.8186813186813189</v>
      </c>
      <c r="S3463" t="s">
        <v>8317</v>
      </c>
      <c r="T3463" t="s">
        <v>8318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216"/>
        <v>42179.898472222223</v>
      </c>
      <c r="L3464" s="14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9">
        <f t="shared" si="219"/>
        <v>2.7747252747252746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216"/>
        <v>42612.918807870374</v>
      </c>
      <c r="L3465" s="14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</v>
      </c>
      <c r="R3465" s="9">
        <f t="shared" si="219"/>
        <v>56.802197802197803</v>
      </c>
      <c r="S3465" t="s">
        <v>8317</v>
      </c>
      <c r="T3465" t="s">
        <v>8318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216"/>
        <v>42575.130057870367</v>
      </c>
      <c r="L3466" s="14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</v>
      </c>
      <c r="R3466" s="9">
        <f t="shared" si="219"/>
        <v>28.110879120879122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216"/>
        <v>42200.625833333332</v>
      </c>
      <c r="L3467" s="14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9">
        <f t="shared" si="219"/>
        <v>11.318681318681319</v>
      </c>
      <c r="S3467" t="s">
        <v>8317</v>
      </c>
      <c r="T3467" t="s">
        <v>8318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216"/>
        <v>42420.019097222219</v>
      </c>
      <c r="L3468" s="14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</v>
      </c>
      <c r="R3468" s="9">
        <f t="shared" si="219"/>
        <v>24.450549450549449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216"/>
        <v>42053.671666666662</v>
      </c>
      <c r="L3469" s="14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9">
        <f t="shared" si="219"/>
        <v>16.64835164835165</v>
      </c>
      <c r="S3469" t="s">
        <v>8317</v>
      </c>
      <c r="T3469" t="s">
        <v>8318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216"/>
        <v>42605.765381944439</v>
      </c>
      <c r="L3470" s="14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9">
        <f t="shared" si="219"/>
        <v>66.912087912087912</v>
      </c>
      <c r="S3470" t="s">
        <v>8317</v>
      </c>
      <c r="T3470" t="s">
        <v>8318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216"/>
        <v>42458.641724537039</v>
      </c>
      <c r="L3471" s="14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</v>
      </c>
      <c r="R3471" s="9">
        <f t="shared" si="219"/>
        <v>17.445054945054945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216"/>
        <v>42529.022013888884</v>
      </c>
      <c r="L3472" s="14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9">
        <f t="shared" si="219"/>
        <v>2.0604395604395602</v>
      </c>
      <c r="S3472" t="s">
        <v>8317</v>
      </c>
      <c r="T3472" t="s">
        <v>8318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216"/>
        <v>41841.820486111108</v>
      </c>
      <c r="L3473" s="14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9">
        <f t="shared" si="219"/>
        <v>5.895604395604396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216"/>
        <v>41928.170497685183</v>
      </c>
      <c r="L3474" s="14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9">
        <f t="shared" si="219"/>
        <v>11.214285714285714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216"/>
        <v>42062.834444444445</v>
      </c>
      <c r="L3475" s="14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9">
        <f t="shared" si="219"/>
        <v>26.923076923076923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216"/>
        <v>42541.501516203702</v>
      </c>
      <c r="L3476" s="14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9">
        <f t="shared" si="219"/>
        <v>11.098901098901099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216"/>
        <v>41918.880833333329</v>
      </c>
      <c r="L3477" s="14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</v>
      </c>
      <c r="R3477" s="9">
        <f t="shared" si="219"/>
        <v>1.8681318681318682</v>
      </c>
      <c r="S3477" t="s">
        <v>8317</v>
      </c>
      <c r="T3477" t="s">
        <v>8318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216"/>
        <v>41921.279976851853</v>
      </c>
      <c r="L3478" s="14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9">
        <f t="shared" si="219"/>
        <v>1.7142857142857142</v>
      </c>
      <c r="S3478" t="s">
        <v>8317</v>
      </c>
      <c r="T3478" t="s">
        <v>8318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216"/>
        <v>42128.736608796295</v>
      </c>
      <c r="L3479" s="14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</v>
      </c>
      <c r="R3479" s="9">
        <f t="shared" si="219"/>
        <v>11.406593406593407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216"/>
        <v>42053.916921296302</v>
      </c>
      <c r="L3480" s="14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</v>
      </c>
      <c r="R3480" s="9">
        <f t="shared" si="219"/>
        <v>12.401098901098901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216"/>
        <v>41781.855092592588</v>
      </c>
      <c r="L3481" s="14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127.87</v>
      </c>
      <c r="R3481" s="9">
        <f t="shared" si="219"/>
        <v>10.538461538461538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216"/>
        <v>42171.317442129628</v>
      </c>
      <c r="L3482" s="14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142.66999999999999</v>
      </c>
      <c r="R3482" s="9">
        <f t="shared" si="219"/>
        <v>11.758241758241759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216"/>
        <v>41989.24754629629</v>
      </c>
      <c r="L3483" s="14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9">
        <f t="shared" si="219"/>
        <v>65.27472527472527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216"/>
        <v>41796.771597222221</v>
      </c>
      <c r="L3484" s="14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138.33000000000001</v>
      </c>
      <c r="R3484" s="9">
        <f t="shared" si="219"/>
        <v>22.802197802197803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216"/>
        <v>41793.668761574074</v>
      </c>
      <c r="L3485" s="14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</v>
      </c>
      <c r="R3485" s="9">
        <f t="shared" si="219"/>
        <v>29.439560439560438</v>
      </c>
      <c r="S3485" t="s">
        <v>8317</v>
      </c>
      <c r="T3485" t="s">
        <v>8318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216"/>
        <v>42506.760405092587</v>
      </c>
      <c r="L3486" s="14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</v>
      </c>
      <c r="R3486" s="9">
        <f t="shared" si="219"/>
        <v>15.692307692307692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216"/>
        <v>42372.693055555559</v>
      </c>
      <c r="L3487" s="14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100.61</v>
      </c>
      <c r="R3487" s="9">
        <f t="shared" si="219"/>
        <v>9.1208791208791204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216"/>
        <v>42126.87501157407</v>
      </c>
      <c r="L3488" s="14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155.19999999999999</v>
      </c>
      <c r="R3488" s="9">
        <f t="shared" si="219"/>
        <v>25.582417582417584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216"/>
        <v>42149.940416666665</v>
      </c>
      <c r="L3489" s="14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</v>
      </c>
      <c r="R3489" s="9">
        <f t="shared" si="219"/>
        <v>14.038461538461538</v>
      </c>
      <c r="S3489" t="s">
        <v>8317</v>
      </c>
      <c r="T3489" t="s">
        <v>8318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216"/>
        <v>42087.768055555556</v>
      </c>
      <c r="L3490" s="14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9">
        <f t="shared" si="219"/>
        <v>19.978021978021978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216"/>
        <v>41753.635775462964</v>
      </c>
      <c r="L3491" s="14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9">
        <f t="shared" si="219"/>
        <v>30.96153846153846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216"/>
        <v>42443.802361111113</v>
      </c>
      <c r="L3492" s="14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127.5</v>
      </c>
      <c r="R3492" s="9">
        <f t="shared" si="219"/>
        <v>7.0054945054945055</v>
      </c>
      <c r="S3492" t="s">
        <v>8317</v>
      </c>
      <c r="T3492" t="s">
        <v>8318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216"/>
        <v>42121.249814814815</v>
      </c>
      <c r="L3493" s="14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158.19999999999999</v>
      </c>
      <c r="R3493" s="9">
        <f t="shared" si="219"/>
        <v>4.3461538461538458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216"/>
        <v>42268.009224537032</v>
      </c>
      <c r="L3494" s="14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105.27</v>
      </c>
      <c r="R3494" s="9">
        <f t="shared" si="219"/>
        <v>21.979230769230767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216"/>
        <v>41848.866157407407</v>
      </c>
      <c r="L3495" s="14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9">
        <f t="shared" si="219"/>
        <v>8.2417582417582409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216"/>
        <v>42689.214988425927</v>
      </c>
      <c r="L3496" s="14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9">
        <f t="shared" si="219"/>
        <v>2.197802197802198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216"/>
        <v>41915.762835648151</v>
      </c>
      <c r="L3497" s="14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9">
        <f t="shared" si="219"/>
        <v>29.357142857142858</v>
      </c>
      <c r="S3497" t="s">
        <v>8317</v>
      </c>
      <c r="T3497" t="s">
        <v>8318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216"/>
        <v>42584.846828703703</v>
      </c>
      <c r="L3498" s="14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9">
        <f t="shared" si="219"/>
        <v>20.505494505494507</v>
      </c>
      <c r="S3498" t="s">
        <v>8317</v>
      </c>
      <c r="T3498" t="s">
        <v>8318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216"/>
        <v>42511.741944444439</v>
      </c>
      <c r="L3499" s="14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</v>
      </c>
      <c r="R3499" s="9">
        <f t="shared" si="219"/>
        <v>9.2637362637362646</v>
      </c>
      <c r="S3499" t="s">
        <v>8317</v>
      </c>
      <c r="T3499" t="s">
        <v>8318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216"/>
        <v>42459.15861111111</v>
      </c>
      <c r="L3500" s="14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</v>
      </c>
      <c r="R3500" s="9">
        <f t="shared" si="219"/>
        <v>9.2857142857142865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216"/>
        <v>42132.036168981482</v>
      </c>
      <c r="L3501" s="14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9">
        <f t="shared" si="219"/>
        <v>11.593406593406593</v>
      </c>
      <c r="S3501" t="s">
        <v>8317</v>
      </c>
      <c r="T3501" t="s">
        <v>8318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216"/>
        <v>42419.91942129629</v>
      </c>
      <c r="L3502" s="14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9">
        <f t="shared" si="219"/>
        <v>5.8406593406593403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216"/>
        <v>42233.763831018514</v>
      </c>
      <c r="L3503" s="14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100.67</v>
      </c>
      <c r="R3503" s="9">
        <f t="shared" si="219"/>
        <v>8.2967032967032974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216"/>
        <v>42430.839398148149</v>
      </c>
      <c r="L3504" s="14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9">
        <f t="shared" si="219"/>
        <v>23.164835164835164</v>
      </c>
      <c r="S3504" t="s">
        <v>8317</v>
      </c>
      <c r="T3504" t="s">
        <v>8318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216"/>
        <v>42545.478333333333</v>
      </c>
      <c r="L3505" s="14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107.56</v>
      </c>
      <c r="R3505" s="9">
        <f t="shared" si="219"/>
        <v>14.774725274725276</v>
      </c>
      <c r="S3505" t="s">
        <v>8317</v>
      </c>
      <c r="T3505" t="s">
        <v>8318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216"/>
        <v>42297.748738425929</v>
      </c>
      <c r="L3506" s="14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9">
        <f t="shared" si="219"/>
        <v>5.4945054945054945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216"/>
        <v>41760.935706018521</v>
      </c>
      <c r="L3507" s="14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9">
        <f t="shared" si="219"/>
        <v>14.252747252747254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216"/>
        <v>41829.734259259261</v>
      </c>
      <c r="L3508" s="14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101.5</v>
      </c>
      <c r="R3508" s="9">
        <f t="shared" si="219"/>
        <v>16.73076923076923</v>
      </c>
      <c r="S3508" t="s">
        <v>8317</v>
      </c>
      <c r="T3508" t="s">
        <v>8318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216"/>
        <v>42491.92288194444</v>
      </c>
      <c r="L3509" s="14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9">
        <f t="shared" si="219"/>
        <v>57.362637362637365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216"/>
        <v>42477.729780092588</v>
      </c>
      <c r="L3510" s="14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9">
        <f t="shared" si="219"/>
        <v>0.98901098901098905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216"/>
        <v>41950.859560185185</v>
      </c>
      <c r="L3511" s="14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</v>
      </c>
      <c r="R3511" s="9">
        <f t="shared" si="219"/>
        <v>17.527472527472529</v>
      </c>
      <c r="S3511" t="s">
        <v>8317</v>
      </c>
      <c r="T3511" t="s">
        <v>8318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216"/>
        <v>41802.62090277778</v>
      </c>
      <c r="L3512" s="14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100.56</v>
      </c>
      <c r="R3512" s="9">
        <f t="shared" si="219"/>
        <v>4.9725274725274726</v>
      </c>
      <c r="S3512" t="s">
        <v>8317</v>
      </c>
      <c r="T3512" t="s">
        <v>8318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216"/>
        <v>41927.873784722222</v>
      </c>
      <c r="L3513" s="14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9">
        <f t="shared" si="219"/>
        <v>8.3406593406593412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216"/>
        <v>42057.536944444444</v>
      </c>
      <c r="L3514" s="14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9">
        <f t="shared" si="219"/>
        <v>5.4945054945054945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216"/>
        <v>41781.096203703702</v>
      </c>
      <c r="L3515" s="14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</v>
      </c>
      <c r="R3515" s="9">
        <f t="shared" si="219"/>
        <v>18.214285714285715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216"/>
        <v>42020.846666666665</v>
      </c>
      <c r="L3516" s="14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</v>
      </c>
      <c r="R3516" s="9">
        <f t="shared" si="219"/>
        <v>3.0219780219780219</v>
      </c>
      <c r="S3516" t="s">
        <v>8317</v>
      </c>
      <c r="T3516" t="s">
        <v>8318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216"/>
        <v>42125.772812499999</v>
      </c>
      <c r="L3517" s="14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102.67</v>
      </c>
      <c r="R3517" s="9">
        <f t="shared" si="219"/>
        <v>16.923076923076923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216"/>
        <v>41856.010069444441</v>
      </c>
      <c r="L3518" s="14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9">
        <f t="shared" si="219"/>
        <v>13.736263736263735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216"/>
        <v>41794.817523148151</v>
      </c>
      <c r="L3519" s="14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9">
        <f t="shared" si="219"/>
        <v>21.978021978021978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216"/>
        <v>41893.783553240741</v>
      </c>
      <c r="L3520" s="14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110.05</v>
      </c>
      <c r="R3520" s="9">
        <f t="shared" si="219"/>
        <v>9.0697252747252755</v>
      </c>
      <c r="S3520" t="s">
        <v>8317</v>
      </c>
      <c r="T3520" t="s">
        <v>8318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216"/>
        <v>42037.598958333328</v>
      </c>
      <c r="L3521" s="14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</v>
      </c>
      <c r="R3521" s="9">
        <f t="shared" si="219"/>
        <v>11.137362637362637</v>
      </c>
      <c r="S3521" t="s">
        <v>8317</v>
      </c>
      <c r="T3521" t="s">
        <v>8318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si="216"/>
        <v>42227.824212962965</v>
      </c>
      <c r="L3522" s="14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 s="9">
        <f t="shared" si="219"/>
        <v>11.071428571428571</v>
      </c>
      <c r="S3522" t="s">
        <v>8317</v>
      </c>
      <c r="T3522" t="s">
        <v>8318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ref="K3523:K3586" si="220">(((J3523/60)/60)/24)+DATE(1970,1,1)</f>
        <v>41881.361342592594</v>
      </c>
      <c r="L3523" s="14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ROUND((E3523/D3523)*100,2)</f>
        <v>169.43</v>
      </c>
      <c r="R3523" s="9">
        <f t="shared" ref="R3523:R3586" si="223">E3523/182</f>
        <v>3.2582417582417582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220"/>
        <v>42234.789884259255</v>
      </c>
      <c r="L3524" s="14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9">
        <f t="shared" si="223"/>
        <v>7.6648351648351651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220"/>
        <v>42581.397546296299</v>
      </c>
      <c r="L3525" s="14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9">
        <f t="shared" si="223"/>
        <v>24.978021978021978</v>
      </c>
      <c r="S3525" t="s">
        <v>8317</v>
      </c>
      <c r="T3525" t="s">
        <v>8318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220"/>
        <v>41880.76357638889</v>
      </c>
      <c r="L3526" s="14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9">
        <f t="shared" si="223"/>
        <v>55.802197802197803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220"/>
        <v>42214.6956712963</v>
      </c>
      <c r="L3527" s="14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9">
        <f t="shared" si="223"/>
        <v>2.912087912087912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220"/>
        <v>42460.335312499999</v>
      </c>
      <c r="L3528" s="14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9">
        <f t="shared" si="223"/>
        <v>18.494505494505493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220"/>
        <v>42167.023206018523</v>
      </c>
      <c r="L3529" s="14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116.92</v>
      </c>
      <c r="R3529" s="9">
        <f t="shared" si="223"/>
        <v>38.543956043956044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220"/>
        <v>42733.50136574074</v>
      </c>
      <c r="L3530" s="14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</v>
      </c>
      <c r="R3530" s="9">
        <f t="shared" si="223"/>
        <v>9.1703296703296697</v>
      </c>
      <c r="S3530" t="s">
        <v>8317</v>
      </c>
      <c r="T3530" t="s">
        <v>8318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220"/>
        <v>42177.761782407411</v>
      </c>
      <c r="L3531" s="14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9">
        <f t="shared" si="223"/>
        <v>3.6263736263736264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220"/>
        <v>42442.623344907406</v>
      </c>
      <c r="L3532" s="14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9">
        <f t="shared" si="223"/>
        <v>15.109890109890109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220"/>
        <v>42521.654328703706</v>
      </c>
      <c r="L3533" s="14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9">
        <f t="shared" si="223"/>
        <v>7.0329670329670328</v>
      </c>
      <c r="S3533" t="s">
        <v>8317</v>
      </c>
      <c r="T3533" t="s">
        <v>8318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220"/>
        <v>41884.599849537037</v>
      </c>
      <c r="L3534" s="14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118.96</v>
      </c>
      <c r="R3534" s="9">
        <f t="shared" si="223"/>
        <v>6.2747252747252746</v>
      </c>
      <c r="S3534" t="s">
        <v>8317</v>
      </c>
      <c r="T3534" t="s">
        <v>8318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220"/>
        <v>42289.761192129634</v>
      </c>
      <c r="L3535" s="14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9">
        <f t="shared" si="223"/>
        <v>3.4670329670329672</v>
      </c>
      <c r="S3535" t="s">
        <v>8317</v>
      </c>
      <c r="T3535" t="s">
        <v>8318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220"/>
        <v>42243.6252662037</v>
      </c>
      <c r="L3536" s="14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156.19999999999999</v>
      </c>
      <c r="R3536" s="9">
        <f t="shared" si="223"/>
        <v>42.912087912087912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220"/>
        <v>42248.640162037031</v>
      </c>
      <c r="L3537" s="14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9">
        <f t="shared" si="223"/>
        <v>11.335164835164836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220"/>
        <v>42328.727141203708</v>
      </c>
      <c r="L3538" s="14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153.33000000000001</v>
      </c>
      <c r="R3538" s="9">
        <f t="shared" si="223"/>
        <v>1.2637362637362637</v>
      </c>
      <c r="S3538" t="s">
        <v>8317</v>
      </c>
      <c r="T3538" t="s">
        <v>8318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220"/>
        <v>41923.354351851849</v>
      </c>
      <c r="L3539" s="14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</v>
      </c>
      <c r="R3539" s="9">
        <f t="shared" si="223"/>
        <v>6.6923076923076925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220"/>
        <v>42571.420601851853</v>
      </c>
      <c r="L3540" s="14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9">
        <f t="shared" si="223"/>
        <v>14.115384615384615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220"/>
        <v>42600.756041666667</v>
      </c>
      <c r="L3541" s="14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119.67</v>
      </c>
      <c r="R3541" s="9">
        <f t="shared" si="223"/>
        <v>3.9450549450549453</v>
      </c>
      <c r="S3541" t="s">
        <v>8317</v>
      </c>
      <c r="T3541" t="s">
        <v>8318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220"/>
        <v>42517.003368055557</v>
      </c>
      <c r="L3542" s="14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9">
        <f t="shared" si="223"/>
        <v>2.0274725274725274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220"/>
        <v>42222.730034722219</v>
      </c>
      <c r="L3543" s="14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9">
        <f t="shared" si="223"/>
        <v>6.9230769230769234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220"/>
        <v>41829.599791666667</v>
      </c>
      <c r="L3544" s="14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102.24</v>
      </c>
      <c r="R3544" s="9">
        <f t="shared" si="223"/>
        <v>30.895604395604394</v>
      </c>
      <c r="S3544" t="s">
        <v>8317</v>
      </c>
      <c r="T3544" t="s">
        <v>8318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220"/>
        <v>42150.755312499998</v>
      </c>
      <c r="L3545" s="14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104.67</v>
      </c>
      <c r="R3545" s="9">
        <f t="shared" si="223"/>
        <v>8.6263736263736259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220"/>
        <v>42040.831678240742</v>
      </c>
      <c r="L3546" s="14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9">
        <f t="shared" si="223"/>
        <v>13.736263736263735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220"/>
        <v>42075.807395833333</v>
      </c>
      <c r="L3547" s="14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9">
        <f t="shared" si="223"/>
        <v>1.3791208791208791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220"/>
        <v>42073.660694444443</v>
      </c>
      <c r="L3548" s="14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</v>
      </c>
      <c r="R3548" s="9">
        <f t="shared" si="223"/>
        <v>6.1813186813186816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220"/>
        <v>42480.078715277778</v>
      </c>
      <c r="L3549" s="14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114.41</v>
      </c>
      <c r="R3549" s="9">
        <f t="shared" si="223"/>
        <v>220.01785714285714</v>
      </c>
      <c r="S3549" t="s">
        <v>8317</v>
      </c>
      <c r="T3549" t="s">
        <v>8318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220"/>
        <v>42411.942291666666</v>
      </c>
      <c r="L3550" s="14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</v>
      </c>
      <c r="R3550" s="9">
        <f t="shared" si="223"/>
        <v>11.758241758241759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220"/>
        <v>42223.394363425927</v>
      </c>
      <c r="L3551" s="14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9">
        <f t="shared" si="223"/>
        <v>5.604395604395604</v>
      </c>
      <c r="S3551" t="s">
        <v>8317</v>
      </c>
      <c r="T3551" t="s">
        <v>8318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220"/>
        <v>42462.893495370372</v>
      </c>
      <c r="L3552" s="14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</v>
      </c>
      <c r="R3552" s="9">
        <f t="shared" si="223"/>
        <v>14.395604395604396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220"/>
        <v>41753.515856481477</v>
      </c>
      <c r="L3553" s="14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</v>
      </c>
      <c r="R3553" s="9">
        <f t="shared" si="223"/>
        <v>8.3928571428571423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220"/>
        <v>41788.587083333332</v>
      </c>
      <c r="L3554" s="14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9">
        <f t="shared" si="223"/>
        <v>4.2472527472527473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220"/>
        <v>42196.028703703705</v>
      </c>
      <c r="L3555" s="14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</v>
      </c>
      <c r="R3555" s="9">
        <f t="shared" si="223"/>
        <v>32.115384615384613</v>
      </c>
      <c r="S3555" t="s">
        <v>8317</v>
      </c>
      <c r="T3555" t="s">
        <v>8318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220"/>
        <v>42016.050451388888</v>
      </c>
      <c r="L3556" s="14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</v>
      </c>
      <c r="R3556" s="9">
        <f t="shared" si="223"/>
        <v>31.159945054945052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220"/>
        <v>42661.442060185189</v>
      </c>
      <c r="L3557" s="14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9">
        <f t="shared" si="223"/>
        <v>13.186813186813186</v>
      </c>
      <c r="S3557" t="s">
        <v>8317</v>
      </c>
      <c r="T3557" t="s">
        <v>8318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220"/>
        <v>41808.649583333332</v>
      </c>
      <c r="L3558" s="14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</v>
      </c>
      <c r="R3558" s="9">
        <f t="shared" si="223"/>
        <v>12.142857142857142</v>
      </c>
      <c r="S3558" t="s">
        <v>8317</v>
      </c>
      <c r="T3558" t="s">
        <v>8318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220"/>
        <v>41730.276747685188</v>
      </c>
      <c r="L3559" s="14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100.04</v>
      </c>
      <c r="R3559" s="9">
        <f t="shared" si="223"/>
        <v>549.64835164835165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220"/>
        <v>42139.816840277781</v>
      </c>
      <c r="L3560" s="14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9">
        <f t="shared" si="223"/>
        <v>2.7692307692307692</v>
      </c>
      <c r="S3560" t="s">
        <v>8317</v>
      </c>
      <c r="T3560" t="s">
        <v>8318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220"/>
        <v>42194.096157407403</v>
      </c>
      <c r="L3561" s="14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103.5</v>
      </c>
      <c r="R3561" s="9">
        <f t="shared" si="223"/>
        <v>5.686813186813187</v>
      </c>
      <c r="S3561" t="s">
        <v>8317</v>
      </c>
      <c r="T3561" t="s">
        <v>8318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220"/>
        <v>42115.889652777783</v>
      </c>
      <c r="L3562" s="14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108.44</v>
      </c>
      <c r="R3562" s="9">
        <f t="shared" si="223"/>
        <v>19.065934065934066</v>
      </c>
      <c r="S3562" t="s">
        <v>8317</v>
      </c>
      <c r="T3562" t="s">
        <v>8318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220"/>
        <v>42203.680300925931</v>
      </c>
      <c r="L3563" s="14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9">
        <f t="shared" si="223"/>
        <v>14.065934065934066</v>
      </c>
      <c r="S3563" t="s">
        <v>8317</v>
      </c>
      <c r="T3563" t="s">
        <v>8318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220"/>
        <v>42433.761886574073</v>
      </c>
      <c r="L3564" s="14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148.88999999999999</v>
      </c>
      <c r="R3564" s="9">
        <f t="shared" si="223"/>
        <v>2.5769230769230771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220"/>
        <v>42555.671944444446</v>
      </c>
      <c r="L3565" s="14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</v>
      </c>
      <c r="R3565" s="9">
        <f t="shared" si="223"/>
        <v>2.8980769230769234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220"/>
        <v>42236.623252314821</v>
      </c>
      <c r="L3566" s="14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100.5</v>
      </c>
      <c r="R3566" s="9">
        <f t="shared" si="223"/>
        <v>5.5219780219780219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220"/>
        <v>41974.743148148147</v>
      </c>
      <c r="L3567" s="14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130.56</v>
      </c>
      <c r="R3567" s="9">
        <f t="shared" si="223"/>
        <v>6.4560439560439562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220"/>
        <v>41997.507905092592</v>
      </c>
      <c r="L3568" s="14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</v>
      </c>
      <c r="R3568" s="9">
        <f t="shared" si="223"/>
        <v>11.510989010989011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220"/>
        <v>42135.810694444444</v>
      </c>
      <c r="L3569" s="14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</v>
      </c>
      <c r="R3569" s="9">
        <f t="shared" si="223"/>
        <v>5.9780219780219781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220"/>
        <v>41869.740671296298</v>
      </c>
      <c r="L3570" s="14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</v>
      </c>
      <c r="R3570" s="9">
        <f t="shared" si="223"/>
        <v>6.0989010989010985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220"/>
        <v>41982.688611111109</v>
      </c>
      <c r="L3571" s="14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100.48</v>
      </c>
      <c r="R3571" s="9">
        <f t="shared" si="223"/>
        <v>27.604395604395606</v>
      </c>
      <c r="S3571" t="s">
        <v>8317</v>
      </c>
      <c r="T3571" t="s">
        <v>8318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220"/>
        <v>41976.331979166673</v>
      </c>
      <c r="L3572" s="14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9">
        <f t="shared" si="223"/>
        <v>12.565934065934066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220"/>
        <v>41912.858946759261</v>
      </c>
      <c r="L3573" s="14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122.07</v>
      </c>
      <c r="R3573" s="9">
        <f t="shared" si="223"/>
        <v>10.06043956043956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220"/>
        <v>42146.570393518516</v>
      </c>
      <c r="L3574" s="14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9">
        <f t="shared" si="223"/>
        <v>2.7472527472527473</v>
      </c>
      <c r="S3574" t="s">
        <v>8317</v>
      </c>
      <c r="T3574" t="s">
        <v>8318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220"/>
        <v>41921.375532407408</v>
      </c>
      <c r="L3575" s="14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9">
        <f t="shared" si="223"/>
        <v>16.945054945054945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220"/>
        <v>41926.942685185182</v>
      </c>
      <c r="L3576" s="14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</v>
      </c>
      <c r="R3576" s="9">
        <f t="shared" si="223"/>
        <v>33.818681318681321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220"/>
        <v>42561.783877314811</v>
      </c>
      <c r="L3577" s="14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</v>
      </c>
      <c r="R3577" s="9">
        <f t="shared" si="223"/>
        <v>55.675824175824175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220"/>
        <v>42649.54923611111</v>
      </c>
      <c r="L3578" s="14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9">
        <f t="shared" si="223"/>
        <v>0.5494505494505495</v>
      </c>
      <c r="S3578" t="s">
        <v>8317</v>
      </c>
      <c r="T3578" t="s">
        <v>8318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220"/>
        <v>42093.786840277782</v>
      </c>
      <c r="L3579" s="14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9">
        <f t="shared" si="223"/>
        <v>4.2857142857142856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220"/>
        <v>42460.733530092592</v>
      </c>
      <c r="L3580" s="14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</v>
      </c>
      <c r="R3580" s="9">
        <f t="shared" si="223"/>
        <v>8.2428571428571438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220"/>
        <v>42430.762222222227</v>
      </c>
      <c r="L3581" s="14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9">
        <f t="shared" si="223"/>
        <v>2.7472527472527473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220"/>
        <v>42026.176180555558</v>
      </c>
      <c r="L3582" s="14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113.89</v>
      </c>
      <c r="R3582" s="9">
        <f t="shared" si="223"/>
        <v>5.6318681318681323</v>
      </c>
      <c r="S3582" t="s">
        <v>8317</v>
      </c>
      <c r="T3582" t="s">
        <v>8318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220"/>
        <v>41836.471180555556</v>
      </c>
      <c r="L3583" s="14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9">
        <f t="shared" si="223"/>
        <v>8.2417582417582409</v>
      </c>
      <c r="S3583" t="s">
        <v>8317</v>
      </c>
      <c r="T3583" t="s">
        <v>8318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220"/>
        <v>42451.095856481479</v>
      </c>
      <c r="L3584" s="14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9">
        <f t="shared" si="223"/>
        <v>15.76923076923077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220"/>
        <v>42418.425983796296</v>
      </c>
      <c r="L3585" s="14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9">
        <f t="shared" si="223"/>
        <v>17.884615384615383</v>
      </c>
      <c r="S3585" t="s">
        <v>8317</v>
      </c>
      <c r="T3585" t="s">
        <v>8318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si="220"/>
        <v>42168.316481481481</v>
      </c>
      <c r="L3586" s="14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 s="9">
        <f t="shared" si="223"/>
        <v>19.03846153846154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ref="K3587:K3650" si="224">(((J3587/60)/60)/24)+DATE(1970,1,1)</f>
        <v>41964.716319444444</v>
      </c>
      <c r="L3587" s="14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ROUND((E3587/D3587)*100,2)</f>
        <v>119.12</v>
      </c>
      <c r="R3587" s="9">
        <f t="shared" ref="R3587:R3650" si="227">E3587/182</f>
        <v>22.252747252747252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224"/>
        <v>42576.697569444441</v>
      </c>
      <c r="L3588" s="14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109.43</v>
      </c>
      <c r="R3588" s="9">
        <f t="shared" si="227"/>
        <v>45.093406593406591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224"/>
        <v>42503.539976851855</v>
      </c>
      <c r="L3589" s="14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9">
        <f t="shared" si="227"/>
        <v>3.4780219780219781</v>
      </c>
      <c r="S3589" t="s">
        <v>8317</v>
      </c>
      <c r="T3589" t="s">
        <v>8318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224"/>
        <v>42101.828819444447</v>
      </c>
      <c r="L3590" s="14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100.5</v>
      </c>
      <c r="R3590" s="9">
        <f t="shared" si="227"/>
        <v>1.1043956043956045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224"/>
        <v>42125.647534722222</v>
      </c>
      <c r="L3591" s="14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127.5</v>
      </c>
      <c r="R3591" s="9">
        <f t="shared" si="227"/>
        <v>28.021978021978022</v>
      </c>
      <c r="S3591" t="s">
        <v>8317</v>
      </c>
      <c r="T3591" t="s">
        <v>8318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224"/>
        <v>41902.333726851852</v>
      </c>
      <c r="L3592" s="14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100.06</v>
      </c>
      <c r="R3592" s="9">
        <f t="shared" si="227"/>
        <v>27.489010989010989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224"/>
        <v>42003.948425925926</v>
      </c>
      <c r="L3593" s="14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9">
        <f t="shared" si="227"/>
        <v>6.7307692307692308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224"/>
        <v>41988.829942129625</v>
      </c>
      <c r="L3594" s="14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9">
        <f t="shared" si="227"/>
        <v>13.983516483516484</v>
      </c>
      <c r="S3594" t="s">
        <v>8317</v>
      </c>
      <c r="T3594" t="s">
        <v>8318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224"/>
        <v>41974.898599537039</v>
      </c>
      <c r="L3595" s="14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</v>
      </c>
      <c r="R3595" s="9">
        <f t="shared" si="227"/>
        <v>18.236263736263737</v>
      </c>
      <c r="S3595" t="s">
        <v>8317</v>
      </c>
      <c r="T3595" t="s">
        <v>8318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224"/>
        <v>42592.066921296297</v>
      </c>
      <c r="L3596" s="14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125.94</v>
      </c>
      <c r="R3596" s="9">
        <f t="shared" si="227"/>
        <v>11.071428571428571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224"/>
        <v>42050.008368055554</v>
      </c>
      <c r="L3597" s="14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9">
        <f t="shared" si="227"/>
        <v>16.928571428571427</v>
      </c>
      <c r="S3597" t="s">
        <v>8317</v>
      </c>
      <c r="T3597" t="s">
        <v>8318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224"/>
        <v>41856.715069444443</v>
      </c>
      <c r="L3598" s="14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107.73</v>
      </c>
      <c r="R3598" s="9">
        <f t="shared" si="227"/>
        <v>6.5109890109890109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224"/>
        <v>42417.585532407407</v>
      </c>
      <c r="L3599" s="14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</v>
      </c>
      <c r="R3599" s="9">
        <f t="shared" si="227"/>
        <v>14.093406593406593</v>
      </c>
      <c r="S3599" t="s">
        <v>8317</v>
      </c>
      <c r="T3599" t="s">
        <v>8318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224"/>
        <v>41866.79886574074</v>
      </c>
      <c r="L3600" s="14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9">
        <f t="shared" si="227"/>
        <v>6.0494505494505493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224"/>
        <v>42220.79487268519</v>
      </c>
      <c r="L3601" s="14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9">
        <f t="shared" si="227"/>
        <v>5.5494505494505493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224"/>
        <v>42628.849120370374</v>
      </c>
      <c r="L3602" s="14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9">
        <f t="shared" si="227"/>
        <v>7.1428571428571425E-2</v>
      </c>
      <c r="S3602" t="s">
        <v>8317</v>
      </c>
      <c r="T3602" t="s">
        <v>8318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224"/>
        <v>41990.99863425926</v>
      </c>
      <c r="L3603" s="14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</v>
      </c>
      <c r="R3603" s="9">
        <f t="shared" si="227"/>
        <v>11.467032967032967</v>
      </c>
      <c r="S3603" t="s">
        <v>8317</v>
      </c>
      <c r="T3603" t="s">
        <v>8318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224"/>
        <v>42447.894432870366</v>
      </c>
      <c r="L3604" s="14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9">
        <f t="shared" si="227"/>
        <v>21.989010989010989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224"/>
        <v>42283.864351851851</v>
      </c>
      <c r="L3605" s="14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170.67</v>
      </c>
      <c r="R3605" s="9">
        <f t="shared" si="227"/>
        <v>14.065934065934066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224"/>
        <v>42483.015694444446</v>
      </c>
      <c r="L3606" s="14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</v>
      </c>
      <c r="R3606" s="9">
        <f t="shared" si="227"/>
        <v>18.598901098901099</v>
      </c>
      <c r="S3606" t="s">
        <v>8317</v>
      </c>
      <c r="T3606" t="s">
        <v>8318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224"/>
        <v>42383.793124999997</v>
      </c>
      <c r="L3607" s="14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9">
        <f t="shared" si="227"/>
        <v>2.5274725274725274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224"/>
        <v>42566.604826388888</v>
      </c>
      <c r="L3608" s="14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130.27000000000001</v>
      </c>
      <c r="R3608" s="9">
        <f t="shared" si="227"/>
        <v>21.472527472527471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224"/>
        <v>42338.963912037041</v>
      </c>
      <c r="L3609" s="14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</v>
      </c>
      <c r="R3609" s="9">
        <f t="shared" si="227"/>
        <v>3.1868131868131866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224"/>
        <v>42506.709375000006</v>
      </c>
      <c r="L3610" s="14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9">
        <f t="shared" si="227"/>
        <v>4.395604395604396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224"/>
        <v>42429.991724537031</v>
      </c>
      <c r="L3611" s="14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153.32</v>
      </c>
      <c r="R3611" s="9">
        <f t="shared" si="227"/>
        <v>16.510989010989011</v>
      </c>
      <c r="S3611" t="s">
        <v>8317</v>
      </c>
      <c r="T3611" t="s">
        <v>8318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224"/>
        <v>42203.432129629626</v>
      </c>
      <c r="L3612" s="14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9">
        <f t="shared" si="227"/>
        <v>8.9175824175824179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224"/>
        <v>42072.370381944449</v>
      </c>
      <c r="L3613" s="14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9">
        <f t="shared" si="227"/>
        <v>18.681318681318682</v>
      </c>
      <c r="S3613" t="s">
        <v>8317</v>
      </c>
      <c r="T3613" t="s">
        <v>8318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224"/>
        <v>41789.726979166669</v>
      </c>
      <c r="L3614" s="14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9">
        <f t="shared" si="227"/>
        <v>39.670329670329672</v>
      </c>
      <c r="S3614" t="s">
        <v>8317</v>
      </c>
      <c r="T3614" t="s">
        <v>8318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224"/>
        <v>41788.58997685185</v>
      </c>
      <c r="L3615" s="14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9">
        <f t="shared" si="227"/>
        <v>6.8681318681318677</v>
      </c>
      <c r="S3615" t="s">
        <v>8317</v>
      </c>
      <c r="T3615" t="s">
        <v>8318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224"/>
        <v>42144.041851851856</v>
      </c>
      <c r="L3616" s="14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9">
        <f t="shared" si="227"/>
        <v>13.846153846153847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224"/>
        <v>42318.593703703707</v>
      </c>
      <c r="L3617" s="14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</v>
      </c>
      <c r="R3617" s="9">
        <f t="shared" si="227"/>
        <v>14.67032967032967</v>
      </c>
      <c r="S3617" t="s">
        <v>8317</v>
      </c>
      <c r="T3617" t="s">
        <v>8318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224"/>
        <v>42052.949814814812</v>
      </c>
      <c r="L3618" s="14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9">
        <f t="shared" si="227"/>
        <v>17.142857142857142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224"/>
        <v>42779.610289351855</v>
      </c>
      <c r="L3619" s="14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118.92</v>
      </c>
      <c r="R3619" s="9">
        <f t="shared" si="227"/>
        <v>4.8351648351648349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224"/>
        <v>42128.627893518518</v>
      </c>
      <c r="L3620" s="14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9">
        <f t="shared" si="227"/>
        <v>11.098901098901099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224"/>
        <v>42661.132245370376</v>
      </c>
      <c r="L3621" s="14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113</v>
      </c>
      <c r="R3621" s="9">
        <f t="shared" si="227"/>
        <v>6.2087912087912089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224"/>
        <v>42037.938206018516</v>
      </c>
      <c r="L3622" s="14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</v>
      </c>
      <c r="R3622" s="9">
        <f t="shared" si="227"/>
        <v>60.68681318681319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224"/>
        <v>42619.935694444444</v>
      </c>
      <c r="L3623" s="14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</v>
      </c>
      <c r="R3623" s="9">
        <f t="shared" si="227"/>
        <v>18.087912087912088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224"/>
        <v>41877.221886574072</v>
      </c>
      <c r="L3624" s="14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100.1</v>
      </c>
      <c r="R3624" s="9">
        <f t="shared" si="227"/>
        <v>5.499945054945055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224"/>
        <v>41828.736921296295</v>
      </c>
      <c r="L3625" s="14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9">
        <f t="shared" si="227"/>
        <v>16.483516483516482</v>
      </c>
      <c r="S3625" t="s">
        <v>8317</v>
      </c>
      <c r="T3625" t="s">
        <v>8318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224"/>
        <v>42545.774189814809</v>
      </c>
      <c r="L3626" s="14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</v>
      </c>
      <c r="R3626" s="9">
        <f t="shared" si="227"/>
        <v>17.296703296703296</v>
      </c>
      <c r="S3626" t="s">
        <v>8317</v>
      </c>
      <c r="T3626" t="s">
        <v>8318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224"/>
        <v>42157.652511574073</v>
      </c>
      <c r="L3627" s="14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102.67</v>
      </c>
      <c r="R3627" s="9">
        <f t="shared" si="227"/>
        <v>16.923076923076923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224"/>
        <v>41846.667326388888</v>
      </c>
      <c r="L3628" s="14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101.83</v>
      </c>
      <c r="R3628" s="9">
        <f t="shared" si="227"/>
        <v>22.37912087912088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224"/>
        <v>42460.741747685184</v>
      </c>
      <c r="L3629" s="14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9">
        <f t="shared" si="227"/>
        <v>10.989010989010989</v>
      </c>
      <c r="S3629" t="s">
        <v>8317</v>
      </c>
      <c r="T3629" t="s">
        <v>8318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224"/>
        <v>42291.833287037036</v>
      </c>
      <c r="L3630" s="14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9">
        <f t="shared" si="227"/>
        <v>0</v>
      </c>
      <c r="S3630" t="s">
        <v>8317</v>
      </c>
      <c r="T3630" t="s">
        <v>8359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224"/>
        <v>42437.094490740739</v>
      </c>
      <c r="L3631" s="14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0</v>
      </c>
      <c r="R3631" s="9">
        <f t="shared" si="227"/>
        <v>1.098901098901099E-2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224"/>
        <v>41942.84710648148</v>
      </c>
      <c r="L3632" s="14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0.03</v>
      </c>
      <c r="R3632" s="9">
        <f t="shared" si="227"/>
        <v>5.4945054945054949E-3</v>
      </c>
      <c r="S3632" t="s">
        <v>8317</v>
      </c>
      <c r="T3632" t="s">
        <v>8359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224"/>
        <v>41880.753437499996</v>
      </c>
      <c r="L3633" s="14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</v>
      </c>
      <c r="R3633" s="9">
        <f t="shared" si="227"/>
        <v>47.939560439560438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224"/>
        <v>41946.936909722222</v>
      </c>
      <c r="L3634" s="14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 s="9">
        <f t="shared" si="227"/>
        <v>0.5494505494505495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224"/>
        <v>42649.623460648145</v>
      </c>
      <c r="L3635" s="14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9">
        <f t="shared" si="227"/>
        <v>9.6813186813186807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224"/>
        <v>42701.166365740741</v>
      </c>
      <c r="L3636" s="14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4.25</v>
      </c>
      <c r="R3636" s="9">
        <f t="shared" si="227"/>
        <v>17.5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224"/>
        <v>42450.88282407407</v>
      </c>
      <c r="L3637" s="14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36.46</v>
      </c>
      <c r="R3637" s="9">
        <f t="shared" si="227"/>
        <v>7.0109890109890109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224"/>
        <v>42226.694780092599</v>
      </c>
      <c r="L3638" s="14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9">
        <f t="shared" si="227"/>
        <v>0</v>
      </c>
      <c r="S3638" t="s">
        <v>8317</v>
      </c>
      <c r="T3638" t="s">
        <v>8359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224"/>
        <v>41975.700636574074</v>
      </c>
      <c r="L3639" s="14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30.87</v>
      </c>
      <c r="R3639" s="9">
        <f t="shared" si="227"/>
        <v>5.0879120879120876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224"/>
        <v>42053.672824074078</v>
      </c>
      <c r="L3640" s="14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6.55</v>
      </c>
      <c r="R3640" s="9">
        <f t="shared" si="227"/>
        <v>1.1868131868131868</v>
      </c>
      <c r="S3640" t="s">
        <v>8317</v>
      </c>
      <c r="T3640" t="s">
        <v>8359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224"/>
        <v>42590.677152777775</v>
      </c>
      <c r="L3641" s="14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0</v>
      </c>
      <c r="R3641" s="9">
        <f t="shared" si="227"/>
        <v>5.4945054945054949E-3</v>
      </c>
      <c r="S3641" t="s">
        <v>8317</v>
      </c>
      <c r="T3641" t="s">
        <v>8359</v>
      </c>
    </row>
    <row r="3642" spans="1:20" ht="58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224"/>
        <v>42104.781597222223</v>
      </c>
      <c r="L3642" s="14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 s="9">
        <f t="shared" si="227"/>
        <v>0.30219780219780218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224"/>
        <v>41899.627071759263</v>
      </c>
      <c r="L3643" s="14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9">
        <f t="shared" si="227"/>
        <v>0</v>
      </c>
      <c r="S3643" t="s">
        <v>8317</v>
      </c>
      <c r="T3643" t="s">
        <v>8359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224"/>
        <v>42297.816284722227</v>
      </c>
      <c r="L3644" s="14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</v>
      </c>
      <c r="R3644" s="9">
        <f t="shared" si="227"/>
        <v>8.2417582417582416E-2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224"/>
        <v>42285.143969907411</v>
      </c>
      <c r="L3645" s="14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9">
        <f t="shared" si="227"/>
        <v>0</v>
      </c>
      <c r="S3645" t="s">
        <v>8317</v>
      </c>
      <c r="T3645" t="s">
        <v>8359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224"/>
        <v>42409.241747685184</v>
      </c>
      <c r="L3646" s="14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9">
        <f t="shared" si="227"/>
        <v>4.5109890109890109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224"/>
        <v>42665.970347222217</v>
      </c>
      <c r="L3647" s="14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 s="9">
        <f t="shared" si="227"/>
        <v>5.4945054945054949E-3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224"/>
        <v>42140.421319444446</v>
      </c>
      <c r="L3648" s="14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 s="9">
        <f t="shared" si="227"/>
        <v>2.6428571428571428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224"/>
        <v>42598.749155092592</v>
      </c>
      <c r="L3649" s="14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 s="9">
        <f t="shared" si="227"/>
        <v>0.16483516483516483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si="224"/>
        <v>41887.292187500003</v>
      </c>
      <c r="L3650" s="14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</v>
      </c>
      <c r="R3650" s="9">
        <f t="shared" si="227"/>
        <v>220.62087912087912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ref="K3651:K3714" si="228">(((J3651/60)/60)/24)+DATE(1970,1,1)</f>
        <v>41780.712893518517</v>
      </c>
      <c r="L3651" s="14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ROUND((E3651/D3651)*100,2)</f>
        <v>104</v>
      </c>
      <c r="R3651" s="9">
        <f t="shared" ref="R3651:R3714" si="231">E3651/182</f>
        <v>4.2857142857142856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228"/>
        <v>42381.478981481487</v>
      </c>
      <c r="L3652" s="14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9">
        <f t="shared" si="231"/>
        <v>2.7472527472527473</v>
      </c>
      <c r="S3652" t="s">
        <v>8317</v>
      </c>
      <c r="T3652" t="s">
        <v>8318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228"/>
        <v>41828.646319444444</v>
      </c>
      <c r="L3653" s="14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9">
        <f t="shared" si="231"/>
        <v>2.8571428571428572</v>
      </c>
      <c r="S3653" t="s">
        <v>8317</v>
      </c>
      <c r="T3653" t="s">
        <v>8318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228"/>
        <v>42596.644699074073</v>
      </c>
      <c r="L3654" s="14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250.67</v>
      </c>
      <c r="R3654" s="9">
        <f t="shared" si="231"/>
        <v>4.1318681318681323</v>
      </c>
      <c r="S3654" t="s">
        <v>8317</v>
      </c>
      <c r="T3654" t="s">
        <v>8318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228"/>
        <v>42191.363506944443</v>
      </c>
      <c r="L3655" s="14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100.5</v>
      </c>
      <c r="R3655" s="9">
        <f t="shared" si="231"/>
        <v>11.043956043956044</v>
      </c>
      <c r="S3655" t="s">
        <v>8317</v>
      </c>
      <c r="T3655" t="s">
        <v>8318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228"/>
        <v>42440.416504629626</v>
      </c>
      <c r="L3656" s="14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9">
        <f t="shared" si="231"/>
        <v>14.373626373626374</v>
      </c>
      <c r="S3656" t="s">
        <v>8317</v>
      </c>
      <c r="T3656" t="s">
        <v>8318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228"/>
        <v>42173.803217592591</v>
      </c>
      <c r="L3657" s="14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9">
        <f t="shared" si="231"/>
        <v>31.939560439560438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228"/>
        <v>42737.910138888896</v>
      </c>
      <c r="L3658" s="14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</v>
      </c>
      <c r="R3658" s="9">
        <f t="shared" si="231"/>
        <v>29.071428571428573</v>
      </c>
      <c r="S3658" t="s">
        <v>8317</v>
      </c>
      <c r="T3658" t="s">
        <v>8318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228"/>
        <v>42499.629849537043</v>
      </c>
      <c r="L3659" s="14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9">
        <f t="shared" si="231"/>
        <v>12.17032967032967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228"/>
        <v>41775.858564814815</v>
      </c>
      <c r="L3660" s="14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100.67</v>
      </c>
      <c r="R3660" s="9">
        <f t="shared" si="231"/>
        <v>8.2967032967032974</v>
      </c>
      <c r="S3660" t="s">
        <v>8317</v>
      </c>
      <c r="T3660" t="s">
        <v>8318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228"/>
        <v>42055.277199074073</v>
      </c>
      <c r="L3661" s="14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</v>
      </c>
      <c r="R3661" s="9">
        <f t="shared" si="231"/>
        <v>16.818681318681318</v>
      </c>
      <c r="S3661" t="s">
        <v>8317</v>
      </c>
      <c r="T3661" t="s">
        <v>8318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228"/>
        <v>41971.881076388891</v>
      </c>
      <c r="L3662" s="14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9">
        <f t="shared" si="231"/>
        <v>1.3736263736263736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228"/>
        <v>42447.896666666667</v>
      </c>
      <c r="L3663" s="14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</v>
      </c>
      <c r="R3663" s="9">
        <f t="shared" si="231"/>
        <v>18.296703296703296</v>
      </c>
      <c r="S3663" t="s">
        <v>8317</v>
      </c>
      <c r="T3663" t="s">
        <v>8318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228"/>
        <v>42064.220069444447</v>
      </c>
      <c r="L3664" s="14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101.43</v>
      </c>
      <c r="R3664" s="9">
        <f t="shared" si="231"/>
        <v>44.582417582417584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228"/>
        <v>42665.451736111107</v>
      </c>
      <c r="L3665" s="14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9">
        <f t="shared" si="231"/>
        <v>1.2857142857142858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228"/>
        <v>42523.248715277776</v>
      </c>
      <c r="L3666" s="14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109.38</v>
      </c>
      <c r="R3666" s="9">
        <f t="shared" si="231"/>
        <v>4.8076923076923075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228"/>
        <v>42294.808124999996</v>
      </c>
      <c r="L3667" s="14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</v>
      </c>
      <c r="R3667" s="9">
        <f t="shared" si="231"/>
        <v>3.9230769230769229</v>
      </c>
      <c r="S3667" t="s">
        <v>8317</v>
      </c>
      <c r="T3667" t="s">
        <v>8318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228"/>
        <v>41822.90488425926</v>
      </c>
      <c r="L3668" s="14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9">
        <f t="shared" si="231"/>
        <v>6.5934065934065931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228"/>
        <v>42173.970127314817</v>
      </c>
      <c r="L3669" s="14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</v>
      </c>
      <c r="R3669" s="9">
        <f t="shared" si="231"/>
        <v>17.006098901098902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228"/>
        <v>42185.556157407409</v>
      </c>
      <c r="L3670" s="14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103.5</v>
      </c>
      <c r="R3670" s="9">
        <f t="shared" si="231"/>
        <v>5.686813186813187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228"/>
        <v>42136.675196759257</v>
      </c>
      <c r="L3671" s="14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 s="9">
        <f t="shared" si="231"/>
        <v>7.5934065934065931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228"/>
        <v>42142.514016203699</v>
      </c>
      <c r="L3672" s="14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109.55</v>
      </c>
      <c r="R3672" s="9">
        <f t="shared" si="231"/>
        <v>1.3241758241758241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228"/>
        <v>41820.62809027778</v>
      </c>
      <c r="L3673" s="14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100.86</v>
      </c>
      <c r="R3673" s="9">
        <f t="shared" si="231"/>
        <v>19.395604395604394</v>
      </c>
      <c r="S3673" t="s">
        <v>8317</v>
      </c>
      <c r="T3673" t="s">
        <v>8318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228"/>
        <v>41878.946574074071</v>
      </c>
      <c r="L3674" s="14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</v>
      </c>
      <c r="R3674" s="9">
        <f t="shared" si="231"/>
        <v>16.736263736263737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228"/>
        <v>41914.295104166667</v>
      </c>
      <c r="L3675" s="14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113.63</v>
      </c>
      <c r="R3675" s="9">
        <f t="shared" si="231"/>
        <v>24.972527472527471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228"/>
        <v>42556.873020833329</v>
      </c>
      <c r="L3676" s="14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9">
        <f t="shared" si="231"/>
        <v>24.725274725274726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228"/>
        <v>42493.597013888888</v>
      </c>
      <c r="L3677" s="14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9">
        <f t="shared" si="231"/>
        <v>0.38461538461538464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228"/>
        <v>41876.815787037034</v>
      </c>
      <c r="L3678" s="14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9">
        <f t="shared" si="231"/>
        <v>5.6593406593406597</v>
      </c>
      <c r="S3678" t="s">
        <v>8317</v>
      </c>
      <c r="T3678" t="s">
        <v>8318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228"/>
        <v>41802.574282407404</v>
      </c>
      <c r="L3679" s="14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</v>
      </c>
      <c r="R3679" s="9">
        <f t="shared" si="231"/>
        <v>67.848901098901095</v>
      </c>
      <c r="S3679" t="s">
        <v>8317</v>
      </c>
      <c r="T3679" t="s">
        <v>8318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228"/>
        <v>42120.531226851846</v>
      </c>
      <c r="L3680" s="14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102.5</v>
      </c>
      <c r="R3680" s="9">
        <f t="shared" si="231"/>
        <v>11.263736263736265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228"/>
        <v>41786.761354166665</v>
      </c>
      <c r="L3681" s="14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9">
        <f t="shared" si="231"/>
        <v>12.098901098901099</v>
      </c>
      <c r="S3681" t="s">
        <v>8317</v>
      </c>
      <c r="T3681" t="s">
        <v>8318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228"/>
        <v>42627.454097222217</v>
      </c>
      <c r="L3682" s="14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112.77</v>
      </c>
      <c r="R3682" s="9">
        <f t="shared" si="231"/>
        <v>18.587912087912088</v>
      </c>
      <c r="S3682" t="s">
        <v>8317</v>
      </c>
      <c r="T3682" t="s">
        <v>8318</v>
      </c>
    </row>
    <row r="3683" spans="1:20" ht="43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228"/>
        <v>42374.651504629626</v>
      </c>
      <c r="L3683" s="14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9">
        <f t="shared" si="231"/>
        <v>6.1483516483516487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228"/>
        <v>41772.685393518521</v>
      </c>
      <c r="L3684" s="14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9">
        <f t="shared" si="231"/>
        <v>22.945054945054945</v>
      </c>
      <c r="S3684" t="s">
        <v>8317</v>
      </c>
      <c r="T3684" t="s">
        <v>8318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228"/>
        <v>42633.116851851853</v>
      </c>
      <c r="L3685" s="14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110.86</v>
      </c>
      <c r="R3685" s="9">
        <f t="shared" si="231"/>
        <v>21.318681318681318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228"/>
        <v>42219.180393518516</v>
      </c>
      <c r="L3686" s="14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139.07</v>
      </c>
      <c r="R3686" s="9">
        <f t="shared" si="231"/>
        <v>5.7307692307692308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228"/>
        <v>41753.593275462961</v>
      </c>
      <c r="L3687" s="14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105.7</v>
      </c>
      <c r="R3687" s="9">
        <f t="shared" si="231"/>
        <v>29.03846153846154</v>
      </c>
      <c r="S3687" t="s">
        <v>8317</v>
      </c>
      <c r="T3687" t="s">
        <v>8318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228"/>
        <v>42230.662731481483</v>
      </c>
      <c r="L3688" s="14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101.43</v>
      </c>
      <c r="R3688" s="9">
        <f t="shared" si="231"/>
        <v>1.9505494505494505</v>
      </c>
      <c r="S3688" t="s">
        <v>8317</v>
      </c>
      <c r="T3688" t="s">
        <v>8318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228"/>
        <v>41787.218229166669</v>
      </c>
      <c r="L3689" s="14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100.25</v>
      </c>
      <c r="R3689" s="9">
        <f t="shared" si="231"/>
        <v>27.539835164835164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228"/>
        <v>41829.787083333329</v>
      </c>
      <c r="L3690" s="14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109.17</v>
      </c>
      <c r="R3690" s="9">
        <f t="shared" si="231"/>
        <v>17.994505494505493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228"/>
        <v>42147.826840277776</v>
      </c>
      <c r="L3691" s="14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</v>
      </c>
      <c r="R3691" s="9">
        <f t="shared" si="231"/>
        <v>19.505494505494507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228"/>
        <v>41940.598182870373</v>
      </c>
      <c r="L3692" s="14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9">
        <f t="shared" si="231"/>
        <v>9.8901098901098905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228"/>
        <v>42020.700567129628</v>
      </c>
      <c r="L3693" s="14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</v>
      </c>
      <c r="R3693" s="9">
        <f t="shared" si="231"/>
        <v>281.23076923076923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228"/>
        <v>41891.96503472222</v>
      </c>
      <c r="L3694" s="14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9">
        <f t="shared" si="231"/>
        <v>6.9230769230769234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228"/>
        <v>42309.191307870366</v>
      </c>
      <c r="L3695" s="14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129.13</v>
      </c>
      <c r="R3695" s="9">
        <f t="shared" si="231"/>
        <v>2.3626373626373627</v>
      </c>
      <c r="S3695" t="s">
        <v>8317</v>
      </c>
      <c r="T3695" t="s">
        <v>8318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228"/>
        <v>42490.133877314816</v>
      </c>
      <c r="L3696" s="14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107.43</v>
      </c>
      <c r="R3696" s="9">
        <f t="shared" si="231"/>
        <v>20.659340659340661</v>
      </c>
      <c r="S3696" t="s">
        <v>8317</v>
      </c>
      <c r="T3696" t="s">
        <v>8318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228"/>
        <v>41995.870486111111</v>
      </c>
      <c r="L3697" s="14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100.13</v>
      </c>
      <c r="R3697" s="9">
        <f t="shared" si="231"/>
        <v>22.005494505494507</v>
      </c>
      <c r="S3697" t="s">
        <v>8317</v>
      </c>
      <c r="T3697" t="s">
        <v>8318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228"/>
        <v>41988.617083333331</v>
      </c>
      <c r="L3698" s="14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9">
        <f t="shared" si="231"/>
        <v>17.032967032967033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228"/>
        <v>42479.465833333335</v>
      </c>
      <c r="L3699" s="14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9">
        <f t="shared" si="231"/>
        <v>11.868131868131869</v>
      </c>
      <c r="S3699" t="s">
        <v>8317</v>
      </c>
      <c r="T3699" t="s">
        <v>8318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228"/>
        <v>42401.806562500002</v>
      </c>
      <c r="L3700" s="14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9">
        <f t="shared" si="231"/>
        <v>30.362637362637361</v>
      </c>
      <c r="S3700" t="s">
        <v>8317</v>
      </c>
      <c r="T3700" t="s">
        <v>8318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228"/>
        <v>41897.602037037039</v>
      </c>
      <c r="L3701" s="14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9">
        <f t="shared" si="231"/>
        <v>13.846153846153847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228"/>
        <v>41882.585648148146</v>
      </c>
      <c r="L3702" s="14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9">
        <f t="shared" si="231"/>
        <v>3.3296703296703298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228"/>
        <v>42129.541585648149</v>
      </c>
      <c r="L3703" s="14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</v>
      </c>
      <c r="R3703" s="9">
        <f t="shared" si="231"/>
        <v>8.2692307692307701</v>
      </c>
      <c r="S3703" t="s">
        <v>8317</v>
      </c>
      <c r="T3703" t="s">
        <v>8318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228"/>
        <v>42524.53800925926</v>
      </c>
      <c r="L3704" s="14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109.17</v>
      </c>
      <c r="R3704" s="9">
        <f t="shared" si="231"/>
        <v>17.994505494505493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228"/>
        <v>42556.504490740743</v>
      </c>
      <c r="L3705" s="14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123.43</v>
      </c>
      <c r="R3705" s="9">
        <f t="shared" si="231"/>
        <v>7.1208791208791204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228"/>
        <v>42461.689745370371</v>
      </c>
      <c r="L3706" s="14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136.34</v>
      </c>
      <c r="R3706" s="9">
        <f t="shared" si="231"/>
        <v>2.2473076923076922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228"/>
        <v>41792.542986111112</v>
      </c>
      <c r="L3707" s="14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103.47</v>
      </c>
      <c r="R3707" s="9">
        <f t="shared" si="231"/>
        <v>16.071428571428573</v>
      </c>
      <c r="S3707" t="s">
        <v>8317</v>
      </c>
      <c r="T3707" t="s">
        <v>8318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228"/>
        <v>41879.913761574076</v>
      </c>
      <c r="L3708" s="14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</v>
      </c>
      <c r="R3708" s="9">
        <f t="shared" si="231"/>
        <v>10</v>
      </c>
      <c r="S3708" t="s">
        <v>8317</v>
      </c>
      <c r="T3708" t="s">
        <v>8318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228"/>
        <v>42552.048356481479</v>
      </c>
      <c r="L3709" s="14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9">
        <f t="shared" si="231"/>
        <v>10.219780219780219</v>
      </c>
      <c r="S3709" t="s">
        <v>8317</v>
      </c>
      <c r="T3709" t="s">
        <v>8318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228"/>
        <v>41810.142199074071</v>
      </c>
      <c r="L3710" s="14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9">
        <f t="shared" si="231"/>
        <v>11.538461538461538</v>
      </c>
      <c r="S3710" t="s">
        <v>8317</v>
      </c>
      <c r="T3710" t="s">
        <v>8318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228"/>
        <v>41785.707708333335</v>
      </c>
      <c r="L3711" s="14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9">
        <f t="shared" si="231"/>
        <v>5.947802197802198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228"/>
        <v>42072.576249999998</v>
      </c>
      <c r="L3712" s="14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</v>
      </c>
      <c r="R3712" s="9">
        <f t="shared" si="231"/>
        <v>10.082417582417582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228"/>
        <v>41779.724224537036</v>
      </c>
      <c r="L3713" s="14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114</v>
      </c>
      <c r="R3713" s="9">
        <f t="shared" si="231"/>
        <v>3.1318681318681318</v>
      </c>
      <c r="S3713" t="s">
        <v>8317</v>
      </c>
      <c r="T3713" t="s">
        <v>8318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si="228"/>
        <v>42134.172071759262</v>
      </c>
      <c r="L3714" s="14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153.72999999999999</v>
      </c>
      <c r="R3714" s="9">
        <f t="shared" si="231"/>
        <v>63.35164835164835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ref="K3715:K3778" si="232">(((J3715/60)/60)/24)+DATE(1970,1,1)</f>
        <v>42505.738032407404</v>
      </c>
      <c r="L3715" s="14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ROUND((E3715/D3715)*100,2)</f>
        <v>101.5</v>
      </c>
      <c r="R3715" s="9">
        <f t="shared" ref="R3715:R3778" si="235">E3715/182</f>
        <v>11.153846153846153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232"/>
        <v>42118.556331018524</v>
      </c>
      <c r="L3716" s="14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</v>
      </c>
      <c r="R3716" s="9">
        <f t="shared" si="235"/>
        <v>56.236263736263737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232"/>
        <v>42036.995590277773</v>
      </c>
      <c r="L3717" s="14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</v>
      </c>
      <c r="R3717" s="9">
        <f t="shared" si="235"/>
        <v>19.725274725274726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232"/>
        <v>42360.887835648144</v>
      </c>
      <c r="L3718" s="14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9">
        <f t="shared" si="235"/>
        <v>6.8461538461538458</v>
      </c>
      <c r="S3718" t="s">
        <v>8317</v>
      </c>
      <c r="T3718" t="s">
        <v>8318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232"/>
        <v>42102.866307870368</v>
      </c>
      <c r="L3719" s="14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9">
        <f t="shared" si="235"/>
        <v>22.142857142857142</v>
      </c>
      <c r="S3719" t="s">
        <v>8317</v>
      </c>
      <c r="T3719" t="s">
        <v>8318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232"/>
        <v>42032.716145833328</v>
      </c>
      <c r="L3720" s="14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9">
        <f t="shared" si="235"/>
        <v>6.5769230769230766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232"/>
        <v>42147.729930555557</v>
      </c>
      <c r="L3721" s="14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9">
        <f t="shared" si="235"/>
        <v>2.3076923076923075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232"/>
        <v>42165.993125000001</v>
      </c>
      <c r="L3722" s="14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104.52</v>
      </c>
      <c r="R3722" s="9">
        <f t="shared" si="235"/>
        <v>18.950549450549449</v>
      </c>
      <c r="S3722" t="s">
        <v>8317</v>
      </c>
      <c r="T3722" t="s">
        <v>8318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232"/>
        <v>41927.936157407406</v>
      </c>
      <c r="L3723" s="14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9">
        <f t="shared" si="235"/>
        <v>27.692307692307693</v>
      </c>
      <c r="S3723" t="s">
        <v>8317</v>
      </c>
      <c r="T3723" t="s">
        <v>8318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232"/>
        <v>42381.671840277777</v>
      </c>
      <c r="L3724" s="14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</v>
      </c>
      <c r="R3724" s="9">
        <f t="shared" si="235"/>
        <v>9.1648351648351642</v>
      </c>
      <c r="S3724" t="s">
        <v>8317</v>
      </c>
      <c r="T3724" t="s">
        <v>8318</v>
      </c>
    </row>
    <row r="3725" spans="1:20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232"/>
        <v>41943.753032407411</v>
      </c>
      <c r="L3725" s="14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</v>
      </c>
      <c r="R3725" s="9">
        <f t="shared" si="235"/>
        <v>25.23076923076923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232"/>
        <v>42465.491435185191</v>
      </c>
      <c r="L3726" s="14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102.55</v>
      </c>
      <c r="R3726" s="9">
        <f t="shared" si="235"/>
        <v>24.228296703296703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232"/>
        <v>42401.945219907408</v>
      </c>
      <c r="L3727" s="14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9">
        <f t="shared" si="235"/>
        <v>2.0934065934065935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232"/>
        <v>42462.140868055561</v>
      </c>
      <c r="L3728" s="14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338.71</v>
      </c>
      <c r="R3728" s="9">
        <f t="shared" si="235"/>
        <v>15.818681318681319</v>
      </c>
      <c r="S3728" t="s">
        <v>8317</v>
      </c>
      <c r="T3728" t="s">
        <v>8318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232"/>
        <v>42632.348310185189</v>
      </c>
      <c r="L3729" s="14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9">
        <f t="shared" si="235"/>
        <v>11.071428571428571</v>
      </c>
      <c r="S3729" t="s">
        <v>8317</v>
      </c>
      <c r="T3729" t="s">
        <v>8318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232"/>
        <v>42205.171018518522</v>
      </c>
      <c r="L3730" s="14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 s="9">
        <f t="shared" si="235"/>
        <v>10.23076923076923</v>
      </c>
      <c r="S3730" t="s">
        <v>8317</v>
      </c>
      <c r="T3730" t="s">
        <v>8318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232"/>
        <v>42041.205000000002</v>
      </c>
      <c r="L3731" s="14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 s="9">
        <f t="shared" si="235"/>
        <v>1.9890109890109891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232"/>
        <v>42203.677766203706</v>
      </c>
      <c r="L3732" s="14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 s="9">
        <f t="shared" si="235"/>
        <v>0.5494505494505495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232"/>
        <v>41983.752847222218</v>
      </c>
      <c r="L3733" s="14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</v>
      </c>
      <c r="R3733" s="9">
        <f t="shared" si="235"/>
        <v>3.4065934065934065</v>
      </c>
      <c r="S3733" t="s">
        <v>8317</v>
      </c>
      <c r="T3733" t="s">
        <v>8318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232"/>
        <v>41968.677465277782</v>
      </c>
      <c r="L3734" s="14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</v>
      </c>
      <c r="R3734" s="9">
        <f t="shared" si="235"/>
        <v>0.71978021978021978</v>
      </c>
      <c r="S3734" t="s">
        <v>8317</v>
      </c>
      <c r="T3734" t="s">
        <v>8318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232"/>
        <v>42103.024398148147</v>
      </c>
      <c r="L3735" s="14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9">
        <f t="shared" si="235"/>
        <v>0</v>
      </c>
      <c r="S3735" t="s">
        <v>8317</v>
      </c>
      <c r="T3735" t="s">
        <v>8318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232"/>
        <v>42089.901574074072</v>
      </c>
      <c r="L3736" s="14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28.47</v>
      </c>
      <c r="R3736" s="9">
        <f t="shared" si="235"/>
        <v>2.3461538461538463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232"/>
        <v>42122.693159722221</v>
      </c>
      <c r="L3737" s="14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</v>
      </c>
      <c r="R3737" s="9">
        <f t="shared" si="235"/>
        <v>0.10989010989010989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232"/>
        <v>42048.711724537032</v>
      </c>
      <c r="L3738" s="14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0.67</v>
      </c>
      <c r="R3738" s="9">
        <f t="shared" si="235"/>
        <v>5.4945054945054944E-2</v>
      </c>
      <c r="S3738" t="s">
        <v>8317</v>
      </c>
      <c r="T3738" t="s">
        <v>8318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232"/>
        <v>42297.691006944442</v>
      </c>
      <c r="L3739" s="14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21.43</v>
      </c>
      <c r="R3739" s="9">
        <f t="shared" si="235"/>
        <v>0.82417582417582413</v>
      </c>
      <c r="S3739" t="s">
        <v>8317</v>
      </c>
      <c r="T3739" t="s">
        <v>8318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232"/>
        <v>41813.938715277778</v>
      </c>
      <c r="L3740" s="14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 s="9">
        <f t="shared" si="235"/>
        <v>1.4835164835164836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232"/>
        <v>42548.449861111112</v>
      </c>
      <c r="L3741" s="14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20.13</v>
      </c>
      <c r="R3741" s="9">
        <f t="shared" si="235"/>
        <v>4.4230769230769234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232"/>
        <v>41833.089756944442</v>
      </c>
      <c r="L3742" s="14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 s="9">
        <f t="shared" si="235"/>
        <v>1.9670329670329669</v>
      </c>
      <c r="S3742" t="s">
        <v>8317</v>
      </c>
      <c r="T3742" t="s">
        <v>8318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232"/>
        <v>42325.920717592591</v>
      </c>
      <c r="L3743" s="14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9">
        <f t="shared" si="235"/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232"/>
        <v>41858.214629629627</v>
      </c>
      <c r="L3744" s="14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 s="9">
        <f t="shared" si="235"/>
        <v>0.5494505494505495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232"/>
        <v>41793.710231481484</v>
      </c>
      <c r="L3745" s="14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9">
        <f t="shared" si="235"/>
        <v>0</v>
      </c>
      <c r="S3745" t="s">
        <v>8317</v>
      </c>
      <c r="T3745" t="s">
        <v>8318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232"/>
        <v>41793.814259259263</v>
      </c>
      <c r="L3746" s="14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9">
        <f t="shared" si="235"/>
        <v>0</v>
      </c>
      <c r="S3746" t="s">
        <v>8317</v>
      </c>
      <c r="T3746" t="s">
        <v>8318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232"/>
        <v>41831.697939814818</v>
      </c>
      <c r="L3747" s="14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 s="9">
        <f t="shared" si="235"/>
        <v>5.4945054945054944E-2</v>
      </c>
      <c r="S3747" t="s">
        <v>8317</v>
      </c>
      <c r="T3747" t="s">
        <v>8318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232"/>
        <v>42621.389340277776</v>
      </c>
      <c r="L3748" s="14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2.38</v>
      </c>
      <c r="R3748" s="9">
        <f t="shared" si="235"/>
        <v>1.1098901098901099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232"/>
        <v>42164.299722222218</v>
      </c>
      <c r="L3749" s="14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 s="9">
        <f t="shared" si="235"/>
        <v>0.13736263736263737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232"/>
        <v>42395.706435185188</v>
      </c>
      <c r="L3750" s="14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9">
        <f t="shared" si="235"/>
        <v>28.439560439560438</v>
      </c>
      <c r="S3750" t="s">
        <v>8317</v>
      </c>
      <c r="T3750" t="s">
        <v>8359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232"/>
        <v>42458.127175925925</v>
      </c>
      <c r="L3751" s="14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9">
        <f t="shared" si="235"/>
        <v>2.8846153846153846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232"/>
        <v>42016.981574074074</v>
      </c>
      <c r="L3752" s="14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100.45</v>
      </c>
      <c r="R3752" s="9">
        <f t="shared" si="235"/>
        <v>33.115384615384613</v>
      </c>
      <c r="S3752" t="s">
        <v>8317</v>
      </c>
      <c r="T3752" t="s">
        <v>8359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232"/>
        <v>42403.035567129627</v>
      </c>
      <c r="L3753" s="14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9">
        <f t="shared" si="235"/>
        <v>7.2857142857142856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232"/>
        <v>42619.802488425921</v>
      </c>
      <c r="L3754" s="14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113</v>
      </c>
      <c r="R3754" s="9">
        <f t="shared" si="235"/>
        <v>3.1043956043956045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232"/>
        <v>42128.824074074073</v>
      </c>
      <c r="L3755" s="14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9">
        <f t="shared" si="235"/>
        <v>28.390109890109891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232"/>
        <v>41808.881215277775</v>
      </c>
      <c r="L3756" s="14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9">
        <f t="shared" si="235"/>
        <v>16.483516483516482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232"/>
        <v>42445.866979166662</v>
      </c>
      <c r="L3757" s="14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129.63999999999999</v>
      </c>
      <c r="R3757" s="9">
        <f t="shared" si="235"/>
        <v>3.9175824175824174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232"/>
        <v>41771.814791666664</v>
      </c>
      <c r="L3758" s="14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</v>
      </c>
      <c r="R3758" s="9">
        <f t="shared" si="235"/>
        <v>25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232"/>
        <v>41954.850868055553</v>
      </c>
      <c r="L3759" s="14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</v>
      </c>
      <c r="R3759" s="9">
        <f t="shared" si="235"/>
        <v>20.868131868131869</v>
      </c>
      <c r="S3759" t="s">
        <v>8317</v>
      </c>
      <c r="T3759" t="s">
        <v>8359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232"/>
        <v>41747.471504629626</v>
      </c>
      <c r="L3760" s="14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</v>
      </c>
      <c r="R3760" s="9">
        <f t="shared" si="235"/>
        <v>8.4340659340659343</v>
      </c>
      <c r="S3760" t="s">
        <v>8317</v>
      </c>
      <c r="T3760" t="s">
        <v>8359</v>
      </c>
    </row>
    <row r="3761" spans="1:20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232"/>
        <v>42182.108252314814</v>
      </c>
      <c r="L3761" s="14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</v>
      </c>
      <c r="R3761" s="9">
        <f t="shared" si="235"/>
        <v>24.229505494505496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232"/>
        <v>41739.525300925925</v>
      </c>
      <c r="L3762" s="14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101.02</v>
      </c>
      <c r="R3762" s="9">
        <f t="shared" si="235"/>
        <v>27.751483516483518</v>
      </c>
      <c r="S3762" t="s">
        <v>8317</v>
      </c>
      <c r="T3762" t="s">
        <v>8359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232"/>
        <v>42173.466863425929</v>
      </c>
      <c r="L3763" s="14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9">
        <f t="shared" si="235"/>
        <v>2.7472527472527473</v>
      </c>
      <c r="S3763" t="s">
        <v>8317</v>
      </c>
      <c r="T3763" t="s">
        <v>8359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232"/>
        <v>42193.813530092593</v>
      </c>
      <c r="L3764" s="14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9">
        <f t="shared" si="235"/>
        <v>7.2967032967032965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232"/>
        <v>42065.750300925924</v>
      </c>
      <c r="L3765" s="14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9">
        <f t="shared" si="235"/>
        <v>27.472527472527471</v>
      </c>
      <c r="S3765" t="s">
        <v>8317</v>
      </c>
      <c r="T3765" t="s">
        <v>8359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232"/>
        <v>42499.842962962968</v>
      </c>
      <c r="L3766" s="14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9">
        <f t="shared" si="235"/>
        <v>8.2417582417582409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232"/>
        <v>41820.776412037041</v>
      </c>
      <c r="L3767" s="14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113.46</v>
      </c>
      <c r="R3767" s="9">
        <f t="shared" si="235"/>
        <v>43.637362637362635</v>
      </c>
      <c r="S3767" t="s">
        <v>8317</v>
      </c>
      <c r="T3767" t="s">
        <v>8359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232"/>
        <v>41788.167187500003</v>
      </c>
      <c r="L3768" s="14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</v>
      </c>
      <c r="R3768" s="9">
        <f t="shared" si="235"/>
        <v>56.401153846153846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232"/>
        <v>42050.019641203704</v>
      </c>
      <c r="L3769" s="14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9">
        <f t="shared" si="235"/>
        <v>12.82967032967033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232"/>
        <v>41772.727893518517</v>
      </c>
      <c r="L3770" s="14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</v>
      </c>
      <c r="R3770" s="9">
        <f t="shared" si="235"/>
        <v>23.659945054945052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232"/>
        <v>42445.598136574074</v>
      </c>
      <c r="L3771" s="14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9">
        <f t="shared" si="235"/>
        <v>6.0439560439560438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232"/>
        <v>42138.930671296301</v>
      </c>
      <c r="L3772" s="14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9">
        <f t="shared" si="235"/>
        <v>10.989010989010989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232"/>
        <v>42493.857083333336</v>
      </c>
      <c r="L3773" s="14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9">
        <f t="shared" si="235"/>
        <v>8.0219780219780219</v>
      </c>
      <c r="S3773" t="s">
        <v>8317</v>
      </c>
      <c r="T3773" t="s">
        <v>8359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232"/>
        <v>42682.616967592592</v>
      </c>
      <c r="L3774" s="14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9">
        <f t="shared" si="235"/>
        <v>30.274725274725274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232"/>
        <v>42656.005173611105</v>
      </c>
      <c r="L3775" s="14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9">
        <f t="shared" si="235"/>
        <v>29.725274725274726</v>
      </c>
      <c r="S3775" t="s">
        <v>8317</v>
      </c>
      <c r="T3775" t="s">
        <v>8359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232"/>
        <v>42087.792303240742</v>
      </c>
      <c r="L3776" s="14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9">
        <f t="shared" si="235"/>
        <v>13.736263736263735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232"/>
        <v>42075.942627314813</v>
      </c>
      <c r="L3777" s="14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9">
        <f t="shared" si="235"/>
        <v>11.016483516483516</v>
      </c>
      <c r="S3777" t="s">
        <v>8317</v>
      </c>
      <c r="T3777" t="s">
        <v>8359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si="232"/>
        <v>41814.367800925924</v>
      </c>
      <c r="L3778" s="14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</v>
      </c>
      <c r="R3778" s="9">
        <f t="shared" si="235"/>
        <v>46.906593406593409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ref="K3779:K3842" si="236">(((J3779/60)/60)/24)+DATE(1970,1,1)</f>
        <v>41887.111354166671</v>
      </c>
      <c r="L3779" s="14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ROUND((E3779/D3779)*100,2)</f>
        <v>143.19999999999999</v>
      </c>
      <c r="R3779" s="9">
        <f t="shared" ref="R3779:R3842" si="239">E3779/182</f>
        <v>15.736263736263735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236"/>
        <v>41989.819212962961</v>
      </c>
      <c r="L3780" s="14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</v>
      </c>
      <c r="R3780" s="9">
        <f t="shared" si="239"/>
        <v>13.851648351648352</v>
      </c>
      <c r="S3780" t="s">
        <v>8317</v>
      </c>
      <c r="T3780" t="s">
        <v>8359</v>
      </c>
    </row>
    <row r="3781" spans="1:20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236"/>
        <v>42425.735416666663</v>
      </c>
      <c r="L3781" s="14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9">
        <f t="shared" si="239"/>
        <v>85.697802197802204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236"/>
        <v>42166.219733796301</v>
      </c>
      <c r="L3782" s="14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9">
        <f t="shared" si="239"/>
        <v>16.483516483516482</v>
      </c>
      <c r="S3782" t="s">
        <v>8317</v>
      </c>
      <c r="T3782" t="s">
        <v>8359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236"/>
        <v>41865.882928240739</v>
      </c>
      <c r="L3783" s="14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109.67</v>
      </c>
      <c r="R3783" s="9">
        <f t="shared" si="239"/>
        <v>27.115384615384617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236"/>
        <v>42546.862233796302</v>
      </c>
      <c r="L3784" s="14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9">
        <f t="shared" si="239"/>
        <v>11.181318681318681</v>
      </c>
      <c r="S3784" t="s">
        <v>8317</v>
      </c>
      <c r="T3784" t="s">
        <v>8359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236"/>
        <v>42420.140277777777</v>
      </c>
      <c r="L3785" s="14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128.91999999999999</v>
      </c>
      <c r="R3785" s="9">
        <f t="shared" si="239"/>
        <v>8.5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236"/>
        <v>42531.980694444443</v>
      </c>
      <c r="L3786" s="14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115</v>
      </c>
      <c r="R3786" s="9">
        <f t="shared" si="239"/>
        <v>6.3186813186813184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236"/>
        <v>42548.63853009259</v>
      </c>
      <c r="L3787" s="14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 s="9">
        <f t="shared" si="239"/>
        <v>16.565934065934066</v>
      </c>
      <c r="S3787" t="s">
        <v>8317</v>
      </c>
      <c r="T3787" t="s">
        <v>8359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236"/>
        <v>42487.037905092591</v>
      </c>
      <c r="L3788" s="14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110.97</v>
      </c>
      <c r="R3788" s="9">
        <f t="shared" si="239"/>
        <v>36.582417582417584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236"/>
        <v>42167.534791666665</v>
      </c>
      <c r="L3789" s="14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100.29</v>
      </c>
      <c r="R3789" s="9">
        <f t="shared" si="239"/>
        <v>1.9285714285714286</v>
      </c>
      <c r="S3789" t="s">
        <v>8317</v>
      </c>
      <c r="T3789" t="s">
        <v>8359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236"/>
        <v>42333.695821759262</v>
      </c>
      <c r="L3790" s="14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0.67</v>
      </c>
      <c r="R3790" s="9">
        <f t="shared" si="239"/>
        <v>2.7472527472527473</v>
      </c>
      <c r="S3790" t="s">
        <v>8317</v>
      </c>
      <c r="T3790" t="s">
        <v>8359</v>
      </c>
    </row>
    <row r="3791" spans="1:20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236"/>
        <v>42138.798819444448</v>
      </c>
      <c r="L3791" s="14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3.27</v>
      </c>
      <c r="R3791" s="9">
        <f t="shared" si="239"/>
        <v>0.63736263736263732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236"/>
        <v>42666.666932870372</v>
      </c>
      <c r="L3792" s="14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9">
        <f t="shared" si="239"/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236"/>
        <v>41766.692037037035</v>
      </c>
      <c r="L3793" s="14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9">
        <f t="shared" si="239"/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236"/>
        <v>42170.447013888886</v>
      </c>
      <c r="L3794" s="14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0.28000000000000003</v>
      </c>
      <c r="R3794" s="9">
        <f t="shared" si="239"/>
        <v>0.19230769230769232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236"/>
        <v>41968.938993055555</v>
      </c>
      <c r="L3795" s="14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59.66</v>
      </c>
      <c r="R3795" s="9">
        <f t="shared" si="239"/>
        <v>22.945054945054945</v>
      </c>
      <c r="S3795" t="s">
        <v>8317</v>
      </c>
      <c r="T3795" t="s">
        <v>8359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236"/>
        <v>42132.58048611111</v>
      </c>
      <c r="L3796" s="14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 s="9">
        <f t="shared" si="239"/>
        <v>0.27472527472527475</v>
      </c>
      <c r="S3796" t="s">
        <v>8317</v>
      </c>
      <c r="T3796" t="s">
        <v>8359</v>
      </c>
    </row>
    <row r="3797" spans="1:20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236"/>
        <v>42201.436226851853</v>
      </c>
      <c r="L3797" s="14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1.67</v>
      </c>
      <c r="R3797" s="9">
        <f t="shared" si="239"/>
        <v>5.4945054945054944E-2</v>
      </c>
      <c r="S3797" t="s">
        <v>8317</v>
      </c>
      <c r="T3797" t="s">
        <v>8359</v>
      </c>
    </row>
    <row r="3798" spans="1:20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236"/>
        <v>42689.029583333337</v>
      </c>
      <c r="L3798" s="14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0</v>
      </c>
      <c r="R3798" s="9">
        <f t="shared" si="239"/>
        <v>5.4945054945054949E-3</v>
      </c>
      <c r="S3798" t="s">
        <v>8317</v>
      </c>
      <c r="T3798" t="s">
        <v>8359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236"/>
        <v>42084.881539351853</v>
      </c>
      <c r="L3799" s="14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89.67</v>
      </c>
      <c r="R3799" s="9">
        <f t="shared" si="239"/>
        <v>29.560439560439562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236"/>
        <v>41831.722777777781</v>
      </c>
      <c r="L3800" s="14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</v>
      </c>
      <c r="R3800" s="9">
        <f t="shared" si="239"/>
        <v>5.6318681318681323</v>
      </c>
      <c r="S3800" t="s">
        <v>8317</v>
      </c>
      <c r="T3800" t="s">
        <v>8359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236"/>
        <v>42410.93105324074</v>
      </c>
      <c r="L3801" s="14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 s="9">
        <f t="shared" si="239"/>
        <v>2.2087912087912089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236"/>
        <v>41982.737071759257</v>
      </c>
      <c r="L3802" s="14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</v>
      </c>
      <c r="R3802" s="9">
        <f t="shared" si="239"/>
        <v>4.8406593406593403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236"/>
        <v>41975.676111111112</v>
      </c>
      <c r="L3803" s="14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 s="9">
        <f t="shared" si="239"/>
        <v>2.3406593406593408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236"/>
        <v>42269.126226851848</v>
      </c>
      <c r="L3804" s="14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9">
        <f t="shared" si="239"/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236"/>
        <v>42403.971851851849</v>
      </c>
      <c r="L3805" s="14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19.649999999999999</v>
      </c>
      <c r="R3805" s="9">
        <f t="shared" si="239"/>
        <v>12.956043956043956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236"/>
        <v>42527.00953703704</v>
      </c>
      <c r="L3806" s="14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9">
        <f t="shared" si="239"/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236"/>
        <v>41849.887037037035</v>
      </c>
      <c r="L3807" s="14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0</v>
      </c>
      <c r="R3807" s="9">
        <f t="shared" si="239"/>
        <v>1.6483516483516484E-2</v>
      </c>
      <c r="S3807" t="s">
        <v>8317</v>
      </c>
      <c r="T3807" t="s">
        <v>8359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236"/>
        <v>41799.259039351848</v>
      </c>
      <c r="L3808" s="14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7.0000000000000007E-2</v>
      </c>
      <c r="R3808" s="9">
        <f t="shared" si="239"/>
        <v>2.7472527472527472E-2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236"/>
        <v>42090.909016203703</v>
      </c>
      <c r="L3809" s="14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</v>
      </c>
      <c r="R3809" s="9">
        <f t="shared" si="239"/>
        <v>2.5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236"/>
        <v>42059.453923611116</v>
      </c>
      <c r="L3810" s="14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9">
        <f t="shared" si="239"/>
        <v>5.4945054945054945</v>
      </c>
      <c r="S3810" t="s">
        <v>8317</v>
      </c>
      <c r="T3810" t="s">
        <v>8318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236"/>
        <v>41800.526701388888</v>
      </c>
      <c r="L3811" s="14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9">
        <f t="shared" si="239"/>
        <v>11.126373626373626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236"/>
        <v>42054.849050925928</v>
      </c>
      <c r="L3812" s="14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</v>
      </c>
      <c r="R3812" s="9">
        <f t="shared" si="239"/>
        <v>10.032967032967033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236"/>
        <v>42487.62700231481</v>
      </c>
      <c r="L3813" s="14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9">
        <f t="shared" si="239"/>
        <v>4.5329670329670328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236"/>
        <v>42109.751250000001</v>
      </c>
      <c r="L3814" s="14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9">
        <f t="shared" si="239"/>
        <v>12.038461538461538</v>
      </c>
      <c r="S3814" t="s">
        <v>8317</v>
      </c>
      <c r="T3814" t="s">
        <v>8318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236"/>
        <v>42497.275706018518</v>
      </c>
      <c r="L3815" s="14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</v>
      </c>
      <c r="R3815" s="9">
        <f t="shared" si="239"/>
        <v>11.648296703296703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236"/>
        <v>42058.904074074075</v>
      </c>
      <c r="L3816" s="14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</v>
      </c>
      <c r="R3816" s="9">
        <f t="shared" si="239"/>
        <v>11.549450549450549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236"/>
        <v>42207.259918981479</v>
      </c>
      <c r="L3817" s="14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</v>
      </c>
      <c r="R3817" s="9">
        <f t="shared" si="239"/>
        <v>5.4945604395604395</v>
      </c>
      <c r="S3817" t="s">
        <v>8317</v>
      </c>
      <c r="T3817" t="s">
        <v>8318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236"/>
        <v>41807.690081018518</v>
      </c>
      <c r="L3818" s="14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119.24</v>
      </c>
      <c r="R3818" s="9">
        <f t="shared" si="239"/>
        <v>9.8273076923076914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236"/>
        <v>42284.69694444444</v>
      </c>
      <c r="L3819" s="14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9">
        <f t="shared" si="239"/>
        <v>11.785714285714286</v>
      </c>
      <c r="S3819" t="s">
        <v>8317</v>
      </c>
      <c r="T3819" t="s">
        <v>8318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236"/>
        <v>42045.84238425926</v>
      </c>
      <c r="L3820" s="14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228</v>
      </c>
      <c r="R3820" s="9">
        <f t="shared" si="239"/>
        <v>3.1318681318681318</v>
      </c>
      <c r="S3820" t="s">
        <v>8317</v>
      </c>
      <c r="T3820" t="s">
        <v>8318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236"/>
        <v>42184.209537037037</v>
      </c>
      <c r="L3821" s="14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9">
        <f t="shared" si="239"/>
        <v>5.8461538461538458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236"/>
        <v>42160.651817129634</v>
      </c>
      <c r="L3822" s="14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143.33000000000001</v>
      </c>
      <c r="R3822" s="9">
        <f t="shared" si="239"/>
        <v>2.3626373626373627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236"/>
        <v>42341.180636574078</v>
      </c>
      <c r="L3823" s="14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</v>
      </c>
      <c r="R3823" s="9">
        <f t="shared" si="239"/>
        <v>20.104395604395606</v>
      </c>
      <c r="S3823" t="s">
        <v>8317</v>
      </c>
      <c r="T3823" t="s">
        <v>8318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236"/>
        <v>42329.838159722218</v>
      </c>
      <c r="L3824" s="14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</v>
      </c>
      <c r="R3824" s="9">
        <f t="shared" si="239"/>
        <v>30.225274725274726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236"/>
        <v>42170.910231481481</v>
      </c>
      <c r="L3825" s="14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9">
        <f t="shared" si="239"/>
        <v>14.56043956043956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236"/>
        <v>42571.626192129625</v>
      </c>
      <c r="L3826" s="14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9">
        <f t="shared" si="239"/>
        <v>1.4835164835164836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236"/>
        <v>42151.069606481484</v>
      </c>
      <c r="L3827" s="14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9">
        <f t="shared" si="239"/>
        <v>28.96153846153846</v>
      </c>
      <c r="S3827" t="s">
        <v>8317</v>
      </c>
      <c r="T3827" t="s">
        <v>8318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236"/>
        <v>42101.423541666663</v>
      </c>
      <c r="L3828" s="14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119.17</v>
      </c>
      <c r="R3828" s="9">
        <f t="shared" si="239"/>
        <v>3.9285714285714284</v>
      </c>
      <c r="S3828" t="s">
        <v>8317</v>
      </c>
      <c r="T3828" t="s">
        <v>8318</v>
      </c>
    </row>
    <row r="3829" spans="1:20" ht="43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236"/>
        <v>42034.928252314814</v>
      </c>
      <c r="L3829" s="14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152.66999999999999</v>
      </c>
      <c r="R3829" s="9">
        <f t="shared" si="239"/>
        <v>25.164835164835164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236"/>
        <v>41944.527627314819</v>
      </c>
      <c r="L3830" s="14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9">
        <f t="shared" si="239"/>
        <v>27.472527472527471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236"/>
        <v>42593.865405092598</v>
      </c>
      <c r="L3831" s="14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9">
        <f t="shared" si="239"/>
        <v>2.7527472527472527</v>
      </c>
      <c r="S3831" t="s">
        <v>8317</v>
      </c>
      <c r="T3831" t="s">
        <v>8318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236"/>
        <v>42503.740868055553</v>
      </c>
      <c r="L3832" s="14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9">
        <f t="shared" si="239"/>
        <v>1.2362637362637363</v>
      </c>
      <c r="S3832" t="s">
        <v>8317</v>
      </c>
      <c r="T3832" t="s">
        <v>8318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236"/>
        <v>41927.848900462966</v>
      </c>
      <c r="L3833" s="14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</v>
      </c>
      <c r="R3833" s="9">
        <f t="shared" si="239"/>
        <v>2.9126923076923079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236"/>
        <v>42375.114988425921</v>
      </c>
      <c r="L3834" s="14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104.67</v>
      </c>
      <c r="R3834" s="9">
        <f t="shared" si="239"/>
        <v>6.9010989010989015</v>
      </c>
      <c r="S3834" t="s">
        <v>8317</v>
      </c>
      <c r="T3834" t="s">
        <v>8318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236"/>
        <v>41963.872361111105</v>
      </c>
      <c r="L3835" s="14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116.67</v>
      </c>
      <c r="R3835" s="9">
        <f t="shared" si="239"/>
        <v>7.6923076923076925</v>
      </c>
      <c r="S3835" t="s">
        <v>8317</v>
      </c>
      <c r="T3835" t="s">
        <v>8318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236"/>
        <v>42143.445219907408</v>
      </c>
      <c r="L3836" s="14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</v>
      </c>
      <c r="R3836" s="9">
        <f t="shared" si="239"/>
        <v>17.972527472527471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236"/>
        <v>42460.94222222222</v>
      </c>
      <c r="L3837" s="14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9">
        <f t="shared" si="239"/>
        <v>1.7582417582417582</v>
      </c>
      <c r="S3837" t="s">
        <v>8317</v>
      </c>
      <c r="T3837" t="s">
        <v>8318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236"/>
        <v>42553.926527777774</v>
      </c>
      <c r="L3838" s="14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9">
        <f t="shared" si="239"/>
        <v>4.9450549450549453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236"/>
        <v>42152.765717592592</v>
      </c>
      <c r="L3839" s="14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9">
        <f t="shared" si="239"/>
        <v>11.219780219780219</v>
      </c>
      <c r="S3839" t="s">
        <v>8317</v>
      </c>
      <c r="T3839" t="s">
        <v>8318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236"/>
        <v>42116.710752314815</v>
      </c>
      <c r="L3840" s="14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</v>
      </c>
      <c r="R3840" s="9">
        <f t="shared" si="239"/>
        <v>553.97802197802196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236"/>
        <v>42155.142638888887</v>
      </c>
      <c r="L3841" s="14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9">
        <f t="shared" si="239"/>
        <v>11.126373626373626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si="236"/>
        <v>42432.701724537037</v>
      </c>
      <c r="L3842" s="14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 s="9">
        <f t="shared" si="239"/>
        <v>0.35714285714285715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ref="K3843:K3906" si="240">(((J3843/60)/60)/24)+DATE(1970,1,1)</f>
        <v>41780.785729166666</v>
      </c>
      <c r="L3843" s="14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ROUND((E3843/D3843)*100,2)</f>
        <v>8.7200000000000006</v>
      </c>
      <c r="R3843" s="9">
        <f t="shared" ref="R3843:R3906" si="243">E3843/182</f>
        <v>4.7912087912087911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240"/>
        <v>41740.493657407409</v>
      </c>
      <c r="L3844" s="14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 s="9">
        <f t="shared" si="243"/>
        <v>6.0274725274725274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240"/>
        <v>41766.072500000002</v>
      </c>
      <c r="L3845" s="14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 s="9">
        <f t="shared" si="243"/>
        <v>5.8516483516483513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240"/>
        <v>41766.617291666669</v>
      </c>
      <c r="L3846" s="14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41.49</v>
      </c>
      <c r="R3846" s="9">
        <f t="shared" si="243"/>
        <v>22.340659340659339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240"/>
        <v>42248.627013888887</v>
      </c>
      <c r="L3847" s="14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2.11</v>
      </c>
      <c r="R3847" s="9">
        <f t="shared" si="243"/>
        <v>4.6263736263736268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240"/>
        <v>41885.221550925926</v>
      </c>
      <c r="L3848" s="14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 s="9">
        <f t="shared" si="243"/>
        <v>1.0384615384615385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240"/>
        <v>42159.224432870367</v>
      </c>
      <c r="L3849" s="14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</v>
      </c>
      <c r="R3849" s="9">
        <f t="shared" si="243"/>
        <v>9.3241758241758248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240"/>
        <v>42265.817002314812</v>
      </c>
      <c r="L3850" s="14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16.38</v>
      </c>
      <c r="R3850" s="9">
        <f t="shared" si="243"/>
        <v>11.697802197802197</v>
      </c>
      <c r="S3850" t="s">
        <v>8317</v>
      </c>
      <c r="T3850" t="s">
        <v>8318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240"/>
        <v>42136.767175925925</v>
      </c>
      <c r="L3851" s="14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</v>
      </c>
      <c r="R3851" s="9">
        <f t="shared" si="243"/>
        <v>11.609890109890109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240"/>
        <v>41975.124340277776</v>
      </c>
      <c r="L3852" s="14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 s="9">
        <f t="shared" si="243"/>
        <v>0.2087912087912088</v>
      </c>
      <c r="S3852" t="s">
        <v>8317</v>
      </c>
      <c r="T3852" t="s">
        <v>8318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240"/>
        <v>42172.439571759256</v>
      </c>
      <c r="L3853" s="14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9">
        <f t="shared" si="243"/>
        <v>4.6813186813186816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240"/>
        <v>42065.190694444449</v>
      </c>
      <c r="L3854" s="14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 s="9">
        <f t="shared" si="243"/>
        <v>0.10989010989010989</v>
      </c>
      <c r="S3854" t="s">
        <v>8317</v>
      </c>
      <c r="T3854" t="s">
        <v>8318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240"/>
        <v>41848.84002314815</v>
      </c>
      <c r="L3855" s="14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0.03</v>
      </c>
      <c r="R3855" s="9">
        <f t="shared" si="243"/>
        <v>0.14285714285714285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240"/>
        <v>42103.884930555556</v>
      </c>
      <c r="L3856" s="14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</v>
      </c>
      <c r="R3856" s="9">
        <f t="shared" si="243"/>
        <v>9.8241758241758248</v>
      </c>
      <c r="S3856" t="s">
        <v>8317</v>
      </c>
      <c r="T3856" t="s">
        <v>8318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240"/>
        <v>42059.970729166671</v>
      </c>
      <c r="L3857" s="14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 s="9">
        <f t="shared" si="243"/>
        <v>0.13736263736263737</v>
      </c>
      <c r="S3857" t="s">
        <v>8317</v>
      </c>
      <c r="T3857" t="s">
        <v>8318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240"/>
        <v>42041.743090277778</v>
      </c>
      <c r="L3858" s="14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 s="9">
        <f t="shared" si="243"/>
        <v>5.4945054945054949E-3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240"/>
        <v>41829.73715277778</v>
      </c>
      <c r="L3859" s="14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 s="9">
        <f t="shared" si="243"/>
        <v>1.4285714285714286</v>
      </c>
      <c r="S3859" t="s">
        <v>8317</v>
      </c>
      <c r="T3859" t="s">
        <v>8318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240"/>
        <v>42128.431064814817</v>
      </c>
      <c r="L3860" s="14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 s="9">
        <f t="shared" si="243"/>
        <v>5.4945054945054944E-2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240"/>
        <v>41789.893599537041</v>
      </c>
      <c r="L3861" s="14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 s="9">
        <f t="shared" si="243"/>
        <v>5.4945054945054949E-3</v>
      </c>
      <c r="S3861" t="s">
        <v>8317</v>
      </c>
      <c r="T3861" t="s">
        <v>8318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240"/>
        <v>41833.660995370366</v>
      </c>
      <c r="L3862" s="14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17.670000000000002</v>
      </c>
      <c r="R3862" s="9">
        <f t="shared" si="243"/>
        <v>5.8241758241758239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240"/>
        <v>41914.590011574073</v>
      </c>
      <c r="L3863" s="14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 s="9">
        <f t="shared" si="243"/>
        <v>0.5494505494505495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240"/>
        <v>42611.261064814811</v>
      </c>
      <c r="L3864" s="14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0.01</v>
      </c>
      <c r="R3864" s="9">
        <f t="shared" si="243"/>
        <v>5.4945054945054949E-3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240"/>
        <v>42253.633159722223</v>
      </c>
      <c r="L3865" s="14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9">
        <f t="shared" si="243"/>
        <v>0</v>
      </c>
      <c r="S3865" t="s">
        <v>8317</v>
      </c>
      <c r="T3865" t="s">
        <v>8318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240"/>
        <v>42295.891828703709</v>
      </c>
      <c r="L3866" s="14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 s="9">
        <f t="shared" si="243"/>
        <v>0.32967032967032966</v>
      </c>
      <c r="S3866" t="s">
        <v>8317</v>
      </c>
      <c r="T3866" t="s">
        <v>8318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240"/>
        <v>41841.651597222226</v>
      </c>
      <c r="L3867" s="14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26.94</v>
      </c>
      <c r="R3867" s="9">
        <f t="shared" si="243"/>
        <v>3.5714285714285716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240"/>
        <v>42402.947002314817</v>
      </c>
      <c r="L3868" s="14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0.55000000000000004</v>
      </c>
      <c r="R3868" s="9">
        <f t="shared" si="243"/>
        <v>6.043956043956044E-2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240"/>
        <v>42509.814108796301</v>
      </c>
      <c r="L3869" s="14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 s="9">
        <f t="shared" si="243"/>
        <v>1.3791208791208791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240"/>
        <v>41865.659780092588</v>
      </c>
      <c r="L3870" s="14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 s="9">
        <f t="shared" si="243"/>
        <v>5.4945054945054944E-2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240"/>
        <v>42047.724444444444</v>
      </c>
      <c r="L3871" s="14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3.45</v>
      </c>
      <c r="R3871" s="9">
        <f t="shared" si="243"/>
        <v>2.4835164835164836</v>
      </c>
      <c r="S3871" t="s">
        <v>8317</v>
      </c>
      <c r="T3871" t="s">
        <v>8359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240"/>
        <v>41793.17219907407</v>
      </c>
      <c r="L3872" s="14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 s="9">
        <f t="shared" si="243"/>
        <v>8.2417582417582409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240"/>
        <v>42763.780671296292</v>
      </c>
      <c r="L3873" s="14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2.67</v>
      </c>
      <c r="R3873" s="9">
        <f t="shared" si="243"/>
        <v>0.21978021978021978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240"/>
        <v>42180.145787037036</v>
      </c>
      <c r="L3874" s="14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9">
        <f t="shared" si="243"/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240"/>
        <v>42255.696006944447</v>
      </c>
      <c r="L3875" s="14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9">
        <f t="shared" si="243"/>
        <v>0</v>
      </c>
      <c r="S3875" t="s">
        <v>8317</v>
      </c>
      <c r="T3875" t="s">
        <v>8359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240"/>
        <v>42007.016458333332</v>
      </c>
      <c r="L3876" s="14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9">
        <f t="shared" si="243"/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240"/>
        <v>42615.346817129626</v>
      </c>
      <c r="L3877" s="14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9">
        <f t="shared" si="243"/>
        <v>0</v>
      </c>
      <c r="S3877" t="s">
        <v>8317</v>
      </c>
      <c r="T3877" t="s">
        <v>8359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240"/>
        <v>42372.624166666668</v>
      </c>
      <c r="L3878" s="14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</v>
      </c>
      <c r="R3878" s="9">
        <f t="shared" si="243"/>
        <v>11.313186813186814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240"/>
        <v>42682.67768518519</v>
      </c>
      <c r="L3879" s="14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</v>
      </c>
      <c r="R3879" s="9">
        <f t="shared" si="243"/>
        <v>6.8186813186813184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240"/>
        <v>42154.818819444445</v>
      </c>
      <c r="L3880" s="14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0.06</v>
      </c>
      <c r="R3880" s="9">
        <f t="shared" si="243"/>
        <v>5.4945054945054944E-2</v>
      </c>
      <c r="S3880" t="s">
        <v>8317</v>
      </c>
      <c r="T3880" t="s">
        <v>8359</v>
      </c>
    </row>
    <row r="3881" spans="1:20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240"/>
        <v>41999.861064814817</v>
      </c>
      <c r="L3881" s="14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9">
        <f t="shared" si="243"/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240"/>
        <v>41815.815046296295</v>
      </c>
      <c r="L3882" s="14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13.07</v>
      </c>
      <c r="R3882" s="9">
        <f t="shared" si="243"/>
        <v>5.384615384615385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240"/>
        <v>42756.018506944441</v>
      </c>
      <c r="L3883" s="14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 s="9">
        <f t="shared" si="243"/>
        <v>0.13736263736263737</v>
      </c>
      <c r="S3883" t="s">
        <v>8317</v>
      </c>
      <c r="T3883" t="s">
        <v>8359</v>
      </c>
    </row>
    <row r="3884" spans="1:20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240"/>
        <v>42373.983449074076</v>
      </c>
      <c r="L3884" s="14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9">
        <f t="shared" si="243"/>
        <v>0</v>
      </c>
      <c r="S3884" t="s">
        <v>8317</v>
      </c>
      <c r="T3884" t="s">
        <v>8359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240"/>
        <v>41854.602650462963</v>
      </c>
      <c r="L3885" s="14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9">
        <f t="shared" si="243"/>
        <v>0</v>
      </c>
      <c r="S3885" t="s">
        <v>8317</v>
      </c>
      <c r="T3885" t="s">
        <v>8359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240"/>
        <v>42065.791574074072</v>
      </c>
      <c r="L3886" s="14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9">
        <f t="shared" si="243"/>
        <v>0</v>
      </c>
      <c r="S3886" t="s">
        <v>8317</v>
      </c>
      <c r="T3886" t="s">
        <v>8359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240"/>
        <v>42469.951284722221</v>
      </c>
      <c r="L3887" s="14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9">
        <f t="shared" si="243"/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240"/>
        <v>41954.228032407409</v>
      </c>
      <c r="L3888" s="14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9">
        <f t="shared" si="243"/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240"/>
        <v>42079.857974537037</v>
      </c>
      <c r="L3889" s="14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</v>
      </c>
      <c r="R3889" s="9">
        <f t="shared" si="243"/>
        <v>0.19230769230769232</v>
      </c>
      <c r="S3889" t="s">
        <v>8317</v>
      </c>
      <c r="T3889" t="s">
        <v>8359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240"/>
        <v>42762.545810185184</v>
      </c>
      <c r="L3890" s="14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9">
        <f t="shared" si="243"/>
        <v>2.9780219780219781</v>
      </c>
      <c r="S3890" t="s">
        <v>8317</v>
      </c>
      <c r="T3890" t="s">
        <v>8318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240"/>
        <v>41977.004976851851</v>
      </c>
      <c r="L3891" s="14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1.48</v>
      </c>
      <c r="R3891" s="9">
        <f t="shared" si="243"/>
        <v>0.64835164835164838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240"/>
        <v>42171.758611111116</v>
      </c>
      <c r="L3892" s="14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16.829999999999998</v>
      </c>
      <c r="R3892" s="9">
        <f t="shared" si="243"/>
        <v>13.868131868131869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240"/>
        <v>42056.1324537037</v>
      </c>
      <c r="L3893" s="14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 s="9">
        <f t="shared" si="243"/>
        <v>1.4285714285714286</v>
      </c>
      <c r="S3893" t="s">
        <v>8317</v>
      </c>
      <c r="T3893" t="s">
        <v>8318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240"/>
        <v>41867.652280092596</v>
      </c>
      <c r="L3894" s="14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9">
        <f t="shared" si="243"/>
        <v>0</v>
      </c>
      <c r="S3894" t="s">
        <v>8317</v>
      </c>
      <c r="T3894" t="s">
        <v>8318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240"/>
        <v>41779.657870370371</v>
      </c>
      <c r="L3895" s="14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 s="9">
        <f t="shared" si="243"/>
        <v>59.203296703296701</v>
      </c>
      <c r="S3895" t="s">
        <v>8317</v>
      </c>
      <c r="T3895" t="s">
        <v>8318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240"/>
        <v>42679.958472222221</v>
      </c>
      <c r="L3896" s="14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3.47</v>
      </c>
      <c r="R3896" s="9">
        <f t="shared" si="243"/>
        <v>2.8571428571428572</v>
      </c>
      <c r="S3896" t="s">
        <v>8317</v>
      </c>
      <c r="T3896" t="s">
        <v>8318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240"/>
        <v>42032.250208333338</v>
      </c>
      <c r="L3897" s="14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 s="9">
        <f t="shared" si="243"/>
        <v>0.27472527472527475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240"/>
        <v>41793.191875000004</v>
      </c>
      <c r="L3898" s="14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10.63</v>
      </c>
      <c r="R3898" s="9">
        <f t="shared" si="243"/>
        <v>0.93406593406593408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240"/>
        <v>41982.87364583333</v>
      </c>
      <c r="L3899" s="14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17.600000000000001</v>
      </c>
      <c r="R3899" s="9">
        <f t="shared" si="243"/>
        <v>2.4175824175824174</v>
      </c>
      <c r="S3899" t="s">
        <v>8317</v>
      </c>
      <c r="T3899" t="s">
        <v>8318</v>
      </c>
    </row>
    <row r="3900" spans="1:20" ht="43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240"/>
        <v>42193.482291666667</v>
      </c>
      <c r="L3900" s="14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9">
        <f t="shared" si="243"/>
        <v>4.4725274725274726</v>
      </c>
      <c r="S3900" t="s">
        <v>8317</v>
      </c>
      <c r="T3900" t="s">
        <v>8318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240"/>
        <v>41843.775011574071</v>
      </c>
      <c r="L3901" s="14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 s="9">
        <f t="shared" si="243"/>
        <v>0.68681318681318682</v>
      </c>
      <c r="S3901" t="s">
        <v>8317</v>
      </c>
      <c r="T3901" t="s">
        <v>8318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240"/>
        <v>42136.092488425929</v>
      </c>
      <c r="L3902" s="14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 s="9">
        <f t="shared" si="243"/>
        <v>0.74175824175824179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240"/>
        <v>42317.826377314821</v>
      </c>
      <c r="L3903" s="14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</v>
      </c>
      <c r="R3903" s="9">
        <f t="shared" si="243"/>
        <v>0.13736263736263737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240"/>
        <v>42663.468078703707</v>
      </c>
      <c r="L3904" s="14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</v>
      </c>
      <c r="R3904" s="9">
        <f t="shared" si="243"/>
        <v>8.0494505494505493</v>
      </c>
      <c r="S3904" t="s">
        <v>8317</v>
      </c>
      <c r="T3904" t="s">
        <v>8318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240"/>
        <v>42186.01116898148</v>
      </c>
      <c r="L3905" s="14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9">
        <f t="shared" si="243"/>
        <v>0</v>
      </c>
      <c r="S3905" t="s">
        <v>8317</v>
      </c>
      <c r="T3905" t="s">
        <v>8318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si="240"/>
        <v>42095.229166666672</v>
      </c>
      <c r="L3906" s="14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0.03</v>
      </c>
      <c r="R3906" s="9">
        <f t="shared" si="243"/>
        <v>1.6483516483516484E-2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ref="K3907:K3970" si="244">(((J3907/60)/60)/24)+DATE(1970,1,1)</f>
        <v>42124.623877314814</v>
      </c>
      <c r="L3907" s="14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ROUND((E3907/D3907)*100,2)</f>
        <v>11.53</v>
      </c>
      <c r="R3907" s="9">
        <f t="shared" ref="R3907:R3970" si="247">E3907/182</f>
        <v>0.9505494505494505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244"/>
        <v>42143.917743055557</v>
      </c>
      <c r="L3908" s="14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</v>
      </c>
      <c r="R3908" s="9">
        <f t="shared" si="247"/>
        <v>5.5494505494505493</v>
      </c>
      <c r="S3908" t="s">
        <v>8317</v>
      </c>
      <c r="T3908" t="s">
        <v>8318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244"/>
        <v>41906.819513888891</v>
      </c>
      <c r="L3909" s="14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15.3</v>
      </c>
      <c r="R3909" s="9">
        <f t="shared" si="247"/>
        <v>0.84065934065934067</v>
      </c>
      <c r="S3909" t="s">
        <v>8317</v>
      </c>
      <c r="T3909" t="s">
        <v>8318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244"/>
        <v>41834.135370370372</v>
      </c>
      <c r="L3910" s="14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8.67</v>
      </c>
      <c r="R3910" s="9">
        <f t="shared" si="247"/>
        <v>0.35714285714285715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244"/>
        <v>41863.359282407408</v>
      </c>
      <c r="L3911" s="14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0.23</v>
      </c>
      <c r="R3911" s="9">
        <f t="shared" si="247"/>
        <v>0.74175824175824179</v>
      </c>
      <c r="S3911" t="s">
        <v>8317</v>
      </c>
      <c r="T3911" t="s">
        <v>8318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244"/>
        <v>42224.756909722222</v>
      </c>
      <c r="L3912" s="14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</v>
      </c>
      <c r="R3912" s="9">
        <f t="shared" si="247"/>
        <v>1.0164835164835164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244"/>
        <v>41939.8122337963</v>
      </c>
      <c r="L3913" s="14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37.409999999999997</v>
      </c>
      <c r="R3913" s="9">
        <f t="shared" si="247"/>
        <v>16.445054945054945</v>
      </c>
      <c r="S3913" t="s">
        <v>8317</v>
      </c>
      <c r="T3913" t="s">
        <v>8318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244"/>
        <v>42059.270023148143</v>
      </c>
      <c r="L3914" s="14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0.01</v>
      </c>
      <c r="R3914" s="9">
        <f t="shared" si="247"/>
        <v>5.4945054945054949E-3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244"/>
        <v>42308.211215277777</v>
      </c>
      <c r="L3915" s="14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 s="9">
        <f t="shared" si="247"/>
        <v>5.4945054945054945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244"/>
        <v>42114.818935185183</v>
      </c>
      <c r="L3916" s="14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 s="9">
        <f t="shared" si="247"/>
        <v>4.9945054945054945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244"/>
        <v>42492.98505787037</v>
      </c>
      <c r="L3917" s="14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</v>
      </c>
      <c r="R3917" s="9">
        <f t="shared" si="247"/>
        <v>2.7472527472527472E-2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244"/>
        <v>42494.471666666665</v>
      </c>
      <c r="L3918" s="14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9">
        <f t="shared" si="247"/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244"/>
        <v>41863.527326388888</v>
      </c>
      <c r="L3919" s="14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0.28999999999999998</v>
      </c>
      <c r="R3919" s="9">
        <f t="shared" si="247"/>
        <v>5.4945054945054944E-2</v>
      </c>
      <c r="S3919" t="s">
        <v>8317</v>
      </c>
      <c r="T3919" t="s">
        <v>8318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244"/>
        <v>41843.664618055554</v>
      </c>
      <c r="L3920" s="14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 s="9">
        <f t="shared" si="247"/>
        <v>0.65934065934065933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244"/>
        <v>42358.684872685189</v>
      </c>
      <c r="L3921" s="14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1.8</v>
      </c>
      <c r="R3921" s="9">
        <f t="shared" si="247"/>
        <v>0.49450549450549453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244"/>
        <v>42657.38726851852</v>
      </c>
      <c r="L3922" s="14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 s="9">
        <f t="shared" si="247"/>
        <v>0.74175824175824179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244"/>
        <v>41926.542303240742</v>
      </c>
      <c r="L3923" s="14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9">
        <f t="shared" si="247"/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244"/>
        <v>42020.768634259264</v>
      </c>
      <c r="L3924" s="14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8.1300000000000008</v>
      </c>
      <c r="R3924" s="9">
        <f t="shared" si="247"/>
        <v>0.33516483516483514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244"/>
        <v>42075.979988425926</v>
      </c>
      <c r="L3925" s="14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</v>
      </c>
      <c r="R3925" s="9">
        <f t="shared" si="247"/>
        <v>7.604395604395604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244"/>
        <v>41786.959745370368</v>
      </c>
      <c r="L3926" s="14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15.27</v>
      </c>
      <c r="R3926" s="9">
        <f t="shared" si="247"/>
        <v>12.582417582417582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244"/>
        <v>41820.870821759258</v>
      </c>
      <c r="L3927" s="14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 s="9">
        <f t="shared" si="247"/>
        <v>8.2417582417582416E-2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244"/>
        <v>41970.085046296299</v>
      </c>
      <c r="L3928" s="14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 s="9">
        <f t="shared" si="247"/>
        <v>8.2417582417582416E-2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244"/>
        <v>41830.267407407409</v>
      </c>
      <c r="L3929" s="14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 s="9">
        <f t="shared" si="247"/>
        <v>0.13736263736263737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244"/>
        <v>42265.683182870373</v>
      </c>
      <c r="L3930" s="14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</v>
      </c>
      <c r="R3930" s="9">
        <f t="shared" si="247"/>
        <v>3.5769230769230771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244"/>
        <v>42601.827141203699</v>
      </c>
      <c r="L3931" s="14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2.27</v>
      </c>
      <c r="R3931" s="9">
        <f t="shared" si="247"/>
        <v>2.4890109890109891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244"/>
        <v>42433.338749999995</v>
      </c>
      <c r="L3932" s="14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9">
        <f t="shared" si="247"/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244"/>
        <v>42228.151701388888</v>
      </c>
      <c r="L3933" s="14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9">
        <f t="shared" si="247"/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244"/>
        <v>42415.168564814812</v>
      </c>
      <c r="L3934" s="14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0.01</v>
      </c>
      <c r="R3934" s="9">
        <f t="shared" si="247"/>
        <v>5.4945054945054949E-3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244"/>
        <v>42538.968310185184</v>
      </c>
      <c r="L3935" s="14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</v>
      </c>
      <c r="R3935" s="9">
        <f t="shared" si="247"/>
        <v>6.0549450549450547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244"/>
        <v>42233.671747685185</v>
      </c>
      <c r="L3936" s="14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 s="9">
        <f t="shared" si="247"/>
        <v>3.0219780219780219</v>
      </c>
      <c r="S3936" t="s">
        <v>8317</v>
      </c>
      <c r="T3936" t="s">
        <v>8318</v>
      </c>
    </row>
    <row r="3937" spans="1:20" ht="43.5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244"/>
        <v>42221.656782407401</v>
      </c>
      <c r="L3937" s="14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</v>
      </c>
      <c r="R3937" s="9">
        <f t="shared" si="247"/>
        <v>7.2252747252747254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244"/>
        <v>42675.262962962966</v>
      </c>
      <c r="L3938" s="14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9">
        <f t="shared" si="247"/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244"/>
        <v>42534.631481481483</v>
      </c>
      <c r="L3939" s="14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86.14</v>
      </c>
      <c r="R3939" s="9">
        <f t="shared" si="247"/>
        <v>13.653846153846153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244"/>
        <v>42151.905717592599</v>
      </c>
      <c r="L3940" s="14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12.2</v>
      </c>
      <c r="R3940" s="9">
        <f t="shared" si="247"/>
        <v>2.1813186813186811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244"/>
        <v>41915.400219907409</v>
      </c>
      <c r="L3941" s="14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 s="9">
        <f t="shared" si="247"/>
        <v>2.7472527472527472E-2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244"/>
        <v>41961.492488425924</v>
      </c>
      <c r="L3942" s="14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 s="9">
        <f t="shared" si="247"/>
        <v>6.043956043956044E-2</v>
      </c>
      <c r="S3942" t="s">
        <v>8317</v>
      </c>
      <c r="T3942" t="s">
        <v>8318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244"/>
        <v>41940.587233796294</v>
      </c>
      <c r="L3943" s="14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0.91</v>
      </c>
      <c r="R3943" s="9">
        <f t="shared" si="247"/>
        <v>0.27472527472527475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244"/>
        <v>42111.904097222221</v>
      </c>
      <c r="L3944" s="14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9">
        <f t="shared" si="247"/>
        <v>0</v>
      </c>
      <c r="S3944" t="s">
        <v>8317</v>
      </c>
      <c r="T3944" t="s">
        <v>8318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244"/>
        <v>42279.778564814813</v>
      </c>
      <c r="L3945" s="14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 s="9">
        <f t="shared" si="247"/>
        <v>9.791208791208792</v>
      </c>
      <c r="S3945" t="s">
        <v>8317</v>
      </c>
      <c r="T3945" t="s">
        <v>8318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244"/>
        <v>42213.662905092591</v>
      </c>
      <c r="L3946" s="14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9">
        <f t="shared" si="247"/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244"/>
        <v>42109.801712962959</v>
      </c>
      <c r="L3947" s="14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 s="9">
        <f t="shared" si="247"/>
        <v>2.7472527472527472E-2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244"/>
        <v>42031.833587962959</v>
      </c>
      <c r="L3948" s="14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 s="9">
        <f t="shared" si="247"/>
        <v>1.0714285714285714</v>
      </c>
      <c r="S3948" t="s">
        <v>8317</v>
      </c>
      <c r="T3948" t="s">
        <v>8318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244"/>
        <v>42615.142870370371</v>
      </c>
      <c r="L3949" s="14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3.37</v>
      </c>
      <c r="R3949" s="9">
        <f t="shared" si="247"/>
        <v>0.55494505494505497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244"/>
        <v>41829.325497685182</v>
      </c>
      <c r="L3950" s="14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9">
        <f t="shared" si="247"/>
        <v>0</v>
      </c>
      <c r="S3950" t="s">
        <v>8317</v>
      </c>
      <c r="T3950" t="s">
        <v>8318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244"/>
        <v>42016.120613425926</v>
      </c>
      <c r="L3951" s="14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</v>
      </c>
      <c r="R3951" s="9">
        <f t="shared" si="247"/>
        <v>8.6648351648351642</v>
      </c>
      <c r="S3951" t="s">
        <v>8317</v>
      </c>
      <c r="T3951" t="s">
        <v>8318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244"/>
        <v>42439.702314814815</v>
      </c>
      <c r="L3952" s="14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0.63</v>
      </c>
      <c r="R3952" s="9">
        <f t="shared" si="247"/>
        <v>0.13736263736263737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244"/>
        <v>42433.825717592597</v>
      </c>
      <c r="L3953" s="14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0</v>
      </c>
      <c r="R3953" s="9">
        <f t="shared" si="247"/>
        <v>5.4945054945054949E-3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244"/>
        <v>42243.790393518517</v>
      </c>
      <c r="L3954" s="14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0.1</v>
      </c>
      <c r="R3954" s="9">
        <f t="shared" si="247"/>
        <v>0.13736263736263737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244"/>
        <v>42550.048449074078</v>
      </c>
      <c r="L3955" s="14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9">
        <f t="shared" si="247"/>
        <v>0</v>
      </c>
      <c r="S3955" t="s">
        <v>8317</v>
      </c>
      <c r="T3955" t="s">
        <v>8318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244"/>
        <v>41774.651203703703</v>
      </c>
      <c r="L3956" s="14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9">
        <f t="shared" si="247"/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244"/>
        <v>42306.848854166667</v>
      </c>
      <c r="L3957" s="14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24.29</v>
      </c>
      <c r="R3957" s="9">
        <f t="shared" si="247"/>
        <v>2.3351648351648353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244"/>
        <v>42457.932025462964</v>
      </c>
      <c r="L3958" s="14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9">
        <f t="shared" si="247"/>
        <v>0</v>
      </c>
      <c r="S3958" t="s">
        <v>8317</v>
      </c>
      <c r="T3958" t="s">
        <v>8318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244"/>
        <v>42513.976319444439</v>
      </c>
      <c r="L3959" s="14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0.03</v>
      </c>
      <c r="R3959" s="9">
        <f t="shared" si="247"/>
        <v>3.8461538461538464E-2</v>
      </c>
      <c r="S3959" t="s">
        <v>8317</v>
      </c>
      <c r="T3959" t="s">
        <v>8318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244"/>
        <v>41816.950370370374</v>
      </c>
      <c r="L3960" s="14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9">
        <f t="shared" si="247"/>
        <v>3.5219780219780219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244"/>
        <v>41880.788842592592</v>
      </c>
      <c r="L3961" s="14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</v>
      </c>
      <c r="R3961" s="9">
        <f t="shared" si="247"/>
        <v>1.6043956043956045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244"/>
        <v>42342.845555555556</v>
      </c>
      <c r="L3962" s="14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 s="9">
        <f t="shared" si="247"/>
        <v>0.24725274725274726</v>
      </c>
      <c r="S3962" t="s">
        <v>8317</v>
      </c>
      <c r="T3962" t="s">
        <v>8318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244"/>
        <v>41745.891319444447</v>
      </c>
      <c r="L3963" s="14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 s="9">
        <f t="shared" si="247"/>
        <v>0.11538461538461539</v>
      </c>
      <c r="S3963" t="s">
        <v>8317</v>
      </c>
      <c r="T3963" t="s">
        <v>8318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244"/>
        <v>42311.621458333335</v>
      </c>
      <c r="L3964" s="14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</v>
      </c>
      <c r="R3964" s="9">
        <f t="shared" si="247"/>
        <v>0.24725274725274726</v>
      </c>
      <c r="S3964" t="s">
        <v>8317</v>
      </c>
      <c r="T3964" t="s">
        <v>8318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244"/>
        <v>42296.154131944444</v>
      </c>
      <c r="L3965" s="14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9">
        <f t="shared" si="247"/>
        <v>0</v>
      </c>
      <c r="S3965" t="s">
        <v>8317</v>
      </c>
      <c r="T3965" t="s">
        <v>8318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244"/>
        <v>42053.722060185188</v>
      </c>
      <c r="L3966" s="14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 s="9">
        <f t="shared" si="247"/>
        <v>0.69230769230769229</v>
      </c>
      <c r="S3966" t="s">
        <v>8317</v>
      </c>
      <c r="T3966" t="s">
        <v>8318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244"/>
        <v>42414.235879629632</v>
      </c>
      <c r="L3967" s="14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14.25</v>
      </c>
      <c r="R3967" s="9">
        <f t="shared" si="247"/>
        <v>1.5659340659340659</v>
      </c>
      <c r="S3967" t="s">
        <v>8317</v>
      </c>
      <c r="T3967" t="s">
        <v>8318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244"/>
        <v>41801.711550925924</v>
      </c>
      <c r="L3968" s="14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 s="9">
        <f t="shared" si="247"/>
        <v>0.24725274725274726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244"/>
        <v>42770.290590277778</v>
      </c>
      <c r="L3969" s="14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24.12</v>
      </c>
      <c r="R3969" s="9">
        <f t="shared" si="247"/>
        <v>2.2527472527472527</v>
      </c>
      <c r="S3969" t="s">
        <v>8317</v>
      </c>
      <c r="T3969" t="s">
        <v>8318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si="244"/>
        <v>42452.815659722226</v>
      </c>
      <c r="L3970" s="14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</v>
      </c>
      <c r="R3970" s="9">
        <f t="shared" si="247"/>
        <v>2.8956043956043955</v>
      </c>
      <c r="S3970" t="s">
        <v>8317</v>
      </c>
      <c r="T3970" t="s">
        <v>8318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ref="K3971:K4034" si="248">(((J3971/60)/60)/24)+DATE(1970,1,1)</f>
        <v>42601.854699074072</v>
      </c>
      <c r="L3971" s="14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ROUND((E3971/D3971)*100,2)</f>
        <v>7.47</v>
      </c>
      <c r="R3971" s="9">
        <f t="shared" ref="R3971:R4034" si="251">E3971/182</f>
        <v>1.1593406593406594</v>
      </c>
      <c r="S3971" t="s">
        <v>8317</v>
      </c>
      <c r="T3971" t="s">
        <v>8318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248"/>
        <v>42447.863553240735</v>
      </c>
      <c r="L3972" s="14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7.0000000000000007E-2</v>
      </c>
      <c r="R3972" s="9">
        <f t="shared" si="251"/>
        <v>6.043956043956044E-2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248"/>
        <v>41811.536180555559</v>
      </c>
      <c r="L3973" s="14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</v>
      </c>
      <c r="R3973" s="9">
        <f t="shared" si="251"/>
        <v>0.74725274725274726</v>
      </c>
      <c r="S3973" t="s">
        <v>8317</v>
      </c>
      <c r="T3973" t="s">
        <v>8318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248"/>
        <v>41981.067523148144</v>
      </c>
      <c r="L3974" s="14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21.1</v>
      </c>
      <c r="R3974" s="9">
        <f t="shared" si="251"/>
        <v>1.1593406593406594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248"/>
        <v>42469.68414351852</v>
      </c>
      <c r="L3975" s="14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78.099999999999994</v>
      </c>
      <c r="R3975" s="9">
        <f t="shared" si="251"/>
        <v>21.456043956043956</v>
      </c>
      <c r="S3975" t="s">
        <v>8317</v>
      </c>
      <c r="T3975" t="s">
        <v>8318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248"/>
        <v>42493.546851851846</v>
      </c>
      <c r="L3976" s="14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 s="9">
        <f t="shared" si="251"/>
        <v>1.7582417582417582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248"/>
        <v>42534.866875</v>
      </c>
      <c r="L3977" s="14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9">
        <f t="shared" si="251"/>
        <v>0</v>
      </c>
      <c r="S3977" t="s">
        <v>8317</v>
      </c>
      <c r="T3977" t="s">
        <v>8318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248"/>
        <v>41830.858344907407</v>
      </c>
      <c r="L3978" s="14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</v>
      </c>
      <c r="R3978" s="9">
        <f t="shared" si="251"/>
        <v>3.4065934065934065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248"/>
        <v>42543.788564814815</v>
      </c>
      <c r="L3979" s="14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</v>
      </c>
      <c r="R3979" s="9">
        <f t="shared" si="251"/>
        <v>7.1703296703296706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248"/>
        <v>41975.642974537041</v>
      </c>
      <c r="L3980" s="14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9">
        <f t="shared" si="251"/>
        <v>1.1758241758241759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248"/>
        <v>42069.903437500005</v>
      </c>
      <c r="L3981" s="14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</v>
      </c>
      <c r="R3981" s="9">
        <f t="shared" si="251"/>
        <v>0.60439560439560436</v>
      </c>
      <c r="S3981" t="s">
        <v>8317</v>
      </c>
      <c r="T3981" t="s">
        <v>8318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248"/>
        <v>41795.598923611113</v>
      </c>
      <c r="L3982" s="14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 s="9">
        <f t="shared" si="251"/>
        <v>2.4725274725274726</v>
      </c>
      <c r="S3982" t="s">
        <v>8317</v>
      </c>
      <c r="T3982" t="s">
        <v>8318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248"/>
        <v>42508.179965277777</v>
      </c>
      <c r="L3983" s="14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</v>
      </c>
      <c r="R3983" s="9">
        <f t="shared" si="251"/>
        <v>6.7307692307692308</v>
      </c>
      <c r="S3983" t="s">
        <v>8317</v>
      </c>
      <c r="T3983" t="s">
        <v>8318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248"/>
        <v>42132.809953703705</v>
      </c>
      <c r="L3984" s="14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 s="9">
        <f t="shared" si="251"/>
        <v>0.93406593406593408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248"/>
        <v>41747.86986111111</v>
      </c>
      <c r="L3985" s="14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34.799999999999997</v>
      </c>
      <c r="R3985" s="9">
        <f t="shared" si="251"/>
        <v>21.302197802197803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248"/>
        <v>41920.963472222218</v>
      </c>
      <c r="L3986" s="14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</v>
      </c>
      <c r="R3986" s="9">
        <f t="shared" si="251"/>
        <v>0.52197802197802201</v>
      </c>
      <c r="S3986" t="s">
        <v>8317</v>
      </c>
      <c r="T3986" t="s">
        <v>8318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248"/>
        <v>42399.707407407404</v>
      </c>
      <c r="L3987" s="14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9">
        <f t="shared" si="251"/>
        <v>3.5219780219780219</v>
      </c>
      <c r="S3987" t="s">
        <v>8317</v>
      </c>
      <c r="T3987" t="s">
        <v>8318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248"/>
        <v>42467.548541666663</v>
      </c>
      <c r="L3988" s="14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 s="9">
        <f t="shared" si="251"/>
        <v>2.6813186813186811</v>
      </c>
      <c r="S3988" t="s">
        <v>8317</v>
      </c>
      <c r="T3988" t="s">
        <v>8318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248"/>
        <v>41765.92465277778</v>
      </c>
      <c r="L3989" s="14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 s="9">
        <f t="shared" si="251"/>
        <v>0.82967032967032972</v>
      </c>
      <c r="S3989" t="s">
        <v>8317</v>
      </c>
      <c r="T3989" t="s">
        <v>8318</v>
      </c>
    </row>
    <row r="3990" spans="1:20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248"/>
        <v>42230.08116898148</v>
      </c>
      <c r="L3990" s="14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</v>
      </c>
      <c r="R3990" s="9">
        <f t="shared" si="251"/>
        <v>0.17582417582417584</v>
      </c>
      <c r="S3990" t="s">
        <v>8317</v>
      </c>
      <c r="T3990" t="s">
        <v>8318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248"/>
        <v>42286.749780092592</v>
      </c>
      <c r="L3991" s="14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9">
        <f t="shared" si="251"/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248"/>
        <v>42401.672372685185</v>
      </c>
      <c r="L3992" s="14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</v>
      </c>
      <c r="R3992" s="9">
        <f t="shared" si="251"/>
        <v>0.37912087912087911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248"/>
        <v>42125.644467592589</v>
      </c>
      <c r="L3993" s="14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 s="9">
        <f t="shared" si="251"/>
        <v>0.5494505494505495</v>
      </c>
      <c r="S3993" t="s">
        <v>8317</v>
      </c>
      <c r="T3993" t="s">
        <v>8318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248"/>
        <v>42289.94049768518</v>
      </c>
      <c r="L3994" s="14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 s="9">
        <f t="shared" si="251"/>
        <v>2.9725274725274726</v>
      </c>
      <c r="S3994" t="s">
        <v>8317</v>
      </c>
      <c r="T3994" t="s">
        <v>8318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248"/>
        <v>42107.864722222221</v>
      </c>
      <c r="L3995" s="14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0.01</v>
      </c>
      <c r="R3995" s="9">
        <f t="shared" si="251"/>
        <v>1.6483516483516484E-2</v>
      </c>
      <c r="S3995" t="s">
        <v>8317</v>
      </c>
      <c r="T3995" t="s">
        <v>8318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248"/>
        <v>41809.389930555553</v>
      </c>
      <c r="L3996" s="14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 s="9">
        <f t="shared" si="251"/>
        <v>2.7472527472527472E-2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248"/>
        <v>42019.683761574073</v>
      </c>
      <c r="L3997" s="14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9">
        <f t="shared" si="251"/>
        <v>0.38461538461538464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248"/>
        <v>41950.26694444444</v>
      </c>
      <c r="L3998" s="14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16.57</v>
      </c>
      <c r="R3998" s="9">
        <f t="shared" si="251"/>
        <v>2.7307692307692308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248"/>
        <v>42069.391446759255</v>
      </c>
      <c r="L3999" s="14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9">
        <f t="shared" si="251"/>
        <v>0</v>
      </c>
      <c r="S3999" t="s">
        <v>8317</v>
      </c>
      <c r="T3999" t="s">
        <v>8318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248"/>
        <v>42061.963263888887</v>
      </c>
      <c r="L4000" s="14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57.2</v>
      </c>
      <c r="R4000" s="9">
        <f t="shared" si="251"/>
        <v>3.9285714285714284</v>
      </c>
      <c r="S4000" t="s">
        <v>8317</v>
      </c>
      <c r="T4000" t="s">
        <v>8318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248"/>
        <v>41842.828680555554</v>
      </c>
      <c r="L4001" s="14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16.510000000000002</v>
      </c>
      <c r="R4001" s="9">
        <f t="shared" si="251"/>
        <v>6.3516483516483513</v>
      </c>
      <c r="S4001" t="s">
        <v>8317</v>
      </c>
      <c r="T4001" t="s">
        <v>8318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248"/>
        <v>42437.64534722222</v>
      </c>
      <c r="L4002" s="14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0.13</v>
      </c>
      <c r="R4002" s="9">
        <f t="shared" si="251"/>
        <v>5.4945054945054944E-2</v>
      </c>
      <c r="S4002" t="s">
        <v>8317</v>
      </c>
      <c r="T4002" t="s">
        <v>8318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248"/>
        <v>42775.964212962965</v>
      </c>
      <c r="L4003" s="14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 s="9">
        <f t="shared" si="251"/>
        <v>2.4890109890109891</v>
      </c>
      <c r="S4003" t="s">
        <v>8317</v>
      </c>
      <c r="T4003" t="s">
        <v>8318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248"/>
        <v>41879.043530092589</v>
      </c>
      <c r="L4004" s="14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</v>
      </c>
      <c r="R4004" s="9">
        <f t="shared" si="251"/>
        <v>0.12637362637362637</v>
      </c>
      <c r="S4004" t="s">
        <v>8317</v>
      </c>
      <c r="T4004" t="s">
        <v>8318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248"/>
        <v>42020.587349537032</v>
      </c>
      <c r="L4005" s="14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 s="9">
        <f t="shared" si="251"/>
        <v>1.1043956043956045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248"/>
        <v>41890.16269675926</v>
      </c>
      <c r="L4006" s="14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 s="9">
        <f t="shared" si="251"/>
        <v>5.4945054945054949E-3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248"/>
        <v>41872.807696759257</v>
      </c>
      <c r="L4007" s="14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</v>
      </c>
      <c r="R4007" s="9">
        <f t="shared" si="251"/>
        <v>0.21978021978021978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248"/>
        <v>42391.772997685184</v>
      </c>
      <c r="L4008" s="14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0.01</v>
      </c>
      <c r="R4008" s="9">
        <f t="shared" si="251"/>
        <v>1.098901098901099E-2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248"/>
        <v>41848.772928240738</v>
      </c>
      <c r="L4009" s="14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 s="9">
        <f t="shared" si="251"/>
        <v>2.7472527472527472E-2</v>
      </c>
      <c r="S4009" t="s">
        <v>8317</v>
      </c>
      <c r="T4009" t="s">
        <v>8318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248"/>
        <v>42177.964201388888</v>
      </c>
      <c r="L4010" s="14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 s="9">
        <f t="shared" si="251"/>
        <v>0.32967032967032966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248"/>
        <v>41851.700925925928</v>
      </c>
      <c r="L4011" s="14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3.89</v>
      </c>
      <c r="R4011" s="9">
        <f t="shared" si="251"/>
        <v>0.41208791208791207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248"/>
        <v>41921.770439814813</v>
      </c>
      <c r="L4012" s="14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</v>
      </c>
      <c r="R4012" s="9">
        <f t="shared" si="251"/>
        <v>9.5714285714285712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248"/>
        <v>42002.54488425926</v>
      </c>
      <c r="L4013" s="14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 s="9">
        <f t="shared" si="251"/>
        <v>0.1043956043956044</v>
      </c>
      <c r="S4013" t="s">
        <v>8317</v>
      </c>
      <c r="T4013" t="s">
        <v>8318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248"/>
        <v>42096.544548611113</v>
      </c>
      <c r="L4014" s="14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9">
        <f t="shared" si="251"/>
        <v>0</v>
      </c>
      <c r="S4014" t="s">
        <v>8317</v>
      </c>
      <c r="T4014" t="s">
        <v>8318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248"/>
        <v>42021.301192129627</v>
      </c>
      <c r="L4015" s="14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 s="9">
        <f t="shared" si="251"/>
        <v>0.14285714285714285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248"/>
        <v>42419.246168981481</v>
      </c>
      <c r="L4016" s="14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9">
        <f t="shared" si="251"/>
        <v>0</v>
      </c>
      <c r="S4016" t="s">
        <v>8317</v>
      </c>
      <c r="T4016" t="s">
        <v>8318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248"/>
        <v>42174.780821759254</v>
      </c>
      <c r="L4017" s="14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0.01</v>
      </c>
      <c r="R4017" s="9">
        <f t="shared" si="251"/>
        <v>5.4945054945054949E-3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248"/>
        <v>41869.872685185182</v>
      </c>
      <c r="L4018" s="14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</v>
      </c>
      <c r="R4018" s="9">
        <f t="shared" si="251"/>
        <v>0.38461538461538464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248"/>
        <v>41856.672152777777</v>
      </c>
      <c r="L4019" s="14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 s="9">
        <f t="shared" si="251"/>
        <v>0.57692307692307687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248"/>
        <v>42620.91097222222</v>
      </c>
      <c r="L4020" s="14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8.67</v>
      </c>
      <c r="R4020" s="9">
        <f t="shared" si="251"/>
        <v>0.7142857142857143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248"/>
        <v>42417.675879629634</v>
      </c>
      <c r="L4021" s="14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0.83</v>
      </c>
      <c r="R4021" s="9">
        <f t="shared" si="251"/>
        <v>0.15934065934065933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248"/>
        <v>42057.190960648149</v>
      </c>
      <c r="L4022" s="14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16.670000000000002</v>
      </c>
      <c r="R4022" s="9">
        <f t="shared" si="251"/>
        <v>0.5494505494505495</v>
      </c>
      <c r="S4022" t="s">
        <v>8317</v>
      </c>
      <c r="T4022" t="s">
        <v>8318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248"/>
        <v>41878.911550925928</v>
      </c>
      <c r="L4023" s="14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</v>
      </c>
      <c r="R4023" s="9">
        <f t="shared" si="251"/>
        <v>0.68681318681318682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248"/>
        <v>41990.584108796291</v>
      </c>
      <c r="L4024" s="14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</v>
      </c>
      <c r="R4024" s="9">
        <f t="shared" si="251"/>
        <v>68.796703296703299</v>
      </c>
      <c r="S4024" t="s">
        <v>8317</v>
      </c>
      <c r="T4024" t="s">
        <v>8318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248"/>
        <v>42408.999571759254</v>
      </c>
      <c r="L4025" s="14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9">
        <f t="shared" si="251"/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248"/>
        <v>42217.670104166667</v>
      </c>
      <c r="L4026" s="14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 s="9">
        <f t="shared" si="251"/>
        <v>5.4945054945054944E-2</v>
      </c>
      <c r="S4026" t="s">
        <v>8317</v>
      </c>
      <c r="T4026" t="s">
        <v>8318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248"/>
        <v>42151.237685185188</v>
      </c>
      <c r="L4027" s="14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 s="9">
        <f t="shared" si="251"/>
        <v>1.3736263736263736</v>
      </c>
      <c r="S4027" t="s">
        <v>8317</v>
      </c>
      <c r="T4027" t="s">
        <v>8318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248"/>
        <v>42282.655543981484</v>
      </c>
      <c r="L4028" s="14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9">
        <f t="shared" si="251"/>
        <v>0</v>
      </c>
      <c r="S4028" t="s">
        <v>8317</v>
      </c>
      <c r="T4028" t="s">
        <v>8318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248"/>
        <v>42768.97084490741</v>
      </c>
      <c r="L4029" s="14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7.17</v>
      </c>
      <c r="R4029" s="9">
        <f t="shared" si="251"/>
        <v>1.1813186813186813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248"/>
        <v>41765.938657407409</v>
      </c>
      <c r="L4030" s="14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</v>
      </c>
      <c r="R4030" s="9">
        <f t="shared" si="251"/>
        <v>3.0824175824175826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248"/>
        <v>42322.025115740747</v>
      </c>
      <c r="L4031" s="14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9">
        <f t="shared" si="251"/>
        <v>0</v>
      </c>
      <c r="S4031" t="s">
        <v>8317</v>
      </c>
      <c r="T4031" t="s">
        <v>8318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248"/>
        <v>42374.655081018514</v>
      </c>
      <c r="L4032" s="14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 s="9">
        <f t="shared" si="251"/>
        <v>2.197802197802198</v>
      </c>
      <c r="S4032" t="s">
        <v>8317</v>
      </c>
      <c r="T4032" t="s">
        <v>8318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248"/>
        <v>41941.585231481484</v>
      </c>
      <c r="L4033" s="14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9">
        <f t="shared" si="251"/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si="248"/>
        <v>42293.809212962966</v>
      </c>
      <c r="L4034" s="14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6.83</v>
      </c>
      <c r="R4034" s="9">
        <f t="shared" si="251"/>
        <v>2.2692307692307692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ref="K4035:K4098" si="252">(((J4035/60)/60)/24)+DATE(1970,1,1)</f>
        <v>42614.268796296295</v>
      </c>
      <c r="L4035" s="14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ROUND((E4035/D4035)*100,2)</f>
        <v>25.7</v>
      </c>
      <c r="R4035" s="9">
        <f t="shared" ref="R4035:R4098" si="255">E4035/182</f>
        <v>33.747197802197803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252"/>
        <v>42067.947337962964</v>
      </c>
      <c r="L4036" s="14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</v>
      </c>
      <c r="R4036" s="9">
        <f t="shared" si="255"/>
        <v>1.098901098901099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252"/>
        <v>41903.882951388885</v>
      </c>
      <c r="L4037" s="14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 s="9">
        <f t="shared" si="255"/>
        <v>20.247252747252748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252"/>
        <v>41804.937083333331</v>
      </c>
      <c r="L4038" s="14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 s="9">
        <f t="shared" si="255"/>
        <v>15.510989010989011</v>
      </c>
      <c r="S4038" t="s">
        <v>8317</v>
      </c>
      <c r="T4038" t="s">
        <v>8318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252"/>
        <v>42497.070775462969</v>
      </c>
      <c r="L4039" s="14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11.43</v>
      </c>
      <c r="R4039" s="9">
        <f t="shared" si="255"/>
        <v>0.43956043956043955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252"/>
        <v>41869.798726851855</v>
      </c>
      <c r="L4040" s="14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 s="9">
        <f t="shared" si="255"/>
        <v>1.6538461538461537</v>
      </c>
      <c r="S4040" t="s">
        <v>8317</v>
      </c>
      <c r="T4040" t="s">
        <v>8318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252"/>
        <v>42305.670914351853</v>
      </c>
      <c r="L4041" s="14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9">
        <f t="shared" si="255"/>
        <v>1.6483516483516483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252"/>
        <v>42144.231527777782</v>
      </c>
      <c r="L4042" s="14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9">
        <f t="shared" si="255"/>
        <v>13.736263736263735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252"/>
        <v>42559.474004629628</v>
      </c>
      <c r="L4043" s="14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 s="9">
        <f t="shared" si="255"/>
        <v>0.11538461538461539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252"/>
        <v>41995.084074074075</v>
      </c>
      <c r="L4044" s="14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 s="9">
        <f t="shared" si="255"/>
        <v>0.11538461538461539</v>
      </c>
      <c r="S4044" t="s">
        <v>8317</v>
      </c>
      <c r="T4044" t="s">
        <v>8318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252"/>
        <v>41948.957465277781</v>
      </c>
      <c r="L4045" s="14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9">
        <f t="shared" si="255"/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252"/>
        <v>42074.219699074078</v>
      </c>
      <c r="L4046" s="14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9">
        <f t="shared" si="255"/>
        <v>1.2362637362637363</v>
      </c>
      <c r="S4046" t="s">
        <v>8317</v>
      </c>
      <c r="T4046" t="s">
        <v>8318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252"/>
        <v>41842.201261574075</v>
      </c>
      <c r="L4047" s="14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 s="9">
        <f t="shared" si="255"/>
        <v>5.4945054945054949E-3</v>
      </c>
      <c r="S4047" t="s">
        <v>8317</v>
      </c>
      <c r="T4047" t="s">
        <v>8318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252"/>
        <v>41904.650578703702</v>
      </c>
      <c r="L4048" s="14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8.2100000000000009</v>
      </c>
      <c r="R4048" s="9">
        <f t="shared" si="255"/>
        <v>2.5274725274725274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252"/>
        <v>41991.022488425922</v>
      </c>
      <c r="L4049" s="14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2.2000000000000002</v>
      </c>
      <c r="R4049" s="9">
        <f t="shared" si="255"/>
        <v>0.60439560439560436</v>
      </c>
      <c r="S4049" t="s">
        <v>8317</v>
      </c>
      <c r="T4049" t="s">
        <v>8318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252"/>
        <v>42436.509108796294</v>
      </c>
      <c r="L4050" s="14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17.649999999999999</v>
      </c>
      <c r="R4050" s="9">
        <f t="shared" si="255"/>
        <v>16.489010989010989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252"/>
        <v>42169.958506944444</v>
      </c>
      <c r="L4051" s="14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 s="9">
        <f t="shared" si="255"/>
        <v>8.7912087912087919E-2</v>
      </c>
      <c r="S4051" t="s">
        <v>8317</v>
      </c>
      <c r="T4051" t="s">
        <v>8318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252"/>
        <v>41905.636469907404</v>
      </c>
      <c r="L4052" s="14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7.0000000000000007E-2</v>
      </c>
      <c r="R4052" s="9">
        <f t="shared" si="255"/>
        <v>5.4945054945054949E-3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252"/>
        <v>41761.810150462967</v>
      </c>
      <c r="L4053" s="14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9">
        <f t="shared" si="255"/>
        <v>0</v>
      </c>
      <c r="S4053" t="s">
        <v>8317</v>
      </c>
      <c r="T4053" t="s">
        <v>8318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252"/>
        <v>41865.878657407404</v>
      </c>
      <c r="L4054" s="14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</v>
      </c>
      <c r="R4054" s="9">
        <f t="shared" si="255"/>
        <v>6.186813186813187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252"/>
        <v>41928.690138888887</v>
      </c>
      <c r="L4055" s="14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 s="9">
        <f t="shared" si="255"/>
        <v>0.60439560439560436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252"/>
        <v>42613.841261574074</v>
      </c>
      <c r="L4056" s="14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9">
        <f t="shared" si="255"/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252"/>
        <v>41779.648506944446</v>
      </c>
      <c r="L4057" s="14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9">
        <f t="shared" si="255"/>
        <v>4.8406593406593403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252"/>
        <v>42534.933321759265</v>
      </c>
      <c r="L4058" s="14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9">
        <f t="shared" si="255"/>
        <v>4.3681318681318677</v>
      </c>
      <c r="S4058" t="s">
        <v>8317</v>
      </c>
      <c r="T4058" t="s">
        <v>8318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252"/>
        <v>42310.968518518523</v>
      </c>
      <c r="L4059" s="14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</v>
      </c>
      <c r="R4059" s="9">
        <f t="shared" si="255"/>
        <v>4.2582417582417582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252"/>
        <v>42446.060694444444</v>
      </c>
      <c r="L4060" s="14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2.5299999999999998</v>
      </c>
      <c r="R4060" s="9">
        <f t="shared" si="255"/>
        <v>0.52197802197802201</v>
      </c>
      <c r="S4060" t="s">
        <v>8317</v>
      </c>
      <c r="T4060" t="s">
        <v>8318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252"/>
        <v>41866.640648148146</v>
      </c>
      <c r="L4061" s="14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 s="9">
        <f t="shared" si="255"/>
        <v>1.3736263736263736</v>
      </c>
      <c r="S4061" t="s">
        <v>8317</v>
      </c>
      <c r="T4061" t="s">
        <v>8318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252"/>
        <v>41779.695092592592</v>
      </c>
      <c r="L4062" s="14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 s="9">
        <f t="shared" si="255"/>
        <v>1.5659340659340659</v>
      </c>
      <c r="S4062" t="s">
        <v>8317</v>
      </c>
      <c r="T4062" t="s">
        <v>8318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252"/>
        <v>42421.141469907408</v>
      </c>
      <c r="L4063" s="14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9">
        <f t="shared" si="255"/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252"/>
        <v>42523.739212962959</v>
      </c>
      <c r="L4064" s="14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 s="9">
        <f t="shared" si="255"/>
        <v>2.6923076923076925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252"/>
        <v>41787.681527777779</v>
      </c>
      <c r="L4065" s="14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</v>
      </c>
      <c r="R4065" s="9">
        <f t="shared" si="255"/>
        <v>0.74175824175824179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252"/>
        <v>42093.588263888887</v>
      </c>
      <c r="L4066" s="14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9">
        <f t="shared" si="255"/>
        <v>2.1153846153846154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252"/>
        <v>41833.951516203706</v>
      </c>
      <c r="L4067" s="14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0.68</v>
      </c>
      <c r="R4067" s="9">
        <f t="shared" si="255"/>
        <v>0.14835164835164835</v>
      </c>
      <c r="S4067" t="s">
        <v>8317</v>
      </c>
      <c r="T4067" t="s">
        <v>8318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252"/>
        <v>42479.039212962962</v>
      </c>
      <c r="L4068" s="14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0.17</v>
      </c>
      <c r="R4068" s="9">
        <f t="shared" si="255"/>
        <v>0.13736263736263737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252"/>
        <v>42235.117476851854</v>
      </c>
      <c r="L4069" s="14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9">
        <f t="shared" si="255"/>
        <v>16.73076923076923</v>
      </c>
      <c r="S4069" t="s">
        <v>8317</v>
      </c>
      <c r="T4069" t="s">
        <v>8318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252"/>
        <v>42718.963599537034</v>
      </c>
      <c r="L4070" s="14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 s="9">
        <f t="shared" si="255"/>
        <v>0.19203296703296704</v>
      </c>
      <c r="S4070" t="s">
        <v>8317</v>
      </c>
      <c r="T4070" t="s">
        <v>8318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252"/>
        <v>42022.661527777775</v>
      </c>
      <c r="L4071" s="14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9">
        <f t="shared" si="255"/>
        <v>2.3626373626373627</v>
      </c>
      <c r="S4071" t="s">
        <v>8317</v>
      </c>
      <c r="T4071" t="s">
        <v>8318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252"/>
        <v>42031.666898148149</v>
      </c>
      <c r="L4072" s="14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 s="9">
        <f t="shared" si="255"/>
        <v>0.90659340659340659</v>
      </c>
      <c r="S4072" t="s">
        <v>8317</v>
      </c>
      <c r="T4072" t="s">
        <v>8318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252"/>
        <v>42700.804756944446</v>
      </c>
      <c r="L4073" s="14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9">
        <f t="shared" si="255"/>
        <v>0</v>
      </c>
      <c r="S4073" t="s">
        <v>8317</v>
      </c>
      <c r="T4073" t="s">
        <v>8318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252"/>
        <v>41812.77443287037</v>
      </c>
      <c r="L4074" s="14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 s="9">
        <f t="shared" si="255"/>
        <v>2.197802197802198E-2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252"/>
        <v>42078.34520833334</v>
      </c>
      <c r="L4075" s="14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1.06</v>
      </c>
      <c r="R4075" s="9">
        <f t="shared" si="255"/>
        <v>0.2032967032967033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252"/>
        <v>42283.552951388891</v>
      </c>
      <c r="L4076" s="14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26.73</v>
      </c>
      <c r="R4076" s="9">
        <f t="shared" si="255"/>
        <v>4.0384615384615383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252"/>
        <v>41779.045937499999</v>
      </c>
      <c r="L4077" s="14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28.8</v>
      </c>
      <c r="R4077" s="9">
        <f t="shared" si="255"/>
        <v>3.1648351648351647</v>
      </c>
      <c r="S4077" t="s">
        <v>8317</v>
      </c>
      <c r="T4077" t="s">
        <v>8318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252"/>
        <v>41905.795706018522</v>
      </c>
      <c r="L4078" s="14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9">
        <f t="shared" si="255"/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252"/>
        <v>42695.7105787037</v>
      </c>
      <c r="L4079" s="14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 s="9">
        <f t="shared" si="255"/>
        <v>7.3351648351648349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252"/>
        <v>42732.787523148145</v>
      </c>
      <c r="L4080" s="14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9">
        <f t="shared" si="255"/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252"/>
        <v>42510.938900462963</v>
      </c>
      <c r="L4081" s="14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0.17</v>
      </c>
      <c r="R4081" s="9">
        <f t="shared" si="255"/>
        <v>2.7472527472527472E-2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252"/>
        <v>42511.698101851856</v>
      </c>
      <c r="L4082" s="14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9">
        <f t="shared" si="255"/>
        <v>0</v>
      </c>
      <c r="S4082" t="s">
        <v>8317</v>
      </c>
      <c r="T4082" t="s">
        <v>8318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252"/>
        <v>42041.581307870365</v>
      </c>
      <c r="L4083" s="14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15.74</v>
      </c>
      <c r="R4083" s="9">
        <f t="shared" si="255"/>
        <v>1.9230769230769231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252"/>
        <v>42307.189270833333</v>
      </c>
      <c r="L4084" s="14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 s="9">
        <f t="shared" si="255"/>
        <v>1.6483516483516484E-2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252"/>
        <v>42353.761759259258</v>
      </c>
      <c r="L4085" s="14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21.69</v>
      </c>
      <c r="R4085" s="9">
        <f t="shared" si="255"/>
        <v>4.1703296703296706</v>
      </c>
      <c r="S4085" t="s">
        <v>8317</v>
      </c>
      <c r="T4085" t="s">
        <v>8318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252"/>
        <v>42622.436412037037</v>
      </c>
      <c r="L4086" s="14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</v>
      </c>
      <c r="R4086" s="9">
        <f t="shared" si="255"/>
        <v>5.4945054945054944E-2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252"/>
        <v>42058.603877314818</v>
      </c>
      <c r="L4087" s="14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0.28999999999999998</v>
      </c>
      <c r="R4087" s="9">
        <f t="shared" si="255"/>
        <v>5.4945054945054944E-2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252"/>
        <v>42304.940960648149</v>
      </c>
      <c r="L4088" s="14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 s="9">
        <f t="shared" si="255"/>
        <v>0.25824175824175827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252"/>
        <v>42538.742893518516</v>
      </c>
      <c r="L4089" s="14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9">
        <f t="shared" si="255"/>
        <v>0</v>
      </c>
      <c r="S4089" t="s">
        <v>8317</v>
      </c>
      <c r="T4089" t="s">
        <v>8318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252"/>
        <v>41990.612546296295</v>
      </c>
      <c r="L4090" s="14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 s="9">
        <f t="shared" si="255"/>
        <v>1.1868131868131868</v>
      </c>
      <c r="S4090" t="s">
        <v>8317</v>
      </c>
      <c r="T4090" t="s">
        <v>8318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252"/>
        <v>42122.732499999998</v>
      </c>
      <c r="L4091" s="14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 s="9">
        <f t="shared" si="255"/>
        <v>1.3186813186813187</v>
      </c>
      <c r="S4091" t="s">
        <v>8317</v>
      </c>
      <c r="T4091" t="s">
        <v>8318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252"/>
        <v>42209.67288194444</v>
      </c>
      <c r="L4092" s="14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 s="9">
        <f t="shared" si="255"/>
        <v>0.17582417582417584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252"/>
        <v>41990.506377314814</v>
      </c>
      <c r="L4093" s="14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 s="9">
        <f t="shared" si="255"/>
        <v>1.1208791208791209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252"/>
        <v>42039.194988425923</v>
      </c>
      <c r="L4094" s="14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0.02</v>
      </c>
      <c r="R4094" s="9">
        <f t="shared" si="255"/>
        <v>0.10989010989010989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252"/>
        <v>42178.815891203703</v>
      </c>
      <c r="L4095" s="14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 s="9">
        <f t="shared" si="255"/>
        <v>0.32967032967032966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252"/>
        <v>41890.086805555555</v>
      </c>
      <c r="L4096" s="14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9">
        <f t="shared" si="255"/>
        <v>4.0109890109890109</v>
      </c>
      <c r="S4096" t="s">
        <v>8317</v>
      </c>
      <c r="T4096" t="s">
        <v>8318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252"/>
        <v>42693.031828703708</v>
      </c>
      <c r="L4097" s="14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2.67</v>
      </c>
      <c r="R4097" s="9">
        <f t="shared" si="255"/>
        <v>4.395604395604396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si="252"/>
        <v>42750.530312499999</v>
      </c>
      <c r="L4098" s="14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11.43</v>
      </c>
      <c r="R4098" s="9">
        <f t="shared" si="255"/>
        <v>2.197802197802198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ref="K4099:K4115" si="256">(((J4099/60)/60)/24)+DATE(1970,1,1)</f>
        <v>42344.824502314819</v>
      </c>
      <c r="L4099" s="14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ROUND((E4099/D4099)*100,2)</f>
        <v>0</v>
      </c>
      <c r="R4099" s="9">
        <f t="shared" ref="R4099:R4115" si="259">E4099/182</f>
        <v>0</v>
      </c>
      <c r="S4099" t="s">
        <v>8317</v>
      </c>
      <c r="T4099" t="s">
        <v>8318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256"/>
        <v>42495.722187499996</v>
      </c>
      <c r="L4100" s="14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9">
        <f t="shared" si="259"/>
        <v>0</v>
      </c>
      <c r="S4100" t="s">
        <v>8317</v>
      </c>
      <c r="T4100" t="s">
        <v>8318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256"/>
        <v>42570.850381944445</v>
      </c>
      <c r="L4101" s="14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1.1100000000000001</v>
      </c>
      <c r="R4101" s="9">
        <f t="shared" si="259"/>
        <v>0.27472527472527475</v>
      </c>
      <c r="S4101" t="s">
        <v>8317</v>
      </c>
      <c r="T4101" t="s">
        <v>8318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256"/>
        <v>41927.124884259261</v>
      </c>
      <c r="L4102" s="14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9">
        <f t="shared" si="259"/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256"/>
        <v>42730.903726851851</v>
      </c>
      <c r="L4103" s="14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9">
        <f t="shared" si="259"/>
        <v>0</v>
      </c>
      <c r="S4103" t="s">
        <v>8317</v>
      </c>
      <c r="T4103" t="s">
        <v>8318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256"/>
        <v>42475.848067129627</v>
      </c>
      <c r="L4104" s="14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</v>
      </c>
      <c r="R4104" s="9">
        <f t="shared" si="259"/>
        <v>0.75274725274725274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256"/>
        <v>42188.83293981482</v>
      </c>
      <c r="L4105" s="14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 s="9">
        <f t="shared" si="259"/>
        <v>0.5494505494505495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256"/>
        <v>42640.278171296297</v>
      </c>
      <c r="L4106" s="14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21.37</v>
      </c>
      <c r="R4106" s="9">
        <f t="shared" si="259"/>
        <v>3.5219780219780219</v>
      </c>
      <c r="S4106" t="s">
        <v>8317</v>
      </c>
      <c r="T4106" t="s">
        <v>8318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256"/>
        <v>42697.010520833333</v>
      </c>
      <c r="L4107" s="14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6.97</v>
      </c>
      <c r="R4107" s="9">
        <f t="shared" si="259"/>
        <v>12.637362637362637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256"/>
        <v>42053.049375000002</v>
      </c>
      <c r="L4108" s="14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9">
        <f t="shared" si="259"/>
        <v>19.395604395604394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256"/>
        <v>41883.916678240741</v>
      </c>
      <c r="L4109" s="14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2.0499999999999998</v>
      </c>
      <c r="R4109" s="9">
        <f t="shared" si="259"/>
        <v>0.22527472527472528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256"/>
        <v>42767.031678240746</v>
      </c>
      <c r="L4110" s="14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1.97</v>
      </c>
      <c r="R4110" s="9">
        <f t="shared" si="259"/>
        <v>0.32417582417582419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256"/>
        <v>42307.539398148147</v>
      </c>
      <c r="L4111" s="14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9">
        <f t="shared" si="259"/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256"/>
        <v>42512.626747685179</v>
      </c>
      <c r="L4112" s="14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28.67</v>
      </c>
      <c r="R4112" s="9">
        <f t="shared" si="259"/>
        <v>0.47252747252747251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256"/>
        <v>42029.135879629626</v>
      </c>
      <c r="L4113" s="14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</v>
      </c>
      <c r="R4113" s="9">
        <f t="shared" si="259"/>
        <v>0.51648351648351654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256"/>
        <v>42400.946597222224</v>
      </c>
      <c r="L4114" s="14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 s="9">
        <f t="shared" si="259"/>
        <v>5.4945054945054949E-3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256"/>
        <v>42358.573182870372</v>
      </c>
      <c r="L4115" s="14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 s="9">
        <f t="shared" si="259"/>
        <v>1.6483516483516484E-2</v>
      </c>
      <c r="S4115" t="s">
        <v>8317</v>
      </c>
      <c r="T4115" t="s">
        <v>8318</v>
      </c>
    </row>
  </sheetData>
  <autoFilter ref="A1:T4115" xr:uid="{8A14DA4A-EA7F-467B-881B-F4EEAF75AE6C}"/>
  <conditionalFormatting sqref="F1:F1048576">
    <cfRule type="containsText" dxfId="15" priority="11" operator="containsText" text="live">
      <formula>NOT(ISERROR(SEARCH("live",F1)))</formula>
    </cfRule>
    <cfRule type="containsText" dxfId="14" priority="12" operator="containsText" text="failed">
      <formula>NOT(ISERROR(SEARCH("failed",F1)))</formula>
    </cfRule>
    <cfRule type="containsText" dxfId="13" priority="13" operator="containsText" text="canceled">
      <formula>NOT(ISERROR(SEARCH("canceled",F1)))</formula>
    </cfRule>
    <cfRule type="containsText" dxfId="12" priority="14" operator="containsText" text="successful">
      <formula>NOT(ISERROR(SEARCH("successful",F1)))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6467-0E36-4CEF-965E-E5C59B0F56E8}">
  <dimension ref="A1:F12"/>
  <sheetViews>
    <sheetView workbookViewId="0">
      <selection activeCell="A2" sqref="A2"/>
    </sheetView>
  </sheetViews>
  <sheetFormatPr defaultRowHeight="14.5" x14ac:dyDescent="0.35"/>
  <cols>
    <col min="1" max="1" width="13.36328125" bestFit="1" customWidth="1"/>
    <col min="2" max="2" width="9.5429687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10" t="s">
        <v>8381</v>
      </c>
    </row>
    <row r="2" spans="1:6" x14ac:dyDescent="0.35">
      <c r="B2" t="s">
        <v>8219</v>
      </c>
      <c r="C2" t="s">
        <v>8222</v>
      </c>
      <c r="D2" t="s">
        <v>8221</v>
      </c>
      <c r="E2" t="s">
        <v>8220</v>
      </c>
      <c r="F2" t="s">
        <v>8361</v>
      </c>
    </row>
    <row r="3" spans="1:6" x14ac:dyDescent="0.35">
      <c r="A3" s="11" t="s">
        <v>8310</v>
      </c>
      <c r="B3" s="12">
        <v>300</v>
      </c>
      <c r="C3" s="12"/>
      <c r="D3" s="12">
        <v>180</v>
      </c>
      <c r="E3" s="12">
        <v>40</v>
      </c>
      <c r="F3" s="12">
        <v>520</v>
      </c>
    </row>
    <row r="4" spans="1:6" x14ac:dyDescent="0.35">
      <c r="A4" s="11" t="s">
        <v>8336</v>
      </c>
      <c r="B4" s="12">
        <v>34</v>
      </c>
      <c r="C4" s="12">
        <v>6</v>
      </c>
      <c r="D4" s="12">
        <v>140</v>
      </c>
      <c r="E4" s="12">
        <v>20</v>
      </c>
      <c r="F4" s="12">
        <v>200</v>
      </c>
    </row>
    <row r="5" spans="1:6" x14ac:dyDescent="0.35">
      <c r="A5" s="11" t="s">
        <v>8333</v>
      </c>
      <c r="B5" s="12">
        <v>80</v>
      </c>
      <c r="C5" s="12"/>
      <c r="D5" s="12">
        <v>140</v>
      </c>
      <c r="E5" s="12"/>
      <c r="F5" s="12">
        <v>220</v>
      </c>
    </row>
    <row r="6" spans="1:6" x14ac:dyDescent="0.35">
      <c r="A6" s="11" t="s">
        <v>8331</v>
      </c>
      <c r="B6" s="12"/>
      <c r="C6" s="12"/>
      <c r="D6" s="12"/>
      <c r="E6" s="12">
        <v>24</v>
      </c>
      <c r="F6" s="12">
        <v>24</v>
      </c>
    </row>
    <row r="7" spans="1:6" x14ac:dyDescent="0.35">
      <c r="A7" s="11" t="s">
        <v>8325</v>
      </c>
      <c r="B7" s="12">
        <v>540</v>
      </c>
      <c r="C7" s="12">
        <v>20</v>
      </c>
      <c r="D7" s="12">
        <v>120</v>
      </c>
      <c r="E7" s="12">
        <v>20</v>
      </c>
      <c r="F7" s="12">
        <v>700</v>
      </c>
    </row>
    <row r="8" spans="1:6" x14ac:dyDescent="0.35">
      <c r="A8" s="11" t="s">
        <v>8338</v>
      </c>
      <c r="B8" s="12">
        <v>103</v>
      </c>
      <c r="C8" s="12"/>
      <c r="D8" s="12">
        <v>117</v>
      </c>
      <c r="E8" s="12"/>
      <c r="F8" s="12">
        <v>220</v>
      </c>
    </row>
    <row r="9" spans="1:6" x14ac:dyDescent="0.35">
      <c r="A9" s="11" t="s">
        <v>8322</v>
      </c>
      <c r="B9" s="12">
        <v>80</v>
      </c>
      <c r="C9" s="12"/>
      <c r="D9" s="12">
        <v>127</v>
      </c>
      <c r="E9" s="12">
        <v>30</v>
      </c>
      <c r="F9" s="12">
        <v>237</v>
      </c>
    </row>
    <row r="10" spans="1:6" x14ac:dyDescent="0.35">
      <c r="A10" s="11" t="s">
        <v>8319</v>
      </c>
      <c r="B10" s="12">
        <v>209</v>
      </c>
      <c r="C10" s="12"/>
      <c r="D10" s="12">
        <v>213</v>
      </c>
      <c r="E10" s="12">
        <v>178</v>
      </c>
      <c r="F10" s="12">
        <v>600</v>
      </c>
    </row>
    <row r="11" spans="1:6" x14ac:dyDescent="0.35">
      <c r="A11" s="11" t="s">
        <v>8317</v>
      </c>
      <c r="B11" s="12">
        <v>839</v>
      </c>
      <c r="C11" s="12">
        <v>24</v>
      </c>
      <c r="D11" s="12">
        <v>493</v>
      </c>
      <c r="E11" s="12">
        <v>37</v>
      </c>
      <c r="F11" s="12">
        <v>1393</v>
      </c>
    </row>
    <row r="12" spans="1:6" x14ac:dyDescent="0.35">
      <c r="A12" s="11" t="s">
        <v>8361</v>
      </c>
      <c r="B12" s="12">
        <v>2185</v>
      </c>
      <c r="C12" s="12">
        <v>50</v>
      </c>
      <c r="D12" s="12">
        <v>1530</v>
      </c>
      <c r="E12" s="12">
        <v>349</v>
      </c>
      <c r="F12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1E0A6-3BC5-4EA6-AAA9-B37434A28F8A}">
  <dimension ref="A1:F47"/>
  <sheetViews>
    <sheetView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9.5429687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8363</v>
      </c>
    </row>
    <row r="2" spans="1:6" x14ac:dyDescent="0.35">
      <c r="A2" s="10" t="s">
        <v>8308</v>
      </c>
      <c r="B2" t="s">
        <v>8363</v>
      </c>
    </row>
    <row r="4" spans="1:6" x14ac:dyDescent="0.35">
      <c r="A4" s="10" t="s">
        <v>8380</v>
      </c>
    </row>
    <row r="5" spans="1:6" x14ac:dyDescent="0.35"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35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35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35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3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3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5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35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5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3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5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35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35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5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3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35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5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35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3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3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5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5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35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5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5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35">
      <c r="A47" s="11" t="s">
        <v>8361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F8D4A-7EF2-40E3-9354-85494893BD00}">
  <dimension ref="A1:F18"/>
  <sheetViews>
    <sheetView workbookViewId="0">
      <selection activeCell="A5" sqref="A5"/>
    </sheetView>
  </sheetViews>
  <sheetFormatPr defaultRowHeight="14.5" x14ac:dyDescent="0.35"/>
  <cols>
    <col min="1" max="1" width="28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10" t="s">
        <v>8308</v>
      </c>
      <c r="B1" t="s">
        <v>8363</v>
      </c>
    </row>
    <row r="2" spans="1:6" x14ac:dyDescent="0.35">
      <c r="A2" s="10" t="s">
        <v>8378</v>
      </c>
      <c r="B2" t="s">
        <v>8363</v>
      </c>
    </row>
    <row r="4" spans="1:6" x14ac:dyDescent="0.35">
      <c r="A4" s="10" t="s">
        <v>8379</v>
      </c>
      <c r="B4" s="10" t="s">
        <v>8362</v>
      </c>
    </row>
    <row r="5" spans="1:6" x14ac:dyDescent="0.3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5" t="s">
        <v>8372</v>
      </c>
      <c r="B6" s="12">
        <v>182</v>
      </c>
      <c r="C6" s="12">
        <v>2</v>
      </c>
      <c r="D6" s="12">
        <v>149</v>
      </c>
      <c r="E6" s="12">
        <v>34</v>
      </c>
      <c r="F6" s="12">
        <v>367</v>
      </c>
    </row>
    <row r="7" spans="1:6" x14ac:dyDescent="0.35">
      <c r="A7" s="15" t="s">
        <v>8373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35">
      <c r="A8" s="15" t="s">
        <v>8374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</row>
    <row r="9" spans="1:6" x14ac:dyDescent="0.35">
      <c r="A9" s="15" t="s">
        <v>8375</v>
      </c>
      <c r="B9" s="12">
        <v>192</v>
      </c>
      <c r="C9" s="12"/>
      <c r="D9" s="12">
        <v>102</v>
      </c>
      <c r="E9" s="12">
        <v>27</v>
      </c>
      <c r="F9" s="12">
        <v>321</v>
      </c>
    </row>
    <row r="10" spans="1:6" x14ac:dyDescent="0.35">
      <c r="A10" s="15" t="s">
        <v>8366</v>
      </c>
      <c r="B10" s="12">
        <v>234</v>
      </c>
      <c r="C10" s="12"/>
      <c r="D10" s="12">
        <v>126</v>
      </c>
      <c r="E10" s="12">
        <v>26</v>
      </c>
      <c r="F10" s="12">
        <v>386</v>
      </c>
    </row>
    <row r="11" spans="1:6" x14ac:dyDescent="0.35">
      <c r="A11" s="15" t="s">
        <v>8376</v>
      </c>
      <c r="B11" s="12">
        <v>211</v>
      </c>
      <c r="C11" s="12"/>
      <c r="D11" s="12">
        <v>147</v>
      </c>
      <c r="E11" s="12">
        <v>27</v>
      </c>
      <c r="F11" s="12">
        <v>385</v>
      </c>
    </row>
    <row r="12" spans="1:6" x14ac:dyDescent="0.35">
      <c r="A12" s="15" t="s">
        <v>8367</v>
      </c>
      <c r="B12" s="12">
        <v>194</v>
      </c>
      <c r="C12" s="12"/>
      <c r="D12" s="12">
        <v>150</v>
      </c>
      <c r="E12" s="12">
        <v>43</v>
      </c>
      <c r="F12" s="12">
        <v>387</v>
      </c>
    </row>
    <row r="13" spans="1:6" x14ac:dyDescent="0.35">
      <c r="A13" s="15" t="s">
        <v>8368</v>
      </c>
      <c r="B13" s="12">
        <v>166</v>
      </c>
      <c r="C13" s="12"/>
      <c r="D13" s="12">
        <v>134</v>
      </c>
      <c r="E13" s="12">
        <v>33</v>
      </c>
      <c r="F13" s="12">
        <v>333</v>
      </c>
    </row>
    <row r="14" spans="1:6" x14ac:dyDescent="0.35">
      <c r="A14" s="15" t="s">
        <v>8369</v>
      </c>
      <c r="B14" s="12">
        <v>147</v>
      </c>
      <c r="C14" s="12"/>
      <c r="D14" s="12">
        <v>127</v>
      </c>
      <c r="E14" s="12">
        <v>24</v>
      </c>
      <c r="F14" s="12">
        <v>298</v>
      </c>
    </row>
    <row r="15" spans="1:6" x14ac:dyDescent="0.35">
      <c r="A15" s="15" t="s">
        <v>8370</v>
      </c>
      <c r="B15" s="12">
        <v>183</v>
      </c>
      <c r="C15" s="12"/>
      <c r="D15" s="12">
        <v>149</v>
      </c>
      <c r="E15" s="12">
        <v>20</v>
      </c>
      <c r="F15" s="12">
        <v>352</v>
      </c>
    </row>
    <row r="16" spans="1:6" x14ac:dyDescent="0.35">
      <c r="A16" s="15" t="s">
        <v>8371</v>
      </c>
      <c r="B16" s="12">
        <v>183</v>
      </c>
      <c r="C16" s="12"/>
      <c r="D16" s="12">
        <v>114</v>
      </c>
      <c r="E16" s="12">
        <v>37</v>
      </c>
      <c r="F16" s="12">
        <v>334</v>
      </c>
    </row>
    <row r="17" spans="1:6" x14ac:dyDescent="0.35">
      <c r="A17" s="15" t="s">
        <v>8377</v>
      </c>
      <c r="B17" s="12">
        <v>111</v>
      </c>
      <c r="C17" s="12"/>
      <c r="D17" s="12">
        <v>118</v>
      </c>
      <c r="E17" s="12">
        <v>23</v>
      </c>
      <c r="F17" s="12">
        <v>252</v>
      </c>
    </row>
    <row r="18" spans="1:6" x14ac:dyDescent="0.35">
      <c r="A18" s="15" t="s">
        <v>8361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A799-E55A-4D83-96C3-C844DBCDD179}">
  <dimension ref="A1:J12"/>
  <sheetViews>
    <sheetView tabSelected="1" workbookViewId="0">
      <selection activeCell="L6" sqref="L6"/>
    </sheetView>
  </sheetViews>
  <sheetFormatPr defaultRowHeight="14.5" x14ac:dyDescent="0.35"/>
  <cols>
    <col min="1" max="1" width="25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6.1796875" customWidth="1"/>
    <col min="6" max="6" width="12.54296875" bestFit="1" customWidth="1"/>
    <col min="7" max="7" width="19.90625" bestFit="1" customWidth="1"/>
    <col min="8" max="8" width="16.1796875" bestFit="1" customWidth="1"/>
    <col min="9" max="9" width="18.90625" bestFit="1" customWidth="1"/>
    <col min="10" max="10" width="14.453125" bestFit="1" customWidth="1"/>
  </cols>
  <sheetData>
    <row r="1" spans="1:10" x14ac:dyDescent="0.35">
      <c r="A1" t="s">
        <v>8382</v>
      </c>
      <c r="B1" t="s">
        <v>8383</v>
      </c>
      <c r="C1" t="s">
        <v>8384</v>
      </c>
      <c r="D1" t="s">
        <v>8385</v>
      </c>
      <c r="E1" t="s">
        <v>8410</v>
      </c>
      <c r="F1" t="s">
        <v>8386</v>
      </c>
      <c r="G1" t="s">
        <v>8387</v>
      </c>
      <c r="H1" t="s">
        <v>8388</v>
      </c>
      <c r="I1" t="s">
        <v>8389</v>
      </c>
      <c r="J1" t="s">
        <v>8411</v>
      </c>
    </row>
    <row r="2" spans="1:10" x14ac:dyDescent="0.35">
      <c r="A2" t="s">
        <v>8390</v>
      </c>
      <c r="B2">
        <f>COUNTIFS('Kickerstarter Table'!$F:$F, "successful", 'Kickerstarter Table'!$D:$D, "&lt;1000")</f>
        <v>322</v>
      </c>
      <c r="C2">
        <f>COUNTIFS('Kickerstarter Table'!$F:$F, "failed", 'Kickerstarter Table'!$D:$D, "&lt;1000")</f>
        <v>113</v>
      </c>
      <c r="D2">
        <f>COUNTIFS('Kickerstarter Table'!$F:$F, "canceled", 'Kickerstarter Table'!$D:$D, "&lt;1000")</f>
        <v>18</v>
      </c>
      <c r="E2">
        <f>COUNTIFS('Kickerstarter Table'!$F:$F, "Live", 'Kickerstarter Table'!$D:$D, "&lt;1000")</f>
        <v>8</v>
      </c>
      <c r="F2">
        <f>SUM(B2:E2)</f>
        <v>461</v>
      </c>
      <c r="G2" s="5">
        <f>B2/F2</f>
        <v>0.69848156182212584</v>
      </c>
      <c r="H2" s="5">
        <f>C2/F2</f>
        <v>0.24511930585683298</v>
      </c>
      <c r="I2" s="5">
        <f>D2/F2</f>
        <v>3.9045553145336226E-2</v>
      </c>
      <c r="J2" s="5">
        <f>E2/F2</f>
        <v>1.735357917570499E-2</v>
      </c>
    </row>
    <row r="3" spans="1:10" x14ac:dyDescent="0.35">
      <c r="A3" t="s">
        <v>8391</v>
      </c>
      <c r="B3">
        <f>COUNTIFS('Kickerstarter Table'!$F:$F, "successful", 'Kickerstarter Table'!$D:$D, "&gt;=1000 ",'Kickerstarter Table'!$D:$D, "&lt;=4999")</f>
        <v>932</v>
      </c>
      <c r="C3">
        <f>COUNTIFS('Kickerstarter Table'!$F:$F, "failed", 'Kickerstarter Table'!$D:$D, "&gt;=1000 ",'Kickerstarter Table'!$D:$D, "&lt;=4999")</f>
        <v>420</v>
      </c>
      <c r="D3">
        <f>COUNTIFS('Kickerstarter Table'!$F:$F, "canceled", 'Kickerstarter Table'!$D:$D, "&gt;=1000 ",'Kickerstarter Table'!$D:$D, "&lt;=4999")</f>
        <v>60</v>
      </c>
      <c r="E3">
        <f>COUNTIFS('Kickerstarter Table'!$F:$F, "Live", 'Kickerstarter Table'!$D:$D, "&gt;=1000 ",'Kickerstarter Table'!$D:$D, "&lt;=4999")</f>
        <v>13</v>
      </c>
      <c r="F3">
        <f t="shared" ref="F3:F12" si="0">SUM(B3:E3)</f>
        <v>1425</v>
      </c>
      <c r="G3" s="5">
        <f t="shared" ref="G3:G12" si="1">B3/F3</f>
        <v>0.65403508771929819</v>
      </c>
      <c r="H3" s="5">
        <f t="shared" ref="H3:H12" si="2">C3/F3</f>
        <v>0.29473684210526313</v>
      </c>
      <c r="I3" s="5">
        <f t="shared" ref="I3:I12" si="3">D3/F3</f>
        <v>4.2105263157894736E-2</v>
      </c>
      <c r="J3" s="5">
        <f t="shared" ref="J3:J12" si="4">E3/F3</f>
        <v>9.1228070175438589E-3</v>
      </c>
    </row>
    <row r="4" spans="1:10" x14ac:dyDescent="0.35">
      <c r="A4" t="s">
        <v>8392</v>
      </c>
      <c r="B4">
        <f>COUNTIFS('Kickerstarter Table'!$F:$F, "successful", 'Kickerstarter Table'!$D:$D, "&gt;=5000 ",'Kickerstarter Table'!$D:$D, "&lt;=9999")</f>
        <v>381</v>
      </c>
      <c r="C4">
        <f>COUNTIFS('Kickerstarter Table'!$F:$F, "failed", 'Kickerstarter Table'!$D:$D, "&gt;=5000 ",'Kickerstarter Table'!$D:$D, "&lt;=9999")</f>
        <v>283</v>
      </c>
      <c r="D4">
        <f>COUNTIFS('Kickerstarter Table'!$F:$F, "canceled", 'Kickerstarter Table'!$D:$D, "&gt;=5000 ",'Kickerstarter Table'!$D:$D, "&lt;=9999")</f>
        <v>52</v>
      </c>
      <c r="E4">
        <f>COUNTIFS('Kickerstarter Table'!$F:$F, "Live", 'Kickerstarter Table'!$D:$D, "&gt;=5000 ",'Kickerstarter Table'!$D:$D, "&lt;=9999")</f>
        <v>6</v>
      </c>
      <c r="F4">
        <f t="shared" si="0"/>
        <v>722</v>
      </c>
      <c r="G4" s="5">
        <f t="shared" si="1"/>
        <v>0.52770083102493071</v>
      </c>
      <c r="H4" s="5">
        <f t="shared" si="2"/>
        <v>0.39196675900277006</v>
      </c>
      <c r="I4" s="5">
        <f t="shared" si="3"/>
        <v>7.2022160664819951E-2</v>
      </c>
      <c r="J4" s="5">
        <f t="shared" si="4"/>
        <v>8.3102493074792248E-3</v>
      </c>
    </row>
    <row r="5" spans="1:10" x14ac:dyDescent="0.35">
      <c r="A5" t="s">
        <v>8393</v>
      </c>
      <c r="B5">
        <f>COUNTIFS('Kickerstarter Table'!$F:$F, "successful", 'Kickerstarter Table'!$D:$D, "&gt;=10000 ",'Kickerstarter Table'!$D:$D, "&lt;=14999")</f>
        <v>168</v>
      </c>
      <c r="C5">
        <f>COUNTIFS('Kickerstarter Table'!$F:$F, "failed", 'Kickerstarter Table'!$D:$D, "&gt;=10000 ",'Kickerstarter Table'!$D:$D, "&lt;=14999")</f>
        <v>144</v>
      </c>
      <c r="D5">
        <f>COUNTIFS('Kickerstarter Table'!$F:$F, "canceled", 'Kickerstarter Table'!$D:$D, "&gt;=10000 ",'Kickerstarter Table'!$D:$D, "&lt;=14999")</f>
        <v>40</v>
      </c>
      <c r="E5">
        <f>COUNTIFS('Kickerstarter Table'!$F:$F, "Live", 'Kickerstarter Table'!$D:$D, "&gt;=10000 ",'Kickerstarter Table'!$D:$D, "&lt;=14999")</f>
        <v>9</v>
      </c>
      <c r="F5">
        <f t="shared" si="0"/>
        <v>361</v>
      </c>
      <c r="G5" s="5">
        <f t="shared" si="1"/>
        <v>0.46537396121883656</v>
      </c>
      <c r="H5" s="5">
        <f t="shared" si="2"/>
        <v>0.39889196675900279</v>
      </c>
      <c r="I5" s="5">
        <f t="shared" si="3"/>
        <v>0.11080332409972299</v>
      </c>
      <c r="J5" s="5">
        <f t="shared" si="4"/>
        <v>2.4930747922437674E-2</v>
      </c>
    </row>
    <row r="6" spans="1:10" x14ac:dyDescent="0.35">
      <c r="A6" t="s">
        <v>8394</v>
      </c>
      <c r="B6">
        <f>COUNTIFS('Kickerstarter Table'!$F:$F, "successful", 'Kickerstarter Table'!$D:$D, "&gt;=15000 ",'Kickerstarter Table'!$D:$D, "&lt;=19999")</f>
        <v>94</v>
      </c>
      <c r="C6">
        <f>COUNTIFS('Kickerstarter Table'!$F:$F, "failed", 'Kickerstarter Table'!$D:$D, "&gt;=15000 ",'Kickerstarter Table'!$D:$D, "&lt;=19999")</f>
        <v>90</v>
      </c>
      <c r="D6">
        <f>COUNTIFS('Kickerstarter Table'!$F:$F, "canceled", 'Kickerstarter Table'!$D:$D, "&gt;=15000 ",'Kickerstarter Table'!$D:$D, "&lt;=19999")</f>
        <v>17</v>
      </c>
      <c r="E6">
        <f>COUNTIFS('Kickerstarter Table'!$F:$F, "Live", 'Kickerstarter Table'!$D:$D, "&gt;=15000 ",'Kickerstarter Table'!$D:$D, "&lt;=19999")</f>
        <v>4</v>
      </c>
      <c r="F6">
        <f t="shared" si="0"/>
        <v>205</v>
      </c>
      <c r="G6" s="5">
        <f t="shared" si="1"/>
        <v>0.45853658536585368</v>
      </c>
      <c r="H6" s="5">
        <f t="shared" si="2"/>
        <v>0.43902439024390244</v>
      </c>
      <c r="I6" s="5">
        <f t="shared" si="3"/>
        <v>8.2926829268292687E-2</v>
      </c>
      <c r="J6" s="5">
        <f t="shared" si="4"/>
        <v>1.9512195121951219E-2</v>
      </c>
    </row>
    <row r="7" spans="1:10" x14ac:dyDescent="0.35">
      <c r="A7" t="s">
        <v>8395</v>
      </c>
      <c r="B7">
        <f>COUNTIFS('Kickerstarter Table'!$F:$F, "successful", 'Kickerstarter Table'!$D:$D, "&gt;=20000 ",'Kickerstarter Table'!$D:$D, "&lt;=24999")</f>
        <v>62</v>
      </c>
      <c r="C7">
        <f>COUNTIFS('Kickerstarter Table'!$F:$F, "failed", 'Kickerstarter Table'!$D:$D, "&gt;=20000 ",'Kickerstarter Table'!$D:$D, "&lt;=24999")</f>
        <v>72</v>
      </c>
      <c r="D7">
        <f>COUNTIFS('Kickerstarter Table'!$F:$F, "canceled", 'Kickerstarter Table'!$D:$D, "&gt;=20000 ",'Kickerstarter Table'!$D:$D, "&lt;=24999")</f>
        <v>14</v>
      </c>
      <c r="E7">
        <f>COUNTIFS('Kickerstarter Table'!$F:$F, "Live", 'Kickerstarter Table'!$D:$D, "&gt;=20000 ",'Kickerstarter Table'!$D:$D, "&lt;=24999")</f>
        <v>1</v>
      </c>
      <c r="F7">
        <f t="shared" si="0"/>
        <v>149</v>
      </c>
      <c r="G7" s="5">
        <f t="shared" si="1"/>
        <v>0.41610738255033558</v>
      </c>
      <c r="H7" s="5">
        <f t="shared" si="2"/>
        <v>0.48322147651006714</v>
      </c>
      <c r="I7" s="5">
        <f t="shared" si="3"/>
        <v>9.3959731543624164E-2</v>
      </c>
      <c r="J7" s="5">
        <f t="shared" si="4"/>
        <v>6.7114093959731542E-3</v>
      </c>
    </row>
    <row r="8" spans="1:10" x14ac:dyDescent="0.35">
      <c r="A8" t="s">
        <v>8396</v>
      </c>
      <c r="B8">
        <f>COUNTIFS('Kickerstarter Table'!$F:$F, "successful", 'Kickerstarter Table'!$D:$D, "&gt;=30000",'Kickerstarter Table'!$D:$D, "&lt;=34999")</f>
        <v>32</v>
      </c>
      <c r="C8">
        <f>COUNTIFS('Kickerstarter Table'!$F:$F, "failed", 'Kickerstarter Table'!$D:$D, "&gt;=30000",'Kickerstarter Table'!$D:$D, "&lt;=34999")</f>
        <v>37</v>
      </c>
      <c r="D8">
        <f>COUNTIFS('Kickerstarter Table'!$F:$F, "canceled", 'Kickerstarter Table'!$D:$D, "&gt;=30000",'Kickerstarter Table'!$D:$D, "&lt;=34999")</f>
        <v>13</v>
      </c>
      <c r="E8">
        <f>COUNTIFS('Kickerstarter Table'!$F:$F, "Live", 'Kickerstarter Table'!$D:$D, "&gt;=30000",'Kickerstarter Table'!$D:$D, "&lt;=34999")</f>
        <v>2</v>
      </c>
      <c r="F8">
        <f t="shared" si="0"/>
        <v>84</v>
      </c>
      <c r="G8" s="5">
        <f t="shared" si="1"/>
        <v>0.38095238095238093</v>
      </c>
      <c r="H8" s="5">
        <f t="shared" si="2"/>
        <v>0.44047619047619047</v>
      </c>
      <c r="I8" s="5">
        <f t="shared" si="3"/>
        <v>0.15476190476190477</v>
      </c>
      <c r="J8" s="5">
        <f t="shared" si="4"/>
        <v>2.3809523809523808E-2</v>
      </c>
    </row>
    <row r="9" spans="1:10" x14ac:dyDescent="0.35">
      <c r="A9" t="s">
        <v>8397</v>
      </c>
      <c r="B9">
        <f>COUNTIFS('Kickerstarter Table'!$F:$F, "successful", 'Kickerstarter Table'!$D:$D, "&gt;=35000 ",'Kickerstarter Table'!$D:$D, "&lt;=39999")</f>
        <v>26</v>
      </c>
      <c r="C9">
        <f>COUNTIFS('Kickerstarter Table'!$F:$F, "failed", 'Kickerstarter Table'!$D:$D, "&gt;=35000 ",'Kickerstarter Table'!$D:$D, "&lt;=39999")</f>
        <v>22</v>
      </c>
      <c r="D9">
        <f>COUNTIFS('Kickerstarter Table'!$F:$F, "canceled", 'Kickerstarter Table'!$D:$D, "&gt;=35000 ",'Kickerstarter Table'!$D:$D, "&lt;=39999")</f>
        <v>7</v>
      </c>
      <c r="E9">
        <f>COUNTIFS('Kickerstarter Table'!$F:$F, "Live", 'Kickerstarter Table'!$D:$D, "&gt;=35000 ",'Kickerstarter Table'!$D:$D, "&lt;=39999")</f>
        <v>0</v>
      </c>
      <c r="F9">
        <f t="shared" si="0"/>
        <v>55</v>
      </c>
      <c r="G9" s="5">
        <f t="shared" si="1"/>
        <v>0.47272727272727272</v>
      </c>
      <c r="H9" s="5">
        <f t="shared" si="2"/>
        <v>0.4</v>
      </c>
      <c r="I9" s="5">
        <f t="shared" si="3"/>
        <v>0.12727272727272726</v>
      </c>
      <c r="J9" s="5">
        <f t="shared" si="4"/>
        <v>0</v>
      </c>
    </row>
    <row r="10" spans="1:10" x14ac:dyDescent="0.35">
      <c r="A10" t="s">
        <v>8398</v>
      </c>
      <c r="B10">
        <f>COUNTIFS('Kickerstarter Table'!$F:$F, "successful", 'Kickerstarter Table'!$D:$D, "&gt;=40000 ",'Kickerstarter Table'!$D:$D, "&lt;=44999")</f>
        <v>21</v>
      </c>
      <c r="C10">
        <f>COUNTIFS('Kickerstarter Table'!$F:$F, "failed", 'Kickerstarter Table'!$D:$D, "&gt;=40000 ",'Kickerstarter Table'!$D:$D, "&lt;=44999")</f>
        <v>16</v>
      </c>
      <c r="D10">
        <f>COUNTIFS('Kickerstarter Table'!$F:$F, "canceled", 'Kickerstarter Table'!$D:$D, "&gt;=40000 ",'Kickerstarter Table'!$D:$D, "&lt;=44999")</f>
        <v>6</v>
      </c>
      <c r="E10">
        <f>COUNTIFS('Kickerstarter Table'!$F:$F, "Live", 'Kickerstarter Table'!$D:$D, "&gt;=40000 ",'Kickerstarter Table'!$D:$D, "&lt;=44999")</f>
        <v>1</v>
      </c>
      <c r="F10">
        <f t="shared" si="0"/>
        <v>44</v>
      </c>
      <c r="G10" s="5">
        <f t="shared" si="1"/>
        <v>0.47727272727272729</v>
      </c>
      <c r="H10" s="5">
        <f t="shared" si="2"/>
        <v>0.36363636363636365</v>
      </c>
      <c r="I10" s="5">
        <f t="shared" si="3"/>
        <v>0.13636363636363635</v>
      </c>
      <c r="J10" s="5">
        <f t="shared" si="4"/>
        <v>2.2727272727272728E-2</v>
      </c>
    </row>
    <row r="11" spans="1:10" x14ac:dyDescent="0.35">
      <c r="A11" t="s">
        <v>8399</v>
      </c>
      <c r="B11">
        <f>COUNTIFS('Kickerstarter Table'!$F:$F, "successful", 'Kickerstarter Table'!$D:$D, "&gt;=45000 ",'Kickerstarter Table'!$D:$D, "&lt;=49999")</f>
        <v>6</v>
      </c>
      <c r="C11">
        <f>COUNTIFS('Kickerstarter Table'!$F:$F, "failed", 'Kickerstarter Table'!$D:$D, "&gt;=45000 ",'Kickerstarter Table'!$D:$D, "&lt;=49999")</f>
        <v>11</v>
      </c>
      <c r="D11">
        <f>COUNTIFS('Kickerstarter Table'!$F:$F, "canceled", 'Kickerstarter Table'!$D:$D, "&gt;=45000 ",'Kickerstarter Table'!$D:$D, "&lt;=49999")</f>
        <v>4</v>
      </c>
      <c r="E11">
        <f>COUNTIFS('Kickerstarter Table'!$F:$F, "Live", 'Kickerstarter Table'!$D:$D, "&gt;=45000 ",'Kickerstarter Table'!$D:$D, "&lt;=49999")</f>
        <v>0</v>
      </c>
      <c r="F11">
        <f t="shared" si="0"/>
        <v>21</v>
      </c>
      <c r="G11" s="5">
        <f t="shared" si="1"/>
        <v>0.2857142857142857</v>
      </c>
      <c r="H11" s="5">
        <f t="shared" si="2"/>
        <v>0.52380952380952384</v>
      </c>
      <c r="I11" s="5">
        <f t="shared" si="3"/>
        <v>0.19047619047619047</v>
      </c>
      <c r="J11" s="5">
        <f t="shared" si="4"/>
        <v>0</v>
      </c>
    </row>
    <row r="12" spans="1:10" x14ac:dyDescent="0.35">
      <c r="A12" t="s">
        <v>8400</v>
      </c>
      <c r="B12">
        <f>COUNTIFS('Kickerstarter Table'!$F:$F,"successful",'Kickerstarter Table'!$D:$D,"&gt;=50000")</f>
        <v>86</v>
      </c>
      <c r="C12">
        <f>COUNTIFS('Kickerstarter Table'!$F:$F,"failed",'Kickerstarter Table'!$D:$D,"&gt;=50000")</f>
        <v>258</v>
      </c>
      <c r="D12">
        <f>COUNTIFS('Kickerstarter Table'!$F:$F,"canceled",'Kickerstarter Table'!$D:$D,"&gt;=50000")</f>
        <v>100</v>
      </c>
      <c r="E12">
        <f>COUNTIFS('Kickerstarter Table'!$F:$F,"Live",'Kickerstarter Table'!$D:$D,"&gt;=50000")</f>
        <v>5</v>
      </c>
      <c r="F12">
        <f t="shared" si="0"/>
        <v>449</v>
      </c>
      <c r="G12" s="5">
        <f t="shared" si="1"/>
        <v>0.19153674832962139</v>
      </c>
      <c r="H12" s="5">
        <f t="shared" si="2"/>
        <v>0.57461024498886415</v>
      </c>
      <c r="I12" s="5">
        <f t="shared" si="3"/>
        <v>0.22271714922048999</v>
      </c>
      <c r="J12" s="5">
        <f t="shared" si="4"/>
        <v>1.1135857461024499E-2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EAEE4-46D1-4E16-AC28-8476387D5374}">
  <dimension ref="A1:K1877"/>
  <sheetViews>
    <sheetView workbookViewId="0">
      <selection activeCell="H13" sqref="H13"/>
    </sheetView>
  </sheetViews>
  <sheetFormatPr defaultRowHeight="14.5" x14ac:dyDescent="0.35"/>
  <cols>
    <col min="1" max="1" width="16.6328125" bestFit="1" customWidth="1"/>
    <col min="2" max="2" width="13.1796875" bestFit="1" customWidth="1"/>
    <col min="4" max="4" width="8.453125" bestFit="1" customWidth="1"/>
    <col min="5" max="5" width="13.1796875" bestFit="1" customWidth="1"/>
    <col min="7" max="7" width="17.26953125" bestFit="1" customWidth="1"/>
    <col min="10" max="10" width="17.26953125" bestFit="1" customWidth="1"/>
  </cols>
  <sheetData>
    <row r="1" spans="1:11" x14ac:dyDescent="0.35">
      <c r="A1" t="s">
        <v>8401</v>
      </c>
      <c r="B1" t="s">
        <v>8262</v>
      </c>
      <c r="D1" t="s">
        <v>8401</v>
      </c>
      <c r="E1" t="s">
        <v>8262</v>
      </c>
      <c r="G1" s="17" t="s">
        <v>8409</v>
      </c>
      <c r="J1" s="17" t="s">
        <v>8408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s="16" t="s">
        <v>8407</v>
      </c>
      <c r="H2" s="16">
        <f>AVERAGE(B2:B1877)</f>
        <v>193.44456289978677</v>
      </c>
      <c r="J2" s="16" t="s">
        <v>8407</v>
      </c>
      <c r="K2" s="16">
        <f>AVERAGE(E2:E1531)</f>
        <v>17.709803921568628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s="16" t="s">
        <v>8402</v>
      </c>
      <c r="H3" s="16">
        <f>MEDIAN(B2:B1877)</f>
        <v>58</v>
      </c>
      <c r="J3" s="16" t="s">
        <v>8402</v>
      </c>
      <c r="K3" s="16">
        <f>MEDIAN(E2:E1531)</f>
        <v>4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s="16" t="s">
        <v>8403</v>
      </c>
      <c r="H4" s="16">
        <f>MIN(B2:B1877)</f>
        <v>1</v>
      </c>
      <c r="J4" s="16" t="s">
        <v>8403</v>
      </c>
      <c r="K4" s="16">
        <f>MIN(E2:E1531)</f>
        <v>0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s="16" t="s">
        <v>8404</v>
      </c>
      <c r="H5" s="16">
        <f>MAX(B2:B1877)</f>
        <v>26457</v>
      </c>
      <c r="J5" s="16" t="s">
        <v>8404</v>
      </c>
      <c r="K5" s="16">
        <f>MAX(E2:E1531)</f>
        <v>1293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s="16" t="s">
        <v>8405</v>
      </c>
      <c r="H6" s="16">
        <f>VAR(B2:B1877)</f>
        <v>802463.50892508891</v>
      </c>
      <c r="J6" s="16" t="s">
        <v>8405</v>
      </c>
      <c r="K6" s="16">
        <f>VAR(E2:E1531)</f>
        <v>3775.6894394644714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s="16" t="s">
        <v>8406</v>
      </c>
      <c r="H7" s="16">
        <f>STDEV(B2:B1877)</f>
        <v>895.80327579502011</v>
      </c>
      <c r="J7" s="16" t="s">
        <v>8406</v>
      </c>
      <c r="K7" s="16">
        <f>STDEV(E2:E1531)</f>
        <v>61.446638959868842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62</v>
      </c>
      <c r="D242" t="s">
        <v>8221</v>
      </c>
      <c r="E242">
        <v>18</v>
      </c>
    </row>
    <row r="243" spans="1:5" x14ac:dyDescent="0.35">
      <c r="A243" t="s">
        <v>8219</v>
      </c>
      <c r="B243">
        <v>73</v>
      </c>
      <c r="D243" t="s">
        <v>8221</v>
      </c>
      <c r="E243">
        <v>9</v>
      </c>
    </row>
    <row r="244" spans="1:5" x14ac:dyDescent="0.35">
      <c r="A244" t="s">
        <v>8219</v>
      </c>
      <c r="B244">
        <v>43</v>
      </c>
      <c r="D244" t="s">
        <v>8221</v>
      </c>
      <c r="E244">
        <v>4</v>
      </c>
    </row>
    <row r="245" spans="1:5" x14ac:dyDescent="0.35">
      <c r="A245" t="s">
        <v>8219</v>
      </c>
      <c r="B245">
        <v>70</v>
      </c>
      <c r="D245" t="s">
        <v>8221</v>
      </c>
      <c r="E245">
        <v>7</v>
      </c>
    </row>
    <row r="246" spans="1:5" x14ac:dyDescent="0.35">
      <c r="A246" t="s">
        <v>8219</v>
      </c>
      <c r="B246">
        <v>271</v>
      </c>
      <c r="D246" t="s">
        <v>8221</v>
      </c>
      <c r="E246">
        <v>29</v>
      </c>
    </row>
    <row r="247" spans="1:5" x14ac:dyDescent="0.35">
      <c r="A247" t="s">
        <v>8219</v>
      </c>
      <c r="B247">
        <v>55</v>
      </c>
      <c r="D247" t="s">
        <v>8221</v>
      </c>
      <c r="E247">
        <v>12</v>
      </c>
    </row>
    <row r="248" spans="1:5" x14ac:dyDescent="0.35">
      <c r="A248" t="s">
        <v>8219</v>
      </c>
      <c r="B248">
        <v>35</v>
      </c>
      <c r="D248" t="s">
        <v>8221</v>
      </c>
      <c r="E248">
        <v>4</v>
      </c>
    </row>
    <row r="249" spans="1:5" x14ac:dyDescent="0.35">
      <c r="A249" t="s">
        <v>8219</v>
      </c>
      <c r="B249">
        <v>22</v>
      </c>
      <c r="D249" t="s">
        <v>8221</v>
      </c>
      <c r="E249">
        <v>28</v>
      </c>
    </row>
    <row r="250" spans="1:5" x14ac:dyDescent="0.35">
      <c r="A250" t="s">
        <v>8219</v>
      </c>
      <c r="B250">
        <v>38</v>
      </c>
      <c r="D250" t="s">
        <v>8221</v>
      </c>
      <c r="E250">
        <v>25</v>
      </c>
    </row>
    <row r="251" spans="1:5" x14ac:dyDescent="0.35">
      <c r="A251" t="s">
        <v>8219</v>
      </c>
      <c r="B251">
        <v>15</v>
      </c>
      <c r="D251" t="s">
        <v>8221</v>
      </c>
      <c r="E251">
        <v>28</v>
      </c>
    </row>
    <row r="252" spans="1:5" x14ac:dyDescent="0.35">
      <c r="A252" t="s">
        <v>8219</v>
      </c>
      <c r="B252">
        <v>7</v>
      </c>
      <c r="D252" t="s">
        <v>8221</v>
      </c>
      <c r="E252">
        <v>310</v>
      </c>
    </row>
    <row r="253" spans="1:5" x14ac:dyDescent="0.35">
      <c r="A253" t="s">
        <v>8219</v>
      </c>
      <c r="B253">
        <v>241</v>
      </c>
      <c r="D253" t="s">
        <v>8221</v>
      </c>
      <c r="E253">
        <v>15</v>
      </c>
    </row>
    <row r="254" spans="1:5" x14ac:dyDescent="0.35">
      <c r="A254" t="s">
        <v>8219</v>
      </c>
      <c r="B254">
        <v>55</v>
      </c>
      <c r="D254" t="s">
        <v>8221</v>
      </c>
      <c r="E254">
        <v>215</v>
      </c>
    </row>
    <row r="255" spans="1:5" x14ac:dyDescent="0.35">
      <c r="A255" t="s">
        <v>8219</v>
      </c>
      <c r="B255">
        <v>171</v>
      </c>
      <c r="D255" t="s">
        <v>8221</v>
      </c>
      <c r="E255">
        <v>3</v>
      </c>
    </row>
    <row r="256" spans="1:5" x14ac:dyDescent="0.35">
      <c r="A256" t="s">
        <v>8219</v>
      </c>
      <c r="B256">
        <v>208</v>
      </c>
      <c r="D256" t="s">
        <v>8221</v>
      </c>
      <c r="E256">
        <v>2</v>
      </c>
    </row>
    <row r="257" spans="1:5" x14ac:dyDescent="0.35">
      <c r="A257" t="s">
        <v>8219</v>
      </c>
      <c r="B257">
        <v>21</v>
      </c>
      <c r="D257" t="s">
        <v>8221</v>
      </c>
      <c r="E257">
        <v>26</v>
      </c>
    </row>
    <row r="258" spans="1:5" x14ac:dyDescent="0.35">
      <c r="A258" t="s">
        <v>8219</v>
      </c>
      <c r="B258">
        <v>25</v>
      </c>
      <c r="D258" t="s">
        <v>8221</v>
      </c>
      <c r="E258">
        <v>24</v>
      </c>
    </row>
    <row r="259" spans="1:5" x14ac:dyDescent="0.35">
      <c r="A259" t="s">
        <v>8219</v>
      </c>
      <c r="B259">
        <v>52</v>
      </c>
      <c r="D259" t="s">
        <v>8221</v>
      </c>
      <c r="E259">
        <v>96</v>
      </c>
    </row>
    <row r="260" spans="1:5" x14ac:dyDescent="0.35">
      <c r="A260" t="s">
        <v>8219</v>
      </c>
      <c r="B260">
        <v>104</v>
      </c>
      <c r="D260" t="s">
        <v>8221</v>
      </c>
      <c r="E260">
        <v>17</v>
      </c>
    </row>
    <row r="261" spans="1:5" x14ac:dyDescent="0.35">
      <c r="A261" t="s">
        <v>8219</v>
      </c>
      <c r="B261">
        <v>73</v>
      </c>
      <c r="D261" t="s">
        <v>8221</v>
      </c>
      <c r="E261">
        <v>94</v>
      </c>
    </row>
    <row r="262" spans="1:5" x14ac:dyDescent="0.35">
      <c r="A262" t="s">
        <v>8219</v>
      </c>
      <c r="B262">
        <v>34</v>
      </c>
      <c r="D262" t="s">
        <v>8221</v>
      </c>
      <c r="E262">
        <v>129</v>
      </c>
    </row>
    <row r="263" spans="1:5" x14ac:dyDescent="0.35">
      <c r="A263" t="s">
        <v>8219</v>
      </c>
      <c r="B263">
        <v>56</v>
      </c>
      <c r="D263" t="s">
        <v>8221</v>
      </c>
      <c r="E263">
        <v>1</v>
      </c>
    </row>
    <row r="264" spans="1:5" x14ac:dyDescent="0.35">
      <c r="A264" t="s">
        <v>8219</v>
      </c>
      <c r="B264">
        <v>31</v>
      </c>
      <c r="D264" t="s">
        <v>8221</v>
      </c>
      <c r="E264">
        <v>4</v>
      </c>
    </row>
    <row r="265" spans="1:5" x14ac:dyDescent="0.35">
      <c r="A265" t="s">
        <v>8219</v>
      </c>
      <c r="B265">
        <v>84</v>
      </c>
      <c r="D265" t="s">
        <v>8221</v>
      </c>
      <c r="E265">
        <v>3</v>
      </c>
    </row>
    <row r="266" spans="1:5" x14ac:dyDescent="0.35">
      <c r="A266" t="s">
        <v>8219</v>
      </c>
      <c r="B266">
        <v>130</v>
      </c>
      <c r="D266" t="s">
        <v>8221</v>
      </c>
      <c r="E266">
        <v>135</v>
      </c>
    </row>
    <row r="267" spans="1:5" x14ac:dyDescent="0.35">
      <c r="A267" t="s">
        <v>8219</v>
      </c>
      <c r="B267">
        <v>12</v>
      </c>
      <c r="D267" t="s">
        <v>8221</v>
      </c>
      <c r="E267">
        <v>10</v>
      </c>
    </row>
    <row r="268" spans="1:5" x14ac:dyDescent="0.35">
      <c r="A268" t="s">
        <v>8219</v>
      </c>
      <c r="B268">
        <v>23</v>
      </c>
      <c r="D268" t="s">
        <v>8221</v>
      </c>
      <c r="E268">
        <v>0</v>
      </c>
    </row>
    <row r="269" spans="1:5" x14ac:dyDescent="0.35">
      <c r="A269" t="s">
        <v>8219</v>
      </c>
      <c r="B269">
        <v>158</v>
      </c>
      <c r="D269" t="s">
        <v>8221</v>
      </c>
      <c r="E269">
        <v>6</v>
      </c>
    </row>
    <row r="270" spans="1:5" x14ac:dyDescent="0.35">
      <c r="A270" t="s">
        <v>8219</v>
      </c>
      <c r="B270">
        <v>30</v>
      </c>
      <c r="D270" t="s">
        <v>8221</v>
      </c>
      <c r="E270">
        <v>36</v>
      </c>
    </row>
    <row r="271" spans="1:5" x14ac:dyDescent="0.35">
      <c r="A271" t="s">
        <v>8219</v>
      </c>
      <c r="B271">
        <v>18</v>
      </c>
      <c r="D271" t="s">
        <v>8221</v>
      </c>
      <c r="E271">
        <v>336</v>
      </c>
    </row>
    <row r="272" spans="1:5" x14ac:dyDescent="0.35">
      <c r="A272" t="s">
        <v>8219</v>
      </c>
      <c r="B272">
        <v>29</v>
      </c>
      <c r="D272" t="s">
        <v>8221</v>
      </c>
      <c r="E272">
        <v>34</v>
      </c>
    </row>
    <row r="273" spans="1:5" x14ac:dyDescent="0.35">
      <c r="A273" t="s">
        <v>8219</v>
      </c>
      <c r="B273">
        <v>31</v>
      </c>
      <c r="D273" t="s">
        <v>8221</v>
      </c>
      <c r="E273">
        <v>10</v>
      </c>
    </row>
    <row r="274" spans="1:5" x14ac:dyDescent="0.35">
      <c r="A274" t="s">
        <v>8219</v>
      </c>
      <c r="B274">
        <v>173</v>
      </c>
      <c r="D274" t="s">
        <v>8221</v>
      </c>
      <c r="E274">
        <v>201</v>
      </c>
    </row>
    <row r="275" spans="1:5" x14ac:dyDescent="0.35">
      <c r="A275" t="s">
        <v>8219</v>
      </c>
      <c r="B275">
        <v>17</v>
      </c>
      <c r="D275" t="s">
        <v>8221</v>
      </c>
      <c r="E275">
        <v>296</v>
      </c>
    </row>
    <row r="276" spans="1:5" x14ac:dyDescent="0.35">
      <c r="A276" t="s">
        <v>8219</v>
      </c>
      <c r="B276">
        <v>48</v>
      </c>
      <c r="D276" t="s">
        <v>8221</v>
      </c>
      <c r="E276">
        <v>7</v>
      </c>
    </row>
    <row r="277" spans="1:5" x14ac:dyDescent="0.35">
      <c r="A277" t="s">
        <v>8219</v>
      </c>
      <c r="B277">
        <v>59</v>
      </c>
      <c r="D277" t="s">
        <v>8221</v>
      </c>
      <c r="E277">
        <v>7</v>
      </c>
    </row>
    <row r="278" spans="1:5" x14ac:dyDescent="0.35">
      <c r="A278" t="s">
        <v>8219</v>
      </c>
      <c r="B278">
        <v>39</v>
      </c>
      <c r="D278" t="s">
        <v>8221</v>
      </c>
      <c r="E278">
        <v>1</v>
      </c>
    </row>
    <row r="279" spans="1:5" x14ac:dyDescent="0.35">
      <c r="A279" t="s">
        <v>8219</v>
      </c>
      <c r="B279">
        <v>59</v>
      </c>
      <c r="D279" t="s">
        <v>8221</v>
      </c>
      <c r="E279">
        <v>114</v>
      </c>
    </row>
    <row r="280" spans="1:5" x14ac:dyDescent="0.35">
      <c r="A280" t="s">
        <v>8219</v>
      </c>
      <c r="B280">
        <v>60</v>
      </c>
      <c r="D280" t="s">
        <v>8221</v>
      </c>
      <c r="E280">
        <v>29</v>
      </c>
    </row>
    <row r="281" spans="1:5" x14ac:dyDescent="0.35">
      <c r="A281" t="s">
        <v>8219</v>
      </c>
      <c r="B281">
        <v>20</v>
      </c>
      <c r="D281" t="s">
        <v>8221</v>
      </c>
      <c r="E281">
        <v>890</v>
      </c>
    </row>
    <row r="282" spans="1:5" x14ac:dyDescent="0.35">
      <c r="A282" t="s">
        <v>8219</v>
      </c>
      <c r="B282">
        <v>2</v>
      </c>
      <c r="D282" t="s">
        <v>8221</v>
      </c>
      <c r="E282">
        <v>31</v>
      </c>
    </row>
    <row r="283" spans="1:5" x14ac:dyDescent="0.35">
      <c r="A283" t="s">
        <v>8219</v>
      </c>
      <c r="B283">
        <v>315</v>
      </c>
      <c r="D283" t="s">
        <v>8221</v>
      </c>
      <c r="E283">
        <v>21</v>
      </c>
    </row>
    <row r="284" spans="1:5" x14ac:dyDescent="0.35">
      <c r="A284" t="s">
        <v>8219</v>
      </c>
      <c r="B284">
        <v>2174</v>
      </c>
      <c r="D284" t="s">
        <v>8221</v>
      </c>
      <c r="E284">
        <v>37</v>
      </c>
    </row>
    <row r="285" spans="1:5" x14ac:dyDescent="0.35">
      <c r="A285" t="s">
        <v>8219</v>
      </c>
      <c r="B285">
        <v>152</v>
      </c>
      <c r="D285" t="s">
        <v>8221</v>
      </c>
      <c r="E285">
        <v>7</v>
      </c>
    </row>
    <row r="286" spans="1:5" x14ac:dyDescent="0.35">
      <c r="A286" t="s">
        <v>8219</v>
      </c>
      <c r="B286">
        <v>1021</v>
      </c>
      <c r="D286" t="s">
        <v>8221</v>
      </c>
      <c r="E286">
        <v>4</v>
      </c>
    </row>
    <row r="287" spans="1:5" x14ac:dyDescent="0.35">
      <c r="A287" t="s">
        <v>8219</v>
      </c>
      <c r="B287">
        <v>237</v>
      </c>
      <c r="D287" t="s">
        <v>8221</v>
      </c>
      <c r="E287">
        <v>5</v>
      </c>
    </row>
    <row r="288" spans="1:5" x14ac:dyDescent="0.35">
      <c r="A288" t="s">
        <v>8219</v>
      </c>
      <c r="B288">
        <v>27</v>
      </c>
      <c r="D288" t="s">
        <v>8221</v>
      </c>
      <c r="E288">
        <v>0</v>
      </c>
    </row>
    <row r="289" spans="1:5" x14ac:dyDescent="0.35">
      <c r="A289" t="s">
        <v>8219</v>
      </c>
      <c r="B289">
        <v>17</v>
      </c>
      <c r="D289" t="s">
        <v>8221</v>
      </c>
      <c r="E289">
        <v>456</v>
      </c>
    </row>
    <row r="290" spans="1:5" x14ac:dyDescent="0.35">
      <c r="A290" t="s">
        <v>8219</v>
      </c>
      <c r="B290">
        <v>27</v>
      </c>
      <c r="D290" t="s">
        <v>8221</v>
      </c>
      <c r="E290">
        <v>369</v>
      </c>
    </row>
    <row r="291" spans="1:5" x14ac:dyDescent="0.35">
      <c r="A291" t="s">
        <v>8219</v>
      </c>
      <c r="B291">
        <v>82</v>
      </c>
      <c r="D291" t="s">
        <v>8221</v>
      </c>
      <c r="E291">
        <v>2</v>
      </c>
    </row>
    <row r="292" spans="1:5" x14ac:dyDescent="0.35">
      <c r="A292" t="s">
        <v>8219</v>
      </c>
      <c r="B292">
        <v>48</v>
      </c>
      <c r="D292" t="s">
        <v>8221</v>
      </c>
      <c r="E292">
        <v>0</v>
      </c>
    </row>
    <row r="293" spans="1:5" x14ac:dyDescent="0.35">
      <c r="A293" t="s">
        <v>8219</v>
      </c>
      <c r="B293">
        <v>105</v>
      </c>
      <c r="D293" t="s">
        <v>8221</v>
      </c>
      <c r="E293">
        <v>338</v>
      </c>
    </row>
    <row r="294" spans="1:5" x14ac:dyDescent="0.35">
      <c r="A294" t="s">
        <v>8219</v>
      </c>
      <c r="B294">
        <v>28</v>
      </c>
      <c r="D294" t="s">
        <v>8221</v>
      </c>
      <c r="E294">
        <v>4</v>
      </c>
    </row>
    <row r="295" spans="1:5" x14ac:dyDescent="0.35">
      <c r="A295" t="s">
        <v>8219</v>
      </c>
      <c r="B295">
        <v>1107</v>
      </c>
      <c r="D295" t="s">
        <v>8221</v>
      </c>
      <c r="E295">
        <v>1</v>
      </c>
    </row>
    <row r="296" spans="1:5" x14ac:dyDescent="0.35">
      <c r="A296" t="s">
        <v>8219</v>
      </c>
      <c r="B296">
        <v>1013</v>
      </c>
      <c r="D296" t="s">
        <v>8221</v>
      </c>
      <c r="E296">
        <v>28</v>
      </c>
    </row>
    <row r="297" spans="1:5" x14ac:dyDescent="0.35">
      <c r="A297" t="s">
        <v>8219</v>
      </c>
      <c r="B297">
        <v>274</v>
      </c>
      <c r="D297" t="s">
        <v>8221</v>
      </c>
      <c r="E297">
        <v>12</v>
      </c>
    </row>
    <row r="298" spans="1:5" x14ac:dyDescent="0.35">
      <c r="A298" t="s">
        <v>8219</v>
      </c>
      <c r="B298">
        <v>87</v>
      </c>
      <c r="D298" t="s">
        <v>8221</v>
      </c>
      <c r="E298">
        <v>16</v>
      </c>
    </row>
    <row r="299" spans="1:5" x14ac:dyDescent="0.35">
      <c r="A299" t="s">
        <v>8219</v>
      </c>
      <c r="B299">
        <v>99</v>
      </c>
      <c r="D299" t="s">
        <v>8221</v>
      </c>
      <c r="E299">
        <v>4</v>
      </c>
    </row>
    <row r="300" spans="1:5" x14ac:dyDescent="0.35">
      <c r="A300" t="s">
        <v>8219</v>
      </c>
      <c r="B300">
        <v>276</v>
      </c>
      <c r="D300" t="s">
        <v>8221</v>
      </c>
      <c r="E300">
        <v>4</v>
      </c>
    </row>
    <row r="301" spans="1:5" x14ac:dyDescent="0.35">
      <c r="A301" t="s">
        <v>8219</v>
      </c>
      <c r="B301">
        <v>21</v>
      </c>
      <c r="D301" t="s">
        <v>8221</v>
      </c>
      <c r="E301">
        <v>10</v>
      </c>
    </row>
    <row r="302" spans="1:5" x14ac:dyDescent="0.35">
      <c r="A302" t="s">
        <v>8219</v>
      </c>
      <c r="B302">
        <v>41</v>
      </c>
      <c r="D302" t="s">
        <v>8221</v>
      </c>
      <c r="E302">
        <v>0</v>
      </c>
    </row>
    <row r="303" spans="1:5" x14ac:dyDescent="0.35">
      <c r="A303" t="s">
        <v>8219</v>
      </c>
      <c r="B303">
        <v>119</v>
      </c>
      <c r="D303" t="s">
        <v>8221</v>
      </c>
      <c r="E303">
        <v>6</v>
      </c>
    </row>
    <row r="304" spans="1:5" x14ac:dyDescent="0.35">
      <c r="A304" t="s">
        <v>8219</v>
      </c>
      <c r="B304">
        <v>153</v>
      </c>
      <c r="D304" t="s">
        <v>8221</v>
      </c>
      <c r="E304">
        <v>0</v>
      </c>
    </row>
    <row r="305" spans="1:5" x14ac:dyDescent="0.35">
      <c r="A305" t="s">
        <v>8219</v>
      </c>
      <c r="B305">
        <v>100</v>
      </c>
      <c r="D305" t="s">
        <v>8221</v>
      </c>
      <c r="E305">
        <v>1</v>
      </c>
    </row>
    <row r="306" spans="1:5" x14ac:dyDescent="0.35">
      <c r="A306" t="s">
        <v>8219</v>
      </c>
      <c r="B306">
        <v>143</v>
      </c>
      <c r="D306" t="s">
        <v>8221</v>
      </c>
      <c r="E306">
        <v>0</v>
      </c>
    </row>
    <row r="307" spans="1:5" x14ac:dyDescent="0.35">
      <c r="A307" t="s">
        <v>8219</v>
      </c>
      <c r="B307">
        <v>140</v>
      </c>
      <c r="D307" t="s">
        <v>8221</v>
      </c>
      <c r="E307">
        <v>44</v>
      </c>
    </row>
    <row r="308" spans="1:5" x14ac:dyDescent="0.35">
      <c r="A308" t="s">
        <v>8219</v>
      </c>
      <c r="B308">
        <v>35</v>
      </c>
      <c r="D308" t="s">
        <v>8221</v>
      </c>
      <c r="E308">
        <v>0</v>
      </c>
    </row>
    <row r="309" spans="1:5" x14ac:dyDescent="0.35">
      <c r="A309" t="s">
        <v>8219</v>
      </c>
      <c r="B309">
        <v>149</v>
      </c>
      <c r="D309" t="s">
        <v>8221</v>
      </c>
      <c r="E309">
        <v>3</v>
      </c>
    </row>
    <row r="310" spans="1:5" x14ac:dyDescent="0.35">
      <c r="A310" t="s">
        <v>8219</v>
      </c>
      <c r="B310">
        <v>130</v>
      </c>
      <c r="D310" t="s">
        <v>8221</v>
      </c>
      <c r="E310">
        <v>0</v>
      </c>
    </row>
    <row r="311" spans="1:5" x14ac:dyDescent="0.35">
      <c r="A311" t="s">
        <v>8219</v>
      </c>
      <c r="B311">
        <v>120</v>
      </c>
      <c r="D311" t="s">
        <v>8221</v>
      </c>
      <c r="E311">
        <v>52</v>
      </c>
    </row>
    <row r="312" spans="1:5" x14ac:dyDescent="0.35">
      <c r="A312" t="s">
        <v>8219</v>
      </c>
      <c r="B312">
        <v>265</v>
      </c>
      <c r="D312" t="s">
        <v>8221</v>
      </c>
      <c r="E312">
        <v>0</v>
      </c>
    </row>
    <row r="313" spans="1:5" x14ac:dyDescent="0.35">
      <c r="A313" t="s">
        <v>8219</v>
      </c>
      <c r="B313">
        <v>71</v>
      </c>
      <c r="D313" t="s">
        <v>8221</v>
      </c>
      <c r="E313">
        <v>1</v>
      </c>
    </row>
    <row r="314" spans="1:5" x14ac:dyDescent="0.35">
      <c r="A314" t="s">
        <v>8219</v>
      </c>
      <c r="B314">
        <v>13</v>
      </c>
      <c r="D314" t="s">
        <v>8221</v>
      </c>
      <c r="E314">
        <v>1</v>
      </c>
    </row>
    <row r="315" spans="1:5" x14ac:dyDescent="0.35">
      <c r="A315" t="s">
        <v>8219</v>
      </c>
      <c r="B315">
        <v>169</v>
      </c>
      <c r="D315" t="s">
        <v>8221</v>
      </c>
      <c r="E315">
        <v>2</v>
      </c>
    </row>
    <row r="316" spans="1:5" x14ac:dyDescent="0.35">
      <c r="A316" t="s">
        <v>8219</v>
      </c>
      <c r="B316">
        <v>57</v>
      </c>
      <c r="D316" t="s">
        <v>8221</v>
      </c>
      <c r="E316">
        <v>9</v>
      </c>
    </row>
    <row r="317" spans="1:5" x14ac:dyDescent="0.35">
      <c r="A317" t="s">
        <v>8219</v>
      </c>
      <c r="B317">
        <v>229</v>
      </c>
      <c r="D317" t="s">
        <v>8221</v>
      </c>
      <c r="E317">
        <v>5</v>
      </c>
    </row>
    <row r="318" spans="1:5" x14ac:dyDescent="0.35">
      <c r="A318" t="s">
        <v>8219</v>
      </c>
      <c r="B318">
        <v>108</v>
      </c>
      <c r="D318" t="s">
        <v>8221</v>
      </c>
      <c r="E318">
        <v>57</v>
      </c>
    </row>
    <row r="319" spans="1:5" x14ac:dyDescent="0.35">
      <c r="A319" t="s">
        <v>8219</v>
      </c>
      <c r="B319">
        <v>108</v>
      </c>
      <c r="D319" t="s">
        <v>8221</v>
      </c>
      <c r="E319">
        <v>3</v>
      </c>
    </row>
    <row r="320" spans="1:5" x14ac:dyDescent="0.35">
      <c r="A320" t="s">
        <v>8219</v>
      </c>
      <c r="B320">
        <v>41</v>
      </c>
      <c r="D320" t="s">
        <v>8221</v>
      </c>
      <c r="E320">
        <v>1</v>
      </c>
    </row>
    <row r="321" spans="1:5" x14ac:dyDescent="0.35">
      <c r="A321" t="s">
        <v>8219</v>
      </c>
      <c r="B321">
        <v>139</v>
      </c>
      <c r="D321" t="s">
        <v>8221</v>
      </c>
      <c r="E321">
        <v>6</v>
      </c>
    </row>
    <row r="322" spans="1:5" x14ac:dyDescent="0.35">
      <c r="A322" t="s">
        <v>8219</v>
      </c>
      <c r="B322">
        <v>19</v>
      </c>
      <c r="D322" t="s">
        <v>8221</v>
      </c>
      <c r="E322">
        <v>48</v>
      </c>
    </row>
    <row r="323" spans="1:5" x14ac:dyDescent="0.35">
      <c r="A323" t="s">
        <v>8219</v>
      </c>
      <c r="B323">
        <v>94</v>
      </c>
      <c r="D323" t="s">
        <v>8221</v>
      </c>
      <c r="E323">
        <v>2</v>
      </c>
    </row>
    <row r="324" spans="1:5" x14ac:dyDescent="0.35">
      <c r="A324" t="s">
        <v>8219</v>
      </c>
      <c r="B324">
        <v>23</v>
      </c>
      <c r="D324" t="s">
        <v>8221</v>
      </c>
      <c r="E324">
        <v>4</v>
      </c>
    </row>
    <row r="325" spans="1:5" x14ac:dyDescent="0.35">
      <c r="A325" t="s">
        <v>8219</v>
      </c>
      <c r="B325">
        <v>15</v>
      </c>
      <c r="D325" t="s">
        <v>8221</v>
      </c>
      <c r="E325">
        <v>5</v>
      </c>
    </row>
    <row r="326" spans="1:5" x14ac:dyDescent="0.35">
      <c r="A326" t="s">
        <v>8219</v>
      </c>
      <c r="B326">
        <v>62</v>
      </c>
      <c r="D326" t="s">
        <v>8221</v>
      </c>
      <c r="E326">
        <v>79</v>
      </c>
    </row>
    <row r="327" spans="1:5" x14ac:dyDescent="0.35">
      <c r="A327" t="s">
        <v>8219</v>
      </c>
      <c r="B327">
        <v>74</v>
      </c>
      <c r="D327" t="s">
        <v>8221</v>
      </c>
      <c r="E327">
        <v>2</v>
      </c>
    </row>
    <row r="328" spans="1:5" x14ac:dyDescent="0.35">
      <c r="A328" t="s">
        <v>8219</v>
      </c>
      <c r="B328">
        <v>97</v>
      </c>
      <c r="D328" t="s">
        <v>8221</v>
      </c>
      <c r="E328">
        <v>11</v>
      </c>
    </row>
    <row r="329" spans="1:5" x14ac:dyDescent="0.35">
      <c r="A329" t="s">
        <v>8219</v>
      </c>
      <c r="B329">
        <v>55</v>
      </c>
      <c r="D329" t="s">
        <v>8221</v>
      </c>
      <c r="E329">
        <v>11</v>
      </c>
    </row>
    <row r="330" spans="1:5" x14ac:dyDescent="0.35">
      <c r="A330" t="s">
        <v>8219</v>
      </c>
      <c r="B330">
        <v>44</v>
      </c>
      <c r="D330" t="s">
        <v>8221</v>
      </c>
      <c r="E330">
        <v>1</v>
      </c>
    </row>
    <row r="331" spans="1:5" x14ac:dyDescent="0.35">
      <c r="A331" t="s">
        <v>8219</v>
      </c>
      <c r="B331">
        <v>110</v>
      </c>
      <c r="D331" t="s">
        <v>8221</v>
      </c>
      <c r="E331">
        <v>3</v>
      </c>
    </row>
    <row r="332" spans="1:5" x14ac:dyDescent="0.35">
      <c r="A332" t="s">
        <v>8219</v>
      </c>
      <c r="B332">
        <v>59</v>
      </c>
      <c r="D332" t="s">
        <v>8221</v>
      </c>
      <c r="E332">
        <v>5</v>
      </c>
    </row>
    <row r="333" spans="1:5" x14ac:dyDescent="0.35">
      <c r="A333" t="s">
        <v>8219</v>
      </c>
      <c r="B333">
        <v>62</v>
      </c>
      <c r="D333" t="s">
        <v>8221</v>
      </c>
      <c r="E333">
        <v>12</v>
      </c>
    </row>
    <row r="334" spans="1:5" x14ac:dyDescent="0.35">
      <c r="A334" t="s">
        <v>8219</v>
      </c>
      <c r="B334">
        <v>105</v>
      </c>
      <c r="D334" t="s">
        <v>8221</v>
      </c>
      <c r="E334">
        <v>2</v>
      </c>
    </row>
    <row r="335" spans="1:5" x14ac:dyDescent="0.35">
      <c r="A335" t="s">
        <v>8219</v>
      </c>
      <c r="B335">
        <v>26</v>
      </c>
      <c r="D335" t="s">
        <v>8221</v>
      </c>
      <c r="E335">
        <v>5</v>
      </c>
    </row>
    <row r="336" spans="1:5" x14ac:dyDescent="0.35">
      <c r="A336" t="s">
        <v>8219</v>
      </c>
      <c r="B336">
        <v>49</v>
      </c>
      <c r="D336" t="s">
        <v>8221</v>
      </c>
      <c r="E336">
        <v>21</v>
      </c>
    </row>
    <row r="337" spans="1:5" x14ac:dyDescent="0.35">
      <c r="A337" t="s">
        <v>8219</v>
      </c>
      <c r="B337">
        <v>68</v>
      </c>
      <c r="D337" t="s">
        <v>8221</v>
      </c>
      <c r="E337">
        <v>0</v>
      </c>
    </row>
    <row r="338" spans="1:5" x14ac:dyDescent="0.35">
      <c r="A338" t="s">
        <v>8219</v>
      </c>
      <c r="B338">
        <v>22</v>
      </c>
      <c r="D338" t="s">
        <v>8221</v>
      </c>
      <c r="E338">
        <v>45</v>
      </c>
    </row>
    <row r="339" spans="1:5" x14ac:dyDescent="0.35">
      <c r="A339" t="s">
        <v>8219</v>
      </c>
      <c r="B339">
        <v>18</v>
      </c>
      <c r="D339" t="s">
        <v>8221</v>
      </c>
      <c r="E339">
        <v>29</v>
      </c>
    </row>
    <row r="340" spans="1:5" x14ac:dyDescent="0.35">
      <c r="A340" t="s">
        <v>8219</v>
      </c>
      <c r="B340">
        <v>19</v>
      </c>
      <c r="D340" t="s">
        <v>8221</v>
      </c>
      <c r="E340">
        <v>2</v>
      </c>
    </row>
    <row r="341" spans="1:5" x14ac:dyDescent="0.35">
      <c r="A341" t="s">
        <v>8219</v>
      </c>
      <c r="B341">
        <v>99</v>
      </c>
      <c r="D341" t="s">
        <v>8221</v>
      </c>
      <c r="E341">
        <v>30</v>
      </c>
    </row>
    <row r="342" spans="1:5" x14ac:dyDescent="0.35">
      <c r="A342" t="s">
        <v>8219</v>
      </c>
      <c r="B342">
        <v>27</v>
      </c>
      <c r="D342" t="s">
        <v>8221</v>
      </c>
      <c r="E342">
        <v>8</v>
      </c>
    </row>
    <row r="343" spans="1:5" x14ac:dyDescent="0.35">
      <c r="A343" t="s">
        <v>8219</v>
      </c>
      <c r="B343">
        <v>25</v>
      </c>
      <c r="D343" t="s">
        <v>8221</v>
      </c>
      <c r="E343">
        <v>1</v>
      </c>
    </row>
    <row r="344" spans="1:5" x14ac:dyDescent="0.35">
      <c r="A344" t="s">
        <v>8219</v>
      </c>
      <c r="B344">
        <v>14</v>
      </c>
      <c r="D344" t="s">
        <v>8221</v>
      </c>
      <c r="E344">
        <v>14</v>
      </c>
    </row>
    <row r="345" spans="1:5" x14ac:dyDescent="0.35">
      <c r="A345" t="s">
        <v>8219</v>
      </c>
      <c r="B345">
        <v>35</v>
      </c>
      <c r="D345" t="s">
        <v>8221</v>
      </c>
      <c r="E345">
        <v>24</v>
      </c>
    </row>
    <row r="346" spans="1:5" x14ac:dyDescent="0.35">
      <c r="A346" t="s">
        <v>8219</v>
      </c>
      <c r="B346">
        <v>10</v>
      </c>
      <c r="D346" t="s">
        <v>8221</v>
      </c>
      <c r="E346">
        <v>2</v>
      </c>
    </row>
    <row r="347" spans="1:5" x14ac:dyDescent="0.35">
      <c r="A347" t="s">
        <v>8219</v>
      </c>
      <c r="B347">
        <v>29</v>
      </c>
      <c r="D347" t="s">
        <v>8221</v>
      </c>
      <c r="E347">
        <v>21</v>
      </c>
    </row>
    <row r="348" spans="1:5" x14ac:dyDescent="0.35">
      <c r="A348" t="s">
        <v>8219</v>
      </c>
      <c r="B348">
        <v>44</v>
      </c>
      <c r="D348" t="s">
        <v>8221</v>
      </c>
      <c r="E348">
        <v>7</v>
      </c>
    </row>
    <row r="349" spans="1:5" x14ac:dyDescent="0.35">
      <c r="A349" t="s">
        <v>8219</v>
      </c>
      <c r="B349">
        <v>17</v>
      </c>
      <c r="D349" t="s">
        <v>8221</v>
      </c>
      <c r="E349">
        <v>0</v>
      </c>
    </row>
    <row r="350" spans="1:5" x14ac:dyDescent="0.35">
      <c r="A350" t="s">
        <v>8219</v>
      </c>
      <c r="B350">
        <v>34</v>
      </c>
      <c r="D350" t="s">
        <v>8221</v>
      </c>
      <c r="E350">
        <v>4</v>
      </c>
    </row>
    <row r="351" spans="1:5" x14ac:dyDescent="0.35">
      <c r="A351" t="s">
        <v>8219</v>
      </c>
      <c r="B351">
        <v>14</v>
      </c>
      <c r="D351" t="s">
        <v>8221</v>
      </c>
      <c r="E351">
        <v>32</v>
      </c>
    </row>
    <row r="352" spans="1:5" x14ac:dyDescent="0.35">
      <c r="A352" t="s">
        <v>8219</v>
      </c>
      <c r="B352">
        <v>156</v>
      </c>
      <c r="D352" t="s">
        <v>8221</v>
      </c>
      <c r="E352">
        <v>4</v>
      </c>
    </row>
    <row r="353" spans="1:5" x14ac:dyDescent="0.35">
      <c r="A353" t="s">
        <v>8219</v>
      </c>
      <c r="B353">
        <v>128</v>
      </c>
      <c r="D353" t="s">
        <v>8221</v>
      </c>
      <c r="E353">
        <v>9</v>
      </c>
    </row>
    <row r="354" spans="1:5" x14ac:dyDescent="0.35">
      <c r="A354" t="s">
        <v>8219</v>
      </c>
      <c r="B354">
        <v>60</v>
      </c>
      <c r="D354" t="s">
        <v>8221</v>
      </c>
      <c r="E354">
        <v>17</v>
      </c>
    </row>
    <row r="355" spans="1:5" x14ac:dyDescent="0.35">
      <c r="A355" t="s">
        <v>8219</v>
      </c>
      <c r="B355">
        <v>32</v>
      </c>
      <c r="D355" t="s">
        <v>8221</v>
      </c>
      <c r="E355">
        <v>5</v>
      </c>
    </row>
    <row r="356" spans="1:5" x14ac:dyDescent="0.35">
      <c r="A356" t="s">
        <v>8219</v>
      </c>
      <c r="B356">
        <v>53</v>
      </c>
      <c r="D356" t="s">
        <v>8221</v>
      </c>
      <c r="E356">
        <v>53</v>
      </c>
    </row>
    <row r="357" spans="1:5" x14ac:dyDescent="0.35">
      <c r="A357" t="s">
        <v>8219</v>
      </c>
      <c r="B357">
        <v>184</v>
      </c>
      <c r="D357" t="s">
        <v>8221</v>
      </c>
      <c r="E357">
        <v>7</v>
      </c>
    </row>
    <row r="358" spans="1:5" x14ac:dyDescent="0.35">
      <c r="A358" t="s">
        <v>8219</v>
      </c>
      <c r="B358">
        <v>90</v>
      </c>
      <c r="D358" t="s">
        <v>8221</v>
      </c>
      <c r="E358">
        <v>72</v>
      </c>
    </row>
    <row r="359" spans="1:5" x14ac:dyDescent="0.35">
      <c r="A359" t="s">
        <v>8219</v>
      </c>
      <c r="B359">
        <v>71</v>
      </c>
      <c r="D359" t="s">
        <v>8221</v>
      </c>
      <c r="E359">
        <v>0</v>
      </c>
    </row>
    <row r="360" spans="1:5" x14ac:dyDescent="0.35">
      <c r="A360" t="s">
        <v>8219</v>
      </c>
      <c r="B360">
        <v>87</v>
      </c>
      <c r="D360" t="s">
        <v>8221</v>
      </c>
      <c r="E360">
        <v>2</v>
      </c>
    </row>
    <row r="361" spans="1:5" x14ac:dyDescent="0.35">
      <c r="A361" t="s">
        <v>8219</v>
      </c>
      <c r="B361">
        <v>28</v>
      </c>
      <c r="D361" t="s">
        <v>8221</v>
      </c>
      <c r="E361">
        <v>8</v>
      </c>
    </row>
    <row r="362" spans="1:5" x14ac:dyDescent="0.35">
      <c r="A362" t="s">
        <v>8219</v>
      </c>
      <c r="B362">
        <v>56</v>
      </c>
      <c r="D362" t="s">
        <v>8221</v>
      </c>
      <c r="E362">
        <v>2</v>
      </c>
    </row>
    <row r="363" spans="1:5" x14ac:dyDescent="0.35">
      <c r="A363" t="s">
        <v>8219</v>
      </c>
      <c r="B363">
        <v>51</v>
      </c>
      <c r="D363" t="s">
        <v>8221</v>
      </c>
      <c r="E363">
        <v>0</v>
      </c>
    </row>
    <row r="364" spans="1:5" x14ac:dyDescent="0.35">
      <c r="A364" t="s">
        <v>8219</v>
      </c>
      <c r="B364">
        <v>75</v>
      </c>
      <c r="D364" t="s">
        <v>8221</v>
      </c>
      <c r="E364">
        <v>3</v>
      </c>
    </row>
    <row r="365" spans="1:5" x14ac:dyDescent="0.35">
      <c r="A365" t="s">
        <v>8219</v>
      </c>
      <c r="B365">
        <v>38</v>
      </c>
      <c r="D365" t="s">
        <v>8221</v>
      </c>
      <c r="E365">
        <v>4</v>
      </c>
    </row>
    <row r="366" spans="1:5" x14ac:dyDescent="0.35">
      <c r="A366" t="s">
        <v>8219</v>
      </c>
      <c r="B366">
        <v>18</v>
      </c>
      <c r="D366" t="s">
        <v>8221</v>
      </c>
      <c r="E366">
        <v>3</v>
      </c>
    </row>
    <row r="367" spans="1:5" x14ac:dyDescent="0.35">
      <c r="A367" t="s">
        <v>8219</v>
      </c>
      <c r="B367">
        <v>54</v>
      </c>
      <c r="D367" t="s">
        <v>8221</v>
      </c>
      <c r="E367">
        <v>6</v>
      </c>
    </row>
    <row r="368" spans="1:5" x14ac:dyDescent="0.35">
      <c r="A368" t="s">
        <v>8219</v>
      </c>
      <c r="B368">
        <v>71</v>
      </c>
      <c r="D368" t="s">
        <v>8221</v>
      </c>
      <c r="E368">
        <v>0</v>
      </c>
    </row>
    <row r="369" spans="1:5" x14ac:dyDescent="0.35">
      <c r="A369" t="s">
        <v>8219</v>
      </c>
      <c r="B369">
        <v>57</v>
      </c>
      <c r="D369" t="s">
        <v>8221</v>
      </c>
      <c r="E369">
        <v>0</v>
      </c>
    </row>
    <row r="370" spans="1:5" x14ac:dyDescent="0.35">
      <c r="A370" t="s">
        <v>8219</v>
      </c>
      <c r="B370">
        <v>43</v>
      </c>
      <c r="D370" t="s">
        <v>8221</v>
      </c>
      <c r="E370">
        <v>0</v>
      </c>
    </row>
    <row r="371" spans="1:5" x14ac:dyDescent="0.35">
      <c r="A371" t="s">
        <v>8219</v>
      </c>
      <c r="B371">
        <v>52</v>
      </c>
      <c r="D371" t="s">
        <v>8221</v>
      </c>
      <c r="E371">
        <v>8</v>
      </c>
    </row>
    <row r="372" spans="1:5" x14ac:dyDescent="0.35">
      <c r="A372" t="s">
        <v>8219</v>
      </c>
      <c r="B372">
        <v>27</v>
      </c>
      <c r="D372" t="s">
        <v>8221</v>
      </c>
      <c r="E372">
        <v>5</v>
      </c>
    </row>
    <row r="373" spans="1:5" x14ac:dyDescent="0.35">
      <c r="A373" t="s">
        <v>8219</v>
      </c>
      <c r="B373">
        <v>12</v>
      </c>
      <c r="D373" t="s">
        <v>8221</v>
      </c>
      <c r="E373">
        <v>0</v>
      </c>
    </row>
    <row r="374" spans="1:5" x14ac:dyDescent="0.35">
      <c r="A374" t="s">
        <v>8219</v>
      </c>
      <c r="B374">
        <v>33</v>
      </c>
      <c r="D374" t="s">
        <v>8221</v>
      </c>
      <c r="E374">
        <v>2</v>
      </c>
    </row>
    <row r="375" spans="1:5" x14ac:dyDescent="0.35">
      <c r="A375" t="s">
        <v>8219</v>
      </c>
      <c r="B375">
        <v>96</v>
      </c>
      <c r="D375" t="s">
        <v>8221</v>
      </c>
      <c r="E375">
        <v>24</v>
      </c>
    </row>
    <row r="376" spans="1:5" x14ac:dyDescent="0.35">
      <c r="A376" t="s">
        <v>8219</v>
      </c>
      <c r="B376">
        <v>28</v>
      </c>
      <c r="D376" t="s">
        <v>8221</v>
      </c>
      <c r="E376">
        <v>0</v>
      </c>
    </row>
    <row r="377" spans="1:5" x14ac:dyDescent="0.35">
      <c r="A377" t="s">
        <v>8219</v>
      </c>
      <c r="B377">
        <v>43</v>
      </c>
      <c r="D377" t="s">
        <v>8221</v>
      </c>
      <c r="E377">
        <v>9</v>
      </c>
    </row>
    <row r="378" spans="1:5" x14ac:dyDescent="0.35">
      <c r="A378" t="s">
        <v>8219</v>
      </c>
      <c r="B378">
        <v>205</v>
      </c>
      <c r="D378" t="s">
        <v>8221</v>
      </c>
      <c r="E378">
        <v>0</v>
      </c>
    </row>
    <row r="379" spans="1:5" x14ac:dyDescent="0.35">
      <c r="A379" t="s">
        <v>8219</v>
      </c>
      <c r="B379">
        <v>23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14</v>
      </c>
      <c r="D381" t="s">
        <v>8221</v>
      </c>
      <c r="E381">
        <v>1</v>
      </c>
    </row>
    <row r="382" spans="1:5" x14ac:dyDescent="0.35">
      <c r="A382" t="s">
        <v>8219</v>
      </c>
      <c r="B382">
        <v>38</v>
      </c>
      <c r="D382" t="s">
        <v>8221</v>
      </c>
      <c r="E382">
        <v>0</v>
      </c>
    </row>
    <row r="383" spans="1:5" x14ac:dyDescent="0.35">
      <c r="A383" t="s">
        <v>8219</v>
      </c>
      <c r="B383">
        <v>78</v>
      </c>
      <c r="D383" t="s">
        <v>8221</v>
      </c>
      <c r="E383">
        <v>20</v>
      </c>
    </row>
    <row r="384" spans="1:5" x14ac:dyDescent="0.35">
      <c r="A384" t="s">
        <v>8219</v>
      </c>
      <c r="B384">
        <v>69</v>
      </c>
      <c r="D384" t="s">
        <v>8221</v>
      </c>
      <c r="E384">
        <v>30</v>
      </c>
    </row>
    <row r="385" spans="1:5" x14ac:dyDescent="0.35">
      <c r="A385" t="s">
        <v>8219</v>
      </c>
      <c r="B385">
        <v>33</v>
      </c>
      <c r="D385" t="s">
        <v>8221</v>
      </c>
      <c r="E385">
        <v>6</v>
      </c>
    </row>
    <row r="386" spans="1:5" x14ac:dyDescent="0.35">
      <c r="A386" t="s">
        <v>8219</v>
      </c>
      <c r="B386">
        <v>54</v>
      </c>
      <c r="D386" t="s">
        <v>8221</v>
      </c>
      <c r="E386">
        <v>15</v>
      </c>
    </row>
    <row r="387" spans="1:5" x14ac:dyDescent="0.35">
      <c r="A387" t="s">
        <v>8219</v>
      </c>
      <c r="B387">
        <v>99</v>
      </c>
      <c r="D387" t="s">
        <v>8221</v>
      </c>
      <c r="E387">
        <v>5</v>
      </c>
    </row>
    <row r="388" spans="1:5" x14ac:dyDescent="0.35">
      <c r="A388" t="s">
        <v>8219</v>
      </c>
      <c r="B388">
        <v>49</v>
      </c>
      <c r="D388" t="s">
        <v>8221</v>
      </c>
      <c r="E388">
        <v>0</v>
      </c>
    </row>
    <row r="389" spans="1:5" x14ac:dyDescent="0.35">
      <c r="A389" t="s">
        <v>8219</v>
      </c>
      <c r="B389">
        <v>11</v>
      </c>
      <c r="D389" t="s">
        <v>8221</v>
      </c>
      <c r="E389">
        <v>0</v>
      </c>
    </row>
    <row r="390" spans="1:5" x14ac:dyDescent="0.35">
      <c r="A390" t="s">
        <v>8219</v>
      </c>
      <c r="B390">
        <v>38</v>
      </c>
      <c r="D390" t="s">
        <v>8221</v>
      </c>
      <c r="E390">
        <v>28</v>
      </c>
    </row>
    <row r="391" spans="1:5" x14ac:dyDescent="0.35">
      <c r="A391" t="s">
        <v>8219</v>
      </c>
      <c r="B391">
        <v>16</v>
      </c>
      <c r="D391" t="s">
        <v>8221</v>
      </c>
      <c r="E391">
        <v>0</v>
      </c>
    </row>
    <row r="392" spans="1:5" x14ac:dyDescent="0.35">
      <c r="A392" t="s">
        <v>8219</v>
      </c>
      <c r="B392">
        <v>32</v>
      </c>
      <c r="D392" t="s">
        <v>8221</v>
      </c>
      <c r="E392">
        <v>5</v>
      </c>
    </row>
    <row r="393" spans="1:5" x14ac:dyDescent="0.35">
      <c r="A393" t="s">
        <v>8219</v>
      </c>
      <c r="B393">
        <v>20</v>
      </c>
      <c r="D393" t="s">
        <v>8221</v>
      </c>
      <c r="E393">
        <v>7</v>
      </c>
    </row>
    <row r="394" spans="1:5" x14ac:dyDescent="0.35">
      <c r="A394" t="s">
        <v>8219</v>
      </c>
      <c r="B394">
        <v>154</v>
      </c>
      <c r="D394" t="s">
        <v>8221</v>
      </c>
      <c r="E394">
        <v>30</v>
      </c>
    </row>
    <row r="395" spans="1:5" x14ac:dyDescent="0.35">
      <c r="A395" t="s">
        <v>8219</v>
      </c>
      <c r="B395">
        <v>41</v>
      </c>
      <c r="D395" t="s">
        <v>8221</v>
      </c>
      <c r="E395">
        <v>2</v>
      </c>
    </row>
    <row r="396" spans="1:5" x14ac:dyDescent="0.35">
      <c r="A396" t="s">
        <v>8219</v>
      </c>
      <c r="B396">
        <v>75</v>
      </c>
      <c r="D396" t="s">
        <v>8221</v>
      </c>
      <c r="E396">
        <v>30</v>
      </c>
    </row>
    <row r="397" spans="1:5" x14ac:dyDescent="0.35">
      <c r="A397" t="s">
        <v>8219</v>
      </c>
      <c r="B397">
        <v>40</v>
      </c>
      <c r="D397" t="s">
        <v>8221</v>
      </c>
      <c r="E397">
        <v>2</v>
      </c>
    </row>
    <row r="398" spans="1:5" x14ac:dyDescent="0.35">
      <c r="A398" t="s">
        <v>8219</v>
      </c>
      <c r="B398">
        <v>46</v>
      </c>
      <c r="D398" t="s">
        <v>8221</v>
      </c>
      <c r="E398">
        <v>0</v>
      </c>
    </row>
    <row r="399" spans="1:5" x14ac:dyDescent="0.35">
      <c r="A399" t="s">
        <v>8219</v>
      </c>
      <c r="B399">
        <v>62</v>
      </c>
      <c r="D399" t="s">
        <v>8221</v>
      </c>
      <c r="E399">
        <v>2</v>
      </c>
    </row>
    <row r="400" spans="1:5" x14ac:dyDescent="0.35">
      <c r="A400" t="s">
        <v>8219</v>
      </c>
      <c r="B400">
        <v>61</v>
      </c>
      <c r="D400" t="s">
        <v>8221</v>
      </c>
      <c r="E400">
        <v>1</v>
      </c>
    </row>
    <row r="401" spans="1:5" x14ac:dyDescent="0.35">
      <c r="A401" t="s">
        <v>8219</v>
      </c>
      <c r="B401">
        <v>96</v>
      </c>
      <c r="D401" t="s">
        <v>8221</v>
      </c>
      <c r="E401">
        <v>2</v>
      </c>
    </row>
    <row r="402" spans="1:5" x14ac:dyDescent="0.35">
      <c r="A402" t="s">
        <v>8219</v>
      </c>
      <c r="B402">
        <v>190</v>
      </c>
      <c r="D402" t="s">
        <v>8221</v>
      </c>
      <c r="E402">
        <v>14</v>
      </c>
    </row>
    <row r="403" spans="1:5" x14ac:dyDescent="0.35">
      <c r="A403" t="s">
        <v>8219</v>
      </c>
      <c r="B403">
        <v>94</v>
      </c>
      <c r="D403" t="s">
        <v>8221</v>
      </c>
      <c r="E403">
        <v>31</v>
      </c>
    </row>
    <row r="404" spans="1:5" x14ac:dyDescent="0.35">
      <c r="A404" t="s">
        <v>8219</v>
      </c>
      <c r="B404">
        <v>39</v>
      </c>
      <c r="D404" t="s">
        <v>8221</v>
      </c>
      <c r="E404">
        <v>16</v>
      </c>
    </row>
    <row r="405" spans="1:5" x14ac:dyDescent="0.35">
      <c r="A405" t="s">
        <v>8219</v>
      </c>
      <c r="B405">
        <v>127</v>
      </c>
      <c r="D405" t="s">
        <v>8221</v>
      </c>
      <c r="E405">
        <v>12</v>
      </c>
    </row>
    <row r="406" spans="1:5" x14ac:dyDescent="0.35">
      <c r="A406" t="s">
        <v>8219</v>
      </c>
      <c r="B406">
        <v>159</v>
      </c>
      <c r="D406" t="s">
        <v>8221</v>
      </c>
      <c r="E406">
        <v>96</v>
      </c>
    </row>
    <row r="407" spans="1:5" x14ac:dyDescent="0.35">
      <c r="A407" t="s">
        <v>8219</v>
      </c>
      <c r="B407">
        <v>177</v>
      </c>
      <c r="D407" t="s">
        <v>8221</v>
      </c>
      <c r="E407">
        <v>16</v>
      </c>
    </row>
    <row r="408" spans="1:5" x14ac:dyDescent="0.35">
      <c r="A408" t="s">
        <v>8219</v>
      </c>
      <c r="B408">
        <v>47</v>
      </c>
      <c r="D408" t="s">
        <v>8221</v>
      </c>
      <c r="E408">
        <v>5</v>
      </c>
    </row>
    <row r="409" spans="1:5" x14ac:dyDescent="0.35">
      <c r="A409" t="s">
        <v>8219</v>
      </c>
      <c r="B409">
        <v>1</v>
      </c>
      <c r="D409" t="s">
        <v>8221</v>
      </c>
      <c r="E409">
        <v>0</v>
      </c>
    </row>
    <row r="410" spans="1:5" x14ac:dyDescent="0.35">
      <c r="A410" t="s">
        <v>8219</v>
      </c>
      <c r="B410">
        <v>16</v>
      </c>
      <c r="D410" t="s">
        <v>8221</v>
      </c>
      <c r="E410">
        <v>8</v>
      </c>
    </row>
    <row r="411" spans="1:5" x14ac:dyDescent="0.35">
      <c r="A411" t="s">
        <v>8219</v>
      </c>
      <c r="B411">
        <v>115</v>
      </c>
      <c r="D411" t="s">
        <v>8221</v>
      </c>
      <c r="E411">
        <v>7</v>
      </c>
    </row>
    <row r="412" spans="1:5" x14ac:dyDescent="0.35">
      <c r="A412" t="s">
        <v>8219</v>
      </c>
      <c r="B412">
        <v>133</v>
      </c>
      <c r="D412" t="s">
        <v>8221</v>
      </c>
      <c r="E412">
        <v>24</v>
      </c>
    </row>
    <row r="413" spans="1:5" x14ac:dyDescent="0.35">
      <c r="A413" t="s">
        <v>8219</v>
      </c>
      <c r="B413">
        <v>70</v>
      </c>
      <c r="D413" t="s">
        <v>8221</v>
      </c>
      <c r="E413">
        <v>121</v>
      </c>
    </row>
    <row r="414" spans="1:5" x14ac:dyDescent="0.35">
      <c r="A414" t="s">
        <v>8219</v>
      </c>
      <c r="B414">
        <v>62</v>
      </c>
      <c r="D414" t="s">
        <v>8221</v>
      </c>
      <c r="E414">
        <v>196</v>
      </c>
    </row>
    <row r="415" spans="1:5" x14ac:dyDescent="0.35">
      <c r="A415" t="s">
        <v>8219</v>
      </c>
      <c r="B415">
        <v>10</v>
      </c>
      <c r="D415" t="s">
        <v>8221</v>
      </c>
      <c r="E415">
        <v>5</v>
      </c>
    </row>
    <row r="416" spans="1:5" x14ac:dyDescent="0.35">
      <c r="A416" t="s">
        <v>8219</v>
      </c>
      <c r="B416">
        <v>499</v>
      </c>
      <c r="D416" t="s">
        <v>8221</v>
      </c>
      <c r="E416">
        <v>73</v>
      </c>
    </row>
    <row r="417" spans="1:5" x14ac:dyDescent="0.35">
      <c r="A417" t="s">
        <v>8219</v>
      </c>
      <c r="B417">
        <v>47</v>
      </c>
      <c r="D417" t="s">
        <v>8221</v>
      </c>
      <c r="E417">
        <v>93</v>
      </c>
    </row>
    <row r="418" spans="1:5" x14ac:dyDescent="0.35">
      <c r="A418" t="s">
        <v>8219</v>
      </c>
      <c r="B418">
        <v>28</v>
      </c>
      <c r="D418" t="s">
        <v>8221</v>
      </c>
      <c r="E418">
        <v>17</v>
      </c>
    </row>
    <row r="419" spans="1:5" x14ac:dyDescent="0.35">
      <c r="A419" t="s">
        <v>8219</v>
      </c>
      <c r="B419">
        <v>24</v>
      </c>
      <c r="D419" t="s">
        <v>8221</v>
      </c>
      <c r="E419">
        <v>7</v>
      </c>
    </row>
    <row r="420" spans="1:5" x14ac:dyDescent="0.35">
      <c r="A420" t="s">
        <v>8219</v>
      </c>
      <c r="B420">
        <v>76</v>
      </c>
      <c r="D420" t="s">
        <v>8221</v>
      </c>
      <c r="E420">
        <v>17</v>
      </c>
    </row>
    <row r="421" spans="1:5" x14ac:dyDescent="0.35">
      <c r="A421" t="s">
        <v>8219</v>
      </c>
      <c r="B421">
        <v>98</v>
      </c>
      <c r="D421" t="s">
        <v>8221</v>
      </c>
      <c r="E421">
        <v>171</v>
      </c>
    </row>
    <row r="422" spans="1:5" x14ac:dyDescent="0.35">
      <c r="A422" t="s">
        <v>8219</v>
      </c>
      <c r="B422">
        <v>30</v>
      </c>
      <c r="D422" t="s">
        <v>8221</v>
      </c>
      <c r="E422">
        <v>188</v>
      </c>
    </row>
    <row r="423" spans="1:5" x14ac:dyDescent="0.35">
      <c r="A423" t="s">
        <v>8219</v>
      </c>
      <c r="B423">
        <v>478</v>
      </c>
      <c r="D423" t="s">
        <v>8221</v>
      </c>
      <c r="E423">
        <v>110</v>
      </c>
    </row>
    <row r="424" spans="1:5" x14ac:dyDescent="0.35">
      <c r="A424" t="s">
        <v>8219</v>
      </c>
      <c r="B424">
        <v>74</v>
      </c>
      <c r="D424" t="s">
        <v>8221</v>
      </c>
      <c r="E424">
        <v>37</v>
      </c>
    </row>
    <row r="425" spans="1:5" x14ac:dyDescent="0.35">
      <c r="A425" t="s">
        <v>8219</v>
      </c>
      <c r="B425">
        <v>131</v>
      </c>
      <c r="D425" t="s">
        <v>8221</v>
      </c>
      <c r="E425">
        <v>9</v>
      </c>
    </row>
    <row r="426" spans="1:5" x14ac:dyDescent="0.35">
      <c r="A426" t="s">
        <v>8219</v>
      </c>
      <c r="B426">
        <v>61</v>
      </c>
      <c r="D426" t="s">
        <v>8221</v>
      </c>
      <c r="E426">
        <v>29</v>
      </c>
    </row>
    <row r="427" spans="1:5" x14ac:dyDescent="0.35">
      <c r="A427" t="s">
        <v>8219</v>
      </c>
      <c r="B427">
        <v>1071</v>
      </c>
      <c r="D427" t="s">
        <v>8221</v>
      </c>
      <c r="E427">
        <v>6</v>
      </c>
    </row>
    <row r="428" spans="1:5" x14ac:dyDescent="0.35">
      <c r="A428" t="s">
        <v>8219</v>
      </c>
      <c r="B428">
        <v>122</v>
      </c>
      <c r="D428" t="s">
        <v>8221</v>
      </c>
      <c r="E428">
        <v>30</v>
      </c>
    </row>
    <row r="429" spans="1:5" x14ac:dyDescent="0.35">
      <c r="A429" t="s">
        <v>8219</v>
      </c>
      <c r="B429">
        <v>111</v>
      </c>
      <c r="D429" t="s">
        <v>8221</v>
      </c>
      <c r="E429">
        <v>81</v>
      </c>
    </row>
    <row r="430" spans="1:5" x14ac:dyDescent="0.35">
      <c r="A430" t="s">
        <v>8219</v>
      </c>
      <c r="B430">
        <v>255</v>
      </c>
      <c r="D430" t="s">
        <v>8221</v>
      </c>
      <c r="E430">
        <v>4</v>
      </c>
    </row>
    <row r="431" spans="1:5" x14ac:dyDescent="0.35">
      <c r="A431" t="s">
        <v>8219</v>
      </c>
      <c r="B431">
        <v>141</v>
      </c>
      <c r="D431" t="s">
        <v>8221</v>
      </c>
      <c r="E431">
        <v>11</v>
      </c>
    </row>
    <row r="432" spans="1:5" x14ac:dyDescent="0.35">
      <c r="A432" t="s">
        <v>8219</v>
      </c>
      <c r="B432">
        <v>159</v>
      </c>
      <c r="D432" t="s">
        <v>8221</v>
      </c>
      <c r="E432">
        <v>14</v>
      </c>
    </row>
    <row r="433" spans="1:5" x14ac:dyDescent="0.35">
      <c r="A433" t="s">
        <v>8219</v>
      </c>
      <c r="B433">
        <v>99</v>
      </c>
      <c r="D433" t="s">
        <v>8221</v>
      </c>
      <c r="E433">
        <v>5</v>
      </c>
    </row>
    <row r="434" spans="1:5" x14ac:dyDescent="0.35">
      <c r="A434" t="s">
        <v>8219</v>
      </c>
      <c r="B434">
        <v>96</v>
      </c>
      <c r="D434" t="s">
        <v>8221</v>
      </c>
      <c r="E434">
        <v>45</v>
      </c>
    </row>
    <row r="435" spans="1:5" x14ac:dyDescent="0.35">
      <c r="A435" t="s">
        <v>8219</v>
      </c>
      <c r="B435">
        <v>27</v>
      </c>
      <c r="D435" t="s">
        <v>8221</v>
      </c>
      <c r="E435">
        <v>8</v>
      </c>
    </row>
    <row r="436" spans="1:5" x14ac:dyDescent="0.35">
      <c r="A436" t="s">
        <v>8219</v>
      </c>
      <c r="B436">
        <v>166</v>
      </c>
      <c r="D436" t="s">
        <v>8221</v>
      </c>
      <c r="E436">
        <v>3</v>
      </c>
    </row>
    <row r="437" spans="1:5" x14ac:dyDescent="0.35">
      <c r="A437" t="s">
        <v>8219</v>
      </c>
      <c r="B437">
        <v>76</v>
      </c>
      <c r="D437" t="s">
        <v>8221</v>
      </c>
      <c r="E437">
        <v>24</v>
      </c>
    </row>
    <row r="438" spans="1:5" x14ac:dyDescent="0.35">
      <c r="A438" t="s">
        <v>8219</v>
      </c>
      <c r="B438">
        <v>211</v>
      </c>
      <c r="D438" t="s">
        <v>8221</v>
      </c>
      <c r="E438">
        <v>18</v>
      </c>
    </row>
    <row r="439" spans="1:5" x14ac:dyDescent="0.35">
      <c r="A439" t="s">
        <v>8219</v>
      </c>
      <c r="B439">
        <v>21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30</v>
      </c>
      <c r="D441" t="s">
        <v>8221</v>
      </c>
      <c r="E441">
        <v>96</v>
      </c>
    </row>
    <row r="442" spans="1:5" x14ac:dyDescent="0.35">
      <c r="A442" t="s">
        <v>8219</v>
      </c>
      <c r="B442">
        <v>375</v>
      </c>
      <c r="D442" t="s">
        <v>8221</v>
      </c>
      <c r="E442">
        <v>31</v>
      </c>
    </row>
    <row r="443" spans="1:5" x14ac:dyDescent="0.35">
      <c r="A443" t="s">
        <v>8219</v>
      </c>
      <c r="B443">
        <v>111</v>
      </c>
      <c r="D443" t="s">
        <v>8221</v>
      </c>
      <c r="E443">
        <v>4</v>
      </c>
    </row>
    <row r="444" spans="1:5" x14ac:dyDescent="0.35">
      <c r="A444" t="s">
        <v>8219</v>
      </c>
      <c r="B444">
        <v>123</v>
      </c>
      <c r="D444" t="s">
        <v>8221</v>
      </c>
      <c r="E444">
        <v>3</v>
      </c>
    </row>
    <row r="445" spans="1:5" x14ac:dyDescent="0.35">
      <c r="A445" t="s">
        <v>8219</v>
      </c>
      <c r="B445">
        <v>70</v>
      </c>
      <c r="D445" t="s">
        <v>8221</v>
      </c>
      <c r="E445">
        <v>179</v>
      </c>
    </row>
    <row r="446" spans="1:5" x14ac:dyDescent="0.35">
      <c r="A446" t="s">
        <v>8219</v>
      </c>
      <c r="B446">
        <v>85</v>
      </c>
      <c r="D446" t="s">
        <v>8221</v>
      </c>
      <c r="E446">
        <v>3</v>
      </c>
    </row>
    <row r="447" spans="1:5" x14ac:dyDescent="0.35">
      <c r="A447" t="s">
        <v>8219</v>
      </c>
      <c r="B447">
        <v>86</v>
      </c>
      <c r="D447" t="s">
        <v>8221</v>
      </c>
      <c r="E447">
        <v>23</v>
      </c>
    </row>
    <row r="448" spans="1:5" x14ac:dyDescent="0.35">
      <c r="A448" t="s">
        <v>8219</v>
      </c>
      <c r="B448">
        <v>13</v>
      </c>
      <c r="D448" t="s">
        <v>8221</v>
      </c>
      <c r="E448">
        <v>23</v>
      </c>
    </row>
    <row r="449" spans="1:5" x14ac:dyDescent="0.35">
      <c r="A449" t="s">
        <v>8219</v>
      </c>
      <c r="B449">
        <v>33</v>
      </c>
      <c r="D449" t="s">
        <v>8221</v>
      </c>
      <c r="E449">
        <v>41</v>
      </c>
    </row>
    <row r="450" spans="1:5" x14ac:dyDescent="0.35">
      <c r="A450" t="s">
        <v>8219</v>
      </c>
      <c r="B450">
        <v>15</v>
      </c>
      <c r="D450" t="s">
        <v>8221</v>
      </c>
      <c r="E450">
        <v>0</v>
      </c>
    </row>
    <row r="451" spans="1:5" x14ac:dyDescent="0.35">
      <c r="A451" t="s">
        <v>8219</v>
      </c>
      <c r="B451">
        <v>273</v>
      </c>
      <c r="D451" t="s">
        <v>8221</v>
      </c>
      <c r="E451">
        <v>32</v>
      </c>
    </row>
    <row r="452" spans="1:5" x14ac:dyDescent="0.35">
      <c r="A452" t="s">
        <v>8219</v>
      </c>
      <c r="B452">
        <v>714</v>
      </c>
      <c r="D452" t="s">
        <v>8221</v>
      </c>
      <c r="E452">
        <v>2</v>
      </c>
    </row>
    <row r="453" spans="1:5" x14ac:dyDescent="0.35">
      <c r="A453" t="s">
        <v>8219</v>
      </c>
      <c r="B453">
        <v>170</v>
      </c>
      <c r="D453" t="s">
        <v>8221</v>
      </c>
      <c r="E453">
        <v>7</v>
      </c>
    </row>
    <row r="454" spans="1:5" x14ac:dyDescent="0.35">
      <c r="A454" t="s">
        <v>8219</v>
      </c>
      <c r="B454">
        <v>512</v>
      </c>
      <c r="D454" t="s">
        <v>8221</v>
      </c>
      <c r="E454">
        <v>4</v>
      </c>
    </row>
    <row r="455" spans="1:5" x14ac:dyDescent="0.35">
      <c r="A455" t="s">
        <v>8219</v>
      </c>
      <c r="B455">
        <v>314</v>
      </c>
      <c r="D455" t="s">
        <v>8221</v>
      </c>
      <c r="E455">
        <v>196</v>
      </c>
    </row>
    <row r="456" spans="1:5" x14ac:dyDescent="0.35">
      <c r="A456" t="s">
        <v>8219</v>
      </c>
      <c r="B456">
        <v>167</v>
      </c>
      <c r="D456" t="s">
        <v>8221</v>
      </c>
      <c r="E456">
        <v>11</v>
      </c>
    </row>
    <row r="457" spans="1:5" x14ac:dyDescent="0.35">
      <c r="A457" t="s">
        <v>8219</v>
      </c>
      <c r="B457">
        <v>9</v>
      </c>
      <c r="D457" t="s">
        <v>8221</v>
      </c>
      <c r="E457">
        <v>9</v>
      </c>
    </row>
    <row r="458" spans="1:5" x14ac:dyDescent="0.35">
      <c r="A458" t="s">
        <v>8219</v>
      </c>
      <c r="B458">
        <v>103</v>
      </c>
      <c r="D458" t="s">
        <v>8221</v>
      </c>
      <c r="E458">
        <v>5</v>
      </c>
    </row>
    <row r="459" spans="1:5" x14ac:dyDescent="0.35">
      <c r="A459" t="s">
        <v>8219</v>
      </c>
      <c r="B459">
        <v>111</v>
      </c>
      <c r="D459" t="s">
        <v>8221</v>
      </c>
      <c r="E459">
        <v>8</v>
      </c>
    </row>
    <row r="460" spans="1:5" x14ac:dyDescent="0.35">
      <c r="A460" t="s">
        <v>8219</v>
      </c>
      <c r="B460">
        <v>271</v>
      </c>
      <c r="D460" t="s">
        <v>8221</v>
      </c>
      <c r="E460">
        <v>229</v>
      </c>
    </row>
    <row r="461" spans="1:5" x14ac:dyDescent="0.35">
      <c r="A461" t="s">
        <v>8219</v>
      </c>
      <c r="B461">
        <v>101</v>
      </c>
      <c r="D461" t="s">
        <v>8221</v>
      </c>
      <c r="E461">
        <v>40</v>
      </c>
    </row>
    <row r="462" spans="1:5" x14ac:dyDescent="0.35">
      <c r="A462" t="s">
        <v>8219</v>
      </c>
      <c r="B462">
        <v>182</v>
      </c>
      <c r="D462" t="s">
        <v>8221</v>
      </c>
      <c r="E462">
        <v>123</v>
      </c>
    </row>
    <row r="463" spans="1:5" x14ac:dyDescent="0.35">
      <c r="A463" t="s">
        <v>8219</v>
      </c>
      <c r="B463">
        <v>206</v>
      </c>
      <c r="D463" t="s">
        <v>8221</v>
      </c>
      <c r="E463">
        <v>5</v>
      </c>
    </row>
    <row r="464" spans="1:5" x14ac:dyDescent="0.35">
      <c r="A464" t="s">
        <v>8219</v>
      </c>
      <c r="B464">
        <v>169</v>
      </c>
      <c r="D464" t="s">
        <v>8221</v>
      </c>
      <c r="E464">
        <v>148</v>
      </c>
    </row>
    <row r="465" spans="1:5" x14ac:dyDescent="0.35">
      <c r="A465" t="s">
        <v>8219</v>
      </c>
      <c r="B465">
        <v>31</v>
      </c>
      <c r="D465" t="s">
        <v>8221</v>
      </c>
      <c r="E465">
        <v>10</v>
      </c>
    </row>
    <row r="466" spans="1:5" x14ac:dyDescent="0.35">
      <c r="A466" t="s">
        <v>8219</v>
      </c>
      <c r="B466">
        <v>28</v>
      </c>
      <c r="D466" t="s">
        <v>8221</v>
      </c>
      <c r="E466">
        <v>4</v>
      </c>
    </row>
    <row r="467" spans="1:5" x14ac:dyDescent="0.35">
      <c r="A467" t="s">
        <v>8219</v>
      </c>
      <c r="B467">
        <v>54</v>
      </c>
      <c r="D467" t="s">
        <v>8221</v>
      </c>
      <c r="E467">
        <v>21</v>
      </c>
    </row>
    <row r="468" spans="1:5" x14ac:dyDescent="0.35">
      <c r="A468" t="s">
        <v>8219</v>
      </c>
      <c r="B468">
        <v>467</v>
      </c>
      <c r="D468" t="s">
        <v>8221</v>
      </c>
      <c r="E468">
        <v>2</v>
      </c>
    </row>
    <row r="469" spans="1:5" x14ac:dyDescent="0.35">
      <c r="A469" t="s">
        <v>8219</v>
      </c>
      <c r="B469">
        <v>389</v>
      </c>
      <c r="D469" t="s">
        <v>8221</v>
      </c>
      <c r="E469">
        <v>0</v>
      </c>
    </row>
    <row r="470" spans="1:5" x14ac:dyDescent="0.35">
      <c r="A470" t="s">
        <v>8219</v>
      </c>
      <c r="B470">
        <v>68</v>
      </c>
      <c r="D470" t="s">
        <v>8221</v>
      </c>
      <c r="E470">
        <v>4</v>
      </c>
    </row>
    <row r="471" spans="1:5" x14ac:dyDescent="0.35">
      <c r="A471" t="s">
        <v>8219</v>
      </c>
      <c r="B471">
        <v>413</v>
      </c>
      <c r="D471" t="s">
        <v>8221</v>
      </c>
      <c r="E471">
        <v>1</v>
      </c>
    </row>
    <row r="472" spans="1:5" x14ac:dyDescent="0.35">
      <c r="A472" t="s">
        <v>8219</v>
      </c>
      <c r="B472">
        <v>190</v>
      </c>
      <c r="D472" t="s">
        <v>8221</v>
      </c>
      <c r="E472">
        <v>30</v>
      </c>
    </row>
    <row r="473" spans="1:5" x14ac:dyDescent="0.35">
      <c r="A473" t="s">
        <v>8219</v>
      </c>
      <c r="B473">
        <v>189</v>
      </c>
      <c r="D473" t="s">
        <v>8221</v>
      </c>
      <c r="E473">
        <v>3</v>
      </c>
    </row>
    <row r="474" spans="1:5" x14ac:dyDescent="0.35">
      <c r="A474" t="s">
        <v>8219</v>
      </c>
      <c r="B474">
        <v>130</v>
      </c>
      <c r="D474" t="s">
        <v>8221</v>
      </c>
      <c r="E474">
        <v>975</v>
      </c>
    </row>
    <row r="475" spans="1:5" x14ac:dyDescent="0.35">
      <c r="A475" t="s">
        <v>8219</v>
      </c>
      <c r="B475">
        <v>74</v>
      </c>
      <c r="D475" t="s">
        <v>8221</v>
      </c>
      <c r="E475">
        <v>167</v>
      </c>
    </row>
    <row r="476" spans="1:5" x14ac:dyDescent="0.35">
      <c r="A476" t="s">
        <v>8219</v>
      </c>
      <c r="B476">
        <v>274</v>
      </c>
      <c r="D476" t="s">
        <v>8221</v>
      </c>
      <c r="E476">
        <v>5</v>
      </c>
    </row>
    <row r="477" spans="1:5" x14ac:dyDescent="0.35">
      <c r="A477" t="s">
        <v>8219</v>
      </c>
      <c r="B477">
        <v>22</v>
      </c>
      <c r="D477" t="s">
        <v>8221</v>
      </c>
      <c r="E477">
        <v>18</v>
      </c>
    </row>
    <row r="478" spans="1:5" x14ac:dyDescent="0.35">
      <c r="A478" t="s">
        <v>8219</v>
      </c>
      <c r="B478">
        <v>31</v>
      </c>
      <c r="D478" t="s">
        <v>8221</v>
      </c>
      <c r="E478">
        <v>98</v>
      </c>
    </row>
    <row r="479" spans="1:5" x14ac:dyDescent="0.35">
      <c r="A479" t="s">
        <v>8219</v>
      </c>
      <c r="B479">
        <v>63</v>
      </c>
      <c r="D479" t="s">
        <v>8221</v>
      </c>
      <c r="E479">
        <v>4</v>
      </c>
    </row>
    <row r="480" spans="1:5" x14ac:dyDescent="0.35">
      <c r="A480" t="s">
        <v>8219</v>
      </c>
      <c r="B480">
        <v>20</v>
      </c>
      <c r="D480" t="s">
        <v>8221</v>
      </c>
      <c r="E480">
        <v>3</v>
      </c>
    </row>
    <row r="481" spans="1:5" x14ac:dyDescent="0.35">
      <c r="A481" t="s">
        <v>8219</v>
      </c>
      <c r="B481">
        <v>25</v>
      </c>
      <c r="D481" t="s">
        <v>8221</v>
      </c>
      <c r="E481">
        <v>1</v>
      </c>
    </row>
    <row r="482" spans="1:5" x14ac:dyDescent="0.35">
      <c r="A482" t="s">
        <v>8219</v>
      </c>
      <c r="B482">
        <v>61</v>
      </c>
      <c r="D482" t="s">
        <v>8221</v>
      </c>
      <c r="E482">
        <v>0</v>
      </c>
    </row>
    <row r="483" spans="1:5" x14ac:dyDescent="0.35">
      <c r="A483" t="s">
        <v>8219</v>
      </c>
      <c r="B483">
        <v>52</v>
      </c>
      <c r="D483" t="s">
        <v>8221</v>
      </c>
      <c r="E483">
        <v>9</v>
      </c>
    </row>
    <row r="484" spans="1:5" x14ac:dyDescent="0.35">
      <c r="A484" t="s">
        <v>8219</v>
      </c>
      <c r="B484">
        <v>86</v>
      </c>
      <c r="D484" t="s">
        <v>8221</v>
      </c>
      <c r="E484">
        <v>2</v>
      </c>
    </row>
    <row r="485" spans="1:5" x14ac:dyDescent="0.35">
      <c r="A485" t="s">
        <v>8219</v>
      </c>
      <c r="B485">
        <v>42</v>
      </c>
      <c r="D485" t="s">
        <v>8221</v>
      </c>
      <c r="E485">
        <v>0</v>
      </c>
    </row>
    <row r="486" spans="1:5" x14ac:dyDescent="0.35">
      <c r="A486" t="s">
        <v>8219</v>
      </c>
      <c r="B486">
        <v>52</v>
      </c>
      <c r="D486" t="s">
        <v>8221</v>
      </c>
      <c r="E486">
        <v>147</v>
      </c>
    </row>
    <row r="487" spans="1:5" x14ac:dyDescent="0.35">
      <c r="A487" t="s">
        <v>8219</v>
      </c>
      <c r="B487">
        <v>120</v>
      </c>
      <c r="D487" t="s">
        <v>8221</v>
      </c>
      <c r="E487">
        <v>49</v>
      </c>
    </row>
    <row r="488" spans="1:5" x14ac:dyDescent="0.35">
      <c r="A488" t="s">
        <v>8219</v>
      </c>
      <c r="B488">
        <v>22</v>
      </c>
      <c r="D488" t="s">
        <v>8221</v>
      </c>
      <c r="E488">
        <v>1</v>
      </c>
    </row>
    <row r="489" spans="1:5" x14ac:dyDescent="0.35">
      <c r="A489" t="s">
        <v>8219</v>
      </c>
      <c r="B489">
        <v>64</v>
      </c>
      <c r="D489" t="s">
        <v>8221</v>
      </c>
      <c r="E489">
        <v>2</v>
      </c>
    </row>
    <row r="490" spans="1:5" x14ac:dyDescent="0.35">
      <c r="A490" t="s">
        <v>8219</v>
      </c>
      <c r="B490">
        <v>23</v>
      </c>
      <c r="D490" t="s">
        <v>8221</v>
      </c>
      <c r="E490">
        <v>7</v>
      </c>
    </row>
    <row r="491" spans="1:5" x14ac:dyDescent="0.35">
      <c r="A491" t="s">
        <v>8219</v>
      </c>
      <c r="B491">
        <v>238</v>
      </c>
      <c r="D491" t="s">
        <v>8221</v>
      </c>
      <c r="E491">
        <v>4</v>
      </c>
    </row>
    <row r="492" spans="1:5" x14ac:dyDescent="0.35">
      <c r="A492" t="s">
        <v>8219</v>
      </c>
      <c r="B492">
        <v>33</v>
      </c>
      <c r="D492" t="s">
        <v>8221</v>
      </c>
      <c r="E492">
        <v>27</v>
      </c>
    </row>
    <row r="493" spans="1:5" x14ac:dyDescent="0.35">
      <c r="A493" t="s">
        <v>8219</v>
      </c>
      <c r="B493">
        <v>32</v>
      </c>
      <c r="D493" t="s">
        <v>8221</v>
      </c>
      <c r="E493">
        <v>94</v>
      </c>
    </row>
    <row r="494" spans="1:5" x14ac:dyDescent="0.35">
      <c r="A494" t="s">
        <v>8219</v>
      </c>
      <c r="B494">
        <v>24</v>
      </c>
      <c r="D494" t="s">
        <v>8221</v>
      </c>
      <c r="E494">
        <v>29</v>
      </c>
    </row>
    <row r="495" spans="1:5" x14ac:dyDescent="0.35">
      <c r="A495" t="s">
        <v>8219</v>
      </c>
      <c r="B495">
        <v>29</v>
      </c>
      <c r="D495" t="s">
        <v>8221</v>
      </c>
      <c r="E495">
        <v>7</v>
      </c>
    </row>
    <row r="496" spans="1:5" x14ac:dyDescent="0.35">
      <c r="A496" t="s">
        <v>8219</v>
      </c>
      <c r="B496">
        <v>50</v>
      </c>
      <c r="D496" t="s">
        <v>8221</v>
      </c>
      <c r="E496">
        <v>22</v>
      </c>
    </row>
    <row r="497" spans="1:5" x14ac:dyDescent="0.35">
      <c r="A497" t="s">
        <v>8219</v>
      </c>
      <c r="B497">
        <v>108</v>
      </c>
      <c r="D497" t="s">
        <v>8221</v>
      </c>
      <c r="E497">
        <v>1</v>
      </c>
    </row>
    <row r="498" spans="1:5" x14ac:dyDescent="0.35">
      <c r="A498" t="s">
        <v>8219</v>
      </c>
      <c r="B498">
        <v>139</v>
      </c>
      <c r="D498" t="s">
        <v>8221</v>
      </c>
      <c r="E498">
        <v>10</v>
      </c>
    </row>
    <row r="499" spans="1:5" x14ac:dyDescent="0.35">
      <c r="A499" t="s">
        <v>8219</v>
      </c>
      <c r="B499">
        <v>7</v>
      </c>
      <c r="D499" t="s">
        <v>8221</v>
      </c>
      <c r="E499">
        <v>6</v>
      </c>
    </row>
    <row r="500" spans="1:5" x14ac:dyDescent="0.35">
      <c r="A500" t="s">
        <v>8219</v>
      </c>
      <c r="B500">
        <v>149</v>
      </c>
      <c r="D500" t="s">
        <v>8221</v>
      </c>
      <c r="E500">
        <v>24</v>
      </c>
    </row>
    <row r="501" spans="1:5" x14ac:dyDescent="0.35">
      <c r="A501" t="s">
        <v>8219</v>
      </c>
      <c r="B501">
        <v>31</v>
      </c>
      <c r="D501" t="s">
        <v>8221</v>
      </c>
      <c r="E501">
        <v>15</v>
      </c>
    </row>
    <row r="502" spans="1:5" x14ac:dyDescent="0.35">
      <c r="A502" t="s">
        <v>8219</v>
      </c>
      <c r="B502">
        <v>26</v>
      </c>
      <c r="D502" t="s">
        <v>8221</v>
      </c>
      <c r="E502">
        <v>37</v>
      </c>
    </row>
    <row r="503" spans="1:5" x14ac:dyDescent="0.35">
      <c r="A503" t="s">
        <v>8219</v>
      </c>
      <c r="B503">
        <v>172</v>
      </c>
      <c r="D503" t="s">
        <v>8221</v>
      </c>
      <c r="E503">
        <v>20</v>
      </c>
    </row>
    <row r="504" spans="1:5" x14ac:dyDescent="0.35">
      <c r="A504" t="s">
        <v>8219</v>
      </c>
      <c r="B504">
        <v>78</v>
      </c>
      <c r="D504" t="s">
        <v>8221</v>
      </c>
      <c r="E504">
        <v>7</v>
      </c>
    </row>
    <row r="505" spans="1:5" x14ac:dyDescent="0.35">
      <c r="A505" t="s">
        <v>8219</v>
      </c>
      <c r="B505">
        <v>120</v>
      </c>
      <c r="D505" t="s">
        <v>8221</v>
      </c>
      <c r="E505">
        <v>0</v>
      </c>
    </row>
    <row r="506" spans="1:5" x14ac:dyDescent="0.35">
      <c r="A506" t="s">
        <v>8219</v>
      </c>
      <c r="B506">
        <v>227</v>
      </c>
      <c r="D506" t="s">
        <v>8221</v>
      </c>
      <c r="E506">
        <v>21</v>
      </c>
    </row>
    <row r="507" spans="1:5" x14ac:dyDescent="0.35">
      <c r="A507" t="s">
        <v>8219</v>
      </c>
      <c r="B507">
        <v>42</v>
      </c>
      <c r="D507" t="s">
        <v>8221</v>
      </c>
      <c r="E507">
        <v>3</v>
      </c>
    </row>
    <row r="508" spans="1:5" x14ac:dyDescent="0.35">
      <c r="A508" t="s">
        <v>8219</v>
      </c>
      <c r="B508">
        <v>64</v>
      </c>
      <c r="D508" t="s">
        <v>8221</v>
      </c>
      <c r="E508">
        <v>11</v>
      </c>
    </row>
    <row r="509" spans="1:5" x14ac:dyDescent="0.35">
      <c r="A509" t="s">
        <v>8219</v>
      </c>
      <c r="B509">
        <v>121</v>
      </c>
      <c r="D509" t="s">
        <v>8221</v>
      </c>
      <c r="E509">
        <v>1</v>
      </c>
    </row>
    <row r="510" spans="1:5" x14ac:dyDescent="0.35">
      <c r="A510" t="s">
        <v>8219</v>
      </c>
      <c r="B510">
        <v>87</v>
      </c>
      <c r="D510" t="s">
        <v>8221</v>
      </c>
      <c r="E510">
        <v>312</v>
      </c>
    </row>
    <row r="511" spans="1:5" x14ac:dyDescent="0.35">
      <c r="A511" t="s">
        <v>8219</v>
      </c>
      <c r="B511">
        <v>65</v>
      </c>
      <c r="D511" t="s">
        <v>8221</v>
      </c>
      <c r="E511">
        <v>1</v>
      </c>
    </row>
    <row r="512" spans="1:5" x14ac:dyDescent="0.35">
      <c r="A512" t="s">
        <v>8219</v>
      </c>
      <c r="B512">
        <v>49</v>
      </c>
      <c r="D512" t="s">
        <v>8221</v>
      </c>
      <c r="E512">
        <v>3</v>
      </c>
    </row>
    <row r="513" spans="1:5" x14ac:dyDescent="0.35">
      <c r="A513" t="s">
        <v>8219</v>
      </c>
      <c r="B513">
        <v>19</v>
      </c>
      <c r="D513" t="s">
        <v>8221</v>
      </c>
      <c r="E513">
        <v>4</v>
      </c>
    </row>
    <row r="514" spans="1:5" x14ac:dyDescent="0.35">
      <c r="A514" t="s">
        <v>8219</v>
      </c>
      <c r="B514">
        <v>81</v>
      </c>
      <c r="D514" t="s">
        <v>8221</v>
      </c>
      <c r="E514">
        <v>10</v>
      </c>
    </row>
    <row r="515" spans="1:5" x14ac:dyDescent="0.35">
      <c r="A515" t="s">
        <v>8219</v>
      </c>
      <c r="B515">
        <v>264</v>
      </c>
      <c r="D515" t="s">
        <v>8221</v>
      </c>
      <c r="E515">
        <v>8</v>
      </c>
    </row>
    <row r="516" spans="1:5" x14ac:dyDescent="0.35">
      <c r="A516" t="s">
        <v>8219</v>
      </c>
      <c r="B516">
        <v>25</v>
      </c>
      <c r="D516" t="s">
        <v>8221</v>
      </c>
      <c r="E516">
        <v>3</v>
      </c>
    </row>
    <row r="517" spans="1:5" x14ac:dyDescent="0.35">
      <c r="A517" t="s">
        <v>8219</v>
      </c>
      <c r="B517">
        <v>5</v>
      </c>
      <c r="D517" t="s">
        <v>8221</v>
      </c>
      <c r="E517">
        <v>1</v>
      </c>
    </row>
    <row r="518" spans="1:5" x14ac:dyDescent="0.35">
      <c r="A518" t="s">
        <v>8219</v>
      </c>
      <c r="B518">
        <v>144</v>
      </c>
      <c r="D518" t="s">
        <v>8221</v>
      </c>
      <c r="E518">
        <v>0</v>
      </c>
    </row>
    <row r="519" spans="1:5" x14ac:dyDescent="0.35">
      <c r="A519" t="s">
        <v>8219</v>
      </c>
      <c r="B519">
        <v>92</v>
      </c>
      <c r="D519" t="s">
        <v>8221</v>
      </c>
      <c r="E519">
        <v>5</v>
      </c>
    </row>
    <row r="520" spans="1:5" x14ac:dyDescent="0.35">
      <c r="A520" t="s">
        <v>8219</v>
      </c>
      <c r="B520">
        <v>147</v>
      </c>
      <c r="D520" t="s">
        <v>8221</v>
      </c>
      <c r="E520">
        <v>0</v>
      </c>
    </row>
    <row r="521" spans="1:5" x14ac:dyDescent="0.35">
      <c r="A521" t="s">
        <v>8219</v>
      </c>
      <c r="B521">
        <v>90</v>
      </c>
      <c r="D521" t="s">
        <v>8221</v>
      </c>
      <c r="E521">
        <v>3</v>
      </c>
    </row>
    <row r="522" spans="1:5" x14ac:dyDescent="0.35">
      <c r="A522" t="s">
        <v>8219</v>
      </c>
      <c r="B522">
        <v>87</v>
      </c>
      <c r="D522" t="s">
        <v>8221</v>
      </c>
      <c r="E522">
        <v>7</v>
      </c>
    </row>
    <row r="523" spans="1:5" x14ac:dyDescent="0.35">
      <c r="A523" t="s">
        <v>8219</v>
      </c>
      <c r="B523">
        <v>406</v>
      </c>
      <c r="D523" t="s">
        <v>8221</v>
      </c>
      <c r="E523">
        <v>0</v>
      </c>
    </row>
    <row r="524" spans="1:5" x14ac:dyDescent="0.35">
      <c r="A524" t="s">
        <v>8219</v>
      </c>
      <c r="B524">
        <v>20</v>
      </c>
      <c r="D524" t="s">
        <v>8221</v>
      </c>
      <c r="E524">
        <v>2</v>
      </c>
    </row>
    <row r="525" spans="1:5" x14ac:dyDescent="0.35">
      <c r="A525" t="s">
        <v>8219</v>
      </c>
      <c r="B525">
        <v>70</v>
      </c>
      <c r="D525" t="s">
        <v>8221</v>
      </c>
      <c r="E525">
        <v>23</v>
      </c>
    </row>
    <row r="526" spans="1:5" x14ac:dyDescent="0.35">
      <c r="A526" t="s">
        <v>8219</v>
      </c>
      <c r="B526">
        <v>16</v>
      </c>
      <c r="D526" t="s">
        <v>8221</v>
      </c>
      <c r="E526">
        <v>1</v>
      </c>
    </row>
    <row r="527" spans="1:5" x14ac:dyDescent="0.35">
      <c r="A527" t="s">
        <v>8219</v>
      </c>
      <c r="B527">
        <v>52</v>
      </c>
      <c r="D527" t="s">
        <v>8221</v>
      </c>
      <c r="E527">
        <v>2</v>
      </c>
    </row>
    <row r="528" spans="1:5" x14ac:dyDescent="0.35">
      <c r="A528" t="s">
        <v>8219</v>
      </c>
      <c r="B528">
        <v>66</v>
      </c>
      <c r="D528" t="s">
        <v>8221</v>
      </c>
      <c r="E528">
        <v>3</v>
      </c>
    </row>
    <row r="529" spans="1:5" x14ac:dyDescent="0.35">
      <c r="A529" t="s">
        <v>8219</v>
      </c>
      <c r="B529">
        <v>109</v>
      </c>
      <c r="D529" t="s">
        <v>8221</v>
      </c>
      <c r="E529">
        <v>0</v>
      </c>
    </row>
    <row r="530" spans="1:5" x14ac:dyDescent="0.35">
      <c r="A530" t="s">
        <v>8219</v>
      </c>
      <c r="B530">
        <v>168</v>
      </c>
      <c r="D530" t="s">
        <v>8221</v>
      </c>
      <c r="E530">
        <v>13</v>
      </c>
    </row>
    <row r="531" spans="1:5" x14ac:dyDescent="0.35">
      <c r="A531" t="s">
        <v>8219</v>
      </c>
      <c r="B531">
        <v>31</v>
      </c>
      <c r="D531" t="s">
        <v>8221</v>
      </c>
      <c r="E531">
        <v>1</v>
      </c>
    </row>
    <row r="532" spans="1:5" x14ac:dyDescent="0.35">
      <c r="A532" t="s">
        <v>8219</v>
      </c>
      <c r="B532">
        <v>133</v>
      </c>
      <c r="D532" t="s">
        <v>8221</v>
      </c>
      <c r="E532">
        <v>1</v>
      </c>
    </row>
    <row r="533" spans="1:5" x14ac:dyDescent="0.35">
      <c r="A533" t="s">
        <v>8219</v>
      </c>
      <c r="B533">
        <v>151</v>
      </c>
      <c r="D533" t="s">
        <v>8221</v>
      </c>
      <c r="E533">
        <v>1</v>
      </c>
    </row>
    <row r="534" spans="1:5" x14ac:dyDescent="0.35">
      <c r="A534" t="s">
        <v>8219</v>
      </c>
      <c r="B534">
        <v>5</v>
      </c>
      <c r="D534" t="s">
        <v>8221</v>
      </c>
      <c r="E534">
        <v>6</v>
      </c>
    </row>
    <row r="535" spans="1:5" x14ac:dyDescent="0.35">
      <c r="A535" t="s">
        <v>8219</v>
      </c>
      <c r="B535">
        <v>73</v>
      </c>
      <c r="D535" t="s">
        <v>8221</v>
      </c>
      <c r="E535">
        <v>39</v>
      </c>
    </row>
    <row r="536" spans="1:5" x14ac:dyDescent="0.35">
      <c r="A536" t="s">
        <v>8219</v>
      </c>
      <c r="B536">
        <v>148</v>
      </c>
      <c r="D536" t="s">
        <v>8221</v>
      </c>
      <c r="E536">
        <v>4</v>
      </c>
    </row>
    <row r="537" spans="1:5" x14ac:dyDescent="0.35">
      <c r="A537" t="s">
        <v>8219</v>
      </c>
      <c r="B537">
        <v>93</v>
      </c>
      <c r="D537" t="s">
        <v>8221</v>
      </c>
      <c r="E537">
        <v>1</v>
      </c>
    </row>
    <row r="538" spans="1:5" x14ac:dyDescent="0.35">
      <c r="A538" t="s">
        <v>8219</v>
      </c>
      <c r="B538">
        <v>63</v>
      </c>
      <c r="D538" t="s">
        <v>8221</v>
      </c>
      <c r="E538">
        <v>0</v>
      </c>
    </row>
    <row r="539" spans="1:5" x14ac:dyDescent="0.35">
      <c r="A539" t="s">
        <v>8219</v>
      </c>
      <c r="B539">
        <v>134</v>
      </c>
      <c r="D539" t="s">
        <v>8221</v>
      </c>
      <c r="E539">
        <v>0</v>
      </c>
    </row>
    <row r="540" spans="1:5" x14ac:dyDescent="0.35">
      <c r="A540" t="s">
        <v>8219</v>
      </c>
      <c r="B540">
        <v>14</v>
      </c>
      <c r="D540" t="s">
        <v>8221</v>
      </c>
      <c r="E540">
        <v>0</v>
      </c>
    </row>
    <row r="541" spans="1:5" x14ac:dyDescent="0.35">
      <c r="A541" t="s">
        <v>8219</v>
      </c>
      <c r="B541">
        <v>78</v>
      </c>
      <c r="D541" t="s">
        <v>8221</v>
      </c>
      <c r="E541">
        <v>8</v>
      </c>
    </row>
    <row r="542" spans="1:5" x14ac:dyDescent="0.35">
      <c r="A542" t="s">
        <v>8219</v>
      </c>
      <c r="B542">
        <v>112</v>
      </c>
      <c r="D542" t="s">
        <v>8221</v>
      </c>
      <c r="E542">
        <v>0</v>
      </c>
    </row>
    <row r="543" spans="1:5" x14ac:dyDescent="0.35">
      <c r="A543" t="s">
        <v>8219</v>
      </c>
      <c r="B543">
        <v>34</v>
      </c>
      <c r="D543" t="s">
        <v>8221</v>
      </c>
      <c r="E543">
        <v>1</v>
      </c>
    </row>
    <row r="544" spans="1:5" x14ac:dyDescent="0.35">
      <c r="A544" t="s">
        <v>8219</v>
      </c>
      <c r="B544">
        <v>19</v>
      </c>
      <c r="D544" t="s">
        <v>8221</v>
      </c>
      <c r="E544">
        <v>12</v>
      </c>
    </row>
    <row r="545" spans="1:5" x14ac:dyDescent="0.35">
      <c r="A545" t="s">
        <v>8219</v>
      </c>
      <c r="B545">
        <v>13</v>
      </c>
      <c r="D545" t="s">
        <v>8221</v>
      </c>
      <c r="E545">
        <v>0</v>
      </c>
    </row>
    <row r="546" spans="1:5" x14ac:dyDescent="0.35">
      <c r="A546" t="s">
        <v>8219</v>
      </c>
      <c r="B546">
        <v>104</v>
      </c>
      <c r="D546" t="s">
        <v>8221</v>
      </c>
      <c r="E546">
        <v>3</v>
      </c>
    </row>
    <row r="547" spans="1:5" x14ac:dyDescent="0.35">
      <c r="A547" t="s">
        <v>8219</v>
      </c>
      <c r="B547">
        <v>52</v>
      </c>
      <c r="D547" t="s">
        <v>8221</v>
      </c>
      <c r="E547">
        <v>2</v>
      </c>
    </row>
    <row r="548" spans="1:5" x14ac:dyDescent="0.35">
      <c r="A548" t="s">
        <v>8219</v>
      </c>
      <c r="B548">
        <v>17</v>
      </c>
      <c r="D548" t="s">
        <v>8221</v>
      </c>
      <c r="E548">
        <v>6</v>
      </c>
    </row>
    <row r="549" spans="1:5" x14ac:dyDescent="0.35">
      <c r="A549" t="s">
        <v>8219</v>
      </c>
      <c r="B549">
        <v>82</v>
      </c>
      <c r="D549" t="s">
        <v>8221</v>
      </c>
      <c r="E549">
        <v>0</v>
      </c>
    </row>
    <row r="550" spans="1:5" x14ac:dyDescent="0.35">
      <c r="A550" t="s">
        <v>8219</v>
      </c>
      <c r="B550">
        <v>73</v>
      </c>
      <c r="D550" t="s">
        <v>8221</v>
      </c>
      <c r="E550">
        <v>15</v>
      </c>
    </row>
    <row r="551" spans="1:5" x14ac:dyDescent="0.35">
      <c r="A551" t="s">
        <v>8219</v>
      </c>
      <c r="B551">
        <v>158</v>
      </c>
      <c r="D551" t="s">
        <v>8221</v>
      </c>
      <c r="E551">
        <v>1</v>
      </c>
    </row>
    <row r="552" spans="1:5" x14ac:dyDescent="0.35">
      <c r="A552" t="s">
        <v>8219</v>
      </c>
      <c r="B552">
        <v>65</v>
      </c>
      <c r="D552" t="s">
        <v>8221</v>
      </c>
      <c r="E552">
        <v>3</v>
      </c>
    </row>
    <row r="553" spans="1:5" x14ac:dyDescent="0.35">
      <c r="A553" t="s">
        <v>8219</v>
      </c>
      <c r="B553">
        <v>184</v>
      </c>
      <c r="D553" t="s">
        <v>8221</v>
      </c>
      <c r="E553">
        <v>8</v>
      </c>
    </row>
    <row r="554" spans="1:5" x14ac:dyDescent="0.35">
      <c r="A554" t="s">
        <v>8219</v>
      </c>
      <c r="B554">
        <v>34</v>
      </c>
      <c r="D554" t="s">
        <v>8221</v>
      </c>
      <c r="E554">
        <v>0</v>
      </c>
    </row>
    <row r="555" spans="1:5" x14ac:dyDescent="0.35">
      <c r="A555" t="s">
        <v>8219</v>
      </c>
      <c r="B555">
        <v>240</v>
      </c>
      <c r="D555" t="s">
        <v>8221</v>
      </c>
      <c r="E555">
        <v>3</v>
      </c>
    </row>
    <row r="556" spans="1:5" x14ac:dyDescent="0.35">
      <c r="A556" t="s">
        <v>8219</v>
      </c>
      <c r="B556">
        <v>113</v>
      </c>
      <c r="D556" t="s">
        <v>8221</v>
      </c>
      <c r="E556">
        <v>3</v>
      </c>
    </row>
    <row r="557" spans="1:5" x14ac:dyDescent="0.35">
      <c r="A557" t="s">
        <v>8219</v>
      </c>
      <c r="B557">
        <v>66</v>
      </c>
      <c r="D557" t="s">
        <v>8221</v>
      </c>
      <c r="E557">
        <v>0</v>
      </c>
    </row>
    <row r="558" spans="1:5" x14ac:dyDescent="0.35">
      <c r="A558" t="s">
        <v>8219</v>
      </c>
      <c r="B558">
        <v>340</v>
      </c>
      <c r="D558" t="s">
        <v>8221</v>
      </c>
      <c r="E558">
        <v>19</v>
      </c>
    </row>
    <row r="559" spans="1:5" x14ac:dyDescent="0.35">
      <c r="A559" t="s">
        <v>8219</v>
      </c>
      <c r="B559">
        <v>150</v>
      </c>
      <c r="D559" t="s">
        <v>8221</v>
      </c>
      <c r="E559">
        <v>0</v>
      </c>
    </row>
    <row r="560" spans="1:5" x14ac:dyDescent="0.35">
      <c r="A560" t="s">
        <v>8219</v>
      </c>
      <c r="B560">
        <v>25</v>
      </c>
      <c r="D560" t="s">
        <v>8221</v>
      </c>
      <c r="E560">
        <v>2</v>
      </c>
    </row>
    <row r="561" spans="1:5" x14ac:dyDescent="0.35">
      <c r="A561" t="s">
        <v>8219</v>
      </c>
      <c r="B561">
        <v>234</v>
      </c>
      <c r="D561" t="s">
        <v>8221</v>
      </c>
      <c r="E561">
        <v>0</v>
      </c>
    </row>
    <row r="562" spans="1:5" x14ac:dyDescent="0.35">
      <c r="A562" t="s">
        <v>8219</v>
      </c>
      <c r="B562">
        <v>2602</v>
      </c>
      <c r="D562" t="s">
        <v>8221</v>
      </c>
      <c r="E562">
        <v>0</v>
      </c>
    </row>
    <row r="563" spans="1:5" x14ac:dyDescent="0.35">
      <c r="A563" t="s">
        <v>8219</v>
      </c>
      <c r="B563">
        <v>248</v>
      </c>
      <c r="D563" t="s">
        <v>8221</v>
      </c>
      <c r="E563">
        <v>25</v>
      </c>
    </row>
    <row r="564" spans="1:5" x14ac:dyDescent="0.35">
      <c r="A564" t="s">
        <v>8219</v>
      </c>
      <c r="B564">
        <v>600</v>
      </c>
      <c r="D564" t="s">
        <v>8221</v>
      </c>
      <c r="E564">
        <v>8</v>
      </c>
    </row>
    <row r="565" spans="1:5" x14ac:dyDescent="0.35">
      <c r="A565" t="s">
        <v>8219</v>
      </c>
      <c r="B565">
        <v>293</v>
      </c>
      <c r="D565" t="s">
        <v>8221</v>
      </c>
      <c r="E565">
        <v>16</v>
      </c>
    </row>
    <row r="566" spans="1:5" x14ac:dyDescent="0.35">
      <c r="A566" t="s">
        <v>8219</v>
      </c>
      <c r="B566">
        <v>321</v>
      </c>
      <c r="D566" t="s">
        <v>8221</v>
      </c>
      <c r="E566">
        <v>3</v>
      </c>
    </row>
    <row r="567" spans="1:5" x14ac:dyDescent="0.35">
      <c r="A567" t="s">
        <v>8219</v>
      </c>
      <c r="B567">
        <v>81</v>
      </c>
      <c r="D567" t="s">
        <v>8221</v>
      </c>
      <c r="E567">
        <v>3</v>
      </c>
    </row>
    <row r="568" spans="1:5" x14ac:dyDescent="0.35">
      <c r="A568" t="s">
        <v>8219</v>
      </c>
      <c r="B568">
        <v>343</v>
      </c>
      <c r="D568" t="s">
        <v>8221</v>
      </c>
      <c r="E568">
        <v>2</v>
      </c>
    </row>
    <row r="569" spans="1:5" x14ac:dyDescent="0.35">
      <c r="A569" t="s">
        <v>8219</v>
      </c>
      <c r="B569">
        <v>336</v>
      </c>
      <c r="D569" t="s">
        <v>8221</v>
      </c>
      <c r="E569">
        <v>1</v>
      </c>
    </row>
    <row r="570" spans="1:5" x14ac:dyDescent="0.35">
      <c r="A570" t="s">
        <v>8219</v>
      </c>
      <c r="B570">
        <v>47</v>
      </c>
      <c r="D570" t="s">
        <v>8221</v>
      </c>
      <c r="E570">
        <v>0</v>
      </c>
    </row>
    <row r="571" spans="1:5" x14ac:dyDescent="0.35">
      <c r="A571" t="s">
        <v>8219</v>
      </c>
      <c r="B571">
        <v>76</v>
      </c>
      <c r="D571" t="s">
        <v>8221</v>
      </c>
      <c r="E571">
        <v>1</v>
      </c>
    </row>
    <row r="572" spans="1:5" x14ac:dyDescent="0.35">
      <c r="A572" t="s">
        <v>8219</v>
      </c>
      <c r="B572">
        <v>441</v>
      </c>
      <c r="D572" t="s">
        <v>8221</v>
      </c>
      <c r="E572">
        <v>19</v>
      </c>
    </row>
    <row r="573" spans="1:5" x14ac:dyDescent="0.35">
      <c r="A573" t="s">
        <v>8219</v>
      </c>
      <c r="B573">
        <v>916</v>
      </c>
      <c r="D573" t="s">
        <v>8221</v>
      </c>
      <c r="E573">
        <v>9</v>
      </c>
    </row>
    <row r="574" spans="1:5" x14ac:dyDescent="0.35">
      <c r="A574" t="s">
        <v>8219</v>
      </c>
      <c r="B574">
        <v>369</v>
      </c>
      <c r="D574" t="s">
        <v>8221</v>
      </c>
      <c r="E574">
        <v>1</v>
      </c>
    </row>
    <row r="575" spans="1:5" x14ac:dyDescent="0.35">
      <c r="A575" t="s">
        <v>8219</v>
      </c>
      <c r="B575">
        <v>20242</v>
      </c>
      <c r="D575" t="s">
        <v>8221</v>
      </c>
      <c r="E575">
        <v>0</v>
      </c>
    </row>
    <row r="576" spans="1:5" x14ac:dyDescent="0.35">
      <c r="A576" t="s">
        <v>8219</v>
      </c>
      <c r="B576">
        <v>71</v>
      </c>
      <c r="D576" t="s">
        <v>8221</v>
      </c>
      <c r="E576">
        <v>1</v>
      </c>
    </row>
    <row r="577" spans="1:5" x14ac:dyDescent="0.35">
      <c r="A577" t="s">
        <v>8219</v>
      </c>
      <c r="B577">
        <v>635</v>
      </c>
      <c r="D577" t="s">
        <v>8221</v>
      </c>
      <c r="E577">
        <v>5</v>
      </c>
    </row>
    <row r="578" spans="1:5" x14ac:dyDescent="0.35">
      <c r="A578" t="s">
        <v>8219</v>
      </c>
      <c r="B578">
        <v>885</v>
      </c>
      <c r="D578" t="s">
        <v>8221</v>
      </c>
      <c r="E578">
        <v>85</v>
      </c>
    </row>
    <row r="579" spans="1:5" x14ac:dyDescent="0.35">
      <c r="A579" t="s">
        <v>8219</v>
      </c>
      <c r="B579">
        <v>329</v>
      </c>
      <c r="D579" t="s">
        <v>8221</v>
      </c>
      <c r="E579">
        <v>3</v>
      </c>
    </row>
    <row r="580" spans="1:5" x14ac:dyDescent="0.35">
      <c r="A580" t="s">
        <v>8219</v>
      </c>
      <c r="B580">
        <v>71</v>
      </c>
      <c r="D580" t="s">
        <v>8221</v>
      </c>
      <c r="E580">
        <v>4</v>
      </c>
    </row>
    <row r="581" spans="1:5" x14ac:dyDescent="0.35">
      <c r="A581" t="s">
        <v>8219</v>
      </c>
      <c r="B581">
        <v>269</v>
      </c>
      <c r="D581" t="s">
        <v>8221</v>
      </c>
      <c r="E581">
        <v>3</v>
      </c>
    </row>
    <row r="582" spans="1:5" x14ac:dyDescent="0.35">
      <c r="A582" t="s">
        <v>8219</v>
      </c>
      <c r="B582">
        <v>104</v>
      </c>
      <c r="D582" t="s">
        <v>8221</v>
      </c>
      <c r="E582">
        <v>5</v>
      </c>
    </row>
    <row r="583" spans="1:5" x14ac:dyDescent="0.35">
      <c r="A583" t="s">
        <v>8219</v>
      </c>
      <c r="B583">
        <v>108</v>
      </c>
      <c r="D583" t="s">
        <v>8221</v>
      </c>
      <c r="E583">
        <v>17</v>
      </c>
    </row>
    <row r="584" spans="1:5" x14ac:dyDescent="0.35">
      <c r="A584" t="s">
        <v>8219</v>
      </c>
      <c r="B584">
        <v>38</v>
      </c>
      <c r="D584" t="s">
        <v>8221</v>
      </c>
      <c r="E584">
        <v>3</v>
      </c>
    </row>
    <row r="585" spans="1:5" x14ac:dyDescent="0.35">
      <c r="A585" t="s">
        <v>8219</v>
      </c>
      <c r="B585">
        <v>88</v>
      </c>
      <c r="D585" t="s">
        <v>8221</v>
      </c>
      <c r="E585">
        <v>2</v>
      </c>
    </row>
    <row r="586" spans="1:5" x14ac:dyDescent="0.35">
      <c r="A586" t="s">
        <v>8219</v>
      </c>
      <c r="B586">
        <v>82</v>
      </c>
      <c r="D586" t="s">
        <v>8221</v>
      </c>
      <c r="E586">
        <v>6</v>
      </c>
    </row>
    <row r="587" spans="1:5" x14ac:dyDescent="0.35">
      <c r="A587" t="s">
        <v>8219</v>
      </c>
      <c r="B587">
        <v>126</v>
      </c>
      <c r="D587" t="s">
        <v>8221</v>
      </c>
      <c r="E587">
        <v>0</v>
      </c>
    </row>
    <row r="588" spans="1:5" x14ac:dyDescent="0.35">
      <c r="A588" t="s">
        <v>8219</v>
      </c>
      <c r="B588">
        <v>133</v>
      </c>
      <c r="D588" t="s">
        <v>8221</v>
      </c>
      <c r="E588">
        <v>1</v>
      </c>
    </row>
    <row r="589" spans="1:5" x14ac:dyDescent="0.35">
      <c r="A589" t="s">
        <v>8219</v>
      </c>
      <c r="B589">
        <v>47</v>
      </c>
      <c r="D589" t="s">
        <v>8221</v>
      </c>
      <c r="E589">
        <v>3</v>
      </c>
    </row>
    <row r="590" spans="1:5" x14ac:dyDescent="0.35">
      <c r="A590" t="s">
        <v>8219</v>
      </c>
      <c r="B590">
        <v>58</v>
      </c>
      <c r="D590" t="s">
        <v>8221</v>
      </c>
      <c r="E590">
        <v>13</v>
      </c>
    </row>
    <row r="591" spans="1:5" x14ac:dyDescent="0.35">
      <c r="A591" t="s">
        <v>8219</v>
      </c>
      <c r="B591">
        <v>32</v>
      </c>
      <c r="D591" t="s">
        <v>8221</v>
      </c>
      <c r="E591">
        <v>1</v>
      </c>
    </row>
    <row r="592" spans="1:5" x14ac:dyDescent="0.35">
      <c r="A592" t="s">
        <v>8219</v>
      </c>
      <c r="B592">
        <v>37</v>
      </c>
      <c r="D592" t="s">
        <v>8221</v>
      </c>
      <c r="E592">
        <v>1</v>
      </c>
    </row>
    <row r="593" spans="1:5" x14ac:dyDescent="0.35">
      <c r="A593" t="s">
        <v>8219</v>
      </c>
      <c r="B593">
        <v>87</v>
      </c>
      <c r="D593" t="s">
        <v>8221</v>
      </c>
      <c r="E593">
        <v>9</v>
      </c>
    </row>
    <row r="594" spans="1:5" x14ac:dyDescent="0.35">
      <c r="A594" t="s">
        <v>8219</v>
      </c>
      <c r="B594">
        <v>15</v>
      </c>
      <c r="D594" t="s">
        <v>8221</v>
      </c>
      <c r="E594">
        <v>0</v>
      </c>
    </row>
    <row r="595" spans="1:5" x14ac:dyDescent="0.35">
      <c r="A595" t="s">
        <v>8219</v>
      </c>
      <c r="B595">
        <v>27</v>
      </c>
      <c r="D595" t="s">
        <v>8221</v>
      </c>
      <c r="E595">
        <v>2</v>
      </c>
    </row>
    <row r="596" spans="1:5" x14ac:dyDescent="0.35">
      <c r="A596" t="s">
        <v>8219</v>
      </c>
      <c r="B596">
        <v>19</v>
      </c>
      <c r="D596" t="s">
        <v>8221</v>
      </c>
      <c r="E596">
        <v>1</v>
      </c>
    </row>
    <row r="597" spans="1:5" x14ac:dyDescent="0.35">
      <c r="A597" t="s">
        <v>8219</v>
      </c>
      <c r="B597">
        <v>17</v>
      </c>
      <c r="D597" t="s">
        <v>8221</v>
      </c>
      <c r="E597">
        <v>10</v>
      </c>
    </row>
    <row r="598" spans="1:5" x14ac:dyDescent="0.35">
      <c r="A598" t="s">
        <v>8219</v>
      </c>
      <c r="B598">
        <v>26</v>
      </c>
      <c r="D598" t="s">
        <v>8221</v>
      </c>
      <c r="E598">
        <v>3</v>
      </c>
    </row>
    <row r="599" spans="1:5" x14ac:dyDescent="0.35">
      <c r="A599" t="s">
        <v>8219</v>
      </c>
      <c r="B599">
        <v>28</v>
      </c>
      <c r="D599" t="s">
        <v>8221</v>
      </c>
      <c r="E599">
        <v>2</v>
      </c>
    </row>
    <row r="600" spans="1:5" x14ac:dyDescent="0.35">
      <c r="A600" t="s">
        <v>8219</v>
      </c>
      <c r="B600">
        <v>37</v>
      </c>
      <c r="D600" t="s">
        <v>8221</v>
      </c>
      <c r="E600">
        <v>2</v>
      </c>
    </row>
    <row r="601" spans="1:5" x14ac:dyDescent="0.35">
      <c r="A601" t="s">
        <v>8219</v>
      </c>
      <c r="B601">
        <v>128</v>
      </c>
      <c r="D601" t="s">
        <v>8221</v>
      </c>
      <c r="E601">
        <v>1</v>
      </c>
    </row>
    <row r="602" spans="1:5" x14ac:dyDescent="0.35">
      <c r="A602" t="s">
        <v>8219</v>
      </c>
      <c r="B602">
        <v>10</v>
      </c>
      <c r="D602" t="s">
        <v>8221</v>
      </c>
      <c r="E602">
        <v>14</v>
      </c>
    </row>
    <row r="603" spans="1:5" x14ac:dyDescent="0.35">
      <c r="A603" t="s">
        <v>8219</v>
      </c>
      <c r="B603">
        <v>83</v>
      </c>
      <c r="D603" t="s">
        <v>8221</v>
      </c>
      <c r="E603">
        <v>0</v>
      </c>
    </row>
    <row r="604" spans="1:5" x14ac:dyDescent="0.35">
      <c r="A604" t="s">
        <v>8219</v>
      </c>
      <c r="B604">
        <v>46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81</v>
      </c>
      <c r="D606" t="s">
        <v>8221</v>
      </c>
      <c r="E606">
        <v>3</v>
      </c>
    </row>
    <row r="607" spans="1:5" x14ac:dyDescent="0.35">
      <c r="A607" t="s">
        <v>8219</v>
      </c>
      <c r="B607">
        <v>32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168</v>
      </c>
      <c r="D610" t="s">
        <v>8221</v>
      </c>
      <c r="E610">
        <v>0</v>
      </c>
    </row>
    <row r="611" spans="1:5" x14ac:dyDescent="0.35">
      <c r="A611" t="s">
        <v>8219</v>
      </c>
      <c r="B611">
        <v>34</v>
      </c>
      <c r="D611" t="s">
        <v>8221</v>
      </c>
      <c r="E611">
        <v>10</v>
      </c>
    </row>
    <row r="612" spans="1:5" x14ac:dyDescent="0.35">
      <c r="A612" t="s">
        <v>8219</v>
      </c>
      <c r="B612">
        <v>48</v>
      </c>
      <c r="D612" t="s">
        <v>8221</v>
      </c>
      <c r="E612">
        <v>11</v>
      </c>
    </row>
    <row r="613" spans="1:5" x14ac:dyDescent="0.35">
      <c r="A613" t="s">
        <v>8219</v>
      </c>
      <c r="B613">
        <v>48</v>
      </c>
      <c r="D613" t="s">
        <v>8221</v>
      </c>
      <c r="E613">
        <v>2</v>
      </c>
    </row>
    <row r="614" spans="1:5" x14ac:dyDescent="0.35">
      <c r="A614" t="s">
        <v>8219</v>
      </c>
      <c r="B614">
        <v>221</v>
      </c>
      <c r="D614" t="s">
        <v>8221</v>
      </c>
      <c r="E614">
        <v>2</v>
      </c>
    </row>
    <row r="615" spans="1:5" x14ac:dyDescent="0.35">
      <c r="A615" t="s">
        <v>8219</v>
      </c>
      <c r="B615">
        <v>107</v>
      </c>
      <c r="D615" t="s">
        <v>8221</v>
      </c>
      <c r="E615">
        <v>22</v>
      </c>
    </row>
    <row r="616" spans="1:5" x14ac:dyDescent="0.35">
      <c r="A616" t="s">
        <v>8219</v>
      </c>
      <c r="B616">
        <v>45</v>
      </c>
      <c r="D616" t="s">
        <v>8221</v>
      </c>
      <c r="E616">
        <v>8</v>
      </c>
    </row>
    <row r="617" spans="1:5" x14ac:dyDescent="0.35">
      <c r="A617" t="s">
        <v>8219</v>
      </c>
      <c r="B617">
        <v>36</v>
      </c>
      <c r="D617" t="s">
        <v>8221</v>
      </c>
      <c r="E617">
        <v>6</v>
      </c>
    </row>
    <row r="618" spans="1:5" x14ac:dyDescent="0.35">
      <c r="A618" t="s">
        <v>8219</v>
      </c>
      <c r="B618">
        <v>101</v>
      </c>
      <c r="D618" t="s">
        <v>8221</v>
      </c>
      <c r="E618">
        <v>1</v>
      </c>
    </row>
    <row r="619" spans="1:5" x14ac:dyDescent="0.35">
      <c r="A619" t="s">
        <v>8219</v>
      </c>
      <c r="B619">
        <v>62</v>
      </c>
      <c r="D619" t="s">
        <v>8221</v>
      </c>
      <c r="E619">
        <v>3</v>
      </c>
    </row>
    <row r="620" spans="1:5" x14ac:dyDescent="0.35">
      <c r="A620" t="s">
        <v>8219</v>
      </c>
      <c r="B620">
        <v>32</v>
      </c>
      <c r="D620" t="s">
        <v>8221</v>
      </c>
      <c r="E620">
        <v>0</v>
      </c>
    </row>
    <row r="621" spans="1:5" x14ac:dyDescent="0.35">
      <c r="A621" t="s">
        <v>8219</v>
      </c>
      <c r="B621">
        <v>89</v>
      </c>
      <c r="D621" t="s">
        <v>8221</v>
      </c>
      <c r="E621">
        <v>0</v>
      </c>
    </row>
    <row r="622" spans="1:5" x14ac:dyDescent="0.35">
      <c r="A622" t="s">
        <v>8219</v>
      </c>
      <c r="B622">
        <v>93</v>
      </c>
      <c r="D622" t="s">
        <v>8221</v>
      </c>
      <c r="E622">
        <v>0</v>
      </c>
    </row>
    <row r="623" spans="1:5" x14ac:dyDescent="0.35">
      <c r="A623" t="s">
        <v>8219</v>
      </c>
      <c r="B623">
        <v>98</v>
      </c>
      <c r="D623" t="s">
        <v>8221</v>
      </c>
      <c r="E623">
        <v>0</v>
      </c>
    </row>
    <row r="624" spans="1:5" x14ac:dyDescent="0.35">
      <c r="A624" t="s">
        <v>8219</v>
      </c>
      <c r="B624">
        <v>82</v>
      </c>
      <c r="D624" t="s">
        <v>8221</v>
      </c>
      <c r="E624">
        <v>0</v>
      </c>
    </row>
    <row r="625" spans="1:5" x14ac:dyDescent="0.35">
      <c r="A625" t="s">
        <v>8219</v>
      </c>
      <c r="B625">
        <v>116</v>
      </c>
      <c r="D625" t="s">
        <v>8221</v>
      </c>
      <c r="E625">
        <v>3</v>
      </c>
    </row>
    <row r="626" spans="1:5" x14ac:dyDescent="0.35">
      <c r="A626" t="s">
        <v>8219</v>
      </c>
      <c r="B626">
        <v>52</v>
      </c>
      <c r="D626" t="s">
        <v>8221</v>
      </c>
      <c r="E626">
        <v>0</v>
      </c>
    </row>
    <row r="627" spans="1:5" x14ac:dyDescent="0.35">
      <c r="A627" t="s">
        <v>8219</v>
      </c>
      <c r="B627">
        <v>23</v>
      </c>
      <c r="D627" t="s">
        <v>8221</v>
      </c>
      <c r="E627">
        <v>0</v>
      </c>
    </row>
    <row r="628" spans="1:5" x14ac:dyDescent="0.35">
      <c r="A628" t="s">
        <v>8219</v>
      </c>
      <c r="B628">
        <v>77</v>
      </c>
      <c r="D628" t="s">
        <v>8221</v>
      </c>
      <c r="E628">
        <v>1</v>
      </c>
    </row>
    <row r="629" spans="1:5" x14ac:dyDescent="0.35">
      <c r="A629" t="s">
        <v>8219</v>
      </c>
      <c r="B629">
        <v>34</v>
      </c>
      <c r="D629" t="s">
        <v>8221</v>
      </c>
      <c r="E629">
        <v>6</v>
      </c>
    </row>
    <row r="630" spans="1:5" x14ac:dyDescent="0.35">
      <c r="A630" t="s">
        <v>8219</v>
      </c>
      <c r="B630">
        <v>67</v>
      </c>
      <c r="D630" t="s">
        <v>8221</v>
      </c>
      <c r="E630">
        <v>1</v>
      </c>
    </row>
    <row r="631" spans="1:5" x14ac:dyDescent="0.35">
      <c r="A631" t="s">
        <v>8219</v>
      </c>
      <c r="B631">
        <v>70</v>
      </c>
      <c r="D631" t="s">
        <v>8221</v>
      </c>
      <c r="E631">
        <v>2</v>
      </c>
    </row>
    <row r="632" spans="1:5" x14ac:dyDescent="0.35">
      <c r="A632" t="s">
        <v>8219</v>
      </c>
      <c r="B632">
        <v>89</v>
      </c>
      <c r="D632" t="s">
        <v>8221</v>
      </c>
      <c r="E632">
        <v>0</v>
      </c>
    </row>
    <row r="633" spans="1:5" x14ac:dyDescent="0.35">
      <c r="A633" t="s">
        <v>8219</v>
      </c>
      <c r="B633">
        <v>107</v>
      </c>
      <c r="D633" t="s">
        <v>8221</v>
      </c>
      <c r="E633">
        <v>3</v>
      </c>
    </row>
    <row r="634" spans="1:5" x14ac:dyDescent="0.35">
      <c r="A634" t="s">
        <v>8219</v>
      </c>
      <c r="B634">
        <v>159</v>
      </c>
      <c r="D634" t="s">
        <v>8221</v>
      </c>
      <c r="E634">
        <v>3</v>
      </c>
    </row>
    <row r="635" spans="1:5" x14ac:dyDescent="0.35">
      <c r="A635" t="s">
        <v>8219</v>
      </c>
      <c r="B635">
        <v>181</v>
      </c>
      <c r="D635" t="s">
        <v>8221</v>
      </c>
      <c r="E635">
        <v>0</v>
      </c>
    </row>
    <row r="636" spans="1:5" x14ac:dyDescent="0.35">
      <c r="A636" t="s">
        <v>8219</v>
      </c>
      <c r="B636">
        <v>131</v>
      </c>
      <c r="D636" t="s">
        <v>8221</v>
      </c>
      <c r="E636">
        <v>6</v>
      </c>
    </row>
    <row r="637" spans="1:5" x14ac:dyDescent="0.35">
      <c r="A637" t="s">
        <v>8219</v>
      </c>
      <c r="B637">
        <v>125</v>
      </c>
      <c r="D637" t="s">
        <v>8221</v>
      </c>
      <c r="E637">
        <v>0</v>
      </c>
    </row>
    <row r="638" spans="1:5" x14ac:dyDescent="0.35">
      <c r="A638" t="s">
        <v>8219</v>
      </c>
      <c r="B638">
        <v>61</v>
      </c>
      <c r="D638" t="s">
        <v>8221</v>
      </c>
      <c r="E638">
        <v>19</v>
      </c>
    </row>
    <row r="639" spans="1:5" x14ac:dyDescent="0.35">
      <c r="A639" t="s">
        <v>8219</v>
      </c>
      <c r="B639">
        <v>90</v>
      </c>
      <c r="D639" t="s">
        <v>8221</v>
      </c>
      <c r="E639">
        <v>1</v>
      </c>
    </row>
    <row r="640" spans="1:5" x14ac:dyDescent="0.35">
      <c r="A640" t="s">
        <v>8219</v>
      </c>
      <c r="B640">
        <v>35</v>
      </c>
      <c r="D640" t="s">
        <v>8221</v>
      </c>
      <c r="E640">
        <v>2</v>
      </c>
    </row>
    <row r="641" spans="1:5" x14ac:dyDescent="0.35">
      <c r="A641" t="s">
        <v>8219</v>
      </c>
      <c r="B641">
        <v>90</v>
      </c>
      <c r="D641" t="s">
        <v>8221</v>
      </c>
      <c r="E641">
        <v>0</v>
      </c>
    </row>
    <row r="642" spans="1:5" x14ac:dyDescent="0.35">
      <c r="A642" t="s">
        <v>8219</v>
      </c>
      <c r="B642">
        <v>4</v>
      </c>
      <c r="D642" t="s">
        <v>8221</v>
      </c>
      <c r="E642">
        <v>11</v>
      </c>
    </row>
    <row r="643" spans="1:5" x14ac:dyDescent="0.35">
      <c r="A643" t="s">
        <v>8219</v>
      </c>
      <c r="B643">
        <v>120</v>
      </c>
      <c r="D643" t="s">
        <v>8221</v>
      </c>
      <c r="E643">
        <v>0</v>
      </c>
    </row>
    <row r="644" spans="1:5" x14ac:dyDescent="0.35">
      <c r="A644" t="s">
        <v>8219</v>
      </c>
      <c r="B644">
        <v>14</v>
      </c>
      <c r="D644" t="s">
        <v>8221</v>
      </c>
      <c r="E644">
        <v>0</v>
      </c>
    </row>
    <row r="645" spans="1:5" x14ac:dyDescent="0.35">
      <c r="A645" t="s">
        <v>8219</v>
      </c>
      <c r="B645">
        <v>27</v>
      </c>
      <c r="D645" t="s">
        <v>8221</v>
      </c>
      <c r="E645">
        <v>1</v>
      </c>
    </row>
    <row r="646" spans="1:5" x14ac:dyDescent="0.35">
      <c r="A646" t="s">
        <v>8219</v>
      </c>
      <c r="B646">
        <v>49</v>
      </c>
      <c r="D646" t="s">
        <v>8221</v>
      </c>
      <c r="E646">
        <v>3</v>
      </c>
    </row>
    <row r="647" spans="1:5" x14ac:dyDescent="0.35">
      <c r="A647" t="s">
        <v>8219</v>
      </c>
      <c r="B647">
        <v>102</v>
      </c>
      <c r="D647" t="s">
        <v>8221</v>
      </c>
      <c r="E647">
        <v>1</v>
      </c>
    </row>
    <row r="648" spans="1:5" x14ac:dyDescent="0.35">
      <c r="A648" t="s">
        <v>8219</v>
      </c>
      <c r="B648">
        <v>3</v>
      </c>
      <c r="D648" t="s">
        <v>8221</v>
      </c>
      <c r="E648">
        <v>15</v>
      </c>
    </row>
    <row r="649" spans="1:5" x14ac:dyDescent="0.35">
      <c r="A649" t="s">
        <v>8219</v>
      </c>
      <c r="B649">
        <v>25</v>
      </c>
      <c r="D649" t="s">
        <v>8221</v>
      </c>
      <c r="E649">
        <v>2</v>
      </c>
    </row>
    <row r="650" spans="1:5" x14ac:dyDescent="0.35">
      <c r="A650" t="s">
        <v>8219</v>
      </c>
      <c r="B650">
        <v>118</v>
      </c>
      <c r="D650" t="s">
        <v>8221</v>
      </c>
      <c r="E650">
        <v>1</v>
      </c>
    </row>
    <row r="651" spans="1:5" x14ac:dyDescent="0.35">
      <c r="A651" t="s">
        <v>8219</v>
      </c>
      <c r="B651">
        <v>57</v>
      </c>
      <c r="D651" t="s">
        <v>8221</v>
      </c>
      <c r="E651">
        <v>1</v>
      </c>
    </row>
    <row r="652" spans="1:5" x14ac:dyDescent="0.35">
      <c r="A652" t="s">
        <v>8219</v>
      </c>
      <c r="B652">
        <v>11</v>
      </c>
      <c r="D652" t="s">
        <v>8221</v>
      </c>
      <c r="E652">
        <v>0</v>
      </c>
    </row>
    <row r="653" spans="1:5" x14ac:dyDescent="0.35">
      <c r="A653" t="s">
        <v>8219</v>
      </c>
      <c r="B653">
        <v>33</v>
      </c>
      <c r="D653" t="s">
        <v>8221</v>
      </c>
      <c r="E653">
        <v>1</v>
      </c>
    </row>
    <row r="654" spans="1:5" x14ac:dyDescent="0.35">
      <c r="A654" t="s">
        <v>8219</v>
      </c>
      <c r="B654">
        <v>40</v>
      </c>
      <c r="D654" t="s">
        <v>8221</v>
      </c>
      <c r="E654">
        <v>11</v>
      </c>
    </row>
    <row r="655" spans="1:5" x14ac:dyDescent="0.35">
      <c r="A655" t="s">
        <v>8219</v>
      </c>
      <c r="B655">
        <v>50</v>
      </c>
      <c r="D655" t="s">
        <v>8221</v>
      </c>
      <c r="E655">
        <v>0</v>
      </c>
    </row>
    <row r="656" spans="1:5" x14ac:dyDescent="0.35">
      <c r="A656" t="s">
        <v>8219</v>
      </c>
      <c r="B656">
        <v>38</v>
      </c>
      <c r="D656" t="s">
        <v>8221</v>
      </c>
      <c r="E656">
        <v>1</v>
      </c>
    </row>
    <row r="657" spans="1:5" x14ac:dyDescent="0.35">
      <c r="A657" t="s">
        <v>8219</v>
      </c>
      <c r="B657">
        <v>96</v>
      </c>
      <c r="D657" t="s">
        <v>8221</v>
      </c>
      <c r="E657">
        <v>6</v>
      </c>
    </row>
    <row r="658" spans="1:5" x14ac:dyDescent="0.35">
      <c r="A658" t="s">
        <v>8219</v>
      </c>
      <c r="B658">
        <v>48</v>
      </c>
      <c r="D658" t="s">
        <v>8221</v>
      </c>
      <c r="E658">
        <v>7</v>
      </c>
    </row>
    <row r="659" spans="1:5" x14ac:dyDescent="0.35">
      <c r="A659" t="s">
        <v>8219</v>
      </c>
      <c r="B659">
        <v>33</v>
      </c>
      <c r="D659" t="s">
        <v>8221</v>
      </c>
      <c r="E659">
        <v>0</v>
      </c>
    </row>
    <row r="660" spans="1:5" x14ac:dyDescent="0.35">
      <c r="A660" t="s">
        <v>8219</v>
      </c>
      <c r="B660">
        <v>226</v>
      </c>
      <c r="D660" t="s">
        <v>8221</v>
      </c>
      <c r="E660">
        <v>16</v>
      </c>
    </row>
    <row r="661" spans="1:5" x14ac:dyDescent="0.35">
      <c r="A661" t="s">
        <v>8219</v>
      </c>
      <c r="B661">
        <v>14</v>
      </c>
      <c r="D661" t="s">
        <v>8221</v>
      </c>
      <c r="E661">
        <v>0</v>
      </c>
    </row>
    <row r="662" spans="1:5" x14ac:dyDescent="0.35">
      <c r="A662" t="s">
        <v>8219</v>
      </c>
      <c r="B662">
        <v>20</v>
      </c>
      <c r="D662" t="s">
        <v>8221</v>
      </c>
      <c r="E662">
        <v>0</v>
      </c>
    </row>
    <row r="663" spans="1:5" x14ac:dyDescent="0.35">
      <c r="A663" t="s">
        <v>8219</v>
      </c>
      <c r="B663">
        <v>25</v>
      </c>
      <c r="D663" t="s">
        <v>8221</v>
      </c>
      <c r="E663">
        <v>0</v>
      </c>
    </row>
    <row r="664" spans="1:5" x14ac:dyDescent="0.35">
      <c r="A664" t="s">
        <v>8219</v>
      </c>
      <c r="B664">
        <v>90</v>
      </c>
      <c r="D664" t="s">
        <v>8221</v>
      </c>
      <c r="E664">
        <v>12</v>
      </c>
    </row>
    <row r="665" spans="1:5" x14ac:dyDescent="0.35">
      <c r="A665" t="s">
        <v>8219</v>
      </c>
      <c r="B665">
        <v>11</v>
      </c>
      <c r="D665" t="s">
        <v>8221</v>
      </c>
      <c r="E665">
        <v>1</v>
      </c>
    </row>
    <row r="666" spans="1:5" x14ac:dyDescent="0.35">
      <c r="A666" t="s">
        <v>8219</v>
      </c>
      <c r="B666">
        <v>55</v>
      </c>
      <c r="D666" t="s">
        <v>8221</v>
      </c>
      <c r="E666">
        <v>3</v>
      </c>
    </row>
    <row r="667" spans="1:5" x14ac:dyDescent="0.35">
      <c r="A667" t="s">
        <v>8219</v>
      </c>
      <c r="B667">
        <v>30</v>
      </c>
      <c r="D667" t="s">
        <v>8221</v>
      </c>
      <c r="E667">
        <v>1</v>
      </c>
    </row>
    <row r="668" spans="1:5" x14ac:dyDescent="0.35">
      <c r="A668" t="s">
        <v>8219</v>
      </c>
      <c r="B668">
        <v>28</v>
      </c>
      <c r="D668" t="s">
        <v>8221</v>
      </c>
      <c r="E668">
        <v>4</v>
      </c>
    </row>
    <row r="669" spans="1:5" x14ac:dyDescent="0.35">
      <c r="A669" t="s">
        <v>8219</v>
      </c>
      <c r="B669">
        <v>56</v>
      </c>
      <c r="D669" t="s">
        <v>8221</v>
      </c>
      <c r="E669">
        <v>1</v>
      </c>
    </row>
    <row r="670" spans="1:5" x14ac:dyDescent="0.35">
      <c r="A670" t="s">
        <v>8219</v>
      </c>
      <c r="B670">
        <v>19</v>
      </c>
      <c r="D670" t="s">
        <v>8221</v>
      </c>
      <c r="E670">
        <v>3</v>
      </c>
    </row>
    <row r="671" spans="1:5" x14ac:dyDescent="0.35">
      <c r="A671" t="s">
        <v>8219</v>
      </c>
      <c r="B671">
        <v>70</v>
      </c>
      <c r="D671" t="s">
        <v>8221</v>
      </c>
      <c r="E671">
        <v>1</v>
      </c>
    </row>
    <row r="672" spans="1:5" x14ac:dyDescent="0.35">
      <c r="A672" t="s">
        <v>8219</v>
      </c>
      <c r="B672">
        <v>81</v>
      </c>
      <c r="D672" t="s">
        <v>8221</v>
      </c>
      <c r="E672">
        <v>0</v>
      </c>
    </row>
    <row r="673" spans="1:5" x14ac:dyDescent="0.35">
      <c r="A673" t="s">
        <v>8219</v>
      </c>
      <c r="B673">
        <v>32</v>
      </c>
      <c r="D673" t="s">
        <v>8221</v>
      </c>
      <c r="E673">
        <v>12</v>
      </c>
    </row>
    <row r="674" spans="1:5" x14ac:dyDescent="0.35">
      <c r="A674" t="s">
        <v>8219</v>
      </c>
      <c r="B674">
        <v>26</v>
      </c>
      <c r="D674" t="s">
        <v>8221</v>
      </c>
      <c r="E674">
        <v>0</v>
      </c>
    </row>
    <row r="675" spans="1:5" x14ac:dyDescent="0.35">
      <c r="A675" t="s">
        <v>8219</v>
      </c>
      <c r="B675">
        <v>105</v>
      </c>
      <c r="D675" t="s">
        <v>8221</v>
      </c>
      <c r="E675">
        <v>1</v>
      </c>
    </row>
    <row r="676" spans="1:5" x14ac:dyDescent="0.35">
      <c r="A676" t="s">
        <v>8219</v>
      </c>
      <c r="B676">
        <v>29</v>
      </c>
      <c r="D676" t="s">
        <v>8221</v>
      </c>
      <c r="E676">
        <v>0</v>
      </c>
    </row>
    <row r="677" spans="1:5" x14ac:dyDescent="0.35">
      <c r="A677" t="s">
        <v>8219</v>
      </c>
      <c r="B677">
        <v>8</v>
      </c>
      <c r="D677" t="s">
        <v>8221</v>
      </c>
      <c r="E677">
        <v>0</v>
      </c>
    </row>
    <row r="678" spans="1:5" x14ac:dyDescent="0.35">
      <c r="A678" t="s">
        <v>8219</v>
      </c>
      <c r="B678">
        <v>89</v>
      </c>
      <c r="D678" t="s">
        <v>8221</v>
      </c>
      <c r="E678">
        <v>2</v>
      </c>
    </row>
    <row r="679" spans="1:5" x14ac:dyDescent="0.35">
      <c r="A679" t="s">
        <v>8219</v>
      </c>
      <c r="B679">
        <v>44</v>
      </c>
      <c r="D679" t="s">
        <v>8221</v>
      </c>
      <c r="E679">
        <v>92</v>
      </c>
    </row>
    <row r="680" spans="1:5" x14ac:dyDescent="0.35">
      <c r="A680" t="s">
        <v>8219</v>
      </c>
      <c r="B680">
        <v>246</v>
      </c>
      <c r="D680" t="s">
        <v>8221</v>
      </c>
      <c r="E680">
        <v>0</v>
      </c>
    </row>
    <row r="681" spans="1:5" x14ac:dyDescent="0.35">
      <c r="A681" t="s">
        <v>8219</v>
      </c>
      <c r="B681">
        <v>120</v>
      </c>
      <c r="D681" t="s">
        <v>8221</v>
      </c>
      <c r="E681">
        <v>3</v>
      </c>
    </row>
    <row r="682" spans="1:5" x14ac:dyDescent="0.35">
      <c r="A682" t="s">
        <v>8219</v>
      </c>
      <c r="B682">
        <v>26</v>
      </c>
      <c r="D682" t="s">
        <v>8221</v>
      </c>
      <c r="E682">
        <v>10</v>
      </c>
    </row>
    <row r="683" spans="1:5" x14ac:dyDescent="0.35">
      <c r="A683" t="s">
        <v>8219</v>
      </c>
      <c r="B683">
        <v>45</v>
      </c>
      <c r="D683" t="s">
        <v>8221</v>
      </c>
      <c r="E683">
        <v>7</v>
      </c>
    </row>
    <row r="684" spans="1:5" x14ac:dyDescent="0.35">
      <c r="A684" t="s">
        <v>8219</v>
      </c>
      <c r="B684">
        <v>20</v>
      </c>
      <c r="D684" t="s">
        <v>8221</v>
      </c>
      <c r="E684">
        <v>3</v>
      </c>
    </row>
    <row r="685" spans="1:5" x14ac:dyDescent="0.35">
      <c r="A685" t="s">
        <v>8219</v>
      </c>
      <c r="B685">
        <v>47</v>
      </c>
      <c r="D685" t="s">
        <v>8221</v>
      </c>
      <c r="E685">
        <v>0</v>
      </c>
    </row>
    <row r="686" spans="1:5" x14ac:dyDescent="0.35">
      <c r="A686" t="s">
        <v>8219</v>
      </c>
      <c r="B686">
        <v>13</v>
      </c>
      <c r="D686" t="s">
        <v>8221</v>
      </c>
      <c r="E686">
        <v>1</v>
      </c>
    </row>
    <row r="687" spans="1:5" x14ac:dyDescent="0.35">
      <c r="A687" t="s">
        <v>8219</v>
      </c>
      <c r="B687">
        <v>183</v>
      </c>
      <c r="D687" t="s">
        <v>8221</v>
      </c>
      <c r="E687">
        <v>0</v>
      </c>
    </row>
    <row r="688" spans="1:5" x14ac:dyDescent="0.35">
      <c r="A688" t="s">
        <v>8219</v>
      </c>
      <c r="B688">
        <v>21</v>
      </c>
      <c r="D688" t="s">
        <v>8221</v>
      </c>
      <c r="E688">
        <v>9</v>
      </c>
    </row>
    <row r="689" spans="1:5" x14ac:dyDescent="0.35">
      <c r="A689" t="s">
        <v>8219</v>
      </c>
      <c r="B689">
        <v>42</v>
      </c>
      <c r="D689" t="s">
        <v>8221</v>
      </c>
      <c r="E689">
        <v>2</v>
      </c>
    </row>
    <row r="690" spans="1:5" x14ac:dyDescent="0.35">
      <c r="A690" t="s">
        <v>8219</v>
      </c>
      <c r="B690">
        <v>54</v>
      </c>
      <c r="D690" t="s">
        <v>8221</v>
      </c>
      <c r="E690">
        <v>1</v>
      </c>
    </row>
    <row r="691" spans="1:5" x14ac:dyDescent="0.35">
      <c r="A691" t="s">
        <v>8219</v>
      </c>
      <c r="B691">
        <v>38</v>
      </c>
      <c r="D691" t="s">
        <v>8221</v>
      </c>
      <c r="E691">
        <v>2</v>
      </c>
    </row>
    <row r="692" spans="1:5" x14ac:dyDescent="0.35">
      <c r="A692" t="s">
        <v>8219</v>
      </c>
      <c r="B692">
        <v>64</v>
      </c>
      <c r="D692" t="s">
        <v>8221</v>
      </c>
      <c r="E692">
        <v>11</v>
      </c>
    </row>
    <row r="693" spans="1:5" x14ac:dyDescent="0.35">
      <c r="A693" t="s">
        <v>8219</v>
      </c>
      <c r="B693">
        <v>13</v>
      </c>
      <c r="D693" t="s">
        <v>8221</v>
      </c>
      <c r="E693">
        <v>0</v>
      </c>
    </row>
    <row r="694" spans="1:5" x14ac:dyDescent="0.35">
      <c r="A694" t="s">
        <v>8219</v>
      </c>
      <c r="B694">
        <v>33</v>
      </c>
      <c r="D694" t="s">
        <v>8221</v>
      </c>
      <c r="E694">
        <v>0</v>
      </c>
    </row>
    <row r="695" spans="1:5" x14ac:dyDescent="0.35">
      <c r="A695" t="s">
        <v>8219</v>
      </c>
      <c r="B695">
        <v>52</v>
      </c>
      <c r="D695" t="s">
        <v>8221</v>
      </c>
      <c r="E695">
        <v>9</v>
      </c>
    </row>
    <row r="696" spans="1:5" x14ac:dyDescent="0.35">
      <c r="A696" t="s">
        <v>8219</v>
      </c>
      <c r="B696">
        <v>107</v>
      </c>
      <c r="D696" t="s">
        <v>8221</v>
      </c>
      <c r="E696">
        <v>0</v>
      </c>
    </row>
    <row r="697" spans="1:5" x14ac:dyDescent="0.35">
      <c r="A697" t="s">
        <v>8219</v>
      </c>
      <c r="B697">
        <v>11</v>
      </c>
      <c r="D697" t="s">
        <v>8221</v>
      </c>
      <c r="E697">
        <v>4</v>
      </c>
    </row>
    <row r="698" spans="1:5" x14ac:dyDescent="0.35">
      <c r="A698" t="s">
        <v>8219</v>
      </c>
      <c r="B698">
        <v>34</v>
      </c>
      <c r="D698" t="s">
        <v>8221</v>
      </c>
      <c r="E698">
        <v>1</v>
      </c>
    </row>
    <row r="699" spans="1:5" x14ac:dyDescent="0.35">
      <c r="A699" t="s">
        <v>8219</v>
      </c>
      <c r="B699">
        <v>75</v>
      </c>
      <c r="D699" t="s">
        <v>8221</v>
      </c>
      <c r="E699">
        <v>2</v>
      </c>
    </row>
    <row r="700" spans="1:5" x14ac:dyDescent="0.35">
      <c r="A700" t="s">
        <v>8219</v>
      </c>
      <c r="B700">
        <v>26</v>
      </c>
      <c r="D700" t="s">
        <v>8221</v>
      </c>
      <c r="E700">
        <v>0</v>
      </c>
    </row>
    <row r="701" spans="1:5" x14ac:dyDescent="0.35">
      <c r="A701" t="s">
        <v>8219</v>
      </c>
      <c r="B701">
        <v>50</v>
      </c>
      <c r="D701" t="s">
        <v>8221</v>
      </c>
      <c r="E701">
        <v>1</v>
      </c>
    </row>
    <row r="702" spans="1:5" x14ac:dyDescent="0.35">
      <c r="A702" t="s">
        <v>8219</v>
      </c>
      <c r="B702">
        <v>80</v>
      </c>
      <c r="D702" t="s">
        <v>8221</v>
      </c>
      <c r="E702">
        <v>17</v>
      </c>
    </row>
    <row r="703" spans="1:5" x14ac:dyDescent="0.35">
      <c r="A703" t="s">
        <v>8219</v>
      </c>
      <c r="B703">
        <v>110</v>
      </c>
      <c r="D703" t="s">
        <v>8221</v>
      </c>
      <c r="E703">
        <v>2</v>
      </c>
    </row>
    <row r="704" spans="1:5" x14ac:dyDescent="0.35">
      <c r="A704" t="s">
        <v>8219</v>
      </c>
      <c r="B704">
        <v>77</v>
      </c>
      <c r="D704" t="s">
        <v>8221</v>
      </c>
      <c r="E704">
        <v>3</v>
      </c>
    </row>
    <row r="705" spans="1:5" x14ac:dyDescent="0.35">
      <c r="A705" t="s">
        <v>8219</v>
      </c>
      <c r="B705">
        <v>50</v>
      </c>
      <c r="D705" t="s">
        <v>8221</v>
      </c>
      <c r="E705">
        <v>41</v>
      </c>
    </row>
    <row r="706" spans="1:5" x14ac:dyDescent="0.35">
      <c r="A706" t="s">
        <v>8219</v>
      </c>
      <c r="B706">
        <v>145</v>
      </c>
      <c r="D706" t="s">
        <v>8221</v>
      </c>
      <c r="E706">
        <v>2</v>
      </c>
    </row>
    <row r="707" spans="1:5" x14ac:dyDescent="0.35">
      <c r="A707" t="s">
        <v>8219</v>
      </c>
      <c r="B707">
        <v>29</v>
      </c>
      <c r="D707" t="s">
        <v>8221</v>
      </c>
      <c r="E707">
        <v>3</v>
      </c>
    </row>
    <row r="708" spans="1:5" x14ac:dyDescent="0.35">
      <c r="A708" t="s">
        <v>8219</v>
      </c>
      <c r="B708">
        <v>114</v>
      </c>
      <c r="D708" t="s">
        <v>8221</v>
      </c>
      <c r="E708">
        <v>8</v>
      </c>
    </row>
    <row r="709" spans="1:5" x14ac:dyDescent="0.35">
      <c r="A709" t="s">
        <v>8219</v>
      </c>
      <c r="B709">
        <v>96</v>
      </c>
      <c r="D709" t="s">
        <v>8221</v>
      </c>
      <c r="E709">
        <v>0</v>
      </c>
    </row>
    <row r="710" spans="1:5" x14ac:dyDescent="0.35">
      <c r="A710" t="s">
        <v>8219</v>
      </c>
      <c r="B710">
        <v>31</v>
      </c>
      <c r="D710" t="s">
        <v>8221</v>
      </c>
      <c r="E710">
        <v>1</v>
      </c>
    </row>
    <row r="711" spans="1:5" x14ac:dyDescent="0.35">
      <c r="A711" t="s">
        <v>8219</v>
      </c>
      <c r="B711">
        <v>4883</v>
      </c>
      <c r="D711" t="s">
        <v>8221</v>
      </c>
      <c r="E711">
        <v>3</v>
      </c>
    </row>
    <row r="712" spans="1:5" x14ac:dyDescent="0.35">
      <c r="A712" t="s">
        <v>8219</v>
      </c>
      <c r="B712">
        <v>95</v>
      </c>
      <c r="D712" t="s">
        <v>8221</v>
      </c>
      <c r="E712">
        <v>4</v>
      </c>
    </row>
    <row r="713" spans="1:5" x14ac:dyDescent="0.35">
      <c r="A713" t="s">
        <v>8219</v>
      </c>
      <c r="B713">
        <v>2478</v>
      </c>
      <c r="D713" t="s">
        <v>8221</v>
      </c>
      <c r="E713">
        <v>9</v>
      </c>
    </row>
    <row r="714" spans="1:5" x14ac:dyDescent="0.35">
      <c r="A714" t="s">
        <v>8219</v>
      </c>
      <c r="B714">
        <v>1789</v>
      </c>
      <c r="D714" t="s">
        <v>8221</v>
      </c>
      <c r="E714">
        <v>16</v>
      </c>
    </row>
    <row r="715" spans="1:5" x14ac:dyDescent="0.35">
      <c r="A715" t="s">
        <v>8219</v>
      </c>
      <c r="B715">
        <v>680</v>
      </c>
      <c r="D715" t="s">
        <v>8221</v>
      </c>
      <c r="E715">
        <v>1</v>
      </c>
    </row>
    <row r="716" spans="1:5" x14ac:dyDescent="0.35">
      <c r="A716" t="s">
        <v>8219</v>
      </c>
      <c r="B716">
        <v>70</v>
      </c>
      <c r="D716" t="s">
        <v>8221</v>
      </c>
      <c r="E716">
        <v>7</v>
      </c>
    </row>
    <row r="717" spans="1:5" x14ac:dyDescent="0.35">
      <c r="A717" t="s">
        <v>8219</v>
      </c>
      <c r="B717">
        <v>23</v>
      </c>
      <c r="D717" t="s">
        <v>8221</v>
      </c>
      <c r="E717">
        <v>0</v>
      </c>
    </row>
    <row r="718" spans="1:5" x14ac:dyDescent="0.35">
      <c r="A718" t="s">
        <v>8219</v>
      </c>
      <c r="B718">
        <v>4245</v>
      </c>
      <c r="D718" t="s">
        <v>8221</v>
      </c>
      <c r="E718">
        <v>0</v>
      </c>
    </row>
    <row r="719" spans="1:5" x14ac:dyDescent="0.35">
      <c r="A719" t="s">
        <v>8219</v>
      </c>
      <c r="B719">
        <v>943</v>
      </c>
      <c r="D719" t="s">
        <v>8221</v>
      </c>
      <c r="E719">
        <v>0</v>
      </c>
    </row>
    <row r="720" spans="1:5" x14ac:dyDescent="0.35">
      <c r="A720" t="s">
        <v>8219</v>
      </c>
      <c r="B720">
        <v>1876</v>
      </c>
      <c r="D720" t="s">
        <v>8221</v>
      </c>
      <c r="E720">
        <v>0</v>
      </c>
    </row>
    <row r="721" spans="1:5" x14ac:dyDescent="0.35">
      <c r="A721" t="s">
        <v>8219</v>
      </c>
      <c r="B721">
        <v>834</v>
      </c>
      <c r="D721" t="s">
        <v>8221</v>
      </c>
      <c r="E721">
        <v>0</v>
      </c>
    </row>
    <row r="722" spans="1:5" x14ac:dyDescent="0.35">
      <c r="A722" t="s">
        <v>8219</v>
      </c>
      <c r="B722">
        <v>682</v>
      </c>
      <c r="D722" t="s">
        <v>8221</v>
      </c>
      <c r="E722">
        <v>1</v>
      </c>
    </row>
    <row r="723" spans="1:5" x14ac:dyDescent="0.35">
      <c r="A723" t="s">
        <v>8219</v>
      </c>
      <c r="B723">
        <v>147</v>
      </c>
      <c r="D723" t="s">
        <v>8221</v>
      </c>
      <c r="E723">
        <v>2</v>
      </c>
    </row>
    <row r="724" spans="1:5" x14ac:dyDescent="0.35">
      <c r="A724" t="s">
        <v>8219</v>
      </c>
      <c r="B724">
        <v>415</v>
      </c>
      <c r="D724" t="s">
        <v>8221</v>
      </c>
      <c r="E724">
        <v>1</v>
      </c>
    </row>
    <row r="725" spans="1:5" x14ac:dyDescent="0.35">
      <c r="A725" t="s">
        <v>8219</v>
      </c>
      <c r="B725">
        <v>290</v>
      </c>
      <c r="D725" t="s">
        <v>8221</v>
      </c>
      <c r="E725">
        <v>15</v>
      </c>
    </row>
    <row r="726" spans="1:5" x14ac:dyDescent="0.35">
      <c r="A726" t="s">
        <v>8219</v>
      </c>
      <c r="B726">
        <v>365</v>
      </c>
      <c r="D726" t="s">
        <v>8221</v>
      </c>
      <c r="E726">
        <v>1</v>
      </c>
    </row>
    <row r="727" spans="1:5" x14ac:dyDescent="0.35">
      <c r="A727" t="s">
        <v>8219</v>
      </c>
      <c r="B727">
        <v>660</v>
      </c>
      <c r="D727" t="s">
        <v>8221</v>
      </c>
      <c r="E727">
        <v>1</v>
      </c>
    </row>
    <row r="728" spans="1:5" x14ac:dyDescent="0.35">
      <c r="A728" t="s">
        <v>8219</v>
      </c>
      <c r="B728">
        <v>1356</v>
      </c>
      <c r="D728" t="s">
        <v>8221</v>
      </c>
      <c r="E728">
        <v>0</v>
      </c>
    </row>
    <row r="729" spans="1:5" x14ac:dyDescent="0.35">
      <c r="A729" t="s">
        <v>8219</v>
      </c>
      <c r="B729">
        <v>424</v>
      </c>
      <c r="D729" t="s">
        <v>8221</v>
      </c>
      <c r="E729">
        <v>39</v>
      </c>
    </row>
    <row r="730" spans="1:5" x14ac:dyDescent="0.35">
      <c r="A730" t="s">
        <v>8219</v>
      </c>
      <c r="B730">
        <v>33</v>
      </c>
      <c r="D730" t="s">
        <v>8221</v>
      </c>
      <c r="E730">
        <v>103</v>
      </c>
    </row>
    <row r="731" spans="1:5" x14ac:dyDescent="0.35">
      <c r="A731" t="s">
        <v>8219</v>
      </c>
      <c r="B731">
        <v>1633</v>
      </c>
      <c r="D731" t="s">
        <v>8221</v>
      </c>
      <c r="E731">
        <v>0</v>
      </c>
    </row>
    <row r="732" spans="1:5" x14ac:dyDescent="0.35">
      <c r="A732" t="s">
        <v>8219</v>
      </c>
      <c r="B732">
        <v>306</v>
      </c>
      <c r="D732" t="s">
        <v>8221</v>
      </c>
      <c r="E732">
        <v>39</v>
      </c>
    </row>
    <row r="733" spans="1:5" x14ac:dyDescent="0.35">
      <c r="A733" t="s">
        <v>8219</v>
      </c>
      <c r="B733">
        <v>205</v>
      </c>
      <c r="D733" t="s">
        <v>8221</v>
      </c>
      <c r="E733">
        <v>15</v>
      </c>
    </row>
    <row r="734" spans="1:5" x14ac:dyDescent="0.35">
      <c r="A734" t="s">
        <v>8219</v>
      </c>
      <c r="B734">
        <v>1281</v>
      </c>
      <c r="D734" t="s">
        <v>8221</v>
      </c>
      <c r="E734">
        <v>22</v>
      </c>
    </row>
    <row r="735" spans="1:5" x14ac:dyDescent="0.35">
      <c r="A735" t="s">
        <v>8219</v>
      </c>
      <c r="B735">
        <v>103</v>
      </c>
      <c r="D735" t="s">
        <v>8221</v>
      </c>
      <c r="E735">
        <v>92</v>
      </c>
    </row>
    <row r="736" spans="1:5" x14ac:dyDescent="0.35">
      <c r="A736" t="s">
        <v>8219</v>
      </c>
      <c r="B736">
        <v>1513</v>
      </c>
      <c r="D736" t="s">
        <v>8221</v>
      </c>
      <c r="E736">
        <v>25</v>
      </c>
    </row>
    <row r="737" spans="1:5" x14ac:dyDescent="0.35">
      <c r="A737" t="s">
        <v>8219</v>
      </c>
      <c r="B737">
        <v>405</v>
      </c>
      <c r="D737" t="s">
        <v>8221</v>
      </c>
      <c r="E737">
        <v>19</v>
      </c>
    </row>
    <row r="738" spans="1:5" x14ac:dyDescent="0.35">
      <c r="A738" t="s">
        <v>8219</v>
      </c>
      <c r="B738">
        <v>510</v>
      </c>
      <c r="D738" t="s">
        <v>8221</v>
      </c>
      <c r="E738">
        <v>19</v>
      </c>
    </row>
    <row r="739" spans="1:5" x14ac:dyDescent="0.35">
      <c r="A739" t="s">
        <v>8219</v>
      </c>
      <c r="B739">
        <v>1887</v>
      </c>
      <c r="D739" t="s">
        <v>8221</v>
      </c>
      <c r="E739">
        <v>13</v>
      </c>
    </row>
    <row r="740" spans="1:5" x14ac:dyDescent="0.35">
      <c r="A740" t="s">
        <v>8219</v>
      </c>
      <c r="B740">
        <v>701</v>
      </c>
      <c r="D740" t="s">
        <v>8221</v>
      </c>
      <c r="E740">
        <v>124</v>
      </c>
    </row>
    <row r="741" spans="1:5" x14ac:dyDescent="0.35">
      <c r="A741" t="s">
        <v>8219</v>
      </c>
      <c r="B741">
        <v>3863</v>
      </c>
      <c r="D741" t="s">
        <v>8221</v>
      </c>
      <c r="E741">
        <v>4</v>
      </c>
    </row>
    <row r="742" spans="1:5" x14ac:dyDescent="0.35">
      <c r="A742" t="s">
        <v>8219</v>
      </c>
      <c r="B742">
        <v>238</v>
      </c>
      <c r="D742" t="s">
        <v>8221</v>
      </c>
      <c r="E742">
        <v>10</v>
      </c>
    </row>
    <row r="743" spans="1:5" x14ac:dyDescent="0.35">
      <c r="A743" t="s">
        <v>8219</v>
      </c>
      <c r="B743">
        <v>2051</v>
      </c>
      <c r="D743" t="s">
        <v>8221</v>
      </c>
      <c r="E743">
        <v>15</v>
      </c>
    </row>
    <row r="744" spans="1:5" x14ac:dyDescent="0.35">
      <c r="A744" t="s">
        <v>8219</v>
      </c>
      <c r="B744">
        <v>402</v>
      </c>
      <c r="D744" t="s">
        <v>8221</v>
      </c>
      <c r="E744">
        <v>38</v>
      </c>
    </row>
    <row r="745" spans="1:5" x14ac:dyDescent="0.35">
      <c r="A745" t="s">
        <v>8219</v>
      </c>
      <c r="B745">
        <v>253</v>
      </c>
      <c r="D745" t="s">
        <v>8221</v>
      </c>
      <c r="E745">
        <v>152</v>
      </c>
    </row>
    <row r="746" spans="1:5" x14ac:dyDescent="0.35">
      <c r="A746" t="s">
        <v>8219</v>
      </c>
      <c r="B746">
        <v>473</v>
      </c>
      <c r="D746" t="s">
        <v>8221</v>
      </c>
      <c r="E746">
        <v>24</v>
      </c>
    </row>
    <row r="747" spans="1:5" x14ac:dyDescent="0.35">
      <c r="A747" t="s">
        <v>8219</v>
      </c>
      <c r="B747">
        <v>821</v>
      </c>
      <c r="D747" t="s">
        <v>8221</v>
      </c>
      <c r="E747">
        <v>76</v>
      </c>
    </row>
    <row r="748" spans="1:5" x14ac:dyDescent="0.35">
      <c r="A748" t="s">
        <v>8219</v>
      </c>
      <c r="B748">
        <v>388</v>
      </c>
      <c r="D748" t="s">
        <v>8221</v>
      </c>
      <c r="E748">
        <v>185</v>
      </c>
    </row>
    <row r="749" spans="1:5" x14ac:dyDescent="0.35">
      <c r="A749" t="s">
        <v>8219</v>
      </c>
      <c r="B749">
        <v>813</v>
      </c>
      <c r="D749" t="s">
        <v>8221</v>
      </c>
      <c r="E749">
        <v>33</v>
      </c>
    </row>
    <row r="750" spans="1:5" x14ac:dyDescent="0.35">
      <c r="A750" t="s">
        <v>8219</v>
      </c>
      <c r="B750">
        <v>1945</v>
      </c>
      <c r="D750" t="s">
        <v>8221</v>
      </c>
      <c r="E750">
        <v>108</v>
      </c>
    </row>
    <row r="751" spans="1:5" x14ac:dyDescent="0.35">
      <c r="A751" t="s">
        <v>8219</v>
      </c>
      <c r="B751">
        <v>1637</v>
      </c>
      <c r="D751" t="s">
        <v>8221</v>
      </c>
      <c r="E751">
        <v>29</v>
      </c>
    </row>
    <row r="752" spans="1:5" x14ac:dyDescent="0.35">
      <c r="A752" t="s">
        <v>8219</v>
      </c>
      <c r="B752">
        <v>1375</v>
      </c>
      <c r="D752" t="s">
        <v>8221</v>
      </c>
      <c r="E752">
        <v>24</v>
      </c>
    </row>
    <row r="753" spans="1:5" x14ac:dyDescent="0.35">
      <c r="A753" t="s">
        <v>8219</v>
      </c>
      <c r="B753">
        <v>17</v>
      </c>
      <c r="D753" t="s">
        <v>8221</v>
      </c>
      <c r="E753">
        <v>4</v>
      </c>
    </row>
    <row r="754" spans="1:5" x14ac:dyDescent="0.35">
      <c r="A754" t="s">
        <v>8219</v>
      </c>
      <c r="B754">
        <v>354</v>
      </c>
      <c r="D754" t="s">
        <v>8221</v>
      </c>
      <c r="E754">
        <v>4</v>
      </c>
    </row>
    <row r="755" spans="1:5" x14ac:dyDescent="0.35">
      <c r="A755" t="s">
        <v>8219</v>
      </c>
      <c r="B755">
        <v>191</v>
      </c>
      <c r="D755" t="s">
        <v>8221</v>
      </c>
      <c r="E755">
        <v>15</v>
      </c>
    </row>
    <row r="756" spans="1:5" x14ac:dyDescent="0.35">
      <c r="A756" t="s">
        <v>8219</v>
      </c>
      <c r="B756">
        <v>303</v>
      </c>
      <c r="D756" t="s">
        <v>8221</v>
      </c>
      <c r="E756">
        <v>4</v>
      </c>
    </row>
    <row r="757" spans="1:5" x14ac:dyDescent="0.35">
      <c r="A757" t="s">
        <v>8219</v>
      </c>
      <c r="B757">
        <v>137</v>
      </c>
      <c r="D757" t="s">
        <v>8221</v>
      </c>
      <c r="E757">
        <v>139</v>
      </c>
    </row>
    <row r="758" spans="1:5" x14ac:dyDescent="0.35">
      <c r="A758" t="s">
        <v>8219</v>
      </c>
      <c r="B758">
        <v>41</v>
      </c>
      <c r="D758" t="s">
        <v>8221</v>
      </c>
      <c r="E758">
        <v>2</v>
      </c>
    </row>
    <row r="759" spans="1:5" x14ac:dyDescent="0.35">
      <c r="A759" t="s">
        <v>8219</v>
      </c>
      <c r="B759">
        <v>398</v>
      </c>
      <c r="D759" t="s">
        <v>8221</v>
      </c>
      <c r="E759">
        <v>18</v>
      </c>
    </row>
    <row r="760" spans="1:5" x14ac:dyDescent="0.35">
      <c r="A760" t="s">
        <v>8219</v>
      </c>
      <c r="B760">
        <v>1737</v>
      </c>
      <c r="D760" t="s">
        <v>8221</v>
      </c>
      <c r="E760">
        <v>81</v>
      </c>
    </row>
    <row r="761" spans="1:5" x14ac:dyDescent="0.35">
      <c r="A761" t="s">
        <v>8219</v>
      </c>
      <c r="B761">
        <v>971</v>
      </c>
      <c r="D761" t="s">
        <v>8221</v>
      </c>
      <c r="E761">
        <v>86</v>
      </c>
    </row>
    <row r="762" spans="1:5" x14ac:dyDescent="0.35">
      <c r="A762" t="s">
        <v>8219</v>
      </c>
      <c r="B762">
        <v>183</v>
      </c>
      <c r="D762" t="s">
        <v>8221</v>
      </c>
      <c r="E762">
        <v>140</v>
      </c>
    </row>
    <row r="763" spans="1:5" x14ac:dyDescent="0.35">
      <c r="A763" t="s">
        <v>8219</v>
      </c>
      <c r="B763">
        <v>4562</v>
      </c>
      <c r="D763" t="s">
        <v>8221</v>
      </c>
      <c r="E763">
        <v>37</v>
      </c>
    </row>
    <row r="764" spans="1:5" x14ac:dyDescent="0.35">
      <c r="A764" t="s">
        <v>8219</v>
      </c>
      <c r="B764">
        <v>26457</v>
      </c>
      <c r="D764" t="s">
        <v>8221</v>
      </c>
      <c r="E764">
        <v>6</v>
      </c>
    </row>
    <row r="765" spans="1:5" x14ac:dyDescent="0.35">
      <c r="A765" t="s">
        <v>8219</v>
      </c>
      <c r="B765">
        <v>162</v>
      </c>
      <c r="D765" t="s">
        <v>8221</v>
      </c>
      <c r="E765">
        <v>113</v>
      </c>
    </row>
    <row r="766" spans="1:5" x14ac:dyDescent="0.35">
      <c r="A766" t="s">
        <v>8219</v>
      </c>
      <c r="B766">
        <v>479</v>
      </c>
      <c r="D766" t="s">
        <v>8221</v>
      </c>
      <c r="E766">
        <v>37</v>
      </c>
    </row>
    <row r="767" spans="1:5" x14ac:dyDescent="0.35">
      <c r="A767" t="s">
        <v>8219</v>
      </c>
      <c r="B767">
        <v>426</v>
      </c>
      <c r="D767" t="s">
        <v>8221</v>
      </c>
      <c r="E767">
        <v>18</v>
      </c>
    </row>
    <row r="768" spans="1:5" x14ac:dyDescent="0.35">
      <c r="A768" t="s">
        <v>8219</v>
      </c>
      <c r="B768">
        <v>450</v>
      </c>
      <c r="D768" t="s">
        <v>8221</v>
      </c>
      <c r="E768">
        <v>75</v>
      </c>
    </row>
    <row r="769" spans="1:5" x14ac:dyDescent="0.35">
      <c r="A769" t="s">
        <v>8219</v>
      </c>
      <c r="B769">
        <v>1780</v>
      </c>
      <c r="D769" t="s">
        <v>8221</v>
      </c>
      <c r="E769">
        <v>52</v>
      </c>
    </row>
    <row r="770" spans="1:5" x14ac:dyDescent="0.35">
      <c r="A770" t="s">
        <v>8219</v>
      </c>
      <c r="B770">
        <v>122</v>
      </c>
      <c r="D770" t="s">
        <v>8221</v>
      </c>
      <c r="E770">
        <v>122</v>
      </c>
    </row>
    <row r="771" spans="1:5" x14ac:dyDescent="0.35">
      <c r="A771" t="s">
        <v>8219</v>
      </c>
      <c r="B771">
        <v>95</v>
      </c>
      <c r="D771" t="s">
        <v>8221</v>
      </c>
      <c r="E771">
        <v>8</v>
      </c>
    </row>
    <row r="772" spans="1:5" x14ac:dyDescent="0.35">
      <c r="A772" t="s">
        <v>8219</v>
      </c>
      <c r="B772">
        <v>325</v>
      </c>
      <c r="D772" t="s">
        <v>8221</v>
      </c>
      <c r="E772">
        <v>8</v>
      </c>
    </row>
    <row r="773" spans="1:5" x14ac:dyDescent="0.35">
      <c r="A773" t="s">
        <v>8219</v>
      </c>
      <c r="B773">
        <v>353</v>
      </c>
      <c r="D773" t="s">
        <v>8221</v>
      </c>
      <c r="E773">
        <v>96</v>
      </c>
    </row>
    <row r="774" spans="1:5" x14ac:dyDescent="0.35">
      <c r="A774" t="s">
        <v>8219</v>
      </c>
      <c r="B774">
        <v>105</v>
      </c>
      <c r="D774" t="s">
        <v>8221</v>
      </c>
      <c r="E774">
        <v>9</v>
      </c>
    </row>
    <row r="775" spans="1:5" x14ac:dyDescent="0.35">
      <c r="A775" t="s">
        <v>8219</v>
      </c>
      <c r="B775">
        <v>729</v>
      </c>
      <c r="D775" t="s">
        <v>8221</v>
      </c>
      <c r="E775">
        <v>2</v>
      </c>
    </row>
    <row r="776" spans="1:5" x14ac:dyDescent="0.35">
      <c r="A776" t="s">
        <v>8219</v>
      </c>
      <c r="B776">
        <v>454</v>
      </c>
      <c r="D776" t="s">
        <v>8221</v>
      </c>
      <c r="E776">
        <v>26</v>
      </c>
    </row>
    <row r="777" spans="1:5" x14ac:dyDescent="0.35">
      <c r="A777" t="s">
        <v>8219</v>
      </c>
      <c r="B777">
        <v>539</v>
      </c>
      <c r="D777" t="s">
        <v>8221</v>
      </c>
      <c r="E777">
        <v>23</v>
      </c>
    </row>
    <row r="778" spans="1:5" x14ac:dyDescent="0.35">
      <c r="A778" t="s">
        <v>8219</v>
      </c>
      <c r="B778">
        <v>79</v>
      </c>
      <c r="D778" t="s">
        <v>8221</v>
      </c>
      <c r="E778">
        <v>0</v>
      </c>
    </row>
    <row r="779" spans="1:5" x14ac:dyDescent="0.35">
      <c r="A779" t="s">
        <v>8219</v>
      </c>
      <c r="B779">
        <v>94</v>
      </c>
      <c r="D779" t="s">
        <v>8221</v>
      </c>
      <c r="E779">
        <v>140</v>
      </c>
    </row>
    <row r="780" spans="1:5" x14ac:dyDescent="0.35">
      <c r="A780" t="s">
        <v>8219</v>
      </c>
      <c r="B780">
        <v>625</v>
      </c>
      <c r="D780" t="s">
        <v>8221</v>
      </c>
      <c r="E780">
        <v>0</v>
      </c>
    </row>
    <row r="781" spans="1:5" x14ac:dyDescent="0.35">
      <c r="A781" t="s">
        <v>8219</v>
      </c>
      <c r="B781">
        <v>508</v>
      </c>
      <c r="D781" t="s">
        <v>8221</v>
      </c>
      <c r="E781">
        <v>6</v>
      </c>
    </row>
    <row r="782" spans="1:5" x14ac:dyDescent="0.35">
      <c r="A782" t="s">
        <v>8219</v>
      </c>
      <c r="B782">
        <v>531</v>
      </c>
      <c r="D782" t="s">
        <v>8221</v>
      </c>
      <c r="E782">
        <v>100</v>
      </c>
    </row>
    <row r="783" spans="1:5" x14ac:dyDescent="0.35">
      <c r="A783" t="s">
        <v>8219</v>
      </c>
      <c r="B783">
        <v>158</v>
      </c>
      <c r="D783" t="s">
        <v>8221</v>
      </c>
      <c r="E783">
        <v>0</v>
      </c>
    </row>
    <row r="784" spans="1:5" x14ac:dyDescent="0.35">
      <c r="A784" t="s">
        <v>8219</v>
      </c>
      <c r="B784">
        <v>508</v>
      </c>
      <c r="D784" t="s">
        <v>8221</v>
      </c>
      <c r="E784">
        <v>4</v>
      </c>
    </row>
    <row r="785" spans="1:5" x14ac:dyDescent="0.35">
      <c r="A785" t="s">
        <v>8219</v>
      </c>
      <c r="B785">
        <v>644</v>
      </c>
      <c r="D785" t="s">
        <v>8221</v>
      </c>
      <c r="E785">
        <v>8</v>
      </c>
    </row>
    <row r="786" spans="1:5" x14ac:dyDescent="0.35">
      <c r="A786" t="s">
        <v>8219</v>
      </c>
      <c r="B786">
        <v>848</v>
      </c>
      <c r="D786" t="s">
        <v>8221</v>
      </c>
      <c r="E786">
        <v>0</v>
      </c>
    </row>
    <row r="787" spans="1:5" x14ac:dyDescent="0.35">
      <c r="A787" t="s">
        <v>8219</v>
      </c>
      <c r="B787">
        <v>429</v>
      </c>
      <c r="D787" t="s">
        <v>8221</v>
      </c>
      <c r="E787">
        <v>16</v>
      </c>
    </row>
    <row r="788" spans="1:5" x14ac:dyDescent="0.35">
      <c r="A788" t="s">
        <v>8219</v>
      </c>
      <c r="B788">
        <v>204</v>
      </c>
      <c r="D788" t="s">
        <v>8221</v>
      </c>
      <c r="E788">
        <v>2</v>
      </c>
    </row>
    <row r="789" spans="1:5" x14ac:dyDescent="0.35">
      <c r="A789" t="s">
        <v>8219</v>
      </c>
      <c r="B789">
        <v>379</v>
      </c>
      <c r="D789" t="s">
        <v>8221</v>
      </c>
      <c r="E789">
        <v>48</v>
      </c>
    </row>
    <row r="790" spans="1:5" x14ac:dyDescent="0.35">
      <c r="A790" t="s">
        <v>8219</v>
      </c>
      <c r="B790">
        <v>271</v>
      </c>
      <c r="D790" t="s">
        <v>8221</v>
      </c>
      <c r="E790">
        <v>2</v>
      </c>
    </row>
    <row r="791" spans="1:5" x14ac:dyDescent="0.35">
      <c r="A791" t="s">
        <v>8219</v>
      </c>
      <c r="B791">
        <v>120</v>
      </c>
      <c r="D791" t="s">
        <v>8221</v>
      </c>
      <c r="E791">
        <v>2</v>
      </c>
    </row>
    <row r="792" spans="1:5" x14ac:dyDescent="0.35">
      <c r="A792" t="s">
        <v>8219</v>
      </c>
      <c r="B792">
        <v>140</v>
      </c>
      <c r="D792" t="s">
        <v>8221</v>
      </c>
      <c r="E792">
        <v>1</v>
      </c>
    </row>
    <row r="793" spans="1:5" x14ac:dyDescent="0.35">
      <c r="A793" t="s">
        <v>8219</v>
      </c>
      <c r="B793">
        <v>193</v>
      </c>
      <c r="D793" t="s">
        <v>8221</v>
      </c>
      <c r="E793">
        <v>17</v>
      </c>
    </row>
    <row r="794" spans="1:5" x14ac:dyDescent="0.35">
      <c r="A794" t="s">
        <v>8219</v>
      </c>
      <c r="B794">
        <v>180</v>
      </c>
      <c r="D794" t="s">
        <v>8221</v>
      </c>
      <c r="E794">
        <v>0</v>
      </c>
    </row>
    <row r="795" spans="1:5" x14ac:dyDescent="0.35">
      <c r="A795" t="s">
        <v>8219</v>
      </c>
      <c r="B795">
        <v>263</v>
      </c>
      <c r="D795" t="s">
        <v>8221</v>
      </c>
      <c r="E795">
        <v>11</v>
      </c>
    </row>
    <row r="796" spans="1:5" x14ac:dyDescent="0.35">
      <c r="A796" t="s">
        <v>8219</v>
      </c>
      <c r="B796">
        <v>217</v>
      </c>
      <c r="D796" t="s">
        <v>8221</v>
      </c>
      <c r="E796">
        <v>95</v>
      </c>
    </row>
    <row r="797" spans="1:5" x14ac:dyDescent="0.35">
      <c r="A797" t="s">
        <v>8219</v>
      </c>
      <c r="B797">
        <v>443</v>
      </c>
      <c r="D797" t="s">
        <v>8221</v>
      </c>
      <c r="E797">
        <v>13</v>
      </c>
    </row>
    <row r="798" spans="1:5" x14ac:dyDescent="0.35">
      <c r="A798" t="s">
        <v>8219</v>
      </c>
      <c r="B798">
        <v>1373</v>
      </c>
      <c r="D798" t="s">
        <v>8221</v>
      </c>
      <c r="E798">
        <v>2</v>
      </c>
    </row>
    <row r="799" spans="1:5" x14ac:dyDescent="0.35">
      <c r="A799" t="s">
        <v>8219</v>
      </c>
      <c r="B799">
        <v>742</v>
      </c>
      <c r="D799" t="s">
        <v>8221</v>
      </c>
      <c r="E799">
        <v>2</v>
      </c>
    </row>
    <row r="800" spans="1:5" x14ac:dyDescent="0.35">
      <c r="A800" t="s">
        <v>8219</v>
      </c>
      <c r="B800">
        <v>170</v>
      </c>
      <c r="D800" t="s">
        <v>8221</v>
      </c>
      <c r="E800">
        <v>3</v>
      </c>
    </row>
    <row r="801" spans="1:5" x14ac:dyDescent="0.35">
      <c r="A801" t="s">
        <v>8219</v>
      </c>
      <c r="B801">
        <v>242</v>
      </c>
      <c r="D801" t="s">
        <v>8221</v>
      </c>
      <c r="E801">
        <v>0</v>
      </c>
    </row>
    <row r="802" spans="1:5" x14ac:dyDescent="0.35">
      <c r="A802" t="s">
        <v>8219</v>
      </c>
      <c r="B802">
        <v>541</v>
      </c>
      <c r="D802" t="s">
        <v>8221</v>
      </c>
      <c r="E802">
        <v>0</v>
      </c>
    </row>
    <row r="803" spans="1:5" x14ac:dyDescent="0.35">
      <c r="A803" t="s">
        <v>8219</v>
      </c>
      <c r="B803">
        <v>121</v>
      </c>
      <c r="D803" t="s">
        <v>8221</v>
      </c>
      <c r="E803">
        <v>0</v>
      </c>
    </row>
    <row r="804" spans="1:5" x14ac:dyDescent="0.35">
      <c r="A804" t="s">
        <v>8219</v>
      </c>
      <c r="B804">
        <v>621</v>
      </c>
      <c r="D804" t="s">
        <v>8221</v>
      </c>
      <c r="E804">
        <v>2</v>
      </c>
    </row>
    <row r="805" spans="1:5" x14ac:dyDescent="0.35">
      <c r="A805" t="s">
        <v>8219</v>
      </c>
      <c r="B805">
        <v>101</v>
      </c>
      <c r="D805" t="s">
        <v>8221</v>
      </c>
      <c r="E805">
        <v>24</v>
      </c>
    </row>
    <row r="806" spans="1:5" x14ac:dyDescent="0.35">
      <c r="A806" t="s">
        <v>8219</v>
      </c>
      <c r="B806">
        <v>554</v>
      </c>
      <c r="D806" t="s">
        <v>8221</v>
      </c>
      <c r="E806">
        <v>25</v>
      </c>
    </row>
    <row r="807" spans="1:5" x14ac:dyDescent="0.35">
      <c r="A807" t="s">
        <v>8219</v>
      </c>
      <c r="B807">
        <v>666</v>
      </c>
      <c r="D807" t="s">
        <v>8221</v>
      </c>
      <c r="E807">
        <v>3</v>
      </c>
    </row>
    <row r="808" spans="1:5" x14ac:dyDescent="0.35">
      <c r="A808" t="s">
        <v>8219</v>
      </c>
      <c r="B808">
        <v>410</v>
      </c>
      <c r="D808" t="s">
        <v>8221</v>
      </c>
      <c r="E808">
        <v>41</v>
      </c>
    </row>
    <row r="809" spans="1:5" x14ac:dyDescent="0.35">
      <c r="A809" t="s">
        <v>8219</v>
      </c>
      <c r="B809">
        <v>375</v>
      </c>
      <c r="D809" t="s">
        <v>8221</v>
      </c>
      <c r="E809">
        <v>2</v>
      </c>
    </row>
    <row r="810" spans="1:5" x14ac:dyDescent="0.35">
      <c r="A810" t="s">
        <v>8219</v>
      </c>
      <c r="B810">
        <v>1364</v>
      </c>
      <c r="D810" t="s">
        <v>8221</v>
      </c>
      <c r="E810">
        <v>4</v>
      </c>
    </row>
    <row r="811" spans="1:5" x14ac:dyDescent="0.35">
      <c r="A811" t="s">
        <v>8219</v>
      </c>
      <c r="B811">
        <v>35</v>
      </c>
      <c r="D811" t="s">
        <v>8221</v>
      </c>
      <c r="E811">
        <v>99</v>
      </c>
    </row>
    <row r="812" spans="1:5" x14ac:dyDescent="0.35">
      <c r="A812" t="s">
        <v>8219</v>
      </c>
      <c r="B812">
        <v>203</v>
      </c>
      <c r="D812" t="s">
        <v>8221</v>
      </c>
      <c r="E812">
        <v>4</v>
      </c>
    </row>
    <row r="813" spans="1:5" x14ac:dyDescent="0.35">
      <c r="A813" t="s">
        <v>8219</v>
      </c>
      <c r="B813">
        <v>49</v>
      </c>
      <c r="D813" t="s">
        <v>8221</v>
      </c>
      <c r="E813">
        <v>4</v>
      </c>
    </row>
    <row r="814" spans="1:5" x14ac:dyDescent="0.35">
      <c r="A814" t="s">
        <v>8219</v>
      </c>
      <c r="B814">
        <v>5812</v>
      </c>
      <c r="D814" t="s">
        <v>8221</v>
      </c>
      <c r="E814">
        <v>38</v>
      </c>
    </row>
    <row r="815" spans="1:5" x14ac:dyDescent="0.35">
      <c r="A815" t="s">
        <v>8219</v>
      </c>
      <c r="B815">
        <v>1556</v>
      </c>
      <c r="D815" t="s">
        <v>8221</v>
      </c>
      <c r="E815">
        <v>285</v>
      </c>
    </row>
    <row r="816" spans="1:5" x14ac:dyDescent="0.35">
      <c r="A816" t="s">
        <v>8219</v>
      </c>
      <c r="B816">
        <v>65</v>
      </c>
      <c r="D816" t="s">
        <v>8221</v>
      </c>
      <c r="E816">
        <v>1</v>
      </c>
    </row>
    <row r="817" spans="1:5" x14ac:dyDescent="0.35">
      <c r="A817" t="s">
        <v>8219</v>
      </c>
      <c r="B817">
        <v>10</v>
      </c>
      <c r="D817" t="s">
        <v>8221</v>
      </c>
      <c r="E817">
        <v>42</v>
      </c>
    </row>
    <row r="818" spans="1:5" x14ac:dyDescent="0.35">
      <c r="A818" t="s">
        <v>8219</v>
      </c>
      <c r="B818">
        <v>76</v>
      </c>
      <c r="D818" t="s">
        <v>8221</v>
      </c>
      <c r="E818">
        <v>26</v>
      </c>
    </row>
    <row r="819" spans="1:5" x14ac:dyDescent="0.35">
      <c r="A819" t="s">
        <v>8219</v>
      </c>
      <c r="B819">
        <v>263</v>
      </c>
      <c r="D819" t="s">
        <v>8221</v>
      </c>
      <c r="E819">
        <v>2</v>
      </c>
    </row>
    <row r="820" spans="1:5" x14ac:dyDescent="0.35">
      <c r="A820" t="s">
        <v>8219</v>
      </c>
      <c r="B820">
        <v>1530</v>
      </c>
      <c r="D820" t="s">
        <v>8221</v>
      </c>
      <c r="E820">
        <v>4</v>
      </c>
    </row>
    <row r="821" spans="1:5" x14ac:dyDescent="0.35">
      <c r="A821" t="s">
        <v>8219</v>
      </c>
      <c r="B821">
        <v>278</v>
      </c>
      <c r="D821" t="s">
        <v>8221</v>
      </c>
      <c r="E821">
        <v>6</v>
      </c>
    </row>
    <row r="822" spans="1:5" x14ac:dyDescent="0.35">
      <c r="A822" t="s">
        <v>8219</v>
      </c>
      <c r="B822">
        <v>350</v>
      </c>
      <c r="D822" t="s">
        <v>8221</v>
      </c>
      <c r="E822">
        <v>70</v>
      </c>
    </row>
    <row r="823" spans="1:5" x14ac:dyDescent="0.35">
      <c r="A823" t="s">
        <v>8219</v>
      </c>
      <c r="B823">
        <v>470</v>
      </c>
      <c r="D823" t="s">
        <v>8221</v>
      </c>
      <c r="E823">
        <v>9</v>
      </c>
    </row>
    <row r="824" spans="1:5" x14ac:dyDescent="0.35">
      <c r="A824" t="s">
        <v>8219</v>
      </c>
      <c r="B824">
        <v>3</v>
      </c>
      <c r="D824" t="s">
        <v>8221</v>
      </c>
      <c r="E824">
        <v>8</v>
      </c>
    </row>
    <row r="825" spans="1:5" x14ac:dyDescent="0.35">
      <c r="A825" t="s">
        <v>8219</v>
      </c>
      <c r="B825">
        <v>8200</v>
      </c>
      <c r="D825" t="s">
        <v>8221</v>
      </c>
      <c r="E825">
        <v>105</v>
      </c>
    </row>
    <row r="826" spans="1:5" x14ac:dyDescent="0.35">
      <c r="A826" t="s">
        <v>8219</v>
      </c>
      <c r="B826">
        <v>8359</v>
      </c>
      <c r="D826" t="s">
        <v>8221</v>
      </c>
      <c r="E826">
        <v>12</v>
      </c>
    </row>
    <row r="827" spans="1:5" x14ac:dyDescent="0.35">
      <c r="A827" t="s">
        <v>8219</v>
      </c>
      <c r="B827">
        <v>188</v>
      </c>
      <c r="D827" t="s">
        <v>8221</v>
      </c>
      <c r="E827">
        <v>0</v>
      </c>
    </row>
    <row r="828" spans="1:5" x14ac:dyDescent="0.35">
      <c r="A828" t="s">
        <v>8219</v>
      </c>
      <c r="B828">
        <v>48</v>
      </c>
      <c r="D828" t="s">
        <v>8221</v>
      </c>
      <c r="E828">
        <v>16</v>
      </c>
    </row>
    <row r="829" spans="1:5" x14ac:dyDescent="0.35">
      <c r="A829" t="s">
        <v>8219</v>
      </c>
      <c r="B829">
        <v>607</v>
      </c>
      <c r="D829" t="s">
        <v>8221</v>
      </c>
      <c r="E829">
        <v>7</v>
      </c>
    </row>
    <row r="830" spans="1:5" x14ac:dyDescent="0.35">
      <c r="A830" t="s">
        <v>8219</v>
      </c>
      <c r="B830">
        <v>50</v>
      </c>
      <c r="D830" t="s">
        <v>8221</v>
      </c>
      <c r="E830">
        <v>4</v>
      </c>
    </row>
    <row r="831" spans="1:5" x14ac:dyDescent="0.35">
      <c r="A831" t="s">
        <v>8219</v>
      </c>
      <c r="B831">
        <v>55</v>
      </c>
      <c r="D831" t="s">
        <v>8221</v>
      </c>
      <c r="E831">
        <v>1</v>
      </c>
    </row>
    <row r="832" spans="1:5" x14ac:dyDescent="0.35">
      <c r="A832" t="s">
        <v>8219</v>
      </c>
      <c r="B832">
        <v>38</v>
      </c>
      <c r="D832" t="s">
        <v>8221</v>
      </c>
      <c r="E832">
        <v>28</v>
      </c>
    </row>
    <row r="833" spans="1:5" x14ac:dyDescent="0.35">
      <c r="A833" t="s">
        <v>8219</v>
      </c>
      <c r="B833">
        <v>25</v>
      </c>
      <c r="D833" t="s">
        <v>8221</v>
      </c>
      <c r="E833">
        <v>1</v>
      </c>
    </row>
    <row r="834" spans="1:5" x14ac:dyDescent="0.35">
      <c r="A834" t="s">
        <v>8219</v>
      </c>
      <c r="B834">
        <v>46</v>
      </c>
      <c r="D834" t="s">
        <v>8221</v>
      </c>
      <c r="E834">
        <v>1</v>
      </c>
    </row>
    <row r="835" spans="1:5" x14ac:dyDescent="0.35">
      <c r="A835" t="s">
        <v>8219</v>
      </c>
      <c r="B835">
        <v>83</v>
      </c>
      <c r="D835" t="s">
        <v>8221</v>
      </c>
      <c r="E835">
        <v>5</v>
      </c>
    </row>
    <row r="836" spans="1:5" x14ac:dyDescent="0.35">
      <c r="A836" t="s">
        <v>8219</v>
      </c>
      <c r="B836">
        <v>35</v>
      </c>
      <c r="D836" t="s">
        <v>8221</v>
      </c>
      <c r="E836">
        <v>3</v>
      </c>
    </row>
    <row r="837" spans="1:5" x14ac:dyDescent="0.35">
      <c r="A837" t="s">
        <v>8219</v>
      </c>
      <c r="B837">
        <v>25</v>
      </c>
      <c r="D837" t="s">
        <v>8221</v>
      </c>
      <c r="E837">
        <v>2</v>
      </c>
    </row>
    <row r="838" spans="1:5" x14ac:dyDescent="0.35">
      <c r="A838" t="s">
        <v>8219</v>
      </c>
      <c r="B838">
        <v>75</v>
      </c>
      <c r="D838" t="s">
        <v>8221</v>
      </c>
      <c r="E838">
        <v>0</v>
      </c>
    </row>
    <row r="839" spans="1:5" x14ac:dyDescent="0.35">
      <c r="A839" t="s">
        <v>8219</v>
      </c>
      <c r="B839">
        <v>62</v>
      </c>
      <c r="D839" t="s">
        <v>8221</v>
      </c>
      <c r="E839">
        <v>0</v>
      </c>
    </row>
    <row r="840" spans="1:5" x14ac:dyDescent="0.35">
      <c r="A840" t="s">
        <v>8219</v>
      </c>
      <c r="B840">
        <v>160</v>
      </c>
      <c r="D840" t="s">
        <v>8221</v>
      </c>
      <c r="E840">
        <v>3</v>
      </c>
    </row>
    <row r="841" spans="1:5" x14ac:dyDescent="0.35">
      <c r="A841" t="s">
        <v>8219</v>
      </c>
      <c r="B841">
        <v>246</v>
      </c>
      <c r="D841" t="s">
        <v>8221</v>
      </c>
      <c r="E841">
        <v>0</v>
      </c>
    </row>
    <row r="842" spans="1:5" x14ac:dyDescent="0.35">
      <c r="A842" t="s">
        <v>8219</v>
      </c>
      <c r="B842">
        <v>55</v>
      </c>
      <c r="D842" t="s">
        <v>8221</v>
      </c>
      <c r="E842">
        <v>0</v>
      </c>
    </row>
    <row r="843" spans="1:5" x14ac:dyDescent="0.35">
      <c r="A843" t="s">
        <v>8219</v>
      </c>
      <c r="B843">
        <v>23</v>
      </c>
      <c r="D843" t="s">
        <v>8221</v>
      </c>
      <c r="E843">
        <v>3</v>
      </c>
    </row>
    <row r="844" spans="1:5" x14ac:dyDescent="0.35">
      <c r="A844" t="s">
        <v>8219</v>
      </c>
      <c r="B844">
        <v>72</v>
      </c>
      <c r="D844" t="s">
        <v>8221</v>
      </c>
      <c r="E844">
        <v>7</v>
      </c>
    </row>
    <row r="845" spans="1:5" x14ac:dyDescent="0.35">
      <c r="A845" t="s">
        <v>8219</v>
      </c>
      <c r="B845">
        <v>22</v>
      </c>
      <c r="D845" t="s">
        <v>8221</v>
      </c>
      <c r="E845">
        <v>25</v>
      </c>
    </row>
    <row r="846" spans="1:5" x14ac:dyDescent="0.35">
      <c r="A846" t="s">
        <v>8219</v>
      </c>
      <c r="B846">
        <v>14</v>
      </c>
      <c r="D846" t="s">
        <v>8221</v>
      </c>
      <c r="E846">
        <v>10</v>
      </c>
    </row>
    <row r="847" spans="1:5" x14ac:dyDescent="0.35">
      <c r="A847" t="s">
        <v>8219</v>
      </c>
      <c r="B847">
        <v>38</v>
      </c>
      <c r="D847" t="s">
        <v>8221</v>
      </c>
      <c r="E847">
        <v>3</v>
      </c>
    </row>
    <row r="848" spans="1:5" x14ac:dyDescent="0.35">
      <c r="A848" t="s">
        <v>8219</v>
      </c>
      <c r="B848">
        <v>32</v>
      </c>
      <c r="D848" t="s">
        <v>8221</v>
      </c>
      <c r="E848">
        <v>5</v>
      </c>
    </row>
    <row r="849" spans="1:5" x14ac:dyDescent="0.35">
      <c r="A849" t="s">
        <v>8219</v>
      </c>
      <c r="B849">
        <v>63</v>
      </c>
      <c r="D849" t="s">
        <v>8221</v>
      </c>
      <c r="E849">
        <v>5</v>
      </c>
    </row>
    <row r="850" spans="1:5" x14ac:dyDescent="0.35">
      <c r="A850" t="s">
        <v>8219</v>
      </c>
      <c r="B850">
        <v>27</v>
      </c>
      <c r="D850" t="s">
        <v>8221</v>
      </c>
      <c r="E850">
        <v>27</v>
      </c>
    </row>
    <row r="851" spans="1:5" x14ac:dyDescent="0.35">
      <c r="A851" t="s">
        <v>8219</v>
      </c>
      <c r="B851">
        <v>44</v>
      </c>
      <c r="D851" t="s">
        <v>8221</v>
      </c>
      <c r="E851">
        <v>2</v>
      </c>
    </row>
    <row r="852" spans="1:5" x14ac:dyDescent="0.35">
      <c r="A852" t="s">
        <v>8219</v>
      </c>
      <c r="B852">
        <v>38</v>
      </c>
      <c r="D852" t="s">
        <v>8221</v>
      </c>
      <c r="E852">
        <v>236</v>
      </c>
    </row>
    <row r="853" spans="1:5" x14ac:dyDescent="0.35">
      <c r="A853" t="s">
        <v>8219</v>
      </c>
      <c r="B853">
        <v>115</v>
      </c>
      <c r="D853" t="s">
        <v>8221</v>
      </c>
      <c r="E853">
        <v>1</v>
      </c>
    </row>
    <row r="854" spans="1:5" x14ac:dyDescent="0.35">
      <c r="A854" t="s">
        <v>8219</v>
      </c>
      <c r="B854">
        <v>37</v>
      </c>
      <c r="D854" t="s">
        <v>8221</v>
      </c>
      <c r="E854">
        <v>12</v>
      </c>
    </row>
    <row r="855" spans="1:5" x14ac:dyDescent="0.35">
      <c r="A855" t="s">
        <v>8219</v>
      </c>
      <c r="B855">
        <v>99</v>
      </c>
      <c r="D855" t="s">
        <v>8221</v>
      </c>
      <c r="E855">
        <v>4</v>
      </c>
    </row>
    <row r="856" spans="1:5" x14ac:dyDescent="0.35">
      <c r="A856" t="s">
        <v>8219</v>
      </c>
      <c r="B856">
        <v>44</v>
      </c>
      <c r="D856" t="s">
        <v>8221</v>
      </c>
      <c r="E856">
        <v>3</v>
      </c>
    </row>
    <row r="857" spans="1:5" x14ac:dyDescent="0.35">
      <c r="A857" t="s">
        <v>8219</v>
      </c>
      <c r="B857">
        <v>58</v>
      </c>
      <c r="D857" t="s">
        <v>8221</v>
      </c>
      <c r="E857">
        <v>99</v>
      </c>
    </row>
    <row r="858" spans="1:5" x14ac:dyDescent="0.35">
      <c r="A858" t="s">
        <v>8219</v>
      </c>
      <c r="B858">
        <v>191</v>
      </c>
      <c r="D858" t="s">
        <v>8221</v>
      </c>
      <c r="E858">
        <v>3</v>
      </c>
    </row>
    <row r="859" spans="1:5" x14ac:dyDescent="0.35">
      <c r="A859" t="s">
        <v>8219</v>
      </c>
      <c r="B859">
        <v>40</v>
      </c>
      <c r="D859" t="s">
        <v>8221</v>
      </c>
      <c r="E859">
        <v>3</v>
      </c>
    </row>
    <row r="860" spans="1:5" x14ac:dyDescent="0.35">
      <c r="A860" t="s">
        <v>8219</v>
      </c>
      <c r="B860">
        <v>38</v>
      </c>
      <c r="D860" t="s">
        <v>8221</v>
      </c>
      <c r="E860">
        <v>22</v>
      </c>
    </row>
    <row r="861" spans="1:5" x14ac:dyDescent="0.35">
      <c r="A861" t="s">
        <v>8219</v>
      </c>
      <c r="B861">
        <v>39</v>
      </c>
      <c r="D861" t="s">
        <v>8221</v>
      </c>
      <c r="E861">
        <v>4</v>
      </c>
    </row>
    <row r="862" spans="1:5" x14ac:dyDescent="0.35">
      <c r="A862" t="s">
        <v>8219</v>
      </c>
      <c r="B862">
        <v>11</v>
      </c>
      <c r="D862" t="s">
        <v>8221</v>
      </c>
      <c r="E862">
        <v>534</v>
      </c>
    </row>
    <row r="863" spans="1:5" x14ac:dyDescent="0.35">
      <c r="A863" t="s">
        <v>8219</v>
      </c>
      <c r="B863">
        <v>107</v>
      </c>
      <c r="D863" t="s">
        <v>8221</v>
      </c>
      <c r="E863">
        <v>12</v>
      </c>
    </row>
    <row r="864" spans="1:5" x14ac:dyDescent="0.35">
      <c r="A864" t="s">
        <v>8219</v>
      </c>
      <c r="B864">
        <v>147</v>
      </c>
      <c r="D864" t="s">
        <v>8221</v>
      </c>
      <c r="E864">
        <v>56</v>
      </c>
    </row>
    <row r="865" spans="1:5" x14ac:dyDescent="0.35">
      <c r="A865" t="s">
        <v>8219</v>
      </c>
      <c r="B865">
        <v>36</v>
      </c>
      <c r="D865" t="s">
        <v>8221</v>
      </c>
      <c r="E865">
        <v>11</v>
      </c>
    </row>
    <row r="866" spans="1:5" x14ac:dyDescent="0.35">
      <c r="A866" t="s">
        <v>8219</v>
      </c>
      <c r="B866">
        <v>92</v>
      </c>
      <c r="D866" t="s">
        <v>8221</v>
      </c>
      <c r="E866">
        <v>0</v>
      </c>
    </row>
    <row r="867" spans="1:5" x14ac:dyDescent="0.35">
      <c r="A867" t="s">
        <v>8219</v>
      </c>
      <c r="B867">
        <v>35</v>
      </c>
      <c r="D867" t="s">
        <v>8221</v>
      </c>
      <c r="E867">
        <v>12</v>
      </c>
    </row>
    <row r="868" spans="1:5" x14ac:dyDescent="0.35">
      <c r="A868" t="s">
        <v>8219</v>
      </c>
      <c r="B868">
        <v>17</v>
      </c>
      <c r="D868" t="s">
        <v>8221</v>
      </c>
      <c r="E868">
        <v>5</v>
      </c>
    </row>
    <row r="869" spans="1:5" x14ac:dyDescent="0.35">
      <c r="A869" t="s">
        <v>8219</v>
      </c>
      <c r="B869">
        <v>22</v>
      </c>
      <c r="D869" t="s">
        <v>8221</v>
      </c>
      <c r="E869">
        <v>24</v>
      </c>
    </row>
    <row r="870" spans="1:5" x14ac:dyDescent="0.35">
      <c r="A870" t="s">
        <v>8219</v>
      </c>
      <c r="B870">
        <v>69</v>
      </c>
      <c r="D870" t="s">
        <v>8221</v>
      </c>
      <c r="E870">
        <v>89</v>
      </c>
    </row>
    <row r="871" spans="1:5" x14ac:dyDescent="0.35">
      <c r="A871" t="s">
        <v>8219</v>
      </c>
      <c r="B871">
        <v>13</v>
      </c>
      <c r="D871" t="s">
        <v>8221</v>
      </c>
      <c r="E871">
        <v>1</v>
      </c>
    </row>
    <row r="872" spans="1:5" x14ac:dyDescent="0.35">
      <c r="A872" t="s">
        <v>8219</v>
      </c>
      <c r="B872">
        <v>58</v>
      </c>
      <c r="D872" t="s">
        <v>8221</v>
      </c>
      <c r="E872">
        <v>55</v>
      </c>
    </row>
    <row r="873" spans="1:5" x14ac:dyDescent="0.35">
      <c r="A873" t="s">
        <v>8219</v>
      </c>
      <c r="B873">
        <v>44</v>
      </c>
      <c r="D873" t="s">
        <v>8221</v>
      </c>
      <c r="E873">
        <v>2</v>
      </c>
    </row>
    <row r="874" spans="1:5" x14ac:dyDescent="0.35">
      <c r="A874" t="s">
        <v>8219</v>
      </c>
      <c r="B874">
        <v>83</v>
      </c>
      <c r="D874" t="s">
        <v>8221</v>
      </c>
      <c r="E874">
        <v>0</v>
      </c>
    </row>
    <row r="875" spans="1:5" x14ac:dyDescent="0.35">
      <c r="A875" t="s">
        <v>8219</v>
      </c>
      <c r="B875">
        <v>117</v>
      </c>
      <c r="D875" t="s">
        <v>8221</v>
      </c>
      <c r="E875">
        <v>4</v>
      </c>
    </row>
    <row r="876" spans="1:5" x14ac:dyDescent="0.35">
      <c r="A876" t="s">
        <v>8219</v>
      </c>
      <c r="B876">
        <v>32</v>
      </c>
      <c r="D876" t="s">
        <v>8221</v>
      </c>
      <c r="E876">
        <v>6</v>
      </c>
    </row>
    <row r="877" spans="1:5" x14ac:dyDescent="0.35">
      <c r="A877" t="s">
        <v>8219</v>
      </c>
      <c r="B877">
        <v>8</v>
      </c>
      <c r="D877" t="s">
        <v>8221</v>
      </c>
      <c r="E877">
        <v>4</v>
      </c>
    </row>
    <row r="878" spans="1:5" x14ac:dyDescent="0.35">
      <c r="A878" t="s">
        <v>8219</v>
      </c>
      <c r="B878">
        <v>340</v>
      </c>
      <c r="D878" t="s">
        <v>8221</v>
      </c>
      <c r="E878">
        <v>4</v>
      </c>
    </row>
    <row r="879" spans="1:5" x14ac:dyDescent="0.35">
      <c r="A879" t="s">
        <v>8219</v>
      </c>
      <c r="B879">
        <v>7</v>
      </c>
      <c r="D879" t="s">
        <v>8221</v>
      </c>
      <c r="E879">
        <v>2</v>
      </c>
    </row>
    <row r="880" spans="1:5" x14ac:dyDescent="0.35">
      <c r="A880" t="s">
        <v>8219</v>
      </c>
      <c r="B880">
        <v>19</v>
      </c>
      <c r="D880" t="s">
        <v>8221</v>
      </c>
      <c r="E880">
        <v>5</v>
      </c>
    </row>
    <row r="881" spans="1:5" x14ac:dyDescent="0.35">
      <c r="A881" t="s">
        <v>8219</v>
      </c>
      <c r="B881">
        <v>47</v>
      </c>
      <c r="D881" t="s">
        <v>8221</v>
      </c>
      <c r="E881">
        <v>83</v>
      </c>
    </row>
    <row r="882" spans="1:5" x14ac:dyDescent="0.35">
      <c r="A882" t="s">
        <v>8219</v>
      </c>
      <c r="B882">
        <v>13</v>
      </c>
      <c r="D882" t="s">
        <v>8221</v>
      </c>
      <c r="E882">
        <v>57</v>
      </c>
    </row>
    <row r="883" spans="1:5" x14ac:dyDescent="0.35">
      <c r="A883" t="s">
        <v>8219</v>
      </c>
      <c r="B883">
        <v>90</v>
      </c>
      <c r="D883" t="s">
        <v>8221</v>
      </c>
      <c r="E883">
        <v>311</v>
      </c>
    </row>
    <row r="884" spans="1:5" x14ac:dyDescent="0.35">
      <c r="A884" t="s">
        <v>8219</v>
      </c>
      <c r="B884">
        <v>63</v>
      </c>
      <c r="D884" t="s">
        <v>8221</v>
      </c>
      <c r="E884">
        <v>2</v>
      </c>
    </row>
    <row r="885" spans="1:5" x14ac:dyDescent="0.35">
      <c r="A885" t="s">
        <v>8219</v>
      </c>
      <c r="B885">
        <v>26</v>
      </c>
      <c r="D885" t="s">
        <v>8221</v>
      </c>
      <c r="E885">
        <v>16</v>
      </c>
    </row>
    <row r="886" spans="1:5" x14ac:dyDescent="0.35">
      <c r="A886" t="s">
        <v>8219</v>
      </c>
      <c r="B886">
        <v>680</v>
      </c>
      <c r="D886" t="s">
        <v>8221</v>
      </c>
      <c r="E886">
        <v>9</v>
      </c>
    </row>
    <row r="887" spans="1:5" x14ac:dyDescent="0.35">
      <c r="A887" t="s">
        <v>8219</v>
      </c>
      <c r="B887">
        <v>983</v>
      </c>
      <c r="D887" t="s">
        <v>8221</v>
      </c>
      <c r="E887">
        <v>1</v>
      </c>
    </row>
    <row r="888" spans="1:5" x14ac:dyDescent="0.35">
      <c r="A888" t="s">
        <v>8219</v>
      </c>
      <c r="B888">
        <v>79</v>
      </c>
      <c r="D888" t="s">
        <v>8221</v>
      </c>
      <c r="E888">
        <v>12</v>
      </c>
    </row>
    <row r="889" spans="1:5" x14ac:dyDescent="0.35">
      <c r="A889" t="s">
        <v>8219</v>
      </c>
      <c r="B889">
        <v>426</v>
      </c>
      <c r="D889" t="s">
        <v>8221</v>
      </c>
      <c r="E889">
        <v>0</v>
      </c>
    </row>
    <row r="890" spans="1:5" x14ac:dyDescent="0.35">
      <c r="A890" t="s">
        <v>8219</v>
      </c>
      <c r="B890">
        <v>96</v>
      </c>
      <c r="D890" t="s">
        <v>8221</v>
      </c>
      <c r="E890">
        <v>20</v>
      </c>
    </row>
    <row r="891" spans="1:5" x14ac:dyDescent="0.35">
      <c r="A891" t="s">
        <v>8219</v>
      </c>
      <c r="B891">
        <v>163</v>
      </c>
      <c r="D891" t="s">
        <v>8221</v>
      </c>
      <c r="E891">
        <v>16</v>
      </c>
    </row>
    <row r="892" spans="1:5" x14ac:dyDescent="0.35">
      <c r="A892" t="s">
        <v>8219</v>
      </c>
      <c r="B892">
        <v>2525</v>
      </c>
      <c r="D892" t="s">
        <v>8221</v>
      </c>
      <c r="E892">
        <v>33</v>
      </c>
    </row>
    <row r="893" spans="1:5" x14ac:dyDescent="0.35">
      <c r="A893" t="s">
        <v>8219</v>
      </c>
      <c r="B893">
        <v>2035</v>
      </c>
      <c r="D893" t="s">
        <v>8221</v>
      </c>
      <c r="E893">
        <v>2</v>
      </c>
    </row>
    <row r="894" spans="1:5" x14ac:dyDescent="0.35">
      <c r="A894" t="s">
        <v>8219</v>
      </c>
      <c r="B894">
        <v>290</v>
      </c>
      <c r="D894" t="s">
        <v>8221</v>
      </c>
      <c r="E894">
        <v>6</v>
      </c>
    </row>
    <row r="895" spans="1:5" x14ac:dyDescent="0.35">
      <c r="A895" t="s">
        <v>8219</v>
      </c>
      <c r="B895">
        <v>1980</v>
      </c>
      <c r="D895" t="s">
        <v>8221</v>
      </c>
      <c r="E895">
        <v>0</v>
      </c>
    </row>
    <row r="896" spans="1:5" x14ac:dyDescent="0.35">
      <c r="A896" t="s">
        <v>8219</v>
      </c>
      <c r="B896">
        <v>57</v>
      </c>
      <c r="D896" t="s">
        <v>8221</v>
      </c>
      <c r="E896">
        <v>3</v>
      </c>
    </row>
    <row r="897" spans="1:5" x14ac:dyDescent="0.35">
      <c r="A897" t="s">
        <v>8219</v>
      </c>
      <c r="B897">
        <v>380</v>
      </c>
      <c r="D897" t="s">
        <v>8221</v>
      </c>
      <c r="E897">
        <v>0</v>
      </c>
    </row>
    <row r="898" spans="1:5" x14ac:dyDescent="0.35">
      <c r="A898" t="s">
        <v>8219</v>
      </c>
      <c r="B898">
        <v>128</v>
      </c>
      <c r="D898" t="s">
        <v>8221</v>
      </c>
      <c r="E898">
        <v>3</v>
      </c>
    </row>
    <row r="899" spans="1:5" x14ac:dyDescent="0.35">
      <c r="A899" t="s">
        <v>8219</v>
      </c>
      <c r="B899">
        <v>180</v>
      </c>
      <c r="D899" t="s">
        <v>8221</v>
      </c>
      <c r="E899">
        <v>13</v>
      </c>
    </row>
    <row r="900" spans="1:5" x14ac:dyDescent="0.35">
      <c r="A900" t="s">
        <v>8219</v>
      </c>
      <c r="B900">
        <v>571</v>
      </c>
      <c r="D900" t="s">
        <v>8221</v>
      </c>
      <c r="E900">
        <v>6</v>
      </c>
    </row>
    <row r="901" spans="1:5" x14ac:dyDescent="0.35">
      <c r="A901" t="s">
        <v>8219</v>
      </c>
      <c r="B901">
        <v>480</v>
      </c>
      <c r="D901" t="s">
        <v>8221</v>
      </c>
      <c r="E901">
        <v>1</v>
      </c>
    </row>
    <row r="902" spans="1:5" x14ac:dyDescent="0.35">
      <c r="A902" t="s">
        <v>8219</v>
      </c>
      <c r="B902">
        <v>249</v>
      </c>
      <c r="D902" t="s">
        <v>8221</v>
      </c>
      <c r="E902">
        <v>0</v>
      </c>
    </row>
    <row r="903" spans="1:5" x14ac:dyDescent="0.35">
      <c r="A903" t="s">
        <v>8219</v>
      </c>
      <c r="B903">
        <v>84</v>
      </c>
      <c r="D903" t="s">
        <v>8221</v>
      </c>
      <c r="E903">
        <v>5</v>
      </c>
    </row>
    <row r="904" spans="1:5" x14ac:dyDescent="0.35">
      <c r="A904" t="s">
        <v>8219</v>
      </c>
      <c r="B904">
        <v>197</v>
      </c>
      <c r="D904" t="s">
        <v>8221</v>
      </c>
      <c r="E904">
        <v>0</v>
      </c>
    </row>
    <row r="905" spans="1:5" x14ac:dyDescent="0.35">
      <c r="A905" t="s">
        <v>8219</v>
      </c>
      <c r="B905">
        <v>271</v>
      </c>
      <c r="D905" t="s">
        <v>8221</v>
      </c>
      <c r="E905">
        <v>36</v>
      </c>
    </row>
    <row r="906" spans="1:5" x14ac:dyDescent="0.35">
      <c r="A906" t="s">
        <v>8219</v>
      </c>
      <c r="B906">
        <v>50</v>
      </c>
      <c r="D906" t="s">
        <v>8221</v>
      </c>
      <c r="E906">
        <v>1</v>
      </c>
    </row>
    <row r="907" spans="1:5" x14ac:dyDescent="0.35">
      <c r="A907" t="s">
        <v>8219</v>
      </c>
      <c r="B907">
        <v>169</v>
      </c>
      <c r="D907" t="s">
        <v>8221</v>
      </c>
      <c r="E907">
        <v>1</v>
      </c>
    </row>
    <row r="908" spans="1:5" x14ac:dyDescent="0.35">
      <c r="A908" t="s">
        <v>8219</v>
      </c>
      <c r="B908">
        <v>205</v>
      </c>
      <c r="D908" t="s">
        <v>8221</v>
      </c>
      <c r="E908">
        <v>1</v>
      </c>
    </row>
    <row r="909" spans="1:5" x14ac:dyDescent="0.35">
      <c r="A909" t="s">
        <v>8219</v>
      </c>
      <c r="B909">
        <v>206</v>
      </c>
      <c r="D909" t="s">
        <v>8221</v>
      </c>
      <c r="E909">
        <v>9</v>
      </c>
    </row>
    <row r="910" spans="1:5" x14ac:dyDescent="0.35">
      <c r="A910" t="s">
        <v>8219</v>
      </c>
      <c r="B910">
        <v>84</v>
      </c>
      <c r="D910" t="s">
        <v>8221</v>
      </c>
      <c r="E910">
        <v>1</v>
      </c>
    </row>
    <row r="911" spans="1:5" x14ac:dyDescent="0.35">
      <c r="A911" t="s">
        <v>8219</v>
      </c>
      <c r="B911">
        <v>210</v>
      </c>
      <c r="D911" t="s">
        <v>8221</v>
      </c>
      <c r="E911">
        <v>0</v>
      </c>
    </row>
    <row r="912" spans="1:5" x14ac:dyDescent="0.35">
      <c r="A912" t="s">
        <v>8219</v>
      </c>
      <c r="B912">
        <v>181</v>
      </c>
      <c r="D912" t="s">
        <v>8221</v>
      </c>
      <c r="E912">
        <v>1</v>
      </c>
    </row>
    <row r="913" spans="1:5" x14ac:dyDescent="0.35">
      <c r="A913" t="s">
        <v>8219</v>
      </c>
      <c r="B913">
        <v>60</v>
      </c>
      <c r="D913" t="s">
        <v>8221</v>
      </c>
      <c r="E913">
        <v>1</v>
      </c>
    </row>
    <row r="914" spans="1:5" x14ac:dyDescent="0.35">
      <c r="A914" t="s">
        <v>8219</v>
      </c>
      <c r="B914">
        <v>445</v>
      </c>
      <c r="D914" t="s">
        <v>8221</v>
      </c>
      <c r="E914">
        <v>4</v>
      </c>
    </row>
    <row r="915" spans="1:5" x14ac:dyDescent="0.35">
      <c r="A915" t="s">
        <v>8219</v>
      </c>
      <c r="B915">
        <v>17</v>
      </c>
      <c r="D915" t="s">
        <v>8221</v>
      </c>
      <c r="E915">
        <v>2</v>
      </c>
    </row>
    <row r="916" spans="1:5" x14ac:dyDescent="0.35">
      <c r="A916" t="s">
        <v>8219</v>
      </c>
      <c r="B916">
        <v>194</v>
      </c>
      <c r="D916" t="s">
        <v>8221</v>
      </c>
      <c r="E916">
        <v>2</v>
      </c>
    </row>
    <row r="917" spans="1:5" x14ac:dyDescent="0.35">
      <c r="A917" t="s">
        <v>8219</v>
      </c>
      <c r="B917">
        <v>404</v>
      </c>
      <c r="D917" t="s">
        <v>8221</v>
      </c>
      <c r="E917">
        <v>2</v>
      </c>
    </row>
    <row r="918" spans="1:5" x14ac:dyDescent="0.35">
      <c r="A918" t="s">
        <v>8219</v>
      </c>
      <c r="B918">
        <v>194</v>
      </c>
      <c r="D918" t="s">
        <v>8221</v>
      </c>
      <c r="E918">
        <v>0</v>
      </c>
    </row>
    <row r="919" spans="1:5" x14ac:dyDescent="0.35">
      <c r="A919" t="s">
        <v>8219</v>
      </c>
      <c r="B919">
        <v>902</v>
      </c>
      <c r="D919" t="s">
        <v>8221</v>
      </c>
      <c r="E919">
        <v>2</v>
      </c>
    </row>
    <row r="920" spans="1:5" x14ac:dyDescent="0.35">
      <c r="A920" t="s">
        <v>8219</v>
      </c>
      <c r="B920">
        <v>1670</v>
      </c>
      <c r="D920" t="s">
        <v>8221</v>
      </c>
      <c r="E920">
        <v>4</v>
      </c>
    </row>
    <row r="921" spans="1:5" x14ac:dyDescent="0.35">
      <c r="A921" t="s">
        <v>8219</v>
      </c>
      <c r="B921">
        <v>1328</v>
      </c>
      <c r="D921" t="s">
        <v>8221</v>
      </c>
      <c r="E921">
        <v>2</v>
      </c>
    </row>
    <row r="922" spans="1:5" x14ac:dyDescent="0.35">
      <c r="A922" t="s">
        <v>8219</v>
      </c>
      <c r="B922">
        <v>944</v>
      </c>
      <c r="D922" t="s">
        <v>8221</v>
      </c>
      <c r="E922">
        <v>0</v>
      </c>
    </row>
    <row r="923" spans="1:5" x14ac:dyDescent="0.35">
      <c r="A923" t="s">
        <v>8219</v>
      </c>
      <c r="B923">
        <v>147</v>
      </c>
      <c r="D923" t="s">
        <v>8221</v>
      </c>
      <c r="E923">
        <v>1</v>
      </c>
    </row>
    <row r="924" spans="1:5" x14ac:dyDescent="0.35">
      <c r="A924" t="s">
        <v>8219</v>
      </c>
      <c r="B924">
        <v>99</v>
      </c>
      <c r="D924" t="s">
        <v>8221</v>
      </c>
      <c r="E924">
        <v>0</v>
      </c>
    </row>
    <row r="925" spans="1:5" x14ac:dyDescent="0.35">
      <c r="A925" t="s">
        <v>8219</v>
      </c>
      <c r="B925">
        <v>79</v>
      </c>
      <c r="D925" t="s">
        <v>8221</v>
      </c>
      <c r="E925">
        <v>2</v>
      </c>
    </row>
    <row r="926" spans="1:5" x14ac:dyDescent="0.35">
      <c r="A926" t="s">
        <v>8219</v>
      </c>
      <c r="B926">
        <v>75</v>
      </c>
      <c r="D926" t="s">
        <v>8221</v>
      </c>
      <c r="E926">
        <v>7</v>
      </c>
    </row>
    <row r="927" spans="1:5" x14ac:dyDescent="0.35">
      <c r="A927" t="s">
        <v>8219</v>
      </c>
      <c r="B927">
        <v>207</v>
      </c>
      <c r="D927" t="s">
        <v>8221</v>
      </c>
      <c r="E927">
        <v>5</v>
      </c>
    </row>
    <row r="928" spans="1:5" x14ac:dyDescent="0.35">
      <c r="A928" t="s">
        <v>8219</v>
      </c>
      <c r="B928">
        <v>102</v>
      </c>
      <c r="D928" t="s">
        <v>8221</v>
      </c>
      <c r="E928">
        <v>0</v>
      </c>
    </row>
    <row r="929" spans="1:5" x14ac:dyDescent="0.35">
      <c r="A929" t="s">
        <v>8219</v>
      </c>
      <c r="B929">
        <v>32</v>
      </c>
      <c r="D929" t="s">
        <v>8221</v>
      </c>
      <c r="E929">
        <v>0</v>
      </c>
    </row>
    <row r="930" spans="1:5" x14ac:dyDescent="0.35">
      <c r="A930" t="s">
        <v>8219</v>
      </c>
      <c r="B930">
        <v>480</v>
      </c>
      <c r="D930" t="s">
        <v>8221</v>
      </c>
      <c r="E930">
        <v>0</v>
      </c>
    </row>
    <row r="931" spans="1:5" x14ac:dyDescent="0.35">
      <c r="A931" t="s">
        <v>8219</v>
      </c>
      <c r="B931">
        <v>11</v>
      </c>
      <c r="D931" t="s">
        <v>8221</v>
      </c>
      <c r="E931">
        <v>2</v>
      </c>
    </row>
    <row r="932" spans="1:5" x14ac:dyDescent="0.35">
      <c r="A932" t="s">
        <v>8219</v>
      </c>
      <c r="B932">
        <v>12</v>
      </c>
      <c r="D932" t="s">
        <v>8221</v>
      </c>
      <c r="E932">
        <v>0</v>
      </c>
    </row>
    <row r="933" spans="1:5" x14ac:dyDescent="0.35">
      <c r="A933" t="s">
        <v>8219</v>
      </c>
      <c r="B933">
        <v>48</v>
      </c>
      <c r="D933" t="s">
        <v>8221</v>
      </c>
      <c r="E933">
        <v>0</v>
      </c>
    </row>
    <row r="934" spans="1:5" x14ac:dyDescent="0.35">
      <c r="A934" t="s">
        <v>8219</v>
      </c>
      <c r="B934">
        <v>59</v>
      </c>
      <c r="D934" t="s">
        <v>8221</v>
      </c>
      <c r="E934">
        <v>28</v>
      </c>
    </row>
    <row r="935" spans="1:5" x14ac:dyDescent="0.35">
      <c r="A935" t="s">
        <v>8219</v>
      </c>
      <c r="B935">
        <v>79</v>
      </c>
      <c r="D935" t="s">
        <v>8221</v>
      </c>
      <c r="E935">
        <v>2</v>
      </c>
    </row>
    <row r="936" spans="1:5" x14ac:dyDescent="0.35">
      <c r="A936" t="s">
        <v>8219</v>
      </c>
      <c r="B936">
        <v>14</v>
      </c>
      <c r="D936" t="s">
        <v>8221</v>
      </c>
      <c r="E936">
        <v>0</v>
      </c>
    </row>
    <row r="937" spans="1:5" x14ac:dyDescent="0.35">
      <c r="A937" t="s">
        <v>8219</v>
      </c>
      <c r="B937">
        <v>106</v>
      </c>
      <c r="D937" t="s">
        <v>8221</v>
      </c>
      <c r="E937">
        <v>0</v>
      </c>
    </row>
    <row r="938" spans="1:5" x14ac:dyDescent="0.35">
      <c r="A938" t="s">
        <v>8219</v>
      </c>
      <c r="B938">
        <v>25</v>
      </c>
      <c r="D938" t="s">
        <v>8221</v>
      </c>
      <c r="E938">
        <v>0</v>
      </c>
    </row>
    <row r="939" spans="1:5" x14ac:dyDescent="0.35">
      <c r="A939" t="s">
        <v>8219</v>
      </c>
      <c r="B939">
        <v>25</v>
      </c>
      <c r="D939" t="s">
        <v>8221</v>
      </c>
      <c r="E939">
        <v>4</v>
      </c>
    </row>
    <row r="940" spans="1:5" x14ac:dyDescent="0.35">
      <c r="A940" t="s">
        <v>8219</v>
      </c>
      <c r="B940">
        <v>29</v>
      </c>
      <c r="D940" t="s">
        <v>8221</v>
      </c>
      <c r="E940">
        <v>12</v>
      </c>
    </row>
    <row r="941" spans="1:5" x14ac:dyDescent="0.35">
      <c r="A941" t="s">
        <v>8219</v>
      </c>
      <c r="B941">
        <v>43</v>
      </c>
      <c r="D941" t="s">
        <v>8221</v>
      </c>
      <c r="E941">
        <v>0</v>
      </c>
    </row>
    <row r="942" spans="1:5" x14ac:dyDescent="0.35">
      <c r="A942" t="s">
        <v>8219</v>
      </c>
      <c r="B942">
        <v>46</v>
      </c>
      <c r="D942" t="s">
        <v>8221</v>
      </c>
      <c r="E942">
        <v>33</v>
      </c>
    </row>
    <row r="943" spans="1:5" x14ac:dyDescent="0.35">
      <c r="A943" t="s">
        <v>8219</v>
      </c>
      <c r="B943">
        <v>27</v>
      </c>
      <c r="D943" t="s">
        <v>8221</v>
      </c>
      <c r="E943">
        <v>0</v>
      </c>
    </row>
    <row r="944" spans="1:5" x14ac:dyDescent="0.35">
      <c r="A944" t="s">
        <v>8219</v>
      </c>
      <c r="B944">
        <v>112</v>
      </c>
      <c r="D944" t="s">
        <v>8221</v>
      </c>
      <c r="E944">
        <v>4</v>
      </c>
    </row>
    <row r="945" spans="1:5" x14ac:dyDescent="0.35">
      <c r="A945" t="s">
        <v>8219</v>
      </c>
      <c r="B945">
        <v>34</v>
      </c>
      <c r="D945" t="s">
        <v>8221</v>
      </c>
      <c r="E945">
        <v>0</v>
      </c>
    </row>
    <row r="946" spans="1:5" x14ac:dyDescent="0.35">
      <c r="A946" t="s">
        <v>8219</v>
      </c>
      <c r="B946">
        <v>200</v>
      </c>
      <c r="D946" t="s">
        <v>8221</v>
      </c>
      <c r="E946">
        <v>11</v>
      </c>
    </row>
    <row r="947" spans="1:5" x14ac:dyDescent="0.35">
      <c r="A947" t="s">
        <v>8219</v>
      </c>
      <c r="B947">
        <v>22</v>
      </c>
      <c r="D947" t="s">
        <v>8221</v>
      </c>
      <c r="E947">
        <v>1</v>
      </c>
    </row>
    <row r="948" spans="1:5" x14ac:dyDescent="0.35">
      <c r="A948" t="s">
        <v>8219</v>
      </c>
      <c r="B948">
        <v>163</v>
      </c>
      <c r="D948" t="s">
        <v>8221</v>
      </c>
      <c r="E948">
        <v>5</v>
      </c>
    </row>
    <row r="949" spans="1:5" x14ac:dyDescent="0.35">
      <c r="A949" t="s">
        <v>8219</v>
      </c>
      <c r="B949">
        <v>77</v>
      </c>
      <c r="D949" t="s">
        <v>8221</v>
      </c>
      <c r="E949">
        <v>0</v>
      </c>
    </row>
    <row r="950" spans="1:5" x14ac:dyDescent="0.35">
      <c r="A950" t="s">
        <v>8219</v>
      </c>
      <c r="B950">
        <v>89</v>
      </c>
      <c r="D950" t="s">
        <v>8221</v>
      </c>
      <c r="E950">
        <v>1</v>
      </c>
    </row>
    <row r="951" spans="1:5" x14ac:dyDescent="0.35">
      <c r="A951" t="s">
        <v>8219</v>
      </c>
      <c r="B951">
        <v>3355</v>
      </c>
      <c r="D951" t="s">
        <v>8221</v>
      </c>
      <c r="E951">
        <v>1</v>
      </c>
    </row>
    <row r="952" spans="1:5" x14ac:dyDescent="0.35">
      <c r="A952" t="s">
        <v>8219</v>
      </c>
      <c r="B952">
        <v>537</v>
      </c>
      <c r="D952" t="s">
        <v>8221</v>
      </c>
      <c r="E952">
        <v>6</v>
      </c>
    </row>
    <row r="953" spans="1:5" x14ac:dyDescent="0.35">
      <c r="A953" t="s">
        <v>8219</v>
      </c>
      <c r="B953">
        <v>125</v>
      </c>
      <c r="D953" t="s">
        <v>8221</v>
      </c>
      <c r="E953">
        <v>8</v>
      </c>
    </row>
    <row r="954" spans="1:5" x14ac:dyDescent="0.35">
      <c r="A954" t="s">
        <v>8219</v>
      </c>
      <c r="B954">
        <v>163</v>
      </c>
      <c r="D954" t="s">
        <v>8221</v>
      </c>
      <c r="E954">
        <v>1</v>
      </c>
    </row>
    <row r="955" spans="1:5" x14ac:dyDescent="0.35">
      <c r="A955" t="s">
        <v>8219</v>
      </c>
      <c r="B955">
        <v>283</v>
      </c>
      <c r="D955" t="s">
        <v>8221</v>
      </c>
      <c r="E955">
        <v>0</v>
      </c>
    </row>
    <row r="956" spans="1:5" x14ac:dyDescent="0.35">
      <c r="A956" t="s">
        <v>8219</v>
      </c>
      <c r="B956">
        <v>352</v>
      </c>
      <c r="D956" t="s">
        <v>8221</v>
      </c>
      <c r="E956">
        <v>2</v>
      </c>
    </row>
    <row r="957" spans="1:5" x14ac:dyDescent="0.35">
      <c r="A957" t="s">
        <v>8219</v>
      </c>
      <c r="B957">
        <v>94</v>
      </c>
      <c r="D957" t="s">
        <v>8221</v>
      </c>
      <c r="E957">
        <v>1</v>
      </c>
    </row>
    <row r="958" spans="1:5" x14ac:dyDescent="0.35">
      <c r="A958" t="s">
        <v>8219</v>
      </c>
      <c r="B958">
        <v>67</v>
      </c>
      <c r="D958" t="s">
        <v>8221</v>
      </c>
      <c r="E958">
        <v>0</v>
      </c>
    </row>
    <row r="959" spans="1:5" x14ac:dyDescent="0.35">
      <c r="A959" t="s">
        <v>8219</v>
      </c>
      <c r="B959">
        <v>221</v>
      </c>
      <c r="D959" t="s">
        <v>8221</v>
      </c>
      <c r="E959">
        <v>1</v>
      </c>
    </row>
    <row r="960" spans="1:5" x14ac:dyDescent="0.35">
      <c r="A960" t="s">
        <v>8219</v>
      </c>
      <c r="B960">
        <v>2165</v>
      </c>
      <c r="D960" t="s">
        <v>8221</v>
      </c>
      <c r="E960">
        <v>19</v>
      </c>
    </row>
    <row r="961" spans="1:5" x14ac:dyDescent="0.35">
      <c r="A961" t="s">
        <v>8219</v>
      </c>
      <c r="B961">
        <v>179</v>
      </c>
      <c r="D961" t="s">
        <v>8221</v>
      </c>
      <c r="E961">
        <v>27</v>
      </c>
    </row>
    <row r="962" spans="1:5" x14ac:dyDescent="0.35">
      <c r="A962" t="s">
        <v>8219</v>
      </c>
      <c r="B962">
        <v>123</v>
      </c>
      <c r="D962" t="s">
        <v>8221</v>
      </c>
      <c r="E962">
        <v>7</v>
      </c>
    </row>
    <row r="963" spans="1:5" x14ac:dyDescent="0.35">
      <c r="A963" t="s">
        <v>8219</v>
      </c>
      <c r="B963">
        <v>1104</v>
      </c>
      <c r="D963" t="s">
        <v>8221</v>
      </c>
      <c r="E963">
        <v>14</v>
      </c>
    </row>
    <row r="964" spans="1:5" x14ac:dyDescent="0.35">
      <c r="A964" t="s">
        <v>8219</v>
      </c>
      <c r="B964">
        <v>403</v>
      </c>
      <c r="D964" t="s">
        <v>8221</v>
      </c>
      <c r="E964">
        <v>5</v>
      </c>
    </row>
    <row r="965" spans="1:5" x14ac:dyDescent="0.35">
      <c r="A965" t="s">
        <v>8219</v>
      </c>
      <c r="B965">
        <v>109</v>
      </c>
      <c r="D965" t="s">
        <v>8221</v>
      </c>
      <c r="E965">
        <v>30</v>
      </c>
    </row>
    <row r="966" spans="1:5" x14ac:dyDescent="0.35">
      <c r="A966" t="s">
        <v>8219</v>
      </c>
      <c r="B966">
        <v>372</v>
      </c>
      <c r="D966" t="s">
        <v>8221</v>
      </c>
      <c r="E966">
        <v>1</v>
      </c>
    </row>
    <row r="967" spans="1:5" x14ac:dyDescent="0.35">
      <c r="A967" t="s">
        <v>8219</v>
      </c>
      <c r="B967">
        <v>311</v>
      </c>
      <c r="D967" t="s">
        <v>8221</v>
      </c>
      <c r="E967">
        <v>0</v>
      </c>
    </row>
    <row r="968" spans="1:5" x14ac:dyDescent="0.35">
      <c r="A968" t="s">
        <v>8219</v>
      </c>
      <c r="B968">
        <v>115</v>
      </c>
      <c r="D968" t="s">
        <v>8221</v>
      </c>
      <c r="E968">
        <v>60</v>
      </c>
    </row>
    <row r="969" spans="1:5" x14ac:dyDescent="0.35">
      <c r="A969" t="s">
        <v>8219</v>
      </c>
      <c r="B969">
        <v>75</v>
      </c>
      <c r="D969" t="s">
        <v>8221</v>
      </c>
      <c r="E969">
        <v>84</v>
      </c>
    </row>
    <row r="970" spans="1:5" x14ac:dyDescent="0.35">
      <c r="A970" t="s">
        <v>8219</v>
      </c>
      <c r="B970">
        <v>43</v>
      </c>
      <c r="D970" t="s">
        <v>8221</v>
      </c>
      <c r="E970">
        <v>47</v>
      </c>
    </row>
    <row r="971" spans="1:5" x14ac:dyDescent="0.35">
      <c r="A971" t="s">
        <v>8219</v>
      </c>
      <c r="B971">
        <v>48</v>
      </c>
      <c r="D971" t="s">
        <v>8221</v>
      </c>
      <c r="E971">
        <v>66</v>
      </c>
    </row>
    <row r="972" spans="1:5" x14ac:dyDescent="0.35">
      <c r="A972" t="s">
        <v>8219</v>
      </c>
      <c r="B972">
        <v>52</v>
      </c>
      <c r="D972" t="s">
        <v>8221</v>
      </c>
      <c r="E972">
        <v>171</v>
      </c>
    </row>
    <row r="973" spans="1:5" x14ac:dyDescent="0.35">
      <c r="A973" t="s">
        <v>8219</v>
      </c>
      <c r="B973">
        <v>43</v>
      </c>
      <c r="D973" t="s">
        <v>8221</v>
      </c>
      <c r="E973">
        <v>29</v>
      </c>
    </row>
    <row r="974" spans="1:5" x14ac:dyDescent="0.35">
      <c r="A974" t="s">
        <v>8219</v>
      </c>
      <c r="B974">
        <v>58</v>
      </c>
      <c r="D974" t="s">
        <v>8221</v>
      </c>
      <c r="E974">
        <v>9</v>
      </c>
    </row>
    <row r="975" spans="1:5" x14ac:dyDescent="0.35">
      <c r="A975" t="s">
        <v>8219</v>
      </c>
      <c r="B975">
        <v>47</v>
      </c>
      <c r="D975" t="s">
        <v>8221</v>
      </c>
      <c r="E975">
        <v>27</v>
      </c>
    </row>
    <row r="976" spans="1:5" x14ac:dyDescent="0.35">
      <c r="A976" t="s">
        <v>8219</v>
      </c>
      <c r="B976">
        <v>36</v>
      </c>
      <c r="D976" t="s">
        <v>8221</v>
      </c>
      <c r="E976">
        <v>2</v>
      </c>
    </row>
    <row r="977" spans="1:5" x14ac:dyDescent="0.35">
      <c r="A977" t="s">
        <v>8219</v>
      </c>
      <c r="B977">
        <v>17</v>
      </c>
      <c r="D977" t="s">
        <v>8221</v>
      </c>
      <c r="E977">
        <v>3</v>
      </c>
    </row>
    <row r="978" spans="1:5" x14ac:dyDescent="0.35">
      <c r="A978" t="s">
        <v>8219</v>
      </c>
      <c r="B978">
        <v>104</v>
      </c>
      <c r="D978" t="s">
        <v>8221</v>
      </c>
      <c r="E978">
        <v>4</v>
      </c>
    </row>
    <row r="979" spans="1:5" x14ac:dyDescent="0.35">
      <c r="A979" t="s">
        <v>8219</v>
      </c>
      <c r="B979">
        <v>47</v>
      </c>
      <c r="D979" t="s">
        <v>8221</v>
      </c>
      <c r="E979">
        <v>2</v>
      </c>
    </row>
    <row r="980" spans="1:5" x14ac:dyDescent="0.35">
      <c r="A980" t="s">
        <v>8219</v>
      </c>
      <c r="B980">
        <v>38</v>
      </c>
      <c r="D980" t="s">
        <v>8221</v>
      </c>
      <c r="E980">
        <v>20</v>
      </c>
    </row>
    <row r="981" spans="1:5" x14ac:dyDescent="0.35">
      <c r="A981" t="s">
        <v>8219</v>
      </c>
      <c r="B981">
        <v>81</v>
      </c>
      <c r="D981" t="s">
        <v>8221</v>
      </c>
      <c r="E981">
        <v>3</v>
      </c>
    </row>
    <row r="982" spans="1:5" x14ac:dyDescent="0.35">
      <c r="A982" t="s">
        <v>8219</v>
      </c>
      <c r="B982">
        <v>55</v>
      </c>
      <c r="D982" t="s">
        <v>8221</v>
      </c>
      <c r="E982">
        <v>4</v>
      </c>
    </row>
    <row r="983" spans="1:5" x14ac:dyDescent="0.35">
      <c r="A983" t="s">
        <v>8219</v>
      </c>
      <c r="B983">
        <v>41</v>
      </c>
      <c r="D983" t="s">
        <v>8221</v>
      </c>
      <c r="E983">
        <v>1</v>
      </c>
    </row>
    <row r="984" spans="1:5" x14ac:dyDescent="0.35">
      <c r="A984" t="s">
        <v>8219</v>
      </c>
      <c r="B984">
        <v>79</v>
      </c>
      <c r="D984" t="s">
        <v>8221</v>
      </c>
      <c r="E984">
        <v>0</v>
      </c>
    </row>
    <row r="985" spans="1:5" x14ac:dyDescent="0.35">
      <c r="A985" t="s">
        <v>8219</v>
      </c>
      <c r="B985">
        <v>16</v>
      </c>
      <c r="D985" t="s">
        <v>8221</v>
      </c>
      <c r="E985">
        <v>0</v>
      </c>
    </row>
    <row r="986" spans="1:5" x14ac:dyDescent="0.35">
      <c r="A986" t="s">
        <v>8219</v>
      </c>
      <c r="B986">
        <v>8</v>
      </c>
      <c r="D986" t="s">
        <v>8221</v>
      </c>
      <c r="E986">
        <v>14</v>
      </c>
    </row>
    <row r="987" spans="1:5" x14ac:dyDescent="0.35">
      <c r="A987" t="s">
        <v>8219</v>
      </c>
      <c r="B987">
        <v>95</v>
      </c>
      <c r="D987" t="s">
        <v>8221</v>
      </c>
      <c r="E987">
        <v>1</v>
      </c>
    </row>
    <row r="988" spans="1:5" x14ac:dyDescent="0.35">
      <c r="A988" t="s">
        <v>8219</v>
      </c>
      <c r="B988">
        <v>25</v>
      </c>
      <c r="D988" t="s">
        <v>8221</v>
      </c>
      <c r="E988">
        <v>118</v>
      </c>
    </row>
    <row r="989" spans="1:5" x14ac:dyDescent="0.35">
      <c r="A989" t="s">
        <v>8219</v>
      </c>
      <c r="B989">
        <v>19</v>
      </c>
      <c r="D989" t="s">
        <v>8221</v>
      </c>
      <c r="E989">
        <v>2</v>
      </c>
    </row>
    <row r="990" spans="1:5" x14ac:dyDescent="0.35">
      <c r="A990" t="s">
        <v>8219</v>
      </c>
      <c r="B990">
        <v>90</v>
      </c>
      <c r="D990" t="s">
        <v>8221</v>
      </c>
      <c r="E990">
        <v>1</v>
      </c>
    </row>
    <row r="991" spans="1:5" x14ac:dyDescent="0.35">
      <c r="A991" t="s">
        <v>8219</v>
      </c>
      <c r="B991">
        <v>41</v>
      </c>
      <c r="D991" t="s">
        <v>8221</v>
      </c>
      <c r="E991">
        <v>3</v>
      </c>
    </row>
    <row r="992" spans="1:5" x14ac:dyDescent="0.35">
      <c r="A992" t="s">
        <v>8219</v>
      </c>
      <c r="B992">
        <v>30</v>
      </c>
      <c r="D992" t="s">
        <v>8221</v>
      </c>
      <c r="E992">
        <v>1</v>
      </c>
    </row>
    <row r="993" spans="1:5" x14ac:dyDescent="0.35">
      <c r="A993" t="s">
        <v>8219</v>
      </c>
      <c r="B993">
        <v>38</v>
      </c>
      <c r="D993" t="s">
        <v>8221</v>
      </c>
      <c r="E993">
        <v>3</v>
      </c>
    </row>
    <row r="994" spans="1:5" x14ac:dyDescent="0.35">
      <c r="A994" t="s">
        <v>8219</v>
      </c>
      <c r="B994">
        <v>65</v>
      </c>
      <c r="D994" t="s">
        <v>8221</v>
      </c>
      <c r="E994">
        <v>38</v>
      </c>
    </row>
    <row r="995" spans="1:5" x14ac:dyDescent="0.35">
      <c r="A995" t="s">
        <v>8219</v>
      </c>
      <c r="B995">
        <v>75</v>
      </c>
      <c r="D995" t="s">
        <v>8221</v>
      </c>
      <c r="E995">
        <v>52</v>
      </c>
    </row>
    <row r="996" spans="1:5" x14ac:dyDescent="0.35">
      <c r="A996" t="s">
        <v>8219</v>
      </c>
      <c r="B996">
        <v>16</v>
      </c>
      <c r="D996" t="s">
        <v>8221</v>
      </c>
      <c r="E996">
        <v>2</v>
      </c>
    </row>
    <row r="997" spans="1:5" x14ac:dyDescent="0.35">
      <c r="A997" t="s">
        <v>8219</v>
      </c>
      <c r="B997">
        <v>10</v>
      </c>
      <c r="D997" t="s">
        <v>8221</v>
      </c>
      <c r="E997">
        <v>0</v>
      </c>
    </row>
    <row r="998" spans="1:5" x14ac:dyDescent="0.35">
      <c r="A998" t="s">
        <v>8219</v>
      </c>
      <c r="B998">
        <v>27</v>
      </c>
      <c r="D998" t="s">
        <v>8221</v>
      </c>
      <c r="E998">
        <v>4</v>
      </c>
    </row>
    <row r="999" spans="1:5" x14ac:dyDescent="0.35">
      <c r="A999" t="s">
        <v>8219</v>
      </c>
      <c r="B999">
        <v>259</v>
      </c>
      <c r="D999" t="s">
        <v>8221</v>
      </c>
      <c r="E999">
        <v>4</v>
      </c>
    </row>
    <row r="1000" spans="1:5" x14ac:dyDescent="0.35">
      <c r="A1000" t="s">
        <v>8219</v>
      </c>
      <c r="B1000">
        <v>39</v>
      </c>
      <c r="D1000" t="s">
        <v>8221</v>
      </c>
      <c r="E1000">
        <v>18</v>
      </c>
    </row>
    <row r="1001" spans="1:5" x14ac:dyDescent="0.35">
      <c r="A1001" t="s">
        <v>8219</v>
      </c>
      <c r="B1001">
        <v>42</v>
      </c>
      <c r="D1001" t="s">
        <v>8221</v>
      </c>
      <c r="E1001">
        <v>0</v>
      </c>
    </row>
    <row r="1002" spans="1:5" x14ac:dyDescent="0.35">
      <c r="A1002" t="s">
        <v>8219</v>
      </c>
      <c r="B1002">
        <v>10</v>
      </c>
      <c r="D1002" t="s">
        <v>8221</v>
      </c>
      <c r="E1002">
        <v>22</v>
      </c>
    </row>
    <row r="1003" spans="1:5" x14ac:dyDescent="0.35">
      <c r="A1003" t="s">
        <v>8219</v>
      </c>
      <c r="B1003">
        <v>56</v>
      </c>
      <c r="D1003" t="s">
        <v>8221</v>
      </c>
      <c r="E1003">
        <v>49</v>
      </c>
    </row>
    <row r="1004" spans="1:5" x14ac:dyDescent="0.35">
      <c r="A1004" t="s">
        <v>8219</v>
      </c>
      <c r="B1004">
        <v>20</v>
      </c>
      <c r="D1004" t="s">
        <v>8221</v>
      </c>
      <c r="E1004">
        <v>19</v>
      </c>
    </row>
    <row r="1005" spans="1:5" x14ac:dyDescent="0.35">
      <c r="A1005" t="s">
        <v>8219</v>
      </c>
      <c r="B1005">
        <v>170</v>
      </c>
      <c r="D1005" t="s">
        <v>8221</v>
      </c>
      <c r="E1005">
        <v>4</v>
      </c>
    </row>
    <row r="1006" spans="1:5" x14ac:dyDescent="0.35">
      <c r="A1006" t="s">
        <v>8219</v>
      </c>
      <c r="B1006">
        <v>29</v>
      </c>
      <c r="D1006" t="s">
        <v>8221</v>
      </c>
      <c r="E1006">
        <v>4</v>
      </c>
    </row>
    <row r="1007" spans="1:5" x14ac:dyDescent="0.35">
      <c r="A1007" t="s">
        <v>8219</v>
      </c>
      <c r="B1007">
        <v>132</v>
      </c>
      <c r="D1007" t="s">
        <v>8221</v>
      </c>
      <c r="E1007">
        <v>2</v>
      </c>
    </row>
    <row r="1008" spans="1:5" x14ac:dyDescent="0.35">
      <c r="A1008" t="s">
        <v>8219</v>
      </c>
      <c r="B1008">
        <v>27</v>
      </c>
      <c r="D1008" t="s">
        <v>8221</v>
      </c>
      <c r="E1008">
        <v>0</v>
      </c>
    </row>
    <row r="1009" spans="1:5" x14ac:dyDescent="0.35">
      <c r="A1009" t="s">
        <v>8219</v>
      </c>
      <c r="B1009">
        <v>26</v>
      </c>
      <c r="D1009" t="s">
        <v>8221</v>
      </c>
      <c r="E1009">
        <v>0</v>
      </c>
    </row>
    <row r="1010" spans="1:5" x14ac:dyDescent="0.35">
      <c r="A1010" t="s">
        <v>8219</v>
      </c>
      <c r="B1010">
        <v>43</v>
      </c>
      <c r="D1010" t="s">
        <v>8221</v>
      </c>
      <c r="E1010">
        <v>14</v>
      </c>
    </row>
    <row r="1011" spans="1:5" x14ac:dyDescent="0.35">
      <c r="A1011" t="s">
        <v>8219</v>
      </c>
      <c r="B1011">
        <v>80</v>
      </c>
      <c r="D1011" t="s">
        <v>8221</v>
      </c>
      <c r="E1011">
        <v>8</v>
      </c>
    </row>
    <row r="1012" spans="1:5" x14ac:dyDescent="0.35">
      <c r="A1012" t="s">
        <v>8219</v>
      </c>
      <c r="B1012">
        <v>33</v>
      </c>
      <c r="D1012" t="s">
        <v>8221</v>
      </c>
      <c r="E1012">
        <v>0</v>
      </c>
    </row>
    <row r="1013" spans="1:5" x14ac:dyDescent="0.35">
      <c r="A1013" t="s">
        <v>8219</v>
      </c>
      <c r="B1013">
        <v>71</v>
      </c>
      <c r="D1013" t="s">
        <v>8221</v>
      </c>
      <c r="E1013">
        <v>15</v>
      </c>
    </row>
    <row r="1014" spans="1:5" x14ac:dyDescent="0.35">
      <c r="A1014" t="s">
        <v>8219</v>
      </c>
      <c r="B1014">
        <v>81</v>
      </c>
      <c r="D1014" t="s">
        <v>8221</v>
      </c>
      <c r="E1014">
        <v>33</v>
      </c>
    </row>
    <row r="1015" spans="1:5" x14ac:dyDescent="0.35">
      <c r="A1015" t="s">
        <v>8219</v>
      </c>
      <c r="B1015">
        <v>76</v>
      </c>
      <c r="D1015" t="s">
        <v>8221</v>
      </c>
      <c r="E1015">
        <v>2</v>
      </c>
    </row>
    <row r="1016" spans="1:5" x14ac:dyDescent="0.35">
      <c r="A1016" t="s">
        <v>8219</v>
      </c>
      <c r="B1016">
        <v>48</v>
      </c>
      <c r="D1016" t="s">
        <v>8221</v>
      </c>
      <c r="E1016">
        <v>6</v>
      </c>
    </row>
    <row r="1017" spans="1:5" x14ac:dyDescent="0.35">
      <c r="A1017" t="s">
        <v>8219</v>
      </c>
      <c r="B1017">
        <v>61</v>
      </c>
      <c r="D1017" t="s">
        <v>8221</v>
      </c>
      <c r="E1017">
        <v>2</v>
      </c>
    </row>
    <row r="1018" spans="1:5" x14ac:dyDescent="0.35">
      <c r="A1018" t="s">
        <v>8219</v>
      </c>
      <c r="B1018">
        <v>60</v>
      </c>
      <c r="D1018" t="s">
        <v>8221</v>
      </c>
      <c r="E1018">
        <v>0</v>
      </c>
    </row>
    <row r="1019" spans="1:5" x14ac:dyDescent="0.35">
      <c r="A1019" t="s">
        <v>8219</v>
      </c>
      <c r="B1019">
        <v>136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78</v>
      </c>
      <c r="D1021" t="s">
        <v>8221</v>
      </c>
      <c r="E1021">
        <v>3</v>
      </c>
    </row>
    <row r="1022" spans="1:5" x14ac:dyDescent="0.35">
      <c r="A1022" t="s">
        <v>8219</v>
      </c>
      <c r="B1022">
        <v>4</v>
      </c>
      <c r="D1022" t="s">
        <v>8221</v>
      </c>
      <c r="E1022">
        <v>4</v>
      </c>
    </row>
    <row r="1023" spans="1:5" x14ac:dyDescent="0.35">
      <c r="A1023" t="s">
        <v>8219</v>
      </c>
      <c r="B1023">
        <v>11</v>
      </c>
      <c r="D1023" t="s">
        <v>8221</v>
      </c>
      <c r="E1023">
        <v>0</v>
      </c>
    </row>
    <row r="1024" spans="1:5" x14ac:dyDescent="0.35">
      <c r="A1024" t="s">
        <v>8219</v>
      </c>
      <c r="B1024">
        <v>185</v>
      </c>
      <c r="D1024" t="s">
        <v>8221</v>
      </c>
      <c r="E1024">
        <v>4</v>
      </c>
    </row>
    <row r="1025" spans="1:5" x14ac:dyDescent="0.35">
      <c r="A1025" t="s">
        <v>8219</v>
      </c>
      <c r="B1025">
        <v>59</v>
      </c>
      <c r="D1025" t="s">
        <v>8221</v>
      </c>
      <c r="E1025">
        <v>3</v>
      </c>
    </row>
    <row r="1026" spans="1:5" x14ac:dyDescent="0.35">
      <c r="A1026" t="s">
        <v>8219</v>
      </c>
      <c r="B1026">
        <v>27</v>
      </c>
      <c r="D1026" t="s">
        <v>8221</v>
      </c>
      <c r="E1026">
        <v>34</v>
      </c>
    </row>
    <row r="1027" spans="1:5" x14ac:dyDescent="0.35">
      <c r="A1027" t="s">
        <v>8219</v>
      </c>
      <c r="B1027">
        <v>63</v>
      </c>
      <c r="D1027" t="s">
        <v>8221</v>
      </c>
      <c r="E1027">
        <v>2</v>
      </c>
    </row>
    <row r="1028" spans="1:5" x14ac:dyDescent="0.35">
      <c r="A1028" t="s">
        <v>8219</v>
      </c>
      <c r="B1028">
        <v>13</v>
      </c>
      <c r="D1028" t="s">
        <v>8221</v>
      </c>
      <c r="E1028">
        <v>33</v>
      </c>
    </row>
    <row r="1029" spans="1:5" x14ac:dyDescent="0.35">
      <c r="A1029" t="s">
        <v>8219</v>
      </c>
      <c r="B1029">
        <v>13</v>
      </c>
      <c r="D1029" t="s">
        <v>8221</v>
      </c>
      <c r="E1029">
        <v>0</v>
      </c>
    </row>
    <row r="1030" spans="1:5" x14ac:dyDescent="0.35">
      <c r="A1030" t="s">
        <v>8219</v>
      </c>
      <c r="B1030">
        <v>57</v>
      </c>
      <c r="D1030" t="s">
        <v>8221</v>
      </c>
      <c r="E1030">
        <v>0</v>
      </c>
    </row>
    <row r="1031" spans="1:5" x14ac:dyDescent="0.35">
      <c r="A1031" t="s">
        <v>8219</v>
      </c>
      <c r="B1031">
        <v>61</v>
      </c>
      <c r="D1031" t="s">
        <v>8221</v>
      </c>
      <c r="E1031">
        <v>1</v>
      </c>
    </row>
    <row r="1032" spans="1:5" x14ac:dyDescent="0.35">
      <c r="A1032" t="s">
        <v>8219</v>
      </c>
      <c r="B1032">
        <v>65</v>
      </c>
      <c r="D1032" t="s">
        <v>8221</v>
      </c>
      <c r="E1032">
        <v>13</v>
      </c>
    </row>
    <row r="1033" spans="1:5" x14ac:dyDescent="0.35">
      <c r="A1033" t="s">
        <v>8219</v>
      </c>
      <c r="B1033">
        <v>134</v>
      </c>
      <c r="D1033" t="s">
        <v>8221</v>
      </c>
      <c r="E1033">
        <v>2</v>
      </c>
    </row>
    <row r="1034" spans="1:5" x14ac:dyDescent="0.35">
      <c r="A1034" t="s">
        <v>8219</v>
      </c>
      <c r="B1034">
        <v>37</v>
      </c>
      <c r="D1034" t="s">
        <v>8221</v>
      </c>
      <c r="E1034">
        <v>36</v>
      </c>
    </row>
    <row r="1035" spans="1:5" x14ac:dyDescent="0.35">
      <c r="A1035" t="s">
        <v>8219</v>
      </c>
      <c r="B1035">
        <v>37</v>
      </c>
      <c r="D1035" t="s">
        <v>8221</v>
      </c>
      <c r="E1035">
        <v>1</v>
      </c>
    </row>
    <row r="1036" spans="1:5" x14ac:dyDescent="0.35">
      <c r="A1036" t="s">
        <v>8219</v>
      </c>
      <c r="B1036">
        <v>150</v>
      </c>
      <c r="D1036" t="s">
        <v>8221</v>
      </c>
      <c r="E1036">
        <v>15</v>
      </c>
    </row>
    <row r="1037" spans="1:5" x14ac:dyDescent="0.35">
      <c r="A1037" t="s">
        <v>8219</v>
      </c>
      <c r="B1037">
        <v>56</v>
      </c>
      <c r="D1037" t="s">
        <v>8221</v>
      </c>
      <c r="E1037">
        <v>1</v>
      </c>
    </row>
    <row r="1038" spans="1:5" x14ac:dyDescent="0.35">
      <c r="A1038" t="s">
        <v>8219</v>
      </c>
      <c r="B1038">
        <v>18</v>
      </c>
      <c r="D1038" t="s">
        <v>8221</v>
      </c>
      <c r="E1038">
        <v>0</v>
      </c>
    </row>
    <row r="1039" spans="1:5" x14ac:dyDescent="0.35">
      <c r="A1039" t="s">
        <v>8219</v>
      </c>
      <c r="B1039">
        <v>60</v>
      </c>
      <c r="D1039" t="s">
        <v>8221</v>
      </c>
      <c r="E1039">
        <v>1</v>
      </c>
    </row>
    <row r="1040" spans="1:5" x14ac:dyDescent="0.35">
      <c r="A1040" t="s">
        <v>8219</v>
      </c>
      <c r="B1040">
        <v>67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34</v>
      </c>
      <c r="D1042" t="s">
        <v>8221</v>
      </c>
      <c r="E1042">
        <v>1</v>
      </c>
    </row>
    <row r="1043" spans="1:5" x14ac:dyDescent="0.35">
      <c r="A1043" t="s">
        <v>8219</v>
      </c>
      <c r="B1043">
        <v>36</v>
      </c>
      <c r="D1043" t="s">
        <v>8221</v>
      </c>
      <c r="E1043">
        <v>39</v>
      </c>
    </row>
    <row r="1044" spans="1:5" x14ac:dyDescent="0.35">
      <c r="A1044" t="s">
        <v>8219</v>
      </c>
      <c r="B1044">
        <v>18</v>
      </c>
      <c r="D1044" t="s">
        <v>8221</v>
      </c>
      <c r="E1044">
        <v>0</v>
      </c>
    </row>
    <row r="1045" spans="1:5" x14ac:dyDescent="0.35">
      <c r="A1045" t="s">
        <v>8219</v>
      </c>
      <c r="B1045">
        <v>25</v>
      </c>
      <c r="D1045" t="s">
        <v>8221</v>
      </c>
      <c r="E1045">
        <v>0</v>
      </c>
    </row>
    <row r="1046" spans="1:5" x14ac:dyDescent="0.35">
      <c r="A1046" t="s">
        <v>8219</v>
      </c>
      <c r="B1046">
        <v>21</v>
      </c>
      <c r="D1046" t="s">
        <v>8221</v>
      </c>
      <c r="E1046">
        <v>3</v>
      </c>
    </row>
    <row r="1047" spans="1:5" x14ac:dyDescent="0.35">
      <c r="A1047" t="s">
        <v>8219</v>
      </c>
      <c r="B1047">
        <v>151</v>
      </c>
      <c r="D1047" t="s">
        <v>8221</v>
      </c>
      <c r="E1047">
        <v>1</v>
      </c>
    </row>
    <row r="1048" spans="1:5" x14ac:dyDescent="0.35">
      <c r="A1048" t="s">
        <v>8219</v>
      </c>
      <c r="B1048">
        <v>489</v>
      </c>
      <c r="D1048" t="s">
        <v>8221</v>
      </c>
      <c r="E1048">
        <v>13</v>
      </c>
    </row>
    <row r="1049" spans="1:5" x14ac:dyDescent="0.35">
      <c r="A1049" t="s">
        <v>8219</v>
      </c>
      <c r="B1049">
        <v>50</v>
      </c>
      <c r="D1049" t="s">
        <v>8221</v>
      </c>
      <c r="E1049">
        <v>0</v>
      </c>
    </row>
    <row r="1050" spans="1:5" x14ac:dyDescent="0.35">
      <c r="A1050" t="s">
        <v>8219</v>
      </c>
      <c r="B1050">
        <v>321</v>
      </c>
      <c r="D1050" t="s">
        <v>8221</v>
      </c>
      <c r="E1050">
        <v>6</v>
      </c>
    </row>
    <row r="1051" spans="1:5" x14ac:dyDescent="0.35">
      <c r="A1051" t="s">
        <v>8219</v>
      </c>
      <c r="B1051">
        <v>1762</v>
      </c>
      <c r="D1051" t="s">
        <v>8221</v>
      </c>
      <c r="E1051">
        <v>0</v>
      </c>
    </row>
    <row r="1052" spans="1:5" x14ac:dyDescent="0.35">
      <c r="A1052" t="s">
        <v>8219</v>
      </c>
      <c r="B1052">
        <v>385</v>
      </c>
      <c r="D1052" t="s">
        <v>8221</v>
      </c>
      <c r="E1052">
        <v>14</v>
      </c>
    </row>
    <row r="1053" spans="1:5" x14ac:dyDescent="0.35">
      <c r="A1053" t="s">
        <v>8219</v>
      </c>
      <c r="B1053">
        <v>398</v>
      </c>
      <c r="D1053" t="s">
        <v>8221</v>
      </c>
      <c r="E1053">
        <v>5</v>
      </c>
    </row>
    <row r="1054" spans="1:5" x14ac:dyDescent="0.35">
      <c r="A1054" t="s">
        <v>8219</v>
      </c>
      <c r="B1054">
        <v>304</v>
      </c>
      <c r="D1054" t="s">
        <v>8221</v>
      </c>
      <c r="E1054">
        <v>6</v>
      </c>
    </row>
    <row r="1055" spans="1:5" x14ac:dyDescent="0.35">
      <c r="A1055" t="s">
        <v>8219</v>
      </c>
      <c r="B1055">
        <v>676</v>
      </c>
      <c r="D1055" t="s">
        <v>8221</v>
      </c>
      <c r="E1055">
        <v>15</v>
      </c>
    </row>
    <row r="1056" spans="1:5" x14ac:dyDescent="0.35">
      <c r="A1056" t="s">
        <v>8219</v>
      </c>
      <c r="B1056">
        <v>577</v>
      </c>
      <c r="D1056" t="s">
        <v>8221</v>
      </c>
      <c r="E1056">
        <v>0</v>
      </c>
    </row>
    <row r="1057" spans="1:5" x14ac:dyDescent="0.35">
      <c r="A1057" t="s">
        <v>8219</v>
      </c>
      <c r="B1057">
        <v>3663</v>
      </c>
      <c r="D1057" t="s">
        <v>8221</v>
      </c>
      <c r="E1057">
        <v>1</v>
      </c>
    </row>
    <row r="1058" spans="1:5" x14ac:dyDescent="0.35">
      <c r="A1058" t="s">
        <v>8219</v>
      </c>
      <c r="B1058">
        <v>294</v>
      </c>
      <c r="D1058" t="s">
        <v>8221</v>
      </c>
      <c r="E1058">
        <v>9</v>
      </c>
    </row>
    <row r="1059" spans="1:5" x14ac:dyDescent="0.35">
      <c r="A1059" t="s">
        <v>8219</v>
      </c>
      <c r="B1059">
        <v>28</v>
      </c>
      <c r="D1059" t="s">
        <v>8221</v>
      </c>
      <c r="E1059">
        <v>3</v>
      </c>
    </row>
    <row r="1060" spans="1:5" x14ac:dyDescent="0.35">
      <c r="A1060" t="s">
        <v>8219</v>
      </c>
      <c r="B1060">
        <v>100</v>
      </c>
      <c r="D1060" t="s">
        <v>8221</v>
      </c>
      <c r="E1060">
        <v>3</v>
      </c>
    </row>
    <row r="1061" spans="1:5" x14ac:dyDescent="0.35">
      <c r="A1061" t="s">
        <v>8219</v>
      </c>
      <c r="B1061">
        <v>72</v>
      </c>
      <c r="D1061" t="s">
        <v>8221</v>
      </c>
      <c r="E1061">
        <v>1</v>
      </c>
    </row>
    <row r="1062" spans="1:5" x14ac:dyDescent="0.35">
      <c r="A1062" t="s">
        <v>8219</v>
      </c>
      <c r="B1062">
        <v>238</v>
      </c>
      <c r="D1062" t="s">
        <v>8221</v>
      </c>
      <c r="E1062">
        <v>3</v>
      </c>
    </row>
    <row r="1063" spans="1:5" x14ac:dyDescent="0.35">
      <c r="A1063" t="s">
        <v>8219</v>
      </c>
      <c r="B1063">
        <v>159</v>
      </c>
      <c r="D1063" t="s">
        <v>8221</v>
      </c>
      <c r="E1063">
        <v>0</v>
      </c>
    </row>
    <row r="1064" spans="1:5" x14ac:dyDescent="0.35">
      <c r="A1064" t="s">
        <v>8219</v>
      </c>
      <c r="B1064">
        <v>77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1251</v>
      </c>
      <c r="D1066" t="s">
        <v>8221</v>
      </c>
      <c r="E1066">
        <v>60</v>
      </c>
    </row>
    <row r="1067" spans="1:5" x14ac:dyDescent="0.35">
      <c r="A1067" t="s">
        <v>8219</v>
      </c>
      <c r="B1067">
        <v>465</v>
      </c>
      <c r="D1067" t="s">
        <v>8221</v>
      </c>
      <c r="E1067">
        <v>5</v>
      </c>
    </row>
    <row r="1068" spans="1:5" x14ac:dyDescent="0.35">
      <c r="A1068" t="s">
        <v>8219</v>
      </c>
      <c r="B1068">
        <v>74</v>
      </c>
      <c r="D1068" t="s">
        <v>8221</v>
      </c>
      <c r="E1068">
        <v>9</v>
      </c>
    </row>
    <row r="1069" spans="1:5" x14ac:dyDescent="0.35">
      <c r="A1069" t="s">
        <v>8219</v>
      </c>
      <c r="B1069">
        <v>62</v>
      </c>
      <c r="D1069" t="s">
        <v>8221</v>
      </c>
      <c r="E1069">
        <v>13</v>
      </c>
    </row>
    <row r="1070" spans="1:5" x14ac:dyDescent="0.35">
      <c r="A1070" t="s">
        <v>8219</v>
      </c>
      <c r="B1070">
        <v>3468</v>
      </c>
      <c r="D1070" t="s">
        <v>8221</v>
      </c>
      <c r="E1070">
        <v>0</v>
      </c>
    </row>
    <row r="1071" spans="1:5" x14ac:dyDescent="0.35">
      <c r="A1071" t="s">
        <v>8219</v>
      </c>
      <c r="B1071">
        <v>52</v>
      </c>
      <c r="D1071" t="s">
        <v>8221</v>
      </c>
      <c r="E1071">
        <v>8</v>
      </c>
    </row>
    <row r="1072" spans="1:5" x14ac:dyDescent="0.35">
      <c r="A1072" t="s">
        <v>8219</v>
      </c>
      <c r="B1072">
        <v>50</v>
      </c>
      <c r="D1072" t="s">
        <v>8221</v>
      </c>
      <c r="E1072">
        <v>3</v>
      </c>
    </row>
    <row r="1073" spans="1:5" x14ac:dyDescent="0.35">
      <c r="A1073" t="s">
        <v>8219</v>
      </c>
      <c r="B1073">
        <v>45</v>
      </c>
      <c r="D1073" t="s">
        <v>8221</v>
      </c>
      <c r="E1073">
        <v>3</v>
      </c>
    </row>
    <row r="1074" spans="1:5" x14ac:dyDescent="0.35">
      <c r="A1074" t="s">
        <v>8219</v>
      </c>
      <c r="B1074">
        <v>21</v>
      </c>
      <c r="D1074" t="s">
        <v>8221</v>
      </c>
      <c r="E1074">
        <v>0</v>
      </c>
    </row>
    <row r="1075" spans="1:5" x14ac:dyDescent="0.35">
      <c r="A1075" t="s">
        <v>8219</v>
      </c>
      <c r="B1075">
        <v>100</v>
      </c>
      <c r="D1075" t="s">
        <v>8221</v>
      </c>
      <c r="E1075">
        <v>6</v>
      </c>
    </row>
    <row r="1076" spans="1:5" x14ac:dyDescent="0.35">
      <c r="A1076" t="s">
        <v>8219</v>
      </c>
      <c r="B1076">
        <v>81</v>
      </c>
      <c r="D1076" t="s">
        <v>8221</v>
      </c>
      <c r="E1076">
        <v>4</v>
      </c>
    </row>
    <row r="1077" spans="1:5" x14ac:dyDescent="0.35">
      <c r="A1077" t="s">
        <v>8219</v>
      </c>
      <c r="B1077">
        <v>286</v>
      </c>
      <c r="D1077" t="s">
        <v>8221</v>
      </c>
      <c r="E1077">
        <v>1</v>
      </c>
    </row>
    <row r="1078" spans="1:5" x14ac:dyDescent="0.35">
      <c r="A1078" t="s">
        <v>8219</v>
      </c>
      <c r="B1078">
        <v>42</v>
      </c>
      <c r="D1078" t="s">
        <v>8221</v>
      </c>
      <c r="E1078">
        <v>29</v>
      </c>
    </row>
    <row r="1079" spans="1:5" x14ac:dyDescent="0.35">
      <c r="A1079" t="s">
        <v>8219</v>
      </c>
      <c r="B1079">
        <v>199</v>
      </c>
      <c r="D1079" t="s">
        <v>8221</v>
      </c>
      <c r="E1079">
        <v>0</v>
      </c>
    </row>
    <row r="1080" spans="1:5" x14ac:dyDescent="0.35">
      <c r="A1080" t="s">
        <v>8219</v>
      </c>
      <c r="B1080">
        <v>25</v>
      </c>
      <c r="D1080" t="s">
        <v>8221</v>
      </c>
      <c r="E1080">
        <v>4</v>
      </c>
    </row>
    <row r="1081" spans="1:5" x14ac:dyDescent="0.35">
      <c r="A1081" t="s">
        <v>8219</v>
      </c>
      <c r="B1081">
        <v>84</v>
      </c>
      <c r="D1081" t="s">
        <v>8221</v>
      </c>
      <c r="E1081">
        <v>5</v>
      </c>
    </row>
    <row r="1082" spans="1:5" x14ac:dyDescent="0.35">
      <c r="A1082" t="s">
        <v>8219</v>
      </c>
      <c r="B1082">
        <v>50</v>
      </c>
      <c r="D1082" t="s">
        <v>8221</v>
      </c>
      <c r="E1082">
        <v>4</v>
      </c>
    </row>
    <row r="1083" spans="1:5" x14ac:dyDescent="0.35">
      <c r="A1083" t="s">
        <v>8219</v>
      </c>
      <c r="B1083">
        <v>26</v>
      </c>
      <c r="D1083" t="s">
        <v>8221</v>
      </c>
      <c r="E1083">
        <v>5</v>
      </c>
    </row>
    <row r="1084" spans="1:5" x14ac:dyDescent="0.35">
      <c r="A1084" t="s">
        <v>8219</v>
      </c>
      <c r="B1084">
        <v>14</v>
      </c>
      <c r="D1084" t="s">
        <v>8221</v>
      </c>
      <c r="E1084">
        <v>1</v>
      </c>
    </row>
    <row r="1085" spans="1:5" x14ac:dyDescent="0.35">
      <c r="A1085" t="s">
        <v>8219</v>
      </c>
      <c r="B1085">
        <v>49</v>
      </c>
      <c r="D1085" t="s">
        <v>8221</v>
      </c>
      <c r="E1085">
        <v>1</v>
      </c>
    </row>
    <row r="1086" spans="1:5" x14ac:dyDescent="0.35">
      <c r="A1086" t="s">
        <v>8219</v>
      </c>
      <c r="B1086">
        <v>69</v>
      </c>
      <c r="D1086" t="s">
        <v>8221</v>
      </c>
      <c r="E1086">
        <v>0</v>
      </c>
    </row>
    <row r="1087" spans="1:5" x14ac:dyDescent="0.35">
      <c r="A1087" t="s">
        <v>8219</v>
      </c>
      <c r="B1087">
        <v>60</v>
      </c>
      <c r="D1087" t="s">
        <v>8221</v>
      </c>
      <c r="E1087">
        <v>14</v>
      </c>
    </row>
    <row r="1088" spans="1:5" x14ac:dyDescent="0.35">
      <c r="A1088" t="s">
        <v>8219</v>
      </c>
      <c r="B1088">
        <v>80</v>
      </c>
      <c r="D1088" t="s">
        <v>8221</v>
      </c>
      <c r="E1088">
        <v>3</v>
      </c>
    </row>
    <row r="1089" spans="1:5" x14ac:dyDescent="0.35">
      <c r="A1089" t="s">
        <v>8219</v>
      </c>
      <c r="B1089">
        <v>56</v>
      </c>
      <c r="D1089" t="s">
        <v>8221</v>
      </c>
      <c r="E1089">
        <v>10</v>
      </c>
    </row>
    <row r="1090" spans="1:5" x14ac:dyDescent="0.35">
      <c r="A1090" t="s">
        <v>8219</v>
      </c>
      <c r="B1090">
        <v>104</v>
      </c>
      <c r="D1090" t="s">
        <v>8221</v>
      </c>
      <c r="E1090">
        <v>17</v>
      </c>
    </row>
    <row r="1091" spans="1:5" x14ac:dyDescent="0.35">
      <c r="A1091" t="s">
        <v>8219</v>
      </c>
      <c r="B1091">
        <v>46</v>
      </c>
      <c r="D1091" t="s">
        <v>8221</v>
      </c>
      <c r="E1091">
        <v>2</v>
      </c>
    </row>
    <row r="1092" spans="1:5" x14ac:dyDescent="0.35">
      <c r="A1092" t="s">
        <v>8219</v>
      </c>
      <c r="B1092">
        <v>206</v>
      </c>
      <c r="D1092" t="s">
        <v>8221</v>
      </c>
      <c r="E1092">
        <v>0</v>
      </c>
    </row>
    <row r="1093" spans="1:5" x14ac:dyDescent="0.35">
      <c r="A1093" t="s">
        <v>8219</v>
      </c>
      <c r="B1093">
        <v>18</v>
      </c>
      <c r="D1093" t="s">
        <v>8221</v>
      </c>
      <c r="E1093">
        <v>4</v>
      </c>
    </row>
    <row r="1094" spans="1:5" x14ac:dyDescent="0.35">
      <c r="A1094" t="s">
        <v>8219</v>
      </c>
      <c r="B1094">
        <v>28</v>
      </c>
      <c r="D1094" t="s">
        <v>8221</v>
      </c>
      <c r="E1094">
        <v>12</v>
      </c>
    </row>
    <row r="1095" spans="1:5" x14ac:dyDescent="0.35">
      <c r="A1095" t="s">
        <v>8219</v>
      </c>
      <c r="B1095">
        <v>11</v>
      </c>
      <c r="D1095" t="s">
        <v>8221</v>
      </c>
      <c r="E1095">
        <v>3</v>
      </c>
    </row>
    <row r="1096" spans="1:5" x14ac:dyDescent="0.35">
      <c r="A1096" t="s">
        <v>8219</v>
      </c>
      <c r="B1096">
        <v>263</v>
      </c>
      <c r="D1096" t="s">
        <v>8221</v>
      </c>
      <c r="E1096">
        <v>12</v>
      </c>
    </row>
    <row r="1097" spans="1:5" x14ac:dyDescent="0.35">
      <c r="A1097" t="s">
        <v>8219</v>
      </c>
      <c r="B1097">
        <v>394</v>
      </c>
      <c r="D1097" t="s">
        <v>8221</v>
      </c>
      <c r="E1097">
        <v>0</v>
      </c>
    </row>
    <row r="1098" spans="1:5" x14ac:dyDescent="0.35">
      <c r="A1098" t="s">
        <v>8219</v>
      </c>
      <c r="B1098">
        <v>1049</v>
      </c>
      <c r="D1098" t="s">
        <v>8221</v>
      </c>
      <c r="E1098">
        <v>7</v>
      </c>
    </row>
    <row r="1099" spans="1:5" x14ac:dyDescent="0.35">
      <c r="A1099" t="s">
        <v>8219</v>
      </c>
      <c r="B1099">
        <v>308</v>
      </c>
      <c r="D1099" t="s">
        <v>8221</v>
      </c>
      <c r="E1099">
        <v>2</v>
      </c>
    </row>
    <row r="1100" spans="1:5" x14ac:dyDescent="0.35">
      <c r="A1100" t="s">
        <v>8219</v>
      </c>
      <c r="B1100">
        <v>1088</v>
      </c>
      <c r="D1100" t="s">
        <v>8221</v>
      </c>
      <c r="E1100">
        <v>1</v>
      </c>
    </row>
    <row r="1101" spans="1:5" x14ac:dyDescent="0.35">
      <c r="A1101" t="s">
        <v>8219</v>
      </c>
      <c r="B1101">
        <v>73</v>
      </c>
      <c r="D1101" t="s">
        <v>8221</v>
      </c>
      <c r="E1101">
        <v>4</v>
      </c>
    </row>
    <row r="1102" spans="1:5" x14ac:dyDescent="0.35">
      <c r="A1102" t="s">
        <v>8219</v>
      </c>
      <c r="B1102">
        <v>143</v>
      </c>
      <c r="D1102" t="s">
        <v>8221</v>
      </c>
      <c r="E1102">
        <v>4</v>
      </c>
    </row>
    <row r="1103" spans="1:5" x14ac:dyDescent="0.35">
      <c r="A1103" t="s">
        <v>8219</v>
      </c>
      <c r="B1103">
        <v>1420</v>
      </c>
      <c r="D1103" t="s">
        <v>8221</v>
      </c>
      <c r="E1103">
        <v>17</v>
      </c>
    </row>
    <row r="1104" spans="1:5" x14ac:dyDescent="0.35">
      <c r="A1104" t="s">
        <v>8219</v>
      </c>
      <c r="B1104">
        <v>305</v>
      </c>
      <c r="D1104" t="s">
        <v>8221</v>
      </c>
      <c r="E1104">
        <v>7</v>
      </c>
    </row>
    <row r="1105" spans="1:5" x14ac:dyDescent="0.35">
      <c r="A1105" t="s">
        <v>8219</v>
      </c>
      <c r="B1105">
        <v>551</v>
      </c>
      <c r="D1105" t="s">
        <v>8221</v>
      </c>
      <c r="E1105">
        <v>2</v>
      </c>
    </row>
    <row r="1106" spans="1:5" x14ac:dyDescent="0.35">
      <c r="A1106" t="s">
        <v>8219</v>
      </c>
      <c r="B1106">
        <v>187</v>
      </c>
      <c r="D1106" t="s">
        <v>8221</v>
      </c>
      <c r="E1106">
        <v>5</v>
      </c>
    </row>
    <row r="1107" spans="1:5" x14ac:dyDescent="0.35">
      <c r="A1107" t="s">
        <v>8219</v>
      </c>
      <c r="B1107">
        <v>325</v>
      </c>
      <c r="D1107" t="s">
        <v>8221</v>
      </c>
      <c r="E1107">
        <v>1</v>
      </c>
    </row>
    <row r="1108" spans="1:5" x14ac:dyDescent="0.35">
      <c r="A1108" t="s">
        <v>8219</v>
      </c>
      <c r="B1108">
        <v>148</v>
      </c>
      <c r="D1108" t="s">
        <v>8221</v>
      </c>
      <c r="E1108">
        <v>1</v>
      </c>
    </row>
    <row r="1109" spans="1:5" x14ac:dyDescent="0.35">
      <c r="A1109" t="s">
        <v>8219</v>
      </c>
      <c r="B1109">
        <v>69</v>
      </c>
      <c r="D1109" t="s">
        <v>8221</v>
      </c>
      <c r="E1109">
        <v>14</v>
      </c>
    </row>
    <row r="1110" spans="1:5" x14ac:dyDescent="0.35">
      <c r="A1110" t="s">
        <v>8219</v>
      </c>
      <c r="B1110">
        <v>173</v>
      </c>
      <c r="D1110" t="s">
        <v>8221</v>
      </c>
      <c r="E1110">
        <v>26</v>
      </c>
    </row>
    <row r="1111" spans="1:5" x14ac:dyDescent="0.35">
      <c r="A1111" t="s">
        <v>8219</v>
      </c>
      <c r="B1111">
        <v>269</v>
      </c>
      <c r="D1111" t="s">
        <v>8221</v>
      </c>
      <c r="E1111">
        <v>2</v>
      </c>
    </row>
    <row r="1112" spans="1:5" x14ac:dyDescent="0.35">
      <c r="A1112" t="s">
        <v>8219</v>
      </c>
      <c r="B1112">
        <v>185</v>
      </c>
      <c r="D1112" t="s">
        <v>8221</v>
      </c>
      <c r="E1112">
        <v>1</v>
      </c>
    </row>
    <row r="1113" spans="1:5" x14ac:dyDescent="0.35">
      <c r="A1113" t="s">
        <v>8219</v>
      </c>
      <c r="B1113">
        <v>176</v>
      </c>
      <c r="D1113" t="s">
        <v>8221</v>
      </c>
      <c r="E1113">
        <v>3</v>
      </c>
    </row>
    <row r="1114" spans="1:5" x14ac:dyDescent="0.35">
      <c r="A1114" t="s">
        <v>8219</v>
      </c>
      <c r="B1114">
        <v>1019</v>
      </c>
      <c r="D1114" t="s">
        <v>8221</v>
      </c>
      <c r="E1114">
        <v>7</v>
      </c>
    </row>
    <row r="1115" spans="1:5" x14ac:dyDescent="0.35">
      <c r="A1115" t="s">
        <v>8219</v>
      </c>
      <c r="B1115">
        <v>113</v>
      </c>
      <c r="D1115" t="s">
        <v>8221</v>
      </c>
      <c r="E1115">
        <v>9</v>
      </c>
    </row>
    <row r="1116" spans="1:5" x14ac:dyDescent="0.35">
      <c r="A1116" t="s">
        <v>8219</v>
      </c>
      <c r="B1116">
        <v>404</v>
      </c>
      <c r="D1116" t="s">
        <v>8221</v>
      </c>
      <c r="E1116">
        <v>20</v>
      </c>
    </row>
    <row r="1117" spans="1:5" x14ac:dyDescent="0.35">
      <c r="A1117" t="s">
        <v>8219</v>
      </c>
      <c r="B1117">
        <v>707</v>
      </c>
      <c r="D1117" t="s">
        <v>8221</v>
      </c>
      <c r="E1117">
        <v>6</v>
      </c>
    </row>
    <row r="1118" spans="1:5" x14ac:dyDescent="0.35">
      <c r="A1118" t="s">
        <v>8219</v>
      </c>
      <c r="B1118">
        <v>392</v>
      </c>
      <c r="D1118" t="s">
        <v>8221</v>
      </c>
      <c r="E1118">
        <v>13</v>
      </c>
    </row>
    <row r="1119" spans="1:5" x14ac:dyDescent="0.35">
      <c r="A1119" t="s">
        <v>8219</v>
      </c>
      <c r="B1119">
        <v>23</v>
      </c>
      <c r="D1119" t="s">
        <v>8221</v>
      </c>
      <c r="E1119">
        <v>1</v>
      </c>
    </row>
    <row r="1120" spans="1:5" x14ac:dyDescent="0.35">
      <c r="A1120" t="s">
        <v>8219</v>
      </c>
      <c r="B1120">
        <v>682</v>
      </c>
      <c r="D1120" t="s">
        <v>8221</v>
      </c>
      <c r="E1120">
        <v>202</v>
      </c>
    </row>
    <row r="1121" spans="1:5" x14ac:dyDescent="0.35">
      <c r="A1121" t="s">
        <v>8219</v>
      </c>
      <c r="B1121">
        <v>37</v>
      </c>
      <c r="D1121" t="s">
        <v>8221</v>
      </c>
      <c r="E1121">
        <v>0</v>
      </c>
    </row>
    <row r="1122" spans="1:5" x14ac:dyDescent="0.35">
      <c r="A1122" t="s">
        <v>8219</v>
      </c>
      <c r="B1122">
        <v>146</v>
      </c>
      <c r="D1122" t="s">
        <v>8221</v>
      </c>
      <c r="E1122">
        <v>1</v>
      </c>
    </row>
    <row r="1123" spans="1:5" x14ac:dyDescent="0.35">
      <c r="A1123" t="s">
        <v>8219</v>
      </c>
      <c r="B1123">
        <v>119</v>
      </c>
      <c r="D1123" t="s">
        <v>8221</v>
      </c>
      <c r="E1123">
        <v>0</v>
      </c>
    </row>
    <row r="1124" spans="1:5" x14ac:dyDescent="0.35">
      <c r="A1124" t="s">
        <v>8219</v>
      </c>
      <c r="B1124">
        <v>163</v>
      </c>
      <c r="D1124" t="s">
        <v>8221</v>
      </c>
      <c r="E1124">
        <v>2</v>
      </c>
    </row>
    <row r="1125" spans="1:5" x14ac:dyDescent="0.35">
      <c r="A1125" t="s">
        <v>8219</v>
      </c>
      <c r="B1125">
        <v>339</v>
      </c>
      <c r="D1125" t="s">
        <v>8221</v>
      </c>
      <c r="E1125">
        <v>13</v>
      </c>
    </row>
    <row r="1126" spans="1:5" x14ac:dyDescent="0.35">
      <c r="A1126" t="s">
        <v>8219</v>
      </c>
      <c r="B1126">
        <v>58</v>
      </c>
      <c r="D1126" t="s">
        <v>8221</v>
      </c>
      <c r="E1126">
        <v>9</v>
      </c>
    </row>
    <row r="1127" spans="1:5" x14ac:dyDescent="0.35">
      <c r="A1127" t="s">
        <v>8219</v>
      </c>
      <c r="B1127">
        <v>456</v>
      </c>
      <c r="D1127" t="s">
        <v>8221</v>
      </c>
      <c r="E1127">
        <v>2</v>
      </c>
    </row>
    <row r="1128" spans="1:5" x14ac:dyDescent="0.35">
      <c r="A1128" t="s">
        <v>8219</v>
      </c>
      <c r="B1128">
        <v>15</v>
      </c>
      <c r="D1128" t="s">
        <v>8221</v>
      </c>
      <c r="E1128">
        <v>0</v>
      </c>
    </row>
    <row r="1129" spans="1:5" x14ac:dyDescent="0.35">
      <c r="A1129" t="s">
        <v>8219</v>
      </c>
      <c r="B1129">
        <v>24</v>
      </c>
      <c r="D1129" t="s">
        <v>8221</v>
      </c>
      <c r="E1129">
        <v>35</v>
      </c>
    </row>
    <row r="1130" spans="1:5" x14ac:dyDescent="0.35">
      <c r="A1130" t="s">
        <v>8219</v>
      </c>
      <c r="B1130">
        <v>66</v>
      </c>
      <c r="D1130" t="s">
        <v>8221</v>
      </c>
      <c r="E1130">
        <v>2</v>
      </c>
    </row>
    <row r="1131" spans="1:5" x14ac:dyDescent="0.35">
      <c r="A1131" t="s">
        <v>8219</v>
      </c>
      <c r="B1131">
        <v>28</v>
      </c>
      <c r="D1131" t="s">
        <v>8221</v>
      </c>
      <c r="E1131">
        <v>3</v>
      </c>
    </row>
    <row r="1132" spans="1:5" x14ac:dyDescent="0.35">
      <c r="A1132" t="s">
        <v>8219</v>
      </c>
      <c r="B1132">
        <v>24</v>
      </c>
      <c r="D1132" t="s">
        <v>8221</v>
      </c>
      <c r="E1132">
        <v>0</v>
      </c>
    </row>
    <row r="1133" spans="1:5" x14ac:dyDescent="0.35">
      <c r="A1133" t="s">
        <v>8219</v>
      </c>
      <c r="B1133">
        <v>73</v>
      </c>
      <c r="D1133" t="s">
        <v>8221</v>
      </c>
      <c r="E1133">
        <v>1</v>
      </c>
    </row>
    <row r="1134" spans="1:5" x14ac:dyDescent="0.35">
      <c r="A1134" t="s">
        <v>8219</v>
      </c>
      <c r="B1134">
        <v>3</v>
      </c>
      <c r="D1134" t="s">
        <v>8221</v>
      </c>
      <c r="E1134">
        <v>0</v>
      </c>
    </row>
    <row r="1135" spans="1:5" x14ac:dyDescent="0.35">
      <c r="A1135" t="s">
        <v>8219</v>
      </c>
      <c r="B1135">
        <v>20</v>
      </c>
      <c r="D1135" t="s">
        <v>8221</v>
      </c>
      <c r="E1135">
        <v>0</v>
      </c>
    </row>
    <row r="1136" spans="1:5" x14ac:dyDescent="0.35">
      <c r="A1136" t="s">
        <v>8219</v>
      </c>
      <c r="B1136">
        <v>21</v>
      </c>
      <c r="D1136" t="s">
        <v>8221</v>
      </c>
      <c r="E1136">
        <v>3</v>
      </c>
    </row>
    <row r="1137" spans="1:5" x14ac:dyDescent="0.35">
      <c r="A1137" t="s">
        <v>8219</v>
      </c>
      <c r="B1137">
        <v>94</v>
      </c>
      <c r="D1137" t="s">
        <v>8221</v>
      </c>
      <c r="E1137">
        <v>11</v>
      </c>
    </row>
    <row r="1138" spans="1:5" x14ac:dyDescent="0.35">
      <c r="A1138" t="s">
        <v>8219</v>
      </c>
      <c r="B1138">
        <v>139</v>
      </c>
      <c r="D1138" t="s">
        <v>8221</v>
      </c>
      <c r="E1138">
        <v>6</v>
      </c>
    </row>
    <row r="1139" spans="1:5" x14ac:dyDescent="0.35">
      <c r="A1139" t="s">
        <v>8219</v>
      </c>
      <c r="B1139">
        <v>130</v>
      </c>
      <c r="D1139" t="s">
        <v>8221</v>
      </c>
      <c r="E1139">
        <v>0</v>
      </c>
    </row>
    <row r="1140" spans="1:5" x14ac:dyDescent="0.35">
      <c r="A1140" t="s">
        <v>8219</v>
      </c>
      <c r="B1140">
        <v>31</v>
      </c>
      <c r="D1140" t="s">
        <v>8221</v>
      </c>
      <c r="E1140">
        <v>67</v>
      </c>
    </row>
    <row r="1141" spans="1:5" x14ac:dyDescent="0.35">
      <c r="A1141" t="s">
        <v>8219</v>
      </c>
      <c r="B1141">
        <v>13</v>
      </c>
      <c r="D1141" t="s">
        <v>8221</v>
      </c>
      <c r="E1141">
        <v>23</v>
      </c>
    </row>
    <row r="1142" spans="1:5" x14ac:dyDescent="0.35">
      <c r="A1142" t="s">
        <v>8219</v>
      </c>
      <c r="B1142">
        <v>90</v>
      </c>
      <c r="D1142" t="s">
        <v>8221</v>
      </c>
      <c r="E1142">
        <v>72</v>
      </c>
    </row>
    <row r="1143" spans="1:5" x14ac:dyDescent="0.35">
      <c r="A1143" t="s">
        <v>8219</v>
      </c>
      <c r="B1143">
        <v>141</v>
      </c>
      <c r="D1143" t="s">
        <v>8221</v>
      </c>
      <c r="E1143">
        <v>2</v>
      </c>
    </row>
    <row r="1144" spans="1:5" x14ac:dyDescent="0.35">
      <c r="A1144" t="s">
        <v>8219</v>
      </c>
      <c r="B1144">
        <v>23</v>
      </c>
      <c r="D1144" t="s">
        <v>8221</v>
      </c>
      <c r="E1144">
        <v>15</v>
      </c>
    </row>
    <row r="1145" spans="1:5" x14ac:dyDescent="0.35">
      <c r="A1145" t="s">
        <v>8219</v>
      </c>
      <c r="B1145">
        <v>18</v>
      </c>
      <c r="D1145" t="s">
        <v>8221</v>
      </c>
      <c r="E1145">
        <v>1</v>
      </c>
    </row>
    <row r="1146" spans="1:5" x14ac:dyDescent="0.35">
      <c r="A1146" t="s">
        <v>8219</v>
      </c>
      <c r="B1146">
        <v>76</v>
      </c>
      <c r="D1146" t="s">
        <v>8221</v>
      </c>
      <c r="E1146">
        <v>2</v>
      </c>
    </row>
    <row r="1147" spans="1:5" x14ac:dyDescent="0.35">
      <c r="A1147" t="s">
        <v>8219</v>
      </c>
      <c r="B1147">
        <v>93</v>
      </c>
      <c r="D1147" t="s">
        <v>8221</v>
      </c>
      <c r="E1147">
        <v>7</v>
      </c>
    </row>
    <row r="1148" spans="1:5" x14ac:dyDescent="0.35">
      <c r="A1148" t="s">
        <v>8219</v>
      </c>
      <c r="B1148">
        <v>69</v>
      </c>
      <c r="D1148" t="s">
        <v>8221</v>
      </c>
      <c r="E1148">
        <v>16</v>
      </c>
    </row>
    <row r="1149" spans="1:5" x14ac:dyDescent="0.35">
      <c r="A1149" t="s">
        <v>8219</v>
      </c>
      <c r="B1149">
        <v>21</v>
      </c>
      <c r="D1149" t="s">
        <v>8221</v>
      </c>
      <c r="E1149">
        <v>117</v>
      </c>
    </row>
    <row r="1150" spans="1:5" x14ac:dyDescent="0.35">
      <c r="A1150" t="s">
        <v>8219</v>
      </c>
      <c r="B1150">
        <v>57</v>
      </c>
      <c r="D1150" t="s">
        <v>8221</v>
      </c>
      <c r="E1150">
        <v>2</v>
      </c>
    </row>
    <row r="1151" spans="1:5" x14ac:dyDescent="0.35">
      <c r="A1151" t="s">
        <v>8219</v>
      </c>
      <c r="B1151">
        <v>108</v>
      </c>
      <c r="D1151" t="s">
        <v>8221</v>
      </c>
      <c r="E1151">
        <v>7</v>
      </c>
    </row>
    <row r="1152" spans="1:5" x14ac:dyDescent="0.35">
      <c r="A1152" t="s">
        <v>8219</v>
      </c>
      <c r="B1152">
        <v>83</v>
      </c>
      <c r="D1152" t="s">
        <v>8221</v>
      </c>
      <c r="E1152">
        <v>3</v>
      </c>
    </row>
    <row r="1153" spans="1:5" x14ac:dyDescent="0.35">
      <c r="A1153" t="s">
        <v>8219</v>
      </c>
      <c r="B1153">
        <v>96</v>
      </c>
      <c r="D1153" t="s">
        <v>8221</v>
      </c>
      <c r="E1153">
        <v>20</v>
      </c>
    </row>
    <row r="1154" spans="1:5" x14ac:dyDescent="0.35">
      <c r="A1154" t="s">
        <v>8219</v>
      </c>
      <c r="B1154">
        <v>64</v>
      </c>
      <c r="D1154" t="s">
        <v>8221</v>
      </c>
      <c r="E1154">
        <v>50</v>
      </c>
    </row>
    <row r="1155" spans="1:5" x14ac:dyDescent="0.35">
      <c r="A1155" t="s">
        <v>8219</v>
      </c>
      <c r="B1155">
        <v>14</v>
      </c>
      <c r="D1155" t="s">
        <v>8221</v>
      </c>
      <c r="E1155">
        <v>2</v>
      </c>
    </row>
    <row r="1156" spans="1:5" x14ac:dyDescent="0.35">
      <c r="A1156" t="s">
        <v>8219</v>
      </c>
      <c r="B1156">
        <v>169</v>
      </c>
      <c r="D1156" t="s">
        <v>8221</v>
      </c>
      <c r="E1156">
        <v>3</v>
      </c>
    </row>
    <row r="1157" spans="1:5" x14ac:dyDescent="0.35">
      <c r="A1157" t="s">
        <v>8219</v>
      </c>
      <c r="B1157">
        <v>33</v>
      </c>
      <c r="D1157" t="s">
        <v>8221</v>
      </c>
      <c r="E1157">
        <v>27</v>
      </c>
    </row>
    <row r="1158" spans="1:5" x14ac:dyDescent="0.35">
      <c r="A1158" t="s">
        <v>8219</v>
      </c>
      <c r="B1158">
        <v>102</v>
      </c>
      <c r="D1158" t="s">
        <v>8221</v>
      </c>
      <c r="E1158">
        <v>7</v>
      </c>
    </row>
    <row r="1159" spans="1:5" x14ac:dyDescent="0.35">
      <c r="A1159" t="s">
        <v>8219</v>
      </c>
      <c r="B1159">
        <v>104</v>
      </c>
      <c r="D1159" t="s">
        <v>8221</v>
      </c>
      <c r="E1159">
        <v>5</v>
      </c>
    </row>
    <row r="1160" spans="1:5" x14ac:dyDescent="0.35">
      <c r="A1160" t="s">
        <v>8219</v>
      </c>
      <c r="B1160">
        <v>20</v>
      </c>
      <c r="D1160" t="s">
        <v>8221</v>
      </c>
      <c r="E1160">
        <v>0</v>
      </c>
    </row>
    <row r="1161" spans="1:5" x14ac:dyDescent="0.35">
      <c r="A1161" t="s">
        <v>8219</v>
      </c>
      <c r="B1161">
        <v>35</v>
      </c>
      <c r="D1161" t="s">
        <v>8221</v>
      </c>
      <c r="E1161">
        <v>3</v>
      </c>
    </row>
    <row r="1162" spans="1:5" x14ac:dyDescent="0.35">
      <c r="A1162" t="s">
        <v>8219</v>
      </c>
      <c r="B1162">
        <v>94</v>
      </c>
      <c r="D1162" t="s">
        <v>8221</v>
      </c>
      <c r="E1162">
        <v>6</v>
      </c>
    </row>
    <row r="1163" spans="1:5" x14ac:dyDescent="0.35">
      <c r="A1163" t="s">
        <v>8219</v>
      </c>
      <c r="B1163">
        <v>14</v>
      </c>
      <c r="D1163" t="s">
        <v>8221</v>
      </c>
      <c r="E1163">
        <v>9</v>
      </c>
    </row>
    <row r="1164" spans="1:5" x14ac:dyDescent="0.35">
      <c r="A1164" t="s">
        <v>8219</v>
      </c>
      <c r="B1164">
        <v>15</v>
      </c>
      <c r="D1164" t="s">
        <v>8221</v>
      </c>
      <c r="E1164">
        <v>3</v>
      </c>
    </row>
    <row r="1165" spans="1:5" x14ac:dyDescent="0.35">
      <c r="A1165" t="s">
        <v>8219</v>
      </c>
      <c r="B1165">
        <v>51</v>
      </c>
      <c r="D1165" t="s">
        <v>8221</v>
      </c>
      <c r="E1165">
        <v>2</v>
      </c>
    </row>
    <row r="1166" spans="1:5" x14ac:dyDescent="0.35">
      <c r="A1166" t="s">
        <v>8219</v>
      </c>
      <c r="B1166">
        <v>19</v>
      </c>
      <c r="D1166" t="s">
        <v>8221</v>
      </c>
      <c r="E1166">
        <v>3</v>
      </c>
    </row>
    <row r="1167" spans="1:5" x14ac:dyDescent="0.35">
      <c r="A1167" t="s">
        <v>8219</v>
      </c>
      <c r="B1167">
        <v>23</v>
      </c>
      <c r="D1167" t="s">
        <v>8221</v>
      </c>
      <c r="E1167">
        <v>45</v>
      </c>
    </row>
    <row r="1168" spans="1:5" x14ac:dyDescent="0.35">
      <c r="A1168" t="s">
        <v>8219</v>
      </c>
      <c r="B1168">
        <v>97</v>
      </c>
      <c r="D1168" t="s">
        <v>8221</v>
      </c>
      <c r="E1168">
        <v>9</v>
      </c>
    </row>
    <row r="1169" spans="1:5" x14ac:dyDescent="0.35">
      <c r="A1169" t="s">
        <v>8219</v>
      </c>
      <c r="B1169">
        <v>76</v>
      </c>
      <c r="D1169" t="s">
        <v>8221</v>
      </c>
      <c r="E1169">
        <v>9</v>
      </c>
    </row>
    <row r="1170" spans="1:5" x14ac:dyDescent="0.35">
      <c r="A1170" t="s">
        <v>8219</v>
      </c>
      <c r="B1170">
        <v>11</v>
      </c>
      <c r="D1170" t="s">
        <v>8221</v>
      </c>
      <c r="E1170">
        <v>21</v>
      </c>
    </row>
    <row r="1171" spans="1:5" x14ac:dyDescent="0.35">
      <c r="A1171" t="s">
        <v>8219</v>
      </c>
      <c r="B1171">
        <v>52</v>
      </c>
      <c r="D1171" t="s">
        <v>8221</v>
      </c>
      <c r="E1171">
        <v>17</v>
      </c>
    </row>
    <row r="1172" spans="1:5" x14ac:dyDescent="0.35">
      <c r="A1172" t="s">
        <v>8219</v>
      </c>
      <c r="B1172">
        <v>95</v>
      </c>
      <c r="D1172" t="s">
        <v>8221</v>
      </c>
      <c r="E1172">
        <v>1</v>
      </c>
    </row>
    <row r="1173" spans="1:5" x14ac:dyDescent="0.35">
      <c r="A1173" t="s">
        <v>8219</v>
      </c>
      <c r="B1173">
        <v>35</v>
      </c>
      <c r="D1173" t="s">
        <v>8221</v>
      </c>
      <c r="E1173">
        <v>1</v>
      </c>
    </row>
    <row r="1174" spans="1:5" x14ac:dyDescent="0.35">
      <c r="A1174" t="s">
        <v>8219</v>
      </c>
      <c r="B1174">
        <v>21</v>
      </c>
      <c r="D1174" t="s">
        <v>8221</v>
      </c>
      <c r="E1174">
        <v>14</v>
      </c>
    </row>
    <row r="1175" spans="1:5" x14ac:dyDescent="0.35">
      <c r="A1175" t="s">
        <v>8219</v>
      </c>
      <c r="B1175">
        <v>93</v>
      </c>
      <c r="D1175" t="s">
        <v>8221</v>
      </c>
      <c r="E1175">
        <v>42</v>
      </c>
    </row>
    <row r="1176" spans="1:5" x14ac:dyDescent="0.35">
      <c r="A1176" t="s">
        <v>8219</v>
      </c>
      <c r="B1176">
        <v>11</v>
      </c>
      <c r="D1176" t="s">
        <v>8221</v>
      </c>
      <c r="E1176">
        <v>27</v>
      </c>
    </row>
    <row r="1177" spans="1:5" x14ac:dyDescent="0.35">
      <c r="A1177" t="s">
        <v>8219</v>
      </c>
      <c r="B1177">
        <v>21</v>
      </c>
      <c r="D1177" t="s">
        <v>8221</v>
      </c>
      <c r="E1177">
        <v>5</v>
      </c>
    </row>
    <row r="1178" spans="1:5" x14ac:dyDescent="0.35">
      <c r="A1178" t="s">
        <v>8219</v>
      </c>
      <c r="B1178">
        <v>54</v>
      </c>
      <c r="D1178" t="s">
        <v>8221</v>
      </c>
      <c r="E1178">
        <v>13</v>
      </c>
    </row>
    <row r="1179" spans="1:5" x14ac:dyDescent="0.35">
      <c r="A1179" t="s">
        <v>8219</v>
      </c>
      <c r="B1179">
        <v>31</v>
      </c>
      <c r="D1179" t="s">
        <v>8221</v>
      </c>
      <c r="E1179">
        <v>12</v>
      </c>
    </row>
    <row r="1180" spans="1:5" x14ac:dyDescent="0.35">
      <c r="A1180" t="s">
        <v>8219</v>
      </c>
      <c r="B1180">
        <v>132</v>
      </c>
      <c r="D1180" t="s">
        <v>8221</v>
      </c>
      <c r="E1180">
        <v>90</v>
      </c>
    </row>
    <row r="1181" spans="1:5" x14ac:dyDescent="0.35">
      <c r="A1181" t="s">
        <v>8219</v>
      </c>
      <c r="B1181">
        <v>3</v>
      </c>
      <c r="D1181" t="s">
        <v>8221</v>
      </c>
      <c r="E1181">
        <v>2</v>
      </c>
    </row>
    <row r="1182" spans="1:5" x14ac:dyDescent="0.35">
      <c r="A1182" t="s">
        <v>8219</v>
      </c>
      <c r="B1182">
        <v>6</v>
      </c>
      <c r="D1182" t="s">
        <v>8221</v>
      </c>
      <c r="E1182">
        <v>5</v>
      </c>
    </row>
    <row r="1183" spans="1:5" x14ac:dyDescent="0.35">
      <c r="A1183" t="s">
        <v>8219</v>
      </c>
      <c r="B1183">
        <v>10</v>
      </c>
      <c r="D1183" t="s">
        <v>8221</v>
      </c>
      <c r="E1183">
        <v>31</v>
      </c>
    </row>
    <row r="1184" spans="1:5" x14ac:dyDescent="0.35">
      <c r="A1184" t="s">
        <v>8219</v>
      </c>
      <c r="B1184">
        <v>147</v>
      </c>
      <c r="D1184" t="s">
        <v>8221</v>
      </c>
      <c r="E1184">
        <v>4</v>
      </c>
    </row>
    <row r="1185" spans="1:5" x14ac:dyDescent="0.35">
      <c r="A1185" t="s">
        <v>8219</v>
      </c>
      <c r="B1185">
        <v>199</v>
      </c>
      <c r="D1185" t="s">
        <v>8221</v>
      </c>
      <c r="E1185">
        <v>29</v>
      </c>
    </row>
    <row r="1186" spans="1:5" x14ac:dyDescent="0.35">
      <c r="A1186" t="s">
        <v>8219</v>
      </c>
      <c r="B1186">
        <v>50</v>
      </c>
      <c r="D1186" t="s">
        <v>8221</v>
      </c>
      <c r="E1186">
        <v>2</v>
      </c>
    </row>
    <row r="1187" spans="1:5" x14ac:dyDescent="0.35">
      <c r="A1187" t="s">
        <v>8219</v>
      </c>
      <c r="B1187">
        <v>21</v>
      </c>
      <c r="D1187" t="s">
        <v>8221</v>
      </c>
      <c r="E1187">
        <v>114</v>
      </c>
    </row>
    <row r="1188" spans="1:5" x14ac:dyDescent="0.35">
      <c r="A1188" t="s">
        <v>8219</v>
      </c>
      <c r="B1188">
        <v>24</v>
      </c>
      <c r="D1188" t="s">
        <v>8221</v>
      </c>
      <c r="E1188">
        <v>1</v>
      </c>
    </row>
    <row r="1189" spans="1:5" x14ac:dyDescent="0.35">
      <c r="A1189" t="s">
        <v>8219</v>
      </c>
      <c r="B1189">
        <v>32</v>
      </c>
      <c r="D1189" t="s">
        <v>8221</v>
      </c>
      <c r="E1189">
        <v>76</v>
      </c>
    </row>
    <row r="1190" spans="1:5" x14ac:dyDescent="0.35">
      <c r="A1190" t="s">
        <v>8219</v>
      </c>
      <c r="B1190">
        <v>62</v>
      </c>
      <c r="D1190" t="s">
        <v>8221</v>
      </c>
      <c r="E1190">
        <v>9</v>
      </c>
    </row>
    <row r="1191" spans="1:5" x14ac:dyDescent="0.35">
      <c r="A1191" t="s">
        <v>8219</v>
      </c>
      <c r="B1191">
        <v>9</v>
      </c>
      <c r="D1191" t="s">
        <v>8221</v>
      </c>
      <c r="E1191">
        <v>37</v>
      </c>
    </row>
    <row r="1192" spans="1:5" x14ac:dyDescent="0.35">
      <c r="A1192" t="s">
        <v>8219</v>
      </c>
      <c r="B1192">
        <v>38</v>
      </c>
      <c r="D1192" t="s">
        <v>8221</v>
      </c>
      <c r="E1192">
        <v>0</v>
      </c>
    </row>
    <row r="1193" spans="1:5" x14ac:dyDescent="0.35">
      <c r="A1193" t="s">
        <v>8219</v>
      </c>
      <c r="B1193">
        <v>54</v>
      </c>
      <c r="D1193" t="s">
        <v>8221</v>
      </c>
      <c r="E1193">
        <v>1</v>
      </c>
    </row>
    <row r="1194" spans="1:5" x14ac:dyDescent="0.35">
      <c r="A1194" t="s">
        <v>8219</v>
      </c>
      <c r="B1194">
        <v>37</v>
      </c>
      <c r="D1194" t="s">
        <v>8221</v>
      </c>
      <c r="E1194">
        <v>10</v>
      </c>
    </row>
    <row r="1195" spans="1:5" x14ac:dyDescent="0.35">
      <c r="A1195" t="s">
        <v>8219</v>
      </c>
      <c r="B1195">
        <v>39</v>
      </c>
      <c r="D1195" t="s">
        <v>8221</v>
      </c>
      <c r="E1195">
        <v>1</v>
      </c>
    </row>
    <row r="1196" spans="1:5" x14ac:dyDescent="0.35">
      <c r="A1196" t="s">
        <v>8219</v>
      </c>
      <c r="B1196">
        <v>34</v>
      </c>
      <c r="D1196" t="s">
        <v>8221</v>
      </c>
      <c r="E1196">
        <v>2</v>
      </c>
    </row>
    <row r="1197" spans="1:5" x14ac:dyDescent="0.35">
      <c r="A1197" t="s">
        <v>8219</v>
      </c>
      <c r="B1197">
        <v>55</v>
      </c>
      <c r="D1197" t="s">
        <v>8221</v>
      </c>
      <c r="E1197">
        <v>1</v>
      </c>
    </row>
    <row r="1198" spans="1:5" x14ac:dyDescent="0.35">
      <c r="A1198" t="s">
        <v>8219</v>
      </c>
      <c r="B1198">
        <v>32</v>
      </c>
      <c r="D1198" t="s">
        <v>8221</v>
      </c>
      <c r="E1198">
        <v>10</v>
      </c>
    </row>
    <row r="1199" spans="1:5" x14ac:dyDescent="0.35">
      <c r="A1199" t="s">
        <v>8219</v>
      </c>
      <c r="B1199">
        <v>128</v>
      </c>
      <c r="D1199" t="s">
        <v>8221</v>
      </c>
      <c r="E1199">
        <v>9</v>
      </c>
    </row>
    <row r="1200" spans="1:5" x14ac:dyDescent="0.35">
      <c r="A1200" t="s">
        <v>8219</v>
      </c>
      <c r="B1200">
        <v>71</v>
      </c>
      <c r="D1200" t="s">
        <v>8221</v>
      </c>
      <c r="E1200">
        <v>19</v>
      </c>
    </row>
    <row r="1201" spans="1:5" x14ac:dyDescent="0.35">
      <c r="A1201" t="s">
        <v>8219</v>
      </c>
      <c r="B1201">
        <v>47</v>
      </c>
      <c r="D1201" t="s">
        <v>8221</v>
      </c>
      <c r="E1201">
        <v>0</v>
      </c>
    </row>
    <row r="1202" spans="1:5" x14ac:dyDescent="0.35">
      <c r="A1202" t="s">
        <v>8219</v>
      </c>
      <c r="B1202">
        <v>17</v>
      </c>
      <c r="D1202" t="s">
        <v>8221</v>
      </c>
      <c r="E1202">
        <v>4</v>
      </c>
    </row>
    <row r="1203" spans="1:5" x14ac:dyDescent="0.35">
      <c r="A1203" t="s">
        <v>8219</v>
      </c>
      <c r="B1203">
        <v>91</v>
      </c>
      <c r="D1203" t="s">
        <v>8221</v>
      </c>
      <c r="E1203">
        <v>8</v>
      </c>
    </row>
    <row r="1204" spans="1:5" x14ac:dyDescent="0.35">
      <c r="A1204" t="s">
        <v>8219</v>
      </c>
      <c r="B1204">
        <v>43</v>
      </c>
      <c r="D1204" t="s">
        <v>8221</v>
      </c>
      <c r="E1204">
        <v>24</v>
      </c>
    </row>
    <row r="1205" spans="1:5" x14ac:dyDescent="0.35">
      <c r="A1205" t="s">
        <v>8219</v>
      </c>
      <c r="B1205">
        <v>17</v>
      </c>
      <c r="D1205" t="s">
        <v>8221</v>
      </c>
      <c r="E1205">
        <v>0</v>
      </c>
    </row>
    <row r="1206" spans="1:5" x14ac:dyDescent="0.35">
      <c r="A1206" t="s">
        <v>8219</v>
      </c>
      <c r="B1206">
        <v>33</v>
      </c>
      <c r="D1206" t="s">
        <v>8221</v>
      </c>
      <c r="E1206">
        <v>39</v>
      </c>
    </row>
    <row r="1207" spans="1:5" x14ac:dyDescent="0.35">
      <c r="A1207" t="s">
        <v>8219</v>
      </c>
      <c r="B1207">
        <v>87</v>
      </c>
      <c r="D1207" t="s">
        <v>8221</v>
      </c>
      <c r="E1207">
        <v>6</v>
      </c>
    </row>
    <row r="1208" spans="1:5" x14ac:dyDescent="0.35">
      <c r="A1208" t="s">
        <v>8219</v>
      </c>
      <c r="B1208">
        <v>113</v>
      </c>
      <c r="D1208" t="s">
        <v>8221</v>
      </c>
      <c r="E1208">
        <v>4</v>
      </c>
    </row>
    <row r="1209" spans="1:5" x14ac:dyDescent="0.35">
      <c r="A1209" t="s">
        <v>8219</v>
      </c>
      <c r="B1209">
        <v>14</v>
      </c>
      <c r="D1209" t="s">
        <v>8221</v>
      </c>
      <c r="E1209">
        <v>3</v>
      </c>
    </row>
    <row r="1210" spans="1:5" x14ac:dyDescent="0.35">
      <c r="A1210" t="s">
        <v>8219</v>
      </c>
      <c r="B1210">
        <v>30</v>
      </c>
      <c r="D1210" t="s">
        <v>8221</v>
      </c>
      <c r="E1210">
        <v>53</v>
      </c>
    </row>
    <row r="1211" spans="1:5" x14ac:dyDescent="0.35">
      <c r="A1211" t="s">
        <v>8219</v>
      </c>
      <c r="B1211">
        <v>16</v>
      </c>
      <c r="D1211" t="s">
        <v>8221</v>
      </c>
      <c r="E1211">
        <v>1</v>
      </c>
    </row>
    <row r="1212" spans="1:5" x14ac:dyDescent="0.35">
      <c r="A1212" t="s">
        <v>8219</v>
      </c>
      <c r="B1212">
        <v>46</v>
      </c>
      <c r="D1212" t="s">
        <v>8221</v>
      </c>
      <c r="E1212">
        <v>2</v>
      </c>
    </row>
    <row r="1213" spans="1:5" x14ac:dyDescent="0.35">
      <c r="A1213" t="s">
        <v>8219</v>
      </c>
      <c r="B1213">
        <v>24</v>
      </c>
      <c r="D1213" t="s">
        <v>8221</v>
      </c>
      <c r="E1213">
        <v>25</v>
      </c>
    </row>
    <row r="1214" spans="1:5" x14ac:dyDescent="0.35">
      <c r="A1214" t="s">
        <v>8219</v>
      </c>
      <c r="B1214">
        <v>97</v>
      </c>
      <c r="D1214" t="s">
        <v>8221</v>
      </c>
      <c r="E1214">
        <v>6</v>
      </c>
    </row>
    <row r="1215" spans="1:5" x14ac:dyDescent="0.35">
      <c r="A1215" t="s">
        <v>8219</v>
      </c>
      <c r="B1215">
        <v>59</v>
      </c>
      <c r="D1215" t="s">
        <v>8221</v>
      </c>
      <c r="E1215">
        <v>0</v>
      </c>
    </row>
    <row r="1216" spans="1:5" x14ac:dyDescent="0.35">
      <c r="A1216" t="s">
        <v>8219</v>
      </c>
      <c r="B1216">
        <v>1095</v>
      </c>
      <c r="D1216" t="s">
        <v>8221</v>
      </c>
      <c r="E1216">
        <v>12</v>
      </c>
    </row>
    <row r="1217" spans="1:5" x14ac:dyDescent="0.35">
      <c r="A1217" t="s">
        <v>8219</v>
      </c>
      <c r="B1217">
        <v>218</v>
      </c>
      <c r="D1217" t="s">
        <v>8221</v>
      </c>
      <c r="E1217">
        <v>0</v>
      </c>
    </row>
    <row r="1218" spans="1:5" x14ac:dyDescent="0.35">
      <c r="A1218" t="s">
        <v>8219</v>
      </c>
      <c r="B1218">
        <v>111</v>
      </c>
      <c r="D1218" t="s">
        <v>8221</v>
      </c>
      <c r="E1218">
        <v>36</v>
      </c>
    </row>
    <row r="1219" spans="1:5" x14ac:dyDescent="0.35">
      <c r="A1219" t="s">
        <v>8219</v>
      </c>
      <c r="B1219">
        <v>56</v>
      </c>
      <c r="D1219" t="s">
        <v>8221</v>
      </c>
      <c r="E1219">
        <v>0</v>
      </c>
    </row>
    <row r="1220" spans="1:5" x14ac:dyDescent="0.35">
      <c r="A1220" t="s">
        <v>8219</v>
      </c>
      <c r="B1220">
        <v>265</v>
      </c>
      <c r="D1220" t="s">
        <v>8221</v>
      </c>
      <c r="E1220">
        <v>2</v>
      </c>
    </row>
    <row r="1221" spans="1:5" x14ac:dyDescent="0.35">
      <c r="A1221" t="s">
        <v>8219</v>
      </c>
      <c r="B1221">
        <v>28</v>
      </c>
      <c r="D1221" t="s">
        <v>8221</v>
      </c>
      <c r="E1221">
        <v>1</v>
      </c>
    </row>
    <row r="1222" spans="1:5" x14ac:dyDescent="0.35">
      <c r="A1222" t="s">
        <v>8219</v>
      </c>
      <c r="B1222">
        <v>364</v>
      </c>
      <c r="D1222" t="s">
        <v>8221</v>
      </c>
      <c r="E1222">
        <v>59</v>
      </c>
    </row>
    <row r="1223" spans="1:5" x14ac:dyDescent="0.35">
      <c r="A1223" t="s">
        <v>8219</v>
      </c>
      <c r="B1223">
        <v>27</v>
      </c>
      <c r="D1223" t="s">
        <v>8221</v>
      </c>
      <c r="E1223">
        <v>1</v>
      </c>
    </row>
    <row r="1224" spans="1:5" x14ac:dyDescent="0.35">
      <c r="A1224" t="s">
        <v>8219</v>
      </c>
      <c r="B1224">
        <v>93</v>
      </c>
      <c r="D1224" t="s">
        <v>8221</v>
      </c>
      <c r="E1224">
        <v>31</v>
      </c>
    </row>
    <row r="1225" spans="1:5" x14ac:dyDescent="0.35">
      <c r="A1225" t="s">
        <v>8219</v>
      </c>
      <c r="B1225">
        <v>64</v>
      </c>
      <c r="D1225" t="s">
        <v>8221</v>
      </c>
      <c r="E1225">
        <v>18</v>
      </c>
    </row>
    <row r="1226" spans="1:5" x14ac:dyDescent="0.35">
      <c r="A1226" t="s">
        <v>8219</v>
      </c>
      <c r="B1226">
        <v>22</v>
      </c>
      <c r="D1226" t="s">
        <v>8221</v>
      </c>
      <c r="E1226">
        <v>10</v>
      </c>
    </row>
    <row r="1227" spans="1:5" x14ac:dyDescent="0.35">
      <c r="A1227" t="s">
        <v>8219</v>
      </c>
      <c r="B1227">
        <v>59</v>
      </c>
      <c r="D1227" t="s">
        <v>8221</v>
      </c>
      <c r="E1227">
        <v>0</v>
      </c>
    </row>
    <row r="1228" spans="1:5" x14ac:dyDescent="0.35">
      <c r="A1228" t="s">
        <v>8219</v>
      </c>
      <c r="B1228">
        <v>249</v>
      </c>
      <c r="D1228" t="s">
        <v>8221</v>
      </c>
      <c r="E1228">
        <v>14</v>
      </c>
    </row>
    <row r="1229" spans="1:5" x14ac:dyDescent="0.35">
      <c r="A1229" t="s">
        <v>8219</v>
      </c>
      <c r="B1229">
        <v>392</v>
      </c>
      <c r="D1229" t="s">
        <v>8221</v>
      </c>
      <c r="E1229">
        <v>2</v>
      </c>
    </row>
    <row r="1230" spans="1:5" x14ac:dyDescent="0.35">
      <c r="A1230" t="s">
        <v>8219</v>
      </c>
      <c r="B1230">
        <v>115</v>
      </c>
      <c r="D1230" t="s">
        <v>8221</v>
      </c>
      <c r="E1230">
        <v>1</v>
      </c>
    </row>
    <row r="1231" spans="1:5" x14ac:dyDescent="0.35">
      <c r="A1231" t="s">
        <v>8219</v>
      </c>
      <c r="B1231">
        <v>433</v>
      </c>
      <c r="D1231" t="s">
        <v>8221</v>
      </c>
      <c r="E1231">
        <v>3</v>
      </c>
    </row>
    <row r="1232" spans="1:5" x14ac:dyDescent="0.35">
      <c r="A1232" t="s">
        <v>8219</v>
      </c>
      <c r="B1232">
        <v>20</v>
      </c>
      <c r="D1232" t="s">
        <v>8221</v>
      </c>
      <c r="E1232">
        <v>0</v>
      </c>
    </row>
    <row r="1233" spans="1:5" x14ac:dyDescent="0.35">
      <c r="A1233" t="s">
        <v>8219</v>
      </c>
      <c r="B1233">
        <v>8</v>
      </c>
      <c r="D1233" t="s">
        <v>8221</v>
      </c>
      <c r="E1233">
        <v>2</v>
      </c>
    </row>
    <row r="1234" spans="1:5" x14ac:dyDescent="0.35">
      <c r="A1234" t="s">
        <v>8219</v>
      </c>
      <c r="B1234">
        <v>175</v>
      </c>
      <c r="D1234" t="s">
        <v>8221</v>
      </c>
      <c r="E1234">
        <v>0</v>
      </c>
    </row>
    <row r="1235" spans="1:5" x14ac:dyDescent="0.35">
      <c r="A1235" t="s">
        <v>8219</v>
      </c>
      <c r="B1235">
        <v>104</v>
      </c>
      <c r="D1235" t="s">
        <v>8221</v>
      </c>
      <c r="E1235">
        <v>12</v>
      </c>
    </row>
    <row r="1236" spans="1:5" x14ac:dyDescent="0.35">
      <c r="A1236" t="s">
        <v>8219</v>
      </c>
      <c r="B1236">
        <v>17</v>
      </c>
      <c r="D1236" t="s">
        <v>8221</v>
      </c>
      <c r="E1236">
        <v>1</v>
      </c>
    </row>
    <row r="1237" spans="1:5" x14ac:dyDescent="0.35">
      <c r="A1237" t="s">
        <v>8219</v>
      </c>
      <c r="B1237">
        <v>277</v>
      </c>
      <c r="D1237" t="s">
        <v>8221</v>
      </c>
      <c r="E1237">
        <v>8</v>
      </c>
    </row>
    <row r="1238" spans="1:5" x14ac:dyDescent="0.35">
      <c r="A1238" t="s">
        <v>8219</v>
      </c>
      <c r="B1238">
        <v>118</v>
      </c>
      <c r="D1238" t="s">
        <v>8221</v>
      </c>
      <c r="E1238">
        <v>2</v>
      </c>
    </row>
    <row r="1239" spans="1:5" x14ac:dyDescent="0.35">
      <c r="A1239" t="s">
        <v>8219</v>
      </c>
      <c r="B1239">
        <v>97</v>
      </c>
      <c r="D1239" t="s">
        <v>8221</v>
      </c>
      <c r="E1239">
        <v>31</v>
      </c>
    </row>
    <row r="1240" spans="1:5" x14ac:dyDescent="0.35">
      <c r="A1240" t="s">
        <v>8219</v>
      </c>
      <c r="B1240">
        <v>20</v>
      </c>
      <c r="D1240" t="s">
        <v>8221</v>
      </c>
      <c r="E1240">
        <v>5</v>
      </c>
    </row>
    <row r="1241" spans="1:5" x14ac:dyDescent="0.35">
      <c r="A1241" t="s">
        <v>8219</v>
      </c>
      <c r="B1241">
        <v>26</v>
      </c>
      <c r="D1241" t="s">
        <v>8221</v>
      </c>
      <c r="E1241">
        <v>1</v>
      </c>
    </row>
    <row r="1242" spans="1:5" x14ac:dyDescent="0.35">
      <c r="A1242" t="s">
        <v>8219</v>
      </c>
      <c r="B1242">
        <v>128</v>
      </c>
      <c r="D1242" t="s">
        <v>8221</v>
      </c>
      <c r="E1242">
        <v>12</v>
      </c>
    </row>
    <row r="1243" spans="1:5" x14ac:dyDescent="0.35">
      <c r="A1243" t="s">
        <v>8219</v>
      </c>
      <c r="B1243">
        <v>15</v>
      </c>
      <c r="D1243" t="s">
        <v>8221</v>
      </c>
      <c r="E1243">
        <v>4</v>
      </c>
    </row>
    <row r="1244" spans="1:5" x14ac:dyDescent="0.35">
      <c r="A1244" t="s">
        <v>8219</v>
      </c>
      <c r="B1244">
        <v>25</v>
      </c>
      <c r="D1244" t="s">
        <v>8221</v>
      </c>
      <c r="E1244">
        <v>0</v>
      </c>
    </row>
    <row r="1245" spans="1:5" x14ac:dyDescent="0.35">
      <c r="A1245" t="s">
        <v>8219</v>
      </c>
      <c r="B1245">
        <v>55</v>
      </c>
      <c r="D1245" t="s">
        <v>8221</v>
      </c>
      <c r="E1245">
        <v>7</v>
      </c>
    </row>
    <row r="1246" spans="1:5" x14ac:dyDescent="0.35">
      <c r="A1246" t="s">
        <v>8219</v>
      </c>
      <c r="B1246">
        <v>107</v>
      </c>
      <c r="D1246" t="s">
        <v>8221</v>
      </c>
      <c r="E1246">
        <v>2</v>
      </c>
    </row>
    <row r="1247" spans="1:5" x14ac:dyDescent="0.35">
      <c r="A1247" t="s">
        <v>8219</v>
      </c>
      <c r="B1247">
        <v>557</v>
      </c>
      <c r="D1247" t="s">
        <v>8221</v>
      </c>
      <c r="E1247">
        <v>1</v>
      </c>
    </row>
    <row r="1248" spans="1:5" x14ac:dyDescent="0.35">
      <c r="A1248" t="s">
        <v>8219</v>
      </c>
      <c r="B1248">
        <v>40</v>
      </c>
      <c r="D1248" t="s">
        <v>8221</v>
      </c>
      <c r="E1248">
        <v>4</v>
      </c>
    </row>
    <row r="1249" spans="1:5" x14ac:dyDescent="0.35">
      <c r="A1249" t="s">
        <v>8219</v>
      </c>
      <c r="B1249">
        <v>36</v>
      </c>
      <c r="D1249" t="s">
        <v>8221</v>
      </c>
      <c r="E1249">
        <v>6</v>
      </c>
    </row>
    <row r="1250" spans="1:5" x14ac:dyDescent="0.35">
      <c r="A1250" t="s">
        <v>8219</v>
      </c>
      <c r="B1250">
        <v>159</v>
      </c>
      <c r="D1250" t="s">
        <v>8221</v>
      </c>
      <c r="E1250">
        <v>8</v>
      </c>
    </row>
    <row r="1251" spans="1:5" x14ac:dyDescent="0.35">
      <c r="A1251" t="s">
        <v>8219</v>
      </c>
      <c r="B1251">
        <v>41</v>
      </c>
      <c r="D1251" t="s">
        <v>8221</v>
      </c>
      <c r="E1251">
        <v>14</v>
      </c>
    </row>
    <row r="1252" spans="1:5" x14ac:dyDescent="0.35">
      <c r="A1252" t="s">
        <v>8219</v>
      </c>
      <c r="B1252">
        <v>226</v>
      </c>
      <c r="D1252" t="s">
        <v>8221</v>
      </c>
      <c r="E1252">
        <v>0</v>
      </c>
    </row>
    <row r="1253" spans="1:5" x14ac:dyDescent="0.35">
      <c r="A1253" t="s">
        <v>8219</v>
      </c>
      <c r="B1253">
        <v>30</v>
      </c>
      <c r="D1253" t="s">
        <v>8221</v>
      </c>
      <c r="E1253">
        <v>4</v>
      </c>
    </row>
    <row r="1254" spans="1:5" x14ac:dyDescent="0.35">
      <c r="A1254" t="s">
        <v>8219</v>
      </c>
      <c r="B1254">
        <v>103</v>
      </c>
      <c r="D1254" t="s">
        <v>8221</v>
      </c>
      <c r="E1254">
        <v>0</v>
      </c>
    </row>
    <row r="1255" spans="1:5" x14ac:dyDescent="0.35">
      <c r="A1255" t="s">
        <v>8219</v>
      </c>
      <c r="B1255">
        <v>62</v>
      </c>
      <c r="D1255" t="s">
        <v>8221</v>
      </c>
      <c r="E1255">
        <v>0</v>
      </c>
    </row>
    <row r="1256" spans="1:5" x14ac:dyDescent="0.35">
      <c r="A1256" t="s">
        <v>8219</v>
      </c>
      <c r="B1256">
        <v>6</v>
      </c>
      <c r="D1256" t="s">
        <v>8221</v>
      </c>
      <c r="E1256">
        <v>1</v>
      </c>
    </row>
    <row r="1257" spans="1:5" x14ac:dyDescent="0.35">
      <c r="A1257" t="s">
        <v>8219</v>
      </c>
      <c r="B1257">
        <v>182</v>
      </c>
      <c r="D1257" t="s">
        <v>8221</v>
      </c>
      <c r="E1257">
        <v>1</v>
      </c>
    </row>
    <row r="1258" spans="1:5" x14ac:dyDescent="0.35">
      <c r="A1258" t="s">
        <v>8219</v>
      </c>
      <c r="B1258">
        <v>145</v>
      </c>
      <c r="D1258" t="s">
        <v>8221</v>
      </c>
      <c r="E1258">
        <v>1</v>
      </c>
    </row>
    <row r="1259" spans="1:5" x14ac:dyDescent="0.35">
      <c r="A1259" t="s">
        <v>8219</v>
      </c>
      <c r="B1259">
        <v>25</v>
      </c>
      <c r="D1259" t="s">
        <v>8221</v>
      </c>
      <c r="E1259">
        <v>1</v>
      </c>
    </row>
    <row r="1260" spans="1:5" x14ac:dyDescent="0.35">
      <c r="A1260" t="s">
        <v>8219</v>
      </c>
      <c r="B1260">
        <v>320</v>
      </c>
      <c r="D1260" t="s">
        <v>8221</v>
      </c>
      <c r="E1260">
        <v>4</v>
      </c>
    </row>
    <row r="1261" spans="1:5" x14ac:dyDescent="0.35">
      <c r="A1261" t="s">
        <v>8219</v>
      </c>
      <c r="B1261">
        <v>99</v>
      </c>
      <c r="D1261" t="s">
        <v>8221</v>
      </c>
      <c r="E1261">
        <v>0</v>
      </c>
    </row>
    <row r="1262" spans="1:5" x14ac:dyDescent="0.35">
      <c r="A1262" t="s">
        <v>8219</v>
      </c>
      <c r="B1262">
        <v>348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29</v>
      </c>
      <c r="D1264" t="s">
        <v>8221</v>
      </c>
      <c r="E1264">
        <v>24</v>
      </c>
    </row>
    <row r="1265" spans="1:5" x14ac:dyDescent="0.35">
      <c r="A1265" t="s">
        <v>8219</v>
      </c>
      <c r="B1265">
        <v>25</v>
      </c>
      <c r="D1265" t="s">
        <v>8221</v>
      </c>
      <c r="E1265">
        <v>1</v>
      </c>
    </row>
    <row r="1266" spans="1:5" x14ac:dyDescent="0.35">
      <c r="A1266" t="s">
        <v>8219</v>
      </c>
      <c r="B1266">
        <v>23</v>
      </c>
      <c r="D1266" t="s">
        <v>8221</v>
      </c>
      <c r="E1266">
        <v>2</v>
      </c>
    </row>
    <row r="1267" spans="1:5" x14ac:dyDescent="0.35">
      <c r="A1267" t="s">
        <v>8219</v>
      </c>
      <c r="B1267">
        <v>1260</v>
      </c>
      <c r="D1267" t="s">
        <v>8221</v>
      </c>
      <c r="E1267">
        <v>1</v>
      </c>
    </row>
    <row r="1268" spans="1:5" x14ac:dyDescent="0.35">
      <c r="A1268" t="s">
        <v>8219</v>
      </c>
      <c r="B1268">
        <v>307</v>
      </c>
      <c r="D1268" t="s">
        <v>8221</v>
      </c>
      <c r="E1268">
        <v>37</v>
      </c>
    </row>
    <row r="1269" spans="1:5" x14ac:dyDescent="0.35">
      <c r="A1269" t="s">
        <v>8219</v>
      </c>
      <c r="B1269">
        <v>329</v>
      </c>
      <c r="D1269" t="s">
        <v>8221</v>
      </c>
      <c r="E1269">
        <v>5</v>
      </c>
    </row>
    <row r="1270" spans="1:5" x14ac:dyDescent="0.35">
      <c r="A1270" t="s">
        <v>8219</v>
      </c>
      <c r="B1270">
        <v>32</v>
      </c>
      <c r="D1270" t="s">
        <v>8221</v>
      </c>
      <c r="E1270">
        <v>4</v>
      </c>
    </row>
    <row r="1271" spans="1:5" x14ac:dyDescent="0.35">
      <c r="A1271" t="s">
        <v>8219</v>
      </c>
      <c r="B1271">
        <v>27</v>
      </c>
      <c r="D1271" t="s">
        <v>8221</v>
      </c>
      <c r="E1271">
        <v>16</v>
      </c>
    </row>
    <row r="1272" spans="1:5" x14ac:dyDescent="0.35">
      <c r="A1272" t="s">
        <v>8219</v>
      </c>
      <c r="B1272">
        <v>236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95</v>
      </c>
      <c r="D1274" t="s">
        <v>8221</v>
      </c>
      <c r="E1274">
        <v>40</v>
      </c>
    </row>
    <row r="1275" spans="1:5" x14ac:dyDescent="0.35">
      <c r="A1275" t="s">
        <v>8219</v>
      </c>
      <c r="B1275">
        <v>37</v>
      </c>
      <c r="D1275" t="s">
        <v>8221</v>
      </c>
      <c r="E1275">
        <v>0</v>
      </c>
    </row>
    <row r="1276" spans="1:5" x14ac:dyDescent="0.35">
      <c r="A1276" t="s">
        <v>8219</v>
      </c>
      <c r="B1276">
        <v>128</v>
      </c>
      <c r="D1276" t="s">
        <v>8221</v>
      </c>
      <c r="E1276">
        <v>2</v>
      </c>
    </row>
    <row r="1277" spans="1:5" x14ac:dyDescent="0.35">
      <c r="A1277" t="s">
        <v>8219</v>
      </c>
      <c r="B1277">
        <v>156</v>
      </c>
      <c r="D1277" t="s">
        <v>8221</v>
      </c>
      <c r="E1277">
        <v>1</v>
      </c>
    </row>
    <row r="1278" spans="1:5" x14ac:dyDescent="0.35">
      <c r="A1278" t="s">
        <v>8219</v>
      </c>
      <c r="B1278">
        <v>64</v>
      </c>
      <c r="D1278" t="s">
        <v>8221</v>
      </c>
      <c r="E1278">
        <v>9</v>
      </c>
    </row>
    <row r="1279" spans="1:5" x14ac:dyDescent="0.35">
      <c r="A1279" t="s">
        <v>8219</v>
      </c>
      <c r="B1279">
        <v>58</v>
      </c>
      <c r="D1279" t="s">
        <v>8221</v>
      </c>
      <c r="E1279">
        <v>34</v>
      </c>
    </row>
    <row r="1280" spans="1:5" x14ac:dyDescent="0.35">
      <c r="A1280" t="s">
        <v>8219</v>
      </c>
      <c r="B1280">
        <v>20</v>
      </c>
      <c r="D1280" t="s">
        <v>8221</v>
      </c>
      <c r="E1280">
        <v>23</v>
      </c>
    </row>
    <row r="1281" spans="1:5" x14ac:dyDescent="0.35">
      <c r="A1281" t="s">
        <v>8219</v>
      </c>
      <c r="B1281">
        <v>47</v>
      </c>
      <c r="D1281" t="s">
        <v>8221</v>
      </c>
      <c r="E1281">
        <v>19</v>
      </c>
    </row>
    <row r="1282" spans="1:5" x14ac:dyDescent="0.35">
      <c r="A1282" t="s">
        <v>8219</v>
      </c>
      <c r="B1282">
        <v>54</v>
      </c>
      <c r="D1282" t="s">
        <v>8221</v>
      </c>
      <c r="E1282">
        <v>50</v>
      </c>
    </row>
    <row r="1283" spans="1:5" x14ac:dyDescent="0.35">
      <c r="A1283" t="s">
        <v>8219</v>
      </c>
      <c r="B1283">
        <v>9</v>
      </c>
      <c r="D1283" t="s">
        <v>8221</v>
      </c>
      <c r="E1283">
        <v>12</v>
      </c>
    </row>
    <row r="1284" spans="1:5" x14ac:dyDescent="0.35">
      <c r="A1284" t="s">
        <v>8219</v>
      </c>
      <c r="B1284">
        <v>213</v>
      </c>
      <c r="D1284" t="s">
        <v>8221</v>
      </c>
      <c r="E1284">
        <v>8</v>
      </c>
    </row>
    <row r="1285" spans="1:5" x14ac:dyDescent="0.35">
      <c r="A1285" t="s">
        <v>8219</v>
      </c>
      <c r="B1285">
        <v>57</v>
      </c>
      <c r="D1285" t="s">
        <v>8221</v>
      </c>
      <c r="E1285">
        <v>9</v>
      </c>
    </row>
    <row r="1286" spans="1:5" x14ac:dyDescent="0.35">
      <c r="A1286" t="s">
        <v>8219</v>
      </c>
      <c r="B1286">
        <v>25</v>
      </c>
      <c r="D1286" t="s">
        <v>8221</v>
      </c>
      <c r="E1286">
        <v>43</v>
      </c>
    </row>
    <row r="1287" spans="1:5" x14ac:dyDescent="0.35">
      <c r="A1287" t="s">
        <v>8219</v>
      </c>
      <c r="B1287">
        <v>104</v>
      </c>
      <c r="D1287" t="s">
        <v>8221</v>
      </c>
      <c r="E1287">
        <v>28</v>
      </c>
    </row>
    <row r="1288" spans="1:5" x14ac:dyDescent="0.35">
      <c r="A1288" t="s">
        <v>8219</v>
      </c>
      <c r="B1288">
        <v>34</v>
      </c>
      <c r="D1288" t="s">
        <v>8221</v>
      </c>
      <c r="E1288">
        <v>4</v>
      </c>
    </row>
    <row r="1289" spans="1:5" x14ac:dyDescent="0.35">
      <c r="A1289" t="s">
        <v>8219</v>
      </c>
      <c r="B1289">
        <v>67</v>
      </c>
      <c r="D1289" t="s">
        <v>8221</v>
      </c>
      <c r="E1289">
        <v>24</v>
      </c>
    </row>
    <row r="1290" spans="1:5" x14ac:dyDescent="0.35">
      <c r="A1290" t="s">
        <v>8219</v>
      </c>
      <c r="B1290">
        <v>241</v>
      </c>
      <c r="D1290" t="s">
        <v>8221</v>
      </c>
      <c r="E1290">
        <v>2</v>
      </c>
    </row>
    <row r="1291" spans="1:5" x14ac:dyDescent="0.35">
      <c r="A1291" t="s">
        <v>8219</v>
      </c>
      <c r="B1291">
        <v>123</v>
      </c>
      <c r="D1291" t="s">
        <v>8221</v>
      </c>
      <c r="E1291">
        <v>2</v>
      </c>
    </row>
    <row r="1292" spans="1:5" x14ac:dyDescent="0.35">
      <c r="A1292" t="s">
        <v>8219</v>
      </c>
      <c r="B1292">
        <v>302</v>
      </c>
      <c r="D1292" t="s">
        <v>8221</v>
      </c>
      <c r="E1292">
        <v>20</v>
      </c>
    </row>
    <row r="1293" spans="1:5" x14ac:dyDescent="0.35">
      <c r="A1293" t="s">
        <v>8219</v>
      </c>
      <c r="B1293">
        <v>89</v>
      </c>
      <c r="D1293" t="s">
        <v>8221</v>
      </c>
      <c r="E1293">
        <v>1</v>
      </c>
    </row>
    <row r="1294" spans="1:5" x14ac:dyDescent="0.35">
      <c r="A1294" t="s">
        <v>8219</v>
      </c>
      <c r="B1294">
        <v>41</v>
      </c>
      <c r="D1294" t="s">
        <v>8221</v>
      </c>
      <c r="E1294">
        <v>1</v>
      </c>
    </row>
    <row r="1295" spans="1:5" x14ac:dyDescent="0.35">
      <c r="A1295" t="s">
        <v>8219</v>
      </c>
      <c r="B1295">
        <v>69</v>
      </c>
      <c r="D1295" t="s">
        <v>8221</v>
      </c>
      <c r="E1295">
        <v>4</v>
      </c>
    </row>
    <row r="1296" spans="1:5" x14ac:dyDescent="0.35">
      <c r="A1296" t="s">
        <v>8219</v>
      </c>
      <c r="B1296">
        <v>52</v>
      </c>
      <c r="D1296" t="s">
        <v>8221</v>
      </c>
      <c r="E1296">
        <v>1</v>
      </c>
    </row>
    <row r="1297" spans="1:5" x14ac:dyDescent="0.35">
      <c r="A1297" t="s">
        <v>8219</v>
      </c>
      <c r="B1297">
        <v>57</v>
      </c>
      <c r="D1297" t="s">
        <v>8221</v>
      </c>
      <c r="E1297">
        <v>1</v>
      </c>
    </row>
    <row r="1298" spans="1:5" x14ac:dyDescent="0.35">
      <c r="A1298" t="s">
        <v>8219</v>
      </c>
      <c r="B1298">
        <v>74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72</v>
      </c>
      <c r="D1300" t="s">
        <v>8221</v>
      </c>
      <c r="E1300">
        <v>1</v>
      </c>
    </row>
    <row r="1301" spans="1:5" x14ac:dyDescent="0.35">
      <c r="A1301" t="s">
        <v>8219</v>
      </c>
      <c r="B1301">
        <v>71</v>
      </c>
      <c r="D1301" t="s">
        <v>8221</v>
      </c>
      <c r="E1301">
        <v>0</v>
      </c>
    </row>
    <row r="1302" spans="1:5" x14ac:dyDescent="0.35">
      <c r="A1302" t="s">
        <v>8219</v>
      </c>
      <c r="B1302">
        <v>21</v>
      </c>
      <c r="D1302" t="s">
        <v>8221</v>
      </c>
      <c r="E1302">
        <v>3</v>
      </c>
    </row>
    <row r="1303" spans="1:5" x14ac:dyDescent="0.35">
      <c r="A1303" t="s">
        <v>8219</v>
      </c>
      <c r="B1303">
        <v>930</v>
      </c>
      <c r="D1303" t="s">
        <v>8221</v>
      </c>
      <c r="E1303">
        <v>14</v>
      </c>
    </row>
    <row r="1304" spans="1:5" x14ac:dyDescent="0.35">
      <c r="A1304" t="s">
        <v>8219</v>
      </c>
      <c r="B1304">
        <v>55</v>
      </c>
      <c r="D1304" t="s">
        <v>8221</v>
      </c>
      <c r="E1304">
        <v>2</v>
      </c>
    </row>
    <row r="1305" spans="1:5" x14ac:dyDescent="0.35">
      <c r="A1305" t="s">
        <v>8219</v>
      </c>
      <c r="B1305">
        <v>61</v>
      </c>
      <c r="D1305" t="s">
        <v>8221</v>
      </c>
      <c r="E1305">
        <v>5</v>
      </c>
    </row>
    <row r="1306" spans="1:5" x14ac:dyDescent="0.35">
      <c r="A1306" t="s">
        <v>8219</v>
      </c>
      <c r="B1306">
        <v>226</v>
      </c>
      <c r="D1306" t="s">
        <v>8221</v>
      </c>
      <c r="E1306">
        <v>14</v>
      </c>
    </row>
    <row r="1307" spans="1:5" x14ac:dyDescent="0.35">
      <c r="A1307" t="s">
        <v>8219</v>
      </c>
      <c r="B1307">
        <v>60</v>
      </c>
      <c r="D1307" t="s">
        <v>8221</v>
      </c>
      <c r="E1307">
        <v>9</v>
      </c>
    </row>
    <row r="1308" spans="1:5" x14ac:dyDescent="0.35">
      <c r="A1308" t="s">
        <v>8219</v>
      </c>
      <c r="B1308">
        <v>322</v>
      </c>
      <c r="D1308" t="s">
        <v>8221</v>
      </c>
      <c r="E1308">
        <v>8</v>
      </c>
    </row>
    <row r="1309" spans="1:5" x14ac:dyDescent="0.35">
      <c r="A1309" t="s">
        <v>8219</v>
      </c>
      <c r="B1309">
        <v>94</v>
      </c>
      <c r="D1309" t="s">
        <v>8221</v>
      </c>
      <c r="E1309">
        <v>7</v>
      </c>
    </row>
    <row r="1310" spans="1:5" x14ac:dyDescent="0.35">
      <c r="A1310" t="s">
        <v>8219</v>
      </c>
      <c r="B1310">
        <v>47</v>
      </c>
      <c r="D1310" t="s">
        <v>8221</v>
      </c>
      <c r="E1310">
        <v>0</v>
      </c>
    </row>
    <row r="1311" spans="1:5" x14ac:dyDescent="0.35">
      <c r="A1311" t="s">
        <v>8219</v>
      </c>
      <c r="B1311">
        <v>115</v>
      </c>
      <c r="D1311" t="s">
        <v>8221</v>
      </c>
      <c r="E1311">
        <v>84</v>
      </c>
    </row>
    <row r="1312" spans="1:5" x14ac:dyDescent="0.35">
      <c r="A1312" t="s">
        <v>8219</v>
      </c>
      <c r="B1312">
        <v>134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104</v>
      </c>
      <c r="D1314" t="s">
        <v>8221</v>
      </c>
      <c r="E1314">
        <v>4</v>
      </c>
    </row>
    <row r="1315" spans="1:5" x14ac:dyDescent="0.35">
      <c r="A1315" t="s">
        <v>8219</v>
      </c>
      <c r="B1315">
        <v>184</v>
      </c>
      <c r="D1315" t="s">
        <v>8221</v>
      </c>
      <c r="E1315">
        <v>10</v>
      </c>
    </row>
    <row r="1316" spans="1:5" x14ac:dyDescent="0.35">
      <c r="A1316" t="s">
        <v>8219</v>
      </c>
      <c r="B1316">
        <v>119</v>
      </c>
      <c r="D1316" t="s">
        <v>8221</v>
      </c>
      <c r="E1316">
        <v>16</v>
      </c>
    </row>
    <row r="1317" spans="1:5" x14ac:dyDescent="0.35">
      <c r="A1317" t="s">
        <v>8219</v>
      </c>
      <c r="B1317">
        <v>59</v>
      </c>
      <c r="D1317" t="s">
        <v>8221</v>
      </c>
      <c r="E1317">
        <v>2</v>
      </c>
    </row>
    <row r="1318" spans="1:5" x14ac:dyDescent="0.35">
      <c r="A1318" t="s">
        <v>8219</v>
      </c>
      <c r="B1318">
        <v>113</v>
      </c>
      <c r="D1318" t="s">
        <v>8221</v>
      </c>
      <c r="E1318">
        <v>5</v>
      </c>
    </row>
    <row r="1319" spans="1:5" x14ac:dyDescent="0.35">
      <c r="A1319" t="s">
        <v>8219</v>
      </c>
      <c r="B1319">
        <v>84</v>
      </c>
      <c r="D1319" t="s">
        <v>8221</v>
      </c>
      <c r="E1319">
        <v>1</v>
      </c>
    </row>
    <row r="1320" spans="1:5" x14ac:dyDescent="0.35">
      <c r="A1320" t="s">
        <v>8219</v>
      </c>
      <c r="B1320">
        <v>74</v>
      </c>
      <c r="D1320" t="s">
        <v>8221</v>
      </c>
      <c r="E1320">
        <v>31</v>
      </c>
    </row>
    <row r="1321" spans="1:5" x14ac:dyDescent="0.35">
      <c r="A1321" t="s">
        <v>8219</v>
      </c>
      <c r="B1321">
        <v>216</v>
      </c>
      <c r="D1321" t="s">
        <v>8221</v>
      </c>
      <c r="E1321">
        <v>0</v>
      </c>
    </row>
    <row r="1322" spans="1:5" x14ac:dyDescent="0.35">
      <c r="A1322" t="s">
        <v>8219</v>
      </c>
      <c r="B1322">
        <v>39</v>
      </c>
      <c r="D1322" t="s">
        <v>8221</v>
      </c>
      <c r="E1322">
        <v>2</v>
      </c>
    </row>
    <row r="1323" spans="1:5" x14ac:dyDescent="0.35">
      <c r="A1323" t="s">
        <v>8219</v>
      </c>
      <c r="B1323">
        <v>21</v>
      </c>
      <c r="D1323" t="s">
        <v>8221</v>
      </c>
      <c r="E1323">
        <v>7</v>
      </c>
    </row>
    <row r="1324" spans="1:5" x14ac:dyDescent="0.35">
      <c r="A1324" t="s">
        <v>8219</v>
      </c>
      <c r="B1324">
        <v>30</v>
      </c>
      <c r="D1324" t="s">
        <v>8221</v>
      </c>
      <c r="E1324">
        <v>16</v>
      </c>
    </row>
    <row r="1325" spans="1:5" x14ac:dyDescent="0.35">
      <c r="A1325" t="s">
        <v>8219</v>
      </c>
      <c r="B1325">
        <v>37</v>
      </c>
      <c r="D1325" t="s">
        <v>8221</v>
      </c>
      <c r="E1325">
        <v>4</v>
      </c>
    </row>
    <row r="1326" spans="1:5" x14ac:dyDescent="0.35">
      <c r="A1326" t="s">
        <v>8219</v>
      </c>
      <c r="B1326">
        <v>202</v>
      </c>
      <c r="D1326" t="s">
        <v>8221</v>
      </c>
      <c r="E1326">
        <v>4</v>
      </c>
    </row>
    <row r="1327" spans="1:5" x14ac:dyDescent="0.35">
      <c r="A1327" t="s">
        <v>8219</v>
      </c>
      <c r="B1327">
        <v>37</v>
      </c>
      <c r="D1327" t="s">
        <v>8221</v>
      </c>
      <c r="E1327">
        <v>4</v>
      </c>
    </row>
    <row r="1328" spans="1:5" x14ac:dyDescent="0.35">
      <c r="A1328" t="s">
        <v>8219</v>
      </c>
      <c r="B1328">
        <v>28</v>
      </c>
      <c r="D1328" t="s">
        <v>8221</v>
      </c>
      <c r="E1328">
        <v>3</v>
      </c>
    </row>
    <row r="1329" spans="1:5" x14ac:dyDescent="0.35">
      <c r="A1329" t="s">
        <v>8219</v>
      </c>
      <c r="B1329">
        <v>26</v>
      </c>
      <c r="D1329" t="s">
        <v>8221</v>
      </c>
      <c r="E1329">
        <v>36</v>
      </c>
    </row>
    <row r="1330" spans="1:5" x14ac:dyDescent="0.35">
      <c r="A1330" t="s">
        <v>8219</v>
      </c>
      <c r="B1330">
        <v>61</v>
      </c>
      <c r="D1330" t="s">
        <v>8221</v>
      </c>
      <c r="E1330">
        <v>1</v>
      </c>
    </row>
    <row r="1331" spans="1:5" x14ac:dyDescent="0.35">
      <c r="A1331" t="s">
        <v>8219</v>
      </c>
      <c r="B1331">
        <v>115</v>
      </c>
      <c r="D1331" t="s">
        <v>8221</v>
      </c>
      <c r="E1331">
        <v>7</v>
      </c>
    </row>
    <row r="1332" spans="1:5" x14ac:dyDescent="0.35">
      <c r="A1332" t="s">
        <v>8219</v>
      </c>
      <c r="B1332">
        <v>181</v>
      </c>
      <c r="D1332" t="s">
        <v>8221</v>
      </c>
      <c r="E1332">
        <v>27</v>
      </c>
    </row>
    <row r="1333" spans="1:5" x14ac:dyDescent="0.35">
      <c r="A1333" t="s">
        <v>8219</v>
      </c>
      <c r="B1333">
        <v>110</v>
      </c>
      <c r="D1333" t="s">
        <v>8221</v>
      </c>
      <c r="E1333">
        <v>1</v>
      </c>
    </row>
    <row r="1334" spans="1:5" x14ac:dyDescent="0.35">
      <c r="A1334" t="s">
        <v>8219</v>
      </c>
      <c r="B1334">
        <v>269</v>
      </c>
      <c r="D1334" t="s">
        <v>8221</v>
      </c>
      <c r="E1334">
        <v>0</v>
      </c>
    </row>
    <row r="1335" spans="1:5" x14ac:dyDescent="0.35">
      <c r="A1335" t="s">
        <v>8219</v>
      </c>
      <c r="B1335">
        <v>79</v>
      </c>
      <c r="D1335" t="s">
        <v>8221</v>
      </c>
      <c r="E1335">
        <v>1</v>
      </c>
    </row>
    <row r="1336" spans="1:5" x14ac:dyDescent="0.35">
      <c r="A1336" t="s">
        <v>8219</v>
      </c>
      <c r="B1336">
        <v>104</v>
      </c>
      <c r="D1336" t="s">
        <v>8221</v>
      </c>
      <c r="E1336">
        <v>3</v>
      </c>
    </row>
    <row r="1337" spans="1:5" x14ac:dyDescent="0.35">
      <c r="A1337" t="s">
        <v>8219</v>
      </c>
      <c r="B1337">
        <v>34</v>
      </c>
      <c r="D1337" t="s">
        <v>8221</v>
      </c>
      <c r="E1337">
        <v>3</v>
      </c>
    </row>
    <row r="1338" spans="1:5" x14ac:dyDescent="0.35">
      <c r="A1338" t="s">
        <v>8219</v>
      </c>
      <c r="B1338">
        <v>167</v>
      </c>
      <c r="D1338" t="s">
        <v>8221</v>
      </c>
      <c r="E1338">
        <v>3</v>
      </c>
    </row>
    <row r="1339" spans="1:5" x14ac:dyDescent="0.35">
      <c r="A1339" t="s">
        <v>8219</v>
      </c>
      <c r="B1339">
        <v>183</v>
      </c>
      <c r="D1339" t="s">
        <v>8221</v>
      </c>
      <c r="E1339">
        <v>0</v>
      </c>
    </row>
    <row r="1340" spans="1:5" x14ac:dyDescent="0.35">
      <c r="A1340" t="s">
        <v>8219</v>
      </c>
      <c r="B1340">
        <v>71</v>
      </c>
      <c r="D1340" t="s">
        <v>8221</v>
      </c>
      <c r="E1340">
        <v>6</v>
      </c>
    </row>
    <row r="1341" spans="1:5" x14ac:dyDescent="0.35">
      <c r="A1341" t="s">
        <v>8219</v>
      </c>
      <c r="B1341">
        <v>69</v>
      </c>
      <c r="D1341" t="s">
        <v>8221</v>
      </c>
      <c r="E1341">
        <v>17</v>
      </c>
    </row>
    <row r="1342" spans="1:5" x14ac:dyDescent="0.35">
      <c r="A1342" t="s">
        <v>8219</v>
      </c>
      <c r="B1342">
        <v>270</v>
      </c>
      <c r="D1342" t="s">
        <v>8221</v>
      </c>
      <c r="E1342">
        <v>40</v>
      </c>
    </row>
    <row r="1343" spans="1:5" x14ac:dyDescent="0.35">
      <c r="A1343" t="s">
        <v>8219</v>
      </c>
      <c r="B1343">
        <v>193</v>
      </c>
      <c r="D1343" t="s">
        <v>8221</v>
      </c>
      <c r="E1343">
        <v>3</v>
      </c>
    </row>
    <row r="1344" spans="1:5" x14ac:dyDescent="0.35">
      <c r="A1344" t="s">
        <v>8219</v>
      </c>
      <c r="B1344">
        <v>57</v>
      </c>
      <c r="D1344" t="s">
        <v>8221</v>
      </c>
      <c r="E1344">
        <v>1</v>
      </c>
    </row>
    <row r="1345" spans="1:5" x14ac:dyDescent="0.35">
      <c r="A1345" t="s">
        <v>8219</v>
      </c>
      <c r="B1345">
        <v>200</v>
      </c>
      <c r="D1345" t="s">
        <v>8221</v>
      </c>
      <c r="E1345">
        <v>2</v>
      </c>
    </row>
    <row r="1346" spans="1:5" x14ac:dyDescent="0.35">
      <c r="A1346" t="s">
        <v>8219</v>
      </c>
      <c r="B1346">
        <v>88</v>
      </c>
      <c r="D1346" t="s">
        <v>8221</v>
      </c>
      <c r="E1346">
        <v>7</v>
      </c>
    </row>
    <row r="1347" spans="1:5" x14ac:dyDescent="0.35">
      <c r="A1347" t="s">
        <v>8219</v>
      </c>
      <c r="B1347">
        <v>213</v>
      </c>
      <c r="D1347" t="s">
        <v>8221</v>
      </c>
      <c r="E1347">
        <v>14</v>
      </c>
    </row>
    <row r="1348" spans="1:5" x14ac:dyDescent="0.35">
      <c r="A1348" t="s">
        <v>8219</v>
      </c>
      <c r="B1348">
        <v>20</v>
      </c>
      <c r="D1348" t="s">
        <v>8221</v>
      </c>
      <c r="E1348">
        <v>0</v>
      </c>
    </row>
    <row r="1349" spans="1:5" x14ac:dyDescent="0.35">
      <c r="A1349" t="s">
        <v>8219</v>
      </c>
      <c r="B1349">
        <v>50</v>
      </c>
      <c r="D1349" t="s">
        <v>8221</v>
      </c>
      <c r="E1349">
        <v>0</v>
      </c>
    </row>
    <row r="1350" spans="1:5" x14ac:dyDescent="0.35">
      <c r="A1350" t="s">
        <v>8219</v>
      </c>
      <c r="B1350">
        <v>115</v>
      </c>
      <c r="D1350" t="s">
        <v>8221</v>
      </c>
      <c r="E1350">
        <v>1</v>
      </c>
    </row>
    <row r="1351" spans="1:5" x14ac:dyDescent="0.35">
      <c r="A1351" t="s">
        <v>8219</v>
      </c>
      <c r="B1351">
        <v>186</v>
      </c>
      <c r="D1351" t="s">
        <v>8221</v>
      </c>
      <c r="E1351">
        <v>12</v>
      </c>
    </row>
    <row r="1352" spans="1:5" x14ac:dyDescent="0.35">
      <c r="A1352" t="s">
        <v>8219</v>
      </c>
      <c r="B1352">
        <v>18</v>
      </c>
      <c r="D1352" t="s">
        <v>8221</v>
      </c>
      <c r="E1352">
        <v>12</v>
      </c>
    </row>
    <row r="1353" spans="1:5" x14ac:dyDescent="0.35">
      <c r="A1353" t="s">
        <v>8219</v>
      </c>
      <c r="B1353">
        <v>176</v>
      </c>
      <c r="D1353" t="s">
        <v>8221</v>
      </c>
      <c r="E1353">
        <v>23</v>
      </c>
    </row>
    <row r="1354" spans="1:5" x14ac:dyDescent="0.35">
      <c r="A1354" t="s">
        <v>8219</v>
      </c>
      <c r="B1354">
        <v>41</v>
      </c>
      <c r="D1354" t="s">
        <v>8221</v>
      </c>
      <c r="E1354">
        <v>0</v>
      </c>
    </row>
    <row r="1355" spans="1:5" x14ac:dyDescent="0.35">
      <c r="A1355" t="s">
        <v>8219</v>
      </c>
      <c r="B1355">
        <v>75</v>
      </c>
      <c r="D1355" t="s">
        <v>8221</v>
      </c>
      <c r="E1355">
        <v>10</v>
      </c>
    </row>
    <row r="1356" spans="1:5" x14ac:dyDescent="0.35">
      <c r="A1356" t="s">
        <v>8219</v>
      </c>
      <c r="B1356">
        <v>97</v>
      </c>
      <c r="D1356" t="s">
        <v>8221</v>
      </c>
      <c r="E1356">
        <v>5</v>
      </c>
    </row>
    <row r="1357" spans="1:5" x14ac:dyDescent="0.35">
      <c r="A1357" t="s">
        <v>8219</v>
      </c>
      <c r="B1357">
        <v>73</v>
      </c>
      <c r="D1357" t="s">
        <v>8221</v>
      </c>
      <c r="E1357">
        <v>1</v>
      </c>
    </row>
    <row r="1358" spans="1:5" x14ac:dyDescent="0.35">
      <c r="A1358" t="s">
        <v>8219</v>
      </c>
      <c r="B1358">
        <v>49</v>
      </c>
      <c r="D1358" t="s">
        <v>8221</v>
      </c>
      <c r="E1358">
        <v>2</v>
      </c>
    </row>
    <row r="1359" spans="1:5" x14ac:dyDescent="0.35">
      <c r="A1359" t="s">
        <v>8219</v>
      </c>
      <c r="B1359">
        <v>134</v>
      </c>
      <c r="D1359" t="s">
        <v>8221</v>
      </c>
      <c r="E1359">
        <v>2</v>
      </c>
    </row>
    <row r="1360" spans="1:5" x14ac:dyDescent="0.35">
      <c r="A1360" t="s">
        <v>8219</v>
      </c>
      <c r="B1360">
        <v>68</v>
      </c>
      <c r="D1360" t="s">
        <v>8221</v>
      </c>
      <c r="E1360">
        <v>0</v>
      </c>
    </row>
    <row r="1361" spans="1:5" x14ac:dyDescent="0.35">
      <c r="A1361" t="s">
        <v>8219</v>
      </c>
      <c r="B1361">
        <v>49</v>
      </c>
      <c r="D1361" t="s">
        <v>8221</v>
      </c>
      <c r="E1361">
        <v>13</v>
      </c>
    </row>
    <row r="1362" spans="1:5" x14ac:dyDescent="0.35">
      <c r="A1362" t="s">
        <v>8219</v>
      </c>
      <c r="B1362">
        <v>63</v>
      </c>
      <c r="D1362" t="s">
        <v>8221</v>
      </c>
      <c r="E1362">
        <v>0</v>
      </c>
    </row>
    <row r="1363" spans="1:5" x14ac:dyDescent="0.35">
      <c r="A1363" t="s">
        <v>8219</v>
      </c>
      <c r="B1363">
        <v>163</v>
      </c>
      <c r="D1363" t="s">
        <v>8221</v>
      </c>
      <c r="E1363">
        <v>1</v>
      </c>
    </row>
    <row r="1364" spans="1:5" x14ac:dyDescent="0.35">
      <c r="A1364" t="s">
        <v>8219</v>
      </c>
      <c r="B1364">
        <v>288</v>
      </c>
      <c r="D1364" t="s">
        <v>8221</v>
      </c>
      <c r="E1364">
        <v>5</v>
      </c>
    </row>
    <row r="1365" spans="1:5" x14ac:dyDescent="0.35">
      <c r="A1365" t="s">
        <v>8219</v>
      </c>
      <c r="B1365">
        <v>42</v>
      </c>
      <c r="D1365" t="s">
        <v>8221</v>
      </c>
      <c r="E1365">
        <v>2</v>
      </c>
    </row>
    <row r="1366" spans="1:5" x14ac:dyDescent="0.35">
      <c r="A1366" t="s">
        <v>8219</v>
      </c>
      <c r="B1366">
        <v>70</v>
      </c>
      <c r="D1366" t="s">
        <v>8221</v>
      </c>
      <c r="E1366">
        <v>0</v>
      </c>
    </row>
    <row r="1367" spans="1:5" x14ac:dyDescent="0.35">
      <c r="A1367" t="s">
        <v>8219</v>
      </c>
      <c r="B1367">
        <v>30</v>
      </c>
      <c r="D1367" t="s">
        <v>8221</v>
      </c>
      <c r="E1367">
        <v>32</v>
      </c>
    </row>
    <row r="1368" spans="1:5" x14ac:dyDescent="0.35">
      <c r="A1368" t="s">
        <v>8219</v>
      </c>
      <c r="B1368">
        <v>51</v>
      </c>
      <c r="D1368" t="s">
        <v>8221</v>
      </c>
      <c r="E1368">
        <v>1</v>
      </c>
    </row>
    <row r="1369" spans="1:5" x14ac:dyDescent="0.35">
      <c r="A1369" t="s">
        <v>8219</v>
      </c>
      <c r="B1369">
        <v>145</v>
      </c>
      <c r="D1369" t="s">
        <v>8221</v>
      </c>
      <c r="E1369">
        <v>1</v>
      </c>
    </row>
    <row r="1370" spans="1:5" x14ac:dyDescent="0.35">
      <c r="A1370" t="s">
        <v>8219</v>
      </c>
      <c r="B1370">
        <v>21</v>
      </c>
      <c r="D1370" t="s">
        <v>8221</v>
      </c>
      <c r="E1370">
        <v>1</v>
      </c>
    </row>
    <row r="1371" spans="1:5" x14ac:dyDescent="0.35">
      <c r="A1371" t="s">
        <v>8219</v>
      </c>
      <c r="B1371">
        <v>286</v>
      </c>
      <c r="D1371" t="s">
        <v>8221</v>
      </c>
      <c r="E1371">
        <v>0</v>
      </c>
    </row>
    <row r="1372" spans="1:5" x14ac:dyDescent="0.35">
      <c r="A1372" t="s">
        <v>8219</v>
      </c>
      <c r="B1372">
        <v>12</v>
      </c>
      <c r="D1372" t="s">
        <v>8221</v>
      </c>
      <c r="E1372">
        <v>0</v>
      </c>
    </row>
    <row r="1373" spans="1:5" x14ac:dyDescent="0.35">
      <c r="A1373" t="s">
        <v>8219</v>
      </c>
      <c r="B1373">
        <v>100</v>
      </c>
      <c r="D1373" t="s">
        <v>8221</v>
      </c>
      <c r="E1373">
        <v>8</v>
      </c>
    </row>
    <row r="1374" spans="1:5" x14ac:dyDescent="0.35">
      <c r="A1374" t="s">
        <v>8219</v>
      </c>
      <c r="B1374">
        <v>100</v>
      </c>
      <c r="D1374" t="s">
        <v>8221</v>
      </c>
      <c r="E1374">
        <v>0</v>
      </c>
    </row>
    <row r="1375" spans="1:5" x14ac:dyDescent="0.35">
      <c r="A1375" t="s">
        <v>8219</v>
      </c>
      <c r="B1375">
        <v>34</v>
      </c>
      <c r="D1375" t="s">
        <v>8221</v>
      </c>
      <c r="E1375">
        <v>1</v>
      </c>
    </row>
    <row r="1376" spans="1:5" x14ac:dyDescent="0.35">
      <c r="A1376" t="s">
        <v>8219</v>
      </c>
      <c r="B1376">
        <v>63</v>
      </c>
      <c r="D1376" t="s">
        <v>8221</v>
      </c>
      <c r="E1376">
        <v>16</v>
      </c>
    </row>
    <row r="1377" spans="1:5" x14ac:dyDescent="0.35">
      <c r="A1377" t="s">
        <v>8219</v>
      </c>
      <c r="B1377">
        <v>30</v>
      </c>
      <c r="D1377" t="s">
        <v>8221</v>
      </c>
      <c r="E1377">
        <v>12</v>
      </c>
    </row>
    <row r="1378" spans="1:5" x14ac:dyDescent="0.35">
      <c r="A1378" t="s">
        <v>8219</v>
      </c>
      <c r="B1378">
        <v>47</v>
      </c>
      <c r="D1378" t="s">
        <v>8221</v>
      </c>
      <c r="E1378">
        <v>4</v>
      </c>
    </row>
    <row r="1379" spans="1:5" x14ac:dyDescent="0.35">
      <c r="A1379" t="s">
        <v>8219</v>
      </c>
      <c r="B1379">
        <v>237</v>
      </c>
      <c r="D1379" t="s">
        <v>8221</v>
      </c>
      <c r="E1379">
        <v>2</v>
      </c>
    </row>
    <row r="1380" spans="1:5" x14ac:dyDescent="0.35">
      <c r="A1380" t="s">
        <v>8219</v>
      </c>
      <c r="B1380">
        <v>47</v>
      </c>
      <c r="D1380" t="s">
        <v>8221</v>
      </c>
      <c r="E1380">
        <v>3</v>
      </c>
    </row>
    <row r="1381" spans="1:5" x14ac:dyDescent="0.35">
      <c r="A1381" t="s">
        <v>8219</v>
      </c>
      <c r="B1381">
        <v>15</v>
      </c>
      <c r="D1381" t="s">
        <v>8221</v>
      </c>
      <c r="E1381">
        <v>0</v>
      </c>
    </row>
    <row r="1382" spans="1:5" x14ac:dyDescent="0.35">
      <c r="A1382" t="s">
        <v>8219</v>
      </c>
      <c r="B1382">
        <v>81</v>
      </c>
      <c r="D1382" t="s">
        <v>8221</v>
      </c>
      <c r="E1382">
        <v>3</v>
      </c>
    </row>
    <row r="1383" spans="1:5" x14ac:dyDescent="0.35">
      <c r="A1383" t="s">
        <v>8219</v>
      </c>
      <c r="B1383">
        <v>122</v>
      </c>
      <c r="D1383" t="s">
        <v>8221</v>
      </c>
      <c r="E1383">
        <v>4</v>
      </c>
    </row>
    <row r="1384" spans="1:5" x14ac:dyDescent="0.35">
      <c r="A1384" t="s">
        <v>8219</v>
      </c>
      <c r="B1384">
        <v>34</v>
      </c>
      <c r="D1384" t="s">
        <v>8221</v>
      </c>
      <c r="E1384">
        <v>2</v>
      </c>
    </row>
    <row r="1385" spans="1:5" x14ac:dyDescent="0.35">
      <c r="A1385" t="s">
        <v>8219</v>
      </c>
      <c r="B1385">
        <v>207</v>
      </c>
      <c r="D1385" t="s">
        <v>8221</v>
      </c>
      <c r="E1385">
        <v>10</v>
      </c>
    </row>
    <row r="1386" spans="1:5" x14ac:dyDescent="0.35">
      <c r="A1386" t="s">
        <v>8219</v>
      </c>
      <c r="B1386">
        <v>25</v>
      </c>
      <c r="D1386" t="s">
        <v>8221</v>
      </c>
      <c r="E1386">
        <v>11</v>
      </c>
    </row>
    <row r="1387" spans="1:5" x14ac:dyDescent="0.35">
      <c r="A1387" t="s">
        <v>8219</v>
      </c>
      <c r="B1387">
        <v>72</v>
      </c>
      <c r="D1387" t="s">
        <v>8221</v>
      </c>
      <c r="E1387">
        <v>6</v>
      </c>
    </row>
    <row r="1388" spans="1:5" x14ac:dyDescent="0.35">
      <c r="A1388" t="s">
        <v>8219</v>
      </c>
      <c r="B1388">
        <v>14</v>
      </c>
      <c r="D1388" t="s">
        <v>8221</v>
      </c>
      <c r="E1388">
        <v>2</v>
      </c>
    </row>
    <row r="1389" spans="1:5" x14ac:dyDescent="0.35">
      <c r="A1389" t="s">
        <v>8219</v>
      </c>
      <c r="B1389">
        <v>15</v>
      </c>
      <c r="D1389" t="s">
        <v>8221</v>
      </c>
      <c r="E1389">
        <v>6</v>
      </c>
    </row>
    <row r="1390" spans="1:5" x14ac:dyDescent="0.35">
      <c r="A1390" t="s">
        <v>8219</v>
      </c>
      <c r="B1390">
        <v>91</v>
      </c>
      <c r="D1390" t="s">
        <v>8221</v>
      </c>
      <c r="E1390">
        <v>8</v>
      </c>
    </row>
    <row r="1391" spans="1:5" x14ac:dyDescent="0.35">
      <c r="A1391" t="s">
        <v>8219</v>
      </c>
      <c r="B1391">
        <v>24</v>
      </c>
      <c r="D1391" t="s">
        <v>8221</v>
      </c>
      <c r="E1391">
        <v>37</v>
      </c>
    </row>
    <row r="1392" spans="1:5" x14ac:dyDescent="0.35">
      <c r="A1392" t="s">
        <v>8219</v>
      </c>
      <c r="B1392">
        <v>27</v>
      </c>
      <c r="D1392" t="s">
        <v>8221</v>
      </c>
      <c r="E1392">
        <v>11</v>
      </c>
    </row>
    <row r="1393" spans="1:5" x14ac:dyDescent="0.35">
      <c r="A1393" t="s">
        <v>8219</v>
      </c>
      <c r="B1393">
        <v>47</v>
      </c>
      <c r="D1393" t="s">
        <v>8221</v>
      </c>
      <c r="E1393">
        <v>0</v>
      </c>
    </row>
    <row r="1394" spans="1:5" x14ac:dyDescent="0.35">
      <c r="A1394" t="s">
        <v>8219</v>
      </c>
      <c r="B1394">
        <v>44</v>
      </c>
      <c r="D1394" t="s">
        <v>8221</v>
      </c>
      <c r="E1394">
        <v>10</v>
      </c>
    </row>
    <row r="1395" spans="1:5" x14ac:dyDescent="0.35">
      <c r="A1395" t="s">
        <v>8219</v>
      </c>
      <c r="B1395">
        <v>72</v>
      </c>
      <c r="D1395" t="s">
        <v>8221</v>
      </c>
      <c r="E1395">
        <v>6</v>
      </c>
    </row>
    <row r="1396" spans="1:5" x14ac:dyDescent="0.35">
      <c r="A1396" t="s">
        <v>8219</v>
      </c>
      <c r="B1396">
        <v>63</v>
      </c>
      <c r="D1396" t="s">
        <v>8221</v>
      </c>
      <c r="E1396">
        <v>8</v>
      </c>
    </row>
    <row r="1397" spans="1:5" x14ac:dyDescent="0.35">
      <c r="A1397" t="s">
        <v>8219</v>
      </c>
      <c r="B1397">
        <v>88</v>
      </c>
      <c r="D1397" t="s">
        <v>8221</v>
      </c>
      <c r="E1397">
        <v>6</v>
      </c>
    </row>
    <row r="1398" spans="1:5" x14ac:dyDescent="0.35">
      <c r="A1398" t="s">
        <v>8219</v>
      </c>
      <c r="B1398">
        <v>70</v>
      </c>
      <c r="D1398" t="s">
        <v>8221</v>
      </c>
      <c r="E1398">
        <v>7</v>
      </c>
    </row>
    <row r="1399" spans="1:5" x14ac:dyDescent="0.35">
      <c r="A1399" t="s">
        <v>8219</v>
      </c>
      <c r="B1399">
        <v>50</v>
      </c>
      <c r="D1399" t="s">
        <v>8221</v>
      </c>
      <c r="E1399">
        <v>7</v>
      </c>
    </row>
    <row r="1400" spans="1:5" x14ac:dyDescent="0.35">
      <c r="A1400" t="s">
        <v>8219</v>
      </c>
      <c r="B1400">
        <v>35</v>
      </c>
      <c r="D1400" t="s">
        <v>8221</v>
      </c>
      <c r="E1400">
        <v>5</v>
      </c>
    </row>
    <row r="1401" spans="1:5" x14ac:dyDescent="0.35">
      <c r="A1401" t="s">
        <v>8219</v>
      </c>
      <c r="B1401">
        <v>175</v>
      </c>
      <c r="D1401" t="s">
        <v>8221</v>
      </c>
      <c r="E1401">
        <v>46</v>
      </c>
    </row>
    <row r="1402" spans="1:5" x14ac:dyDescent="0.35">
      <c r="A1402" t="s">
        <v>8219</v>
      </c>
      <c r="B1402">
        <v>20</v>
      </c>
      <c r="D1402" t="s">
        <v>8221</v>
      </c>
      <c r="E1402">
        <v>10</v>
      </c>
    </row>
    <row r="1403" spans="1:5" x14ac:dyDescent="0.35">
      <c r="A1403" t="s">
        <v>8219</v>
      </c>
      <c r="B1403">
        <v>54</v>
      </c>
      <c r="D1403" t="s">
        <v>8221</v>
      </c>
      <c r="E1403">
        <v>19</v>
      </c>
    </row>
    <row r="1404" spans="1:5" x14ac:dyDescent="0.35">
      <c r="A1404" t="s">
        <v>8219</v>
      </c>
      <c r="B1404">
        <v>20</v>
      </c>
      <c r="D1404" t="s">
        <v>8221</v>
      </c>
      <c r="E1404">
        <v>13</v>
      </c>
    </row>
    <row r="1405" spans="1:5" x14ac:dyDescent="0.35">
      <c r="A1405" t="s">
        <v>8219</v>
      </c>
      <c r="B1405">
        <v>57</v>
      </c>
      <c r="D1405" t="s">
        <v>8221</v>
      </c>
      <c r="E1405">
        <v>13</v>
      </c>
    </row>
    <row r="1406" spans="1:5" x14ac:dyDescent="0.35">
      <c r="A1406" t="s">
        <v>8219</v>
      </c>
      <c r="B1406">
        <v>31</v>
      </c>
      <c r="D1406" t="s">
        <v>8221</v>
      </c>
      <c r="E1406">
        <v>4</v>
      </c>
    </row>
    <row r="1407" spans="1:5" x14ac:dyDescent="0.35">
      <c r="A1407" t="s">
        <v>8219</v>
      </c>
      <c r="B1407">
        <v>31</v>
      </c>
      <c r="D1407" t="s">
        <v>8221</v>
      </c>
      <c r="E1407">
        <v>0</v>
      </c>
    </row>
    <row r="1408" spans="1:5" x14ac:dyDescent="0.35">
      <c r="A1408" t="s">
        <v>8219</v>
      </c>
      <c r="B1408">
        <v>45</v>
      </c>
      <c r="D1408" t="s">
        <v>8221</v>
      </c>
      <c r="E1408">
        <v>3</v>
      </c>
    </row>
    <row r="1409" spans="1:5" x14ac:dyDescent="0.35">
      <c r="A1409" t="s">
        <v>8219</v>
      </c>
      <c r="B1409">
        <v>41</v>
      </c>
      <c r="D1409" t="s">
        <v>8221</v>
      </c>
      <c r="E1409">
        <v>1</v>
      </c>
    </row>
    <row r="1410" spans="1:5" x14ac:dyDescent="0.35">
      <c r="A1410" t="s">
        <v>8219</v>
      </c>
      <c r="B1410">
        <v>29</v>
      </c>
      <c r="D1410" t="s">
        <v>8221</v>
      </c>
      <c r="E1410">
        <v>9</v>
      </c>
    </row>
    <row r="1411" spans="1:5" x14ac:dyDescent="0.35">
      <c r="A1411" t="s">
        <v>8219</v>
      </c>
      <c r="B1411">
        <v>58</v>
      </c>
      <c r="D1411" t="s">
        <v>8221</v>
      </c>
      <c r="E1411">
        <v>1</v>
      </c>
    </row>
    <row r="1412" spans="1:5" x14ac:dyDescent="0.35">
      <c r="A1412" t="s">
        <v>8219</v>
      </c>
      <c r="B1412">
        <v>89</v>
      </c>
      <c r="D1412" t="s">
        <v>8221</v>
      </c>
      <c r="E1412">
        <v>1</v>
      </c>
    </row>
    <row r="1413" spans="1:5" x14ac:dyDescent="0.35">
      <c r="A1413" t="s">
        <v>8219</v>
      </c>
      <c r="B1413">
        <v>125</v>
      </c>
      <c r="D1413" t="s">
        <v>8221</v>
      </c>
      <c r="E1413">
        <v>4</v>
      </c>
    </row>
    <row r="1414" spans="1:5" x14ac:dyDescent="0.35">
      <c r="A1414" t="s">
        <v>8219</v>
      </c>
      <c r="B1414">
        <v>18</v>
      </c>
      <c r="D1414" t="s">
        <v>8221</v>
      </c>
      <c r="E1414">
        <v>17</v>
      </c>
    </row>
    <row r="1415" spans="1:5" x14ac:dyDescent="0.35">
      <c r="A1415" t="s">
        <v>8219</v>
      </c>
      <c r="B1415">
        <v>32</v>
      </c>
      <c r="D1415" t="s">
        <v>8221</v>
      </c>
      <c r="E1415">
        <v>0</v>
      </c>
    </row>
    <row r="1416" spans="1:5" x14ac:dyDescent="0.35">
      <c r="A1416" t="s">
        <v>8219</v>
      </c>
      <c r="B1416">
        <v>16</v>
      </c>
      <c r="D1416" t="s">
        <v>8221</v>
      </c>
      <c r="E1416">
        <v>12</v>
      </c>
    </row>
    <row r="1417" spans="1:5" x14ac:dyDescent="0.35">
      <c r="A1417" t="s">
        <v>8219</v>
      </c>
      <c r="B1417">
        <v>38</v>
      </c>
      <c r="D1417" t="s">
        <v>8221</v>
      </c>
      <c r="E1417">
        <v>14</v>
      </c>
    </row>
    <row r="1418" spans="1:5" x14ac:dyDescent="0.35">
      <c r="A1418" t="s">
        <v>8219</v>
      </c>
      <c r="B1418">
        <v>15</v>
      </c>
      <c r="D1418" t="s">
        <v>8221</v>
      </c>
      <c r="E1418">
        <v>1</v>
      </c>
    </row>
    <row r="1419" spans="1:5" x14ac:dyDescent="0.35">
      <c r="A1419" t="s">
        <v>8219</v>
      </c>
      <c r="B1419">
        <v>23</v>
      </c>
      <c r="D1419" t="s">
        <v>8221</v>
      </c>
      <c r="E1419">
        <v>14</v>
      </c>
    </row>
    <row r="1420" spans="1:5" x14ac:dyDescent="0.35">
      <c r="A1420" t="s">
        <v>8219</v>
      </c>
      <c r="B1420">
        <v>49</v>
      </c>
      <c r="D1420" t="s">
        <v>8221</v>
      </c>
      <c r="E1420">
        <v>4</v>
      </c>
    </row>
    <row r="1421" spans="1:5" x14ac:dyDescent="0.35">
      <c r="A1421" t="s">
        <v>8219</v>
      </c>
      <c r="B1421">
        <v>10</v>
      </c>
      <c r="D1421" t="s">
        <v>8221</v>
      </c>
      <c r="E1421">
        <v>2</v>
      </c>
    </row>
    <row r="1422" spans="1:5" x14ac:dyDescent="0.35">
      <c r="A1422" t="s">
        <v>8219</v>
      </c>
      <c r="B1422">
        <v>15</v>
      </c>
      <c r="D1422" t="s">
        <v>8221</v>
      </c>
      <c r="E1422">
        <v>1</v>
      </c>
    </row>
    <row r="1423" spans="1:5" x14ac:dyDescent="0.35">
      <c r="A1423" t="s">
        <v>8219</v>
      </c>
      <c r="B1423">
        <v>57</v>
      </c>
      <c r="D1423" t="s">
        <v>8221</v>
      </c>
      <c r="E1423">
        <v>2</v>
      </c>
    </row>
    <row r="1424" spans="1:5" x14ac:dyDescent="0.35">
      <c r="A1424" t="s">
        <v>8219</v>
      </c>
      <c r="B1424">
        <v>33</v>
      </c>
      <c r="D1424" t="s">
        <v>8221</v>
      </c>
      <c r="E1424">
        <v>1</v>
      </c>
    </row>
    <row r="1425" spans="1:5" x14ac:dyDescent="0.35">
      <c r="A1425" t="s">
        <v>8219</v>
      </c>
      <c r="B1425">
        <v>9</v>
      </c>
      <c r="D1425" t="s">
        <v>8221</v>
      </c>
      <c r="E1425">
        <v>1</v>
      </c>
    </row>
    <row r="1426" spans="1:5" x14ac:dyDescent="0.35">
      <c r="A1426" t="s">
        <v>8219</v>
      </c>
      <c r="B1426">
        <v>26</v>
      </c>
      <c r="D1426" t="s">
        <v>8221</v>
      </c>
      <c r="E1426">
        <v>4</v>
      </c>
    </row>
    <row r="1427" spans="1:5" x14ac:dyDescent="0.35">
      <c r="A1427" t="s">
        <v>8219</v>
      </c>
      <c r="B1427">
        <v>69</v>
      </c>
      <c r="D1427" t="s">
        <v>8221</v>
      </c>
      <c r="E1427">
        <v>3</v>
      </c>
    </row>
    <row r="1428" spans="1:5" x14ac:dyDescent="0.35">
      <c r="A1428" t="s">
        <v>8219</v>
      </c>
      <c r="B1428">
        <v>65</v>
      </c>
      <c r="D1428" t="s">
        <v>8221</v>
      </c>
      <c r="E1428">
        <v>38</v>
      </c>
    </row>
    <row r="1429" spans="1:5" x14ac:dyDescent="0.35">
      <c r="A1429" t="s">
        <v>8219</v>
      </c>
      <c r="B1429">
        <v>83</v>
      </c>
      <c r="D1429" t="s">
        <v>8221</v>
      </c>
      <c r="E1429">
        <v>4</v>
      </c>
    </row>
    <row r="1430" spans="1:5" x14ac:dyDescent="0.35">
      <c r="A1430" t="s">
        <v>8219</v>
      </c>
      <c r="B1430">
        <v>111</v>
      </c>
      <c r="D1430" t="s">
        <v>8221</v>
      </c>
      <c r="E1430">
        <v>0</v>
      </c>
    </row>
    <row r="1431" spans="1:5" x14ac:dyDescent="0.35">
      <c r="A1431" t="s">
        <v>8219</v>
      </c>
      <c r="B1431">
        <v>46</v>
      </c>
      <c r="D1431" t="s">
        <v>8221</v>
      </c>
      <c r="E1431">
        <v>2</v>
      </c>
    </row>
    <row r="1432" spans="1:5" x14ac:dyDescent="0.35">
      <c r="A1432" t="s">
        <v>8219</v>
      </c>
      <c r="B1432">
        <v>63</v>
      </c>
      <c r="D1432" t="s">
        <v>8221</v>
      </c>
      <c r="E1432">
        <v>0</v>
      </c>
    </row>
    <row r="1433" spans="1:5" x14ac:dyDescent="0.35">
      <c r="A1433" t="s">
        <v>8219</v>
      </c>
      <c r="B1433">
        <v>9</v>
      </c>
      <c r="D1433" t="s">
        <v>8221</v>
      </c>
      <c r="E1433">
        <v>1</v>
      </c>
    </row>
    <row r="1434" spans="1:5" x14ac:dyDescent="0.35">
      <c r="A1434" t="s">
        <v>8219</v>
      </c>
      <c r="B1434">
        <v>34</v>
      </c>
      <c r="D1434" t="s">
        <v>8221</v>
      </c>
      <c r="E1434">
        <v>7</v>
      </c>
    </row>
    <row r="1435" spans="1:5" x14ac:dyDescent="0.35">
      <c r="A1435" t="s">
        <v>8219</v>
      </c>
      <c r="B1435">
        <v>112</v>
      </c>
      <c r="D1435" t="s">
        <v>8221</v>
      </c>
      <c r="E1435">
        <v>2</v>
      </c>
    </row>
    <row r="1436" spans="1:5" x14ac:dyDescent="0.35">
      <c r="A1436" t="s">
        <v>8219</v>
      </c>
      <c r="B1436">
        <v>47</v>
      </c>
      <c r="D1436" t="s">
        <v>8221</v>
      </c>
      <c r="E1436">
        <v>4</v>
      </c>
    </row>
    <row r="1437" spans="1:5" x14ac:dyDescent="0.35">
      <c r="A1437" t="s">
        <v>8219</v>
      </c>
      <c r="B1437">
        <v>38</v>
      </c>
      <c r="D1437" t="s">
        <v>8221</v>
      </c>
      <c r="E1437">
        <v>4</v>
      </c>
    </row>
    <row r="1438" spans="1:5" x14ac:dyDescent="0.35">
      <c r="A1438" t="s">
        <v>8219</v>
      </c>
      <c r="B1438">
        <v>28</v>
      </c>
      <c r="D1438" t="s">
        <v>8221</v>
      </c>
      <c r="E1438">
        <v>3</v>
      </c>
    </row>
    <row r="1439" spans="1:5" x14ac:dyDescent="0.35">
      <c r="A1439" t="s">
        <v>8219</v>
      </c>
      <c r="B1439">
        <v>78</v>
      </c>
      <c r="D1439" t="s">
        <v>8221</v>
      </c>
      <c r="E1439">
        <v>2</v>
      </c>
    </row>
    <row r="1440" spans="1:5" x14ac:dyDescent="0.35">
      <c r="A1440" t="s">
        <v>8219</v>
      </c>
      <c r="B1440">
        <v>23</v>
      </c>
      <c r="D1440" t="s">
        <v>8221</v>
      </c>
      <c r="E1440">
        <v>197</v>
      </c>
    </row>
    <row r="1441" spans="1:5" x14ac:dyDescent="0.35">
      <c r="A1441" t="s">
        <v>8219</v>
      </c>
      <c r="B1441">
        <v>40</v>
      </c>
      <c r="D1441" t="s">
        <v>8221</v>
      </c>
      <c r="E1441">
        <v>0</v>
      </c>
    </row>
    <row r="1442" spans="1:5" x14ac:dyDescent="0.35">
      <c r="A1442" t="s">
        <v>8219</v>
      </c>
      <c r="B1442">
        <v>13</v>
      </c>
      <c r="D1442" t="s">
        <v>8221</v>
      </c>
      <c r="E1442">
        <v>1</v>
      </c>
    </row>
    <row r="1443" spans="1:5" x14ac:dyDescent="0.35">
      <c r="A1443" t="s">
        <v>8219</v>
      </c>
      <c r="B1443">
        <v>18</v>
      </c>
      <c r="D1443" t="s">
        <v>8221</v>
      </c>
      <c r="E1443">
        <v>4</v>
      </c>
    </row>
    <row r="1444" spans="1:5" x14ac:dyDescent="0.35">
      <c r="A1444" t="s">
        <v>8219</v>
      </c>
      <c r="B1444">
        <v>22</v>
      </c>
      <c r="D1444" t="s">
        <v>8221</v>
      </c>
      <c r="E1444">
        <v>0</v>
      </c>
    </row>
    <row r="1445" spans="1:5" x14ac:dyDescent="0.35">
      <c r="A1445" t="s">
        <v>8219</v>
      </c>
      <c r="B1445">
        <v>79</v>
      </c>
      <c r="D1445" t="s">
        <v>8221</v>
      </c>
      <c r="E1445">
        <v>7</v>
      </c>
    </row>
    <row r="1446" spans="1:5" x14ac:dyDescent="0.35">
      <c r="A1446" t="s">
        <v>8219</v>
      </c>
      <c r="B1446">
        <v>14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54</v>
      </c>
      <c r="D1448" t="s">
        <v>8221</v>
      </c>
      <c r="E1448">
        <v>6</v>
      </c>
    </row>
    <row r="1449" spans="1:5" x14ac:dyDescent="0.35">
      <c r="A1449" t="s">
        <v>8219</v>
      </c>
      <c r="B1449">
        <v>70</v>
      </c>
      <c r="D1449" t="s">
        <v>8221</v>
      </c>
      <c r="E1449">
        <v>0</v>
      </c>
    </row>
    <row r="1450" spans="1:5" x14ac:dyDescent="0.35">
      <c r="A1450" t="s">
        <v>8219</v>
      </c>
      <c r="B1450">
        <v>44</v>
      </c>
      <c r="D1450" t="s">
        <v>8221</v>
      </c>
      <c r="E1450">
        <v>7</v>
      </c>
    </row>
    <row r="1451" spans="1:5" x14ac:dyDescent="0.35">
      <c r="A1451" t="s">
        <v>8219</v>
      </c>
      <c r="B1451">
        <v>55</v>
      </c>
      <c r="D1451" t="s">
        <v>8221</v>
      </c>
      <c r="E1451">
        <v>94</v>
      </c>
    </row>
    <row r="1452" spans="1:5" x14ac:dyDescent="0.35">
      <c r="A1452" t="s">
        <v>8219</v>
      </c>
      <c r="B1452">
        <v>15</v>
      </c>
      <c r="D1452" t="s">
        <v>8221</v>
      </c>
      <c r="E1452">
        <v>2</v>
      </c>
    </row>
    <row r="1453" spans="1:5" x14ac:dyDescent="0.35">
      <c r="A1453" t="s">
        <v>8219</v>
      </c>
      <c r="B1453">
        <v>27</v>
      </c>
      <c r="D1453" t="s">
        <v>8221</v>
      </c>
      <c r="E1453">
        <v>25</v>
      </c>
    </row>
    <row r="1454" spans="1:5" x14ac:dyDescent="0.35">
      <c r="A1454" t="s">
        <v>8219</v>
      </c>
      <c r="B1454">
        <v>21</v>
      </c>
      <c r="D1454" t="s">
        <v>8221</v>
      </c>
      <c r="E1454">
        <v>17</v>
      </c>
    </row>
    <row r="1455" spans="1:5" x14ac:dyDescent="0.35">
      <c r="A1455" t="s">
        <v>8219</v>
      </c>
      <c r="B1455">
        <v>162</v>
      </c>
      <c r="D1455" t="s">
        <v>8221</v>
      </c>
      <c r="E1455">
        <v>2</v>
      </c>
    </row>
    <row r="1456" spans="1:5" x14ac:dyDescent="0.35">
      <c r="A1456" t="s">
        <v>8219</v>
      </c>
      <c r="B1456">
        <v>23</v>
      </c>
      <c r="D1456" t="s">
        <v>8221</v>
      </c>
      <c r="E1456">
        <v>4</v>
      </c>
    </row>
    <row r="1457" spans="1:5" x14ac:dyDescent="0.35">
      <c r="A1457" t="s">
        <v>8219</v>
      </c>
      <c r="B1457">
        <v>72</v>
      </c>
      <c r="D1457" t="s">
        <v>8221</v>
      </c>
      <c r="E1457">
        <v>5</v>
      </c>
    </row>
    <row r="1458" spans="1:5" x14ac:dyDescent="0.35">
      <c r="A1458" t="s">
        <v>8219</v>
      </c>
      <c r="B1458">
        <v>68</v>
      </c>
      <c r="D1458" t="s">
        <v>8221</v>
      </c>
      <c r="E1458">
        <v>2</v>
      </c>
    </row>
    <row r="1459" spans="1:5" x14ac:dyDescent="0.35">
      <c r="A1459" t="s">
        <v>8219</v>
      </c>
      <c r="B1459">
        <v>20</v>
      </c>
      <c r="D1459" t="s">
        <v>8221</v>
      </c>
      <c r="E1459">
        <v>2</v>
      </c>
    </row>
    <row r="1460" spans="1:5" x14ac:dyDescent="0.35">
      <c r="A1460" t="s">
        <v>8219</v>
      </c>
      <c r="B1460">
        <v>26</v>
      </c>
      <c r="D1460" t="s">
        <v>8221</v>
      </c>
      <c r="E1460">
        <v>3</v>
      </c>
    </row>
    <row r="1461" spans="1:5" x14ac:dyDescent="0.35">
      <c r="A1461" t="s">
        <v>8219</v>
      </c>
      <c r="B1461">
        <v>72</v>
      </c>
      <c r="D1461" t="s">
        <v>8221</v>
      </c>
      <c r="E1461">
        <v>0</v>
      </c>
    </row>
    <row r="1462" spans="1:5" x14ac:dyDescent="0.35">
      <c r="A1462" t="s">
        <v>8219</v>
      </c>
      <c r="B1462">
        <v>3</v>
      </c>
      <c r="D1462" t="s">
        <v>8221</v>
      </c>
      <c r="E1462">
        <v>4</v>
      </c>
    </row>
    <row r="1463" spans="1:5" x14ac:dyDescent="0.35">
      <c r="A1463" t="s">
        <v>8219</v>
      </c>
      <c r="B1463">
        <v>18</v>
      </c>
      <c r="D1463" t="s">
        <v>8221</v>
      </c>
      <c r="E1463">
        <v>1</v>
      </c>
    </row>
    <row r="1464" spans="1:5" x14ac:dyDescent="0.35">
      <c r="A1464" t="s">
        <v>8219</v>
      </c>
      <c r="B1464">
        <v>30</v>
      </c>
      <c r="D1464" t="s">
        <v>8221</v>
      </c>
      <c r="E1464">
        <v>12</v>
      </c>
    </row>
    <row r="1465" spans="1:5" x14ac:dyDescent="0.35">
      <c r="A1465" t="s">
        <v>8219</v>
      </c>
      <c r="B1465">
        <v>23</v>
      </c>
      <c r="D1465" t="s">
        <v>8221</v>
      </c>
      <c r="E1465">
        <v>4</v>
      </c>
    </row>
    <row r="1466" spans="1:5" x14ac:dyDescent="0.35">
      <c r="A1466" t="s">
        <v>8219</v>
      </c>
      <c r="B1466">
        <v>54</v>
      </c>
      <c r="D1466" t="s">
        <v>8221</v>
      </c>
      <c r="E1466">
        <v>91</v>
      </c>
    </row>
    <row r="1467" spans="1:5" x14ac:dyDescent="0.35">
      <c r="A1467" t="s">
        <v>8219</v>
      </c>
      <c r="B1467">
        <v>26</v>
      </c>
      <c r="D1467" t="s">
        <v>8221</v>
      </c>
      <c r="E1467">
        <v>1</v>
      </c>
    </row>
    <row r="1468" spans="1:5" x14ac:dyDescent="0.35">
      <c r="A1468" t="s">
        <v>8219</v>
      </c>
      <c r="B1468">
        <v>9</v>
      </c>
      <c r="D1468" t="s">
        <v>8221</v>
      </c>
      <c r="E1468">
        <v>1</v>
      </c>
    </row>
    <row r="1469" spans="1:5" x14ac:dyDescent="0.35">
      <c r="A1469" t="s">
        <v>8219</v>
      </c>
      <c r="B1469">
        <v>27</v>
      </c>
      <c r="D1469" t="s">
        <v>8221</v>
      </c>
      <c r="E1469">
        <v>0</v>
      </c>
    </row>
    <row r="1470" spans="1:5" x14ac:dyDescent="0.35">
      <c r="A1470" t="s">
        <v>8219</v>
      </c>
      <c r="B1470">
        <v>30</v>
      </c>
      <c r="D1470" t="s">
        <v>8221</v>
      </c>
      <c r="E1470">
        <v>13</v>
      </c>
    </row>
    <row r="1471" spans="1:5" x14ac:dyDescent="0.35">
      <c r="A1471" t="s">
        <v>8219</v>
      </c>
      <c r="B1471">
        <v>52</v>
      </c>
      <c r="D1471" t="s">
        <v>8221</v>
      </c>
      <c r="E1471">
        <v>2</v>
      </c>
    </row>
    <row r="1472" spans="1:5" x14ac:dyDescent="0.35">
      <c r="A1472" t="s">
        <v>8219</v>
      </c>
      <c r="B1472">
        <v>17</v>
      </c>
      <c r="D1472" t="s">
        <v>8221</v>
      </c>
      <c r="E1472">
        <v>0</v>
      </c>
    </row>
    <row r="1473" spans="1:5" x14ac:dyDescent="0.35">
      <c r="A1473" t="s">
        <v>8219</v>
      </c>
      <c r="B1473">
        <v>19</v>
      </c>
      <c r="D1473" t="s">
        <v>8221</v>
      </c>
      <c r="E1473">
        <v>21</v>
      </c>
    </row>
    <row r="1474" spans="1:5" x14ac:dyDescent="0.35">
      <c r="A1474" t="s">
        <v>8219</v>
      </c>
      <c r="B1474">
        <v>77</v>
      </c>
      <c r="D1474" t="s">
        <v>8221</v>
      </c>
      <c r="E1474">
        <v>9</v>
      </c>
    </row>
    <row r="1475" spans="1:5" x14ac:dyDescent="0.35">
      <c r="A1475" t="s">
        <v>8219</v>
      </c>
      <c r="B1475">
        <v>21</v>
      </c>
      <c r="D1475" t="s">
        <v>8221</v>
      </c>
      <c r="E1475">
        <v>6</v>
      </c>
    </row>
    <row r="1476" spans="1:5" x14ac:dyDescent="0.35">
      <c r="A1476" t="s">
        <v>8219</v>
      </c>
      <c r="B1476">
        <v>38</v>
      </c>
      <c r="D1476" t="s">
        <v>8221</v>
      </c>
      <c r="E1476">
        <v>4</v>
      </c>
    </row>
    <row r="1477" spans="1:5" x14ac:dyDescent="0.35">
      <c r="A1477" t="s">
        <v>8219</v>
      </c>
      <c r="B1477">
        <v>28</v>
      </c>
      <c r="D1477" t="s">
        <v>8221</v>
      </c>
      <c r="E1477">
        <v>7</v>
      </c>
    </row>
    <row r="1478" spans="1:5" x14ac:dyDescent="0.35">
      <c r="A1478" t="s">
        <v>8219</v>
      </c>
      <c r="B1478">
        <v>48</v>
      </c>
      <c r="D1478" t="s">
        <v>8221</v>
      </c>
      <c r="E1478">
        <v>5</v>
      </c>
    </row>
    <row r="1479" spans="1:5" x14ac:dyDescent="0.35">
      <c r="A1479" t="s">
        <v>8219</v>
      </c>
      <c r="B1479">
        <v>46</v>
      </c>
      <c r="D1479" t="s">
        <v>8221</v>
      </c>
      <c r="E1479">
        <v>0</v>
      </c>
    </row>
    <row r="1480" spans="1:5" x14ac:dyDescent="0.35">
      <c r="A1480" t="s">
        <v>8219</v>
      </c>
      <c r="B1480">
        <v>30</v>
      </c>
      <c r="D1480" t="s">
        <v>8221</v>
      </c>
      <c r="E1480">
        <v>3</v>
      </c>
    </row>
    <row r="1481" spans="1:5" x14ac:dyDescent="0.35">
      <c r="A1481" t="s">
        <v>8219</v>
      </c>
      <c r="B1481">
        <v>64</v>
      </c>
      <c r="D1481" t="s">
        <v>8221</v>
      </c>
      <c r="E1481">
        <v>9</v>
      </c>
    </row>
    <row r="1482" spans="1:5" x14ac:dyDescent="0.35">
      <c r="A1482" t="s">
        <v>8219</v>
      </c>
      <c r="B1482">
        <v>15</v>
      </c>
      <c r="D1482" t="s">
        <v>8221</v>
      </c>
      <c r="E1482">
        <v>6</v>
      </c>
    </row>
    <row r="1483" spans="1:5" x14ac:dyDescent="0.35">
      <c r="A1483" t="s">
        <v>8219</v>
      </c>
      <c r="B1483">
        <v>41</v>
      </c>
      <c r="D1483" t="s">
        <v>8221</v>
      </c>
      <c r="E1483">
        <v>4</v>
      </c>
    </row>
    <row r="1484" spans="1:5" x14ac:dyDescent="0.35">
      <c r="A1484" t="s">
        <v>8219</v>
      </c>
      <c r="B1484">
        <v>35</v>
      </c>
      <c r="D1484" t="s">
        <v>8221</v>
      </c>
      <c r="E1484">
        <v>1</v>
      </c>
    </row>
    <row r="1485" spans="1:5" x14ac:dyDescent="0.35">
      <c r="A1485" t="s">
        <v>8219</v>
      </c>
      <c r="B1485">
        <v>45</v>
      </c>
      <c r="D1485" t="s">
        <v>8221</v>
      </c>
      <c r="E1485">
        <v>17</v>
      </c>
    </row>
    <row r="1486" spans="1:5" x14ac:dyDescent="0.35">
      <c r="A1486" t="s">
        <v>8219</v>
      </c>
      <c r="B1486">
        <v>62</v>
      </c>
      <c r="D1486" t="s">
        <v>8221</v>
      </c>
      <c r="E1486">
        <v>1</v>
      </c>
    </row>
    <row r="1487" spans="1:5" x14ac:dyDescent="0.35">
      <c r="A1487" t="s">
        <v>8219</v>
      </c>
      <c r="B1487">
        <v>22</v>
      </c>
      <c r="D1487" t="s">
        <v>8221</v>
      </c>
      <c r="E1487">
        <v>13</v>
      </c>
    </row>
    <row r="1488" spans="1:5" x14ac:dyDescent="0.35">
      <c r="A1488" t="s">
        <v>8219</v>
      </c>
      <c r="B1488">
        <v>18</v>
      </c>
      <c r="D1488" t="s">
        <v>8221</v>
      </c>
      <c r="E1488">
        <v>6</v>
      </c>
    </row>
    <row r="1489" spans="1:5" x14ac:dyDescent="0.35">
      <c r="A1489" t="s">
        <v>8219</v>
      </c>
      <c r="B1489">
        <v>12</v>
      </c>
      <c r="D1489" t="s">
        <v>8221</v>
      </c>
      <c r="E1489">
        <v>0</v>
      </c>
    </row>
    <row r="1490" spans="1:5" x14ac:dyDescent="0.35">
      <c r="A1490" t="s">
        <v>8219</v>
      </c>
      <c r="B1490">
        <v>44</v>
      </c>
      <c r="D1490" t="s">
        <v>8221</v>
      </c>
      <c r="E1490">
        <v>2</v>
      </c>
    </row>
    <row r="1491" spans="1:5" x14ac:dyDescent="0.35">
      <c r="A1491" t="s">
        <v>8219</v>
      </c>
      <c r="B1491">
        <v>27</v>
      </c>
      <c r="D1491" t="s">
        <v>8221</v>
      </c>
      <c r="E1491">
        <v>2</v>
      </c>
    </row>
    <row r="1492" spans="1:5" x14ac:dyDescent="0.35">
      <c r="A1492" t="s">
        <v>8219</v>
      </c>
      <c r="B1492">
        <v>38</v>
      </c>
      <c r="D1492" t="s">
        <v>8221</v>
      </c>
      <c r="E1492">
        <v>21</v>
      </c>
    </row>
    <row r="1493" spans="1:5" x14ac:dyDescent="0.35">
      <c r="A1493" t="s">
        <v>8219</v>
      </c>
      <c r="B1493">
        <v>28</v>
      </c>
      <c r="D1493" t="s">
        <v>8221</v>
      </c>
      <c r="E1493">
        <v>13</v>
      </c>
    </row>
    <row r="1494" spans="1:5" x14ac:dyDescent="0.35">
      <c r="A1494" t="s">
        <v>8219</v>
      </c>
      <c r="B1494">
        <v>24</v>
      </c>
      <c r="D1494" t="s">
        <v>8221</v>
      </c>
      <c r="E1494">
        <v>0</v>
      </c>
    </row>
    <row r="1495" spans="1:5" x14ac:dyDescent="0.35">
      <c r="A1495" t="s">
        <v>8219</v>
      </c>
      <c r="B1495">
        <v>65</v>
      </c>
      <c r="D1495" t="s">
        <v>8221</v>
      </c>
      <c r="E1495">
        <v>6</v>
      </c>
    </row>
    <row r="1496" spans="1:5" x14ac:dyDescent="0.35">
      <c r="A1496" t="s">
        <v>8219</v>
      </c>
      <c r="B1496">
        <v>46</v>
      </c>
      <c r="D1496" t="s">
        <v>8221</v>
      </c>
      <c r="E1496">
        <v>0</v>
      </c>
    </row>
    <row r="1497" spans="1:5" x14ac:dyDescent="0.35">
      <c r="A1497" t="s">
        <v>8219</v>
      </c>
      <c r="B1497">
        <v>85</v>
      </c>
      <c r="D1497" t="s">
        <v>8221</v>
      </c>
      <c r="E1497">
        <v>1</v>
      </c>
    </row>
    <row r="1498" spans="1:5" x14ac:dyDescent="0.35">
      <c r="A1498" t="s">
        <v>8219</v>
      </c>
      <c r="B1498">
        <v>66</v>
      </c>
      <c r="D1498" t="s">
        <v>8221</v>
      </c>
      <c r="E1498">
        <v>0</v>
      </c>
    </row>
    <row r="1499" spans="1:5" x14ac:dyDescent="0.35">
      <c r="A1499" t="s">
        <v>8219</v>
      </c>
      <c r="B1499">
        <v>165</v>
      </c>
      <c r="D1499" t="s">
        <v>8221</v>
      </c>
      <c r="E1499">
        <v>12</v>
      </c>
    </row>
    <row r="1500" spans="1:5" x14ac:dyDescent="0.35">
      <c r="A1500" t="s">
        <v>8219</v>
      </c>
      <c r="B1500">
        <v>17</v>
      </c>
      <c r="D1500" t="s">
        <v>8221</v>
      </c>
      <c r="E1500">
        <v>2</v>
      </c>
    </row>
    <row r="1501" spans="1:5" x14ac:dyDescent="0.35">
      <c r="A1501" t="s">
        <v>8219</v>
      </c>
      <c r="B1501">
        <v>3</v>
      </c>
      <c r="D1501" t="s">
        <v>8221</v>
      </c>
      <c r="E1501">
        <v>6</v>
      </c>
    </row>
    <row r="1502" spans="1:5" x14ac:dyDescent="0.35">
      <c r="A1502" t="s">
        <v>8219</v>
      </c>
      <c r="B1502">
        <v>17</v>
      </c>
      <c r="D1502" t="s">
        <v>8221</v>
      </c>
      <c r="E1502">
        <v>1</v>
      </c>
    </row>
    <row r="1503" spans="1:5" x14ac:dyDescent="0.35">
      <c r="A1503" t="s">
        <v>8219</v>
      </c>
      <c r="B1503">
        <v>91</v>
      </c>
      <c r="D1503" t="s">
        <v>8221</v>
      </c>
      <c r="E1503">
        <v>1</v>
      </c>
    </row>
    <row r="1504" spans="1:5" x14ac:dyDescent="0.35">
      <c r="A1504" t="s">
        <v>8219</v>
      </c>
      <c r="B1504">
        <v>67</v>
      </c>
      <c r="D1504" t="s">
        <v>8221</v>
      </c>
      <c r="E1504">
        <v>5</v>
      </c>
    </row>
    <row r="1505" spans="1:5" x14ac:dyDescent="0.35">
      <c r="A1505" t="s">
        <v>8219</v>
      </c>
      <c r="B1505">
        <v>18</v>
      </c>
      <c r="D1505" t="s">
        <v>8221</v>
      </c>
      <c r="E1505">
        <v>0</v>
      </c>
    </row>
    <row r="1506" spans="1:5" x14ac:dyDescent="0.35">
      <c r="A1506" t="s">
        <v>8219</v>
      </c>
      <c r="B1506">
        <v>21</v>
      </c>
      <c r="D1506" t="s">
        <v>8221</v>
      </c>
      <c r="E1506">
        <v>3</v>
      </c>
    </row>
    <row r="1507" spans="1:5" x14ac:dyDescent="0.35">
      <c r="A1507" t="s">
        <v>8219</v>
      </c>
      <c r="B1507">
        <v>40</v>
      </c>
      <c r="D1507" t="s">
        <v>8221</v>
      </c>
      <c r="E1507">
        <v>8</v>
      </c>
    </row>
    <row r="1508" spans="1:5" x14ac:dyDescent="0.35">
      <c r="A1508" t="s">
        <v>8219</v>
      </c>
      <c r="B1508">
        <v>78</v>
      </c>
      <c r="D1508" t="s">
        <v>8221</v>
      </c>
      <c r="E1508">
        <v>3</v>
      </c>
    </row>
    <row r="1509" spans="1:5" x14ac:dyDescent="0.35">
      <c r="A1509" t="s">
        <v>8219</v>
      </c>
      <c r="B1509">
        <v>26</v>
      </c>
      <c r="D1509" t="s">
        <v>8221</v>
      </c>
      <c r="E1509">
        <v>8</v>
      </c>
    </row>
    <row r="1510" spans="1:5" x14ac:dyDescent="0.35">
      <c r="A1510" t="s">
        <v>8219</v>
      </c>
      <c r="B1510">
        <v>14</v>
      </c>
      <c r="D1510" t="s">
        <v>8221</v>
      </c>
      <c r="E1510">
        <v>1</v>
      </c>
    </row>
    <row r="1511" spans="1:5" x14ac:dyDescent="0.35">
      <c r="A1511" t="s">
        <v>8219</v>
      </c>
      <c r="B1511">
        <v>44</v>
      </c>
      <c r="D1511" t="s">
        <v>8221</v>
      </c>
      <c r="E1511">
        <v>4</v>
      </c>
    </row>
    <row r="1512" spans="1:5" x14ac:dyDescent="0.35">
      <c r="A1512" t="s">
        <v>8219</v>
      </c>
      <c r="B1512">
        <v>9</v>
      </c>
      <c r="D1512" t="s">
        <v>8221</v>
      </c>
      <c r="E1512">
        <v>8</v>
      </c>
    </row>
    <row r="1513" spans="1:5" x14ac:dyDescent="0.35">
      <c r="A1513" t="s">
        <v>8219</v>
      </c>
      <c r="B1513">
        <v>30</v>
      </c>
      <c r="D1513" t="s">
        <v>8221</v>
      </c>
      <c r="E1513">
        <v>1</v>
      </c>
    </row>
    <row r="1514" spans="1:5" x14ac:dyDescent="0.35">
      <c r="A1514" t="s">
        <v>8219</v>
      </c>
      <c r="B1514">
        <v>45</v>
      </c>
      <c r="D1514" t="s">
        <v>8221</v>
      </c>
      <c r="E1514">
        <v>5</v>
      </c>
    </row>
    <row r="1515" spans="1:5" x14ac:dyDescent="0.35">
      <c r="A1515" t="s">
        <v>8219</v>
      </c>
      <c r="B1515">
        <v>56</v>
      </c>
      <c r="D1515" t="s">
        <v>8221</v>
      </c>
      <c r="E1515">
        <v>0</v>
      </c>
    </row>
    <row r="1516" spans="1:5" x14ac:dyDescent="0.35">
      <c r="A1516" t="s">
        <v>8219</v>
      </c>
      <c r="B1516">
        <v>46</v>
      </c>
      <c r="D1516" t="s">
        <v>8221</v>
      </c>
      <c r="E1516">
        <v>0</v>
      </c>
    </row>
    <row r="1517" spans="1:5" x14ac:dyDescent="0.35">
      <c r="A1517" t="s">
        <v>8219</v>
      </c>
      <c r="B1517">
        <v>34</v>
      </c>
      <c r="D1517" t="s">
        <v>8221</v>
      </c>
      <c r="E1517">
        <v>1</v>
      </c>
    </row>
    <row r="1518" spans="1:5" x14ac:dyDescent="0.35">
      <c r="A1518" t="s">
        <v>8219</v>
      </c>
      <c r="B1518">
        <v>98</v>
      </c>
      <c r="D1518" t="s">
        <v>8221</v>
      </c>
      <c r="E1518">
        <v>0</v>
      </c>
    </row>
    <row r="1519" spans="1:5" x14ac:dyDescent="0.35">
      <c r="A1519" t="s">
        <v>8219</v>
      </c>
      <c r="B1519">
        <v>46</v>
      </c>
      <c r="D1519" t="s">
        <v>8221</v>
      </c>
      <c r="E1519">
        <v>0</v>
      </c>
    </row>
    <row r="1520" spans="1:5" x14ac:dyDescent="0.35">
      <c r="A1520" t="s">
        <v>8219</v>
      </c>
      <c r="B1520">
        <v>10</v>
      </c>
      <c r="D1520" t="s">
        <v>8221</v>
      </c>
      <c r="E1520">
        <v>6</v>
      </c>
    </row>
    <row r="1521" spans="1:5" x14ac:dyDescent="0.35">
      <c r="A1521" t="s">
        <v>8219</v>
      </c>
      <c r="B1521">
        <v>76</v>
      </c>
      <c r="D1521" t="s">
        <v>8221</v>
      </c>
      <c r="E1521">
        <v>6</v>
      </c>
    </row>
    <row r="1522" spans="1:5" x14ac:dyDescent="0.35">
      <c r="A1522" t="s">
        <v>8219</v>
      </c>
      <c r="B1522">
        <v>104</v>
      </c>
      <c r="D1522" t="s">
        <v>8221</v>
      </c>
      <c r="E1522">
        <v>14</v>
      </c>
    </row>
    <row r="1523" spans="1:5" x14ac:dyDescent="0.35">
      <c r="A1523" t="s">
        <v>8219</v>
      </c>
      <c r="B1523">
        <v>87</v>
      </c>
      <c r="D1523" t="s">
        <v>8221</v>
      </c>
      <c r="E1523">
        <v>6</v>
      </c>
    </row>
    <row r="1524" spans="1:5" x14ac:dyDescent="0.35">
      <c r="A1524" t="s">
        <v>8219</v>
      </c>
      <c r="B1524">
        <v>29</v>
      </c>
      <c r="D1524" t="s">
        <v>8221</v>
      </c>
      <c r="E1524">
        <v>33</v>
      </c>
    </row>
    <row r="1525" spans="1:5" x14ac:dyDescent="0.35">
      <c r="A1525" t="s">
        <v>8219</v>
      </c>
      <c r="B1525">
        <v>51</v>
      </c>
      <c r="D1525" t="s">
        <v>8221</v>
      </c>
      <c r="E1525">
        <v>4</v>
      </c>
    </row>
    <row r="1526" spans="1:5" x14ac:dyDescent="0.35">
      <c r="A1526" t="s">
        <v>8219</v>
      </c>
      <c r="B1526">
        <v>12</v>
      </c>
      <c r="D1526" t="s">
        <v>8221</v>
      </c>
      <c r="E1526">
        <v>1</v>
      </c>
    </row>
    <row r="1527" spans="1:5" x14ac:dyDescent="0.35">
      <c r="A1527" t="s">
        <v>8219</v>
      </c>
      <c r="B1527">
        <v>72</v>
      </c>
      <c r="D1527" t="s">
        <v>8221</v>
      </c>
      <c r="E1527">
        <v>0</v>
      </c>
    </row>
    <row r="1528" spans="1:5" x14ac:dyDescent="0.35">
      <c r="A1528" t="s">
        <v>8219</v>
      </c>
      <c r="B1528">
        <v>21</v>
      </c>
      <c r="D1528" t="s">
        <v>8221</v>
      </c>
      <c r="E1528">
        <v>6</v>
      </c>
    </row>
    <row r="1529" spans="1:5" x14ac:dyDescent="0.35">
      <c r="A1529" t="s">
        <v>8219</v>
      </c>
      <c r="B1529">
        <v>42</v>
      </c>
      <c r="D1529" t="s">
        <v>8221</v>
      </c>
      <c r="E1529">
        <v>6</v>
      </c>
    </row>
    <row r="1530" spans="1:5" x14ac:dyDescent="0.35">
      <c r="A1530" t="s">
        <v>8219</v>
      </c>
      <c r="B1530">
        <v>71</v>
      </c>
      <c r="D1530" t="s">
        <v>8221</v>
      </c>
      <c r="E1530">
        <v>1</v>
      </c>
    </row>
    <row r="1531" spans="1:5" x14ac:dyDescent="0.35">
      <c r="A1531" t="s">
        <v>8219</v>
      </c>
      <c r="B1531">
        <v>168</v>
      </c>
      <c r="D1531" t="s">
        <v>8221</v>
      </c>
      <c r="E1531">
        <v>3</v>
      </c>
    </row>
    <row r="1532" spans="1:5" x14ac:dyDescent="0.35">
      <c r="A1532" t="s">
        <v>8219</v>
      </c>
      <c r="B1532">
        <v>19</v>
      </c>
    </row>
    <row r="1533" spans="1:5" x14ac:dyDescent="0.35">
      <c r="A1533" t="s">
        <v>8219</v>
      </c>
      <c r="B1533">
        <v>37</v>
      </c>
    </row>
    <row r="1534" spans="1:5" x14ac:dyDescent="0.35">
      <c r="A1534" t="s">
        <v>8219</v>
      </c>
      <c r="B1534">
        <v>36</v>
      </c>
    </row>
    <row r="1535" spans="1:5" x14ac:dyDescent="0.35">
      <c r="A1535" t="s">
        <v>8219</v>
      </c>
      <c r="B1535">
        <v>14</v>
      </c>
    </row>
    <row r="1536" spans="1:5" x14ac:dyDescent="0.35">
      <c r="A1536" t="s">
        <v>8219</v>
      </c>
      <c r="B1536">
        <v>18</v>
      </c>
    </row>
    <row r="1537" spans="1:2" x14ac:dyDescent="0.35">
      <c r="A1537" t="s">
        <v>8219</v>
      </c>
      <c r="B1537">
        <v>82</v>
      </c>
    </row>
    <row r="1538" spans="1:2" x14ac:dyDescent="0.35">
      <c r="A1538" t="s">
        <v>8219</v>
      </c>
      <c r="B1538">
        <v>43</v>
      </c>
    </row>
    <row r="1539" spans="1:2" x14ac:dyDescent="0.35">
      <c r="A1539" t="s">
        <v>8219</v>
      </c>
      <c r="B1539">
        <v>8</v>
      </c>
    </row>
    <row r="1540" spans="1:2" x14ac:dyDescent="0.35">
      <c r="A1540" t="s">
        <v>8219</v>
      </c>
      <c r="B1540">
        <v>45</v>
      </c>
    </row>
    <row r="1541" spans="1:2" x14ac:dyDescent="0.35">
      <c r="A1541" t="s">
        <v>8219</v>
      </c>
      <c r="B1541">
        <v>20</v>
      </c>
    </row>
    <row r="1542" spans="1:2" x14ac:dyDescent="0.35">
      <c r="A1542" t="s">
        <v>8219</v>
      </c>
      <c r="B1542">
        <v>31</v>
      </c>
    </row>
    <row r="1543" spans="1:2" x14ac:dyDescent="0.35">
      <c r="A1543" t="s">
        <v>8219</v>
      </c>
      <c r="B1543">
        <v>25</v>
      </c>
    </row>
    <row r="1544" spans="1:2" x14ac:dyDescent="0.35">
      <c r="A1544" t="s">
        <v>8219</v>
      </c>
      <c r="B1544">
        <v>14</v>
      </c>
    </row>
    <row r="1545" spans="1:2" x14ac:dyDescent="0.35">
      <c r="A1545" t="s">
        <v>8219</v>
      </c>
      <c r="B1545">
        <v>45</v>
      </c>
    </row>
    <row r="1546" spans="1:2" x14ac:dyDescent="0.35">
      <c r="A1546" t="s">
        <v>8219</v>
      </c>
      <c r="B1546">
        <v>20</v>
      </c>
    </row>
    <row r="1547" spans="1:2" x14ac:dyDescent="0.35">
      <c r="A1547" t="s">
        <v>8219</v>
      </c>
      <c r="B1547">
        <v>39</v>
      </c>
    </row>
    <row r="1548" spans="1:2" x14ac:dyDescent="0.35">
      <c r="A1548" t="s">
        <v>8219</v>
      </c>
      <c r="B1548">
        <v>16</v>
      </c>
    </row>
    <row r="1549" spans="1:2" x14ac:dyDescent="0.35">
      <c r="A1549" t="s">
        <v>8219</v>
      </c>
      <c r="B1549">
        <v>37</v>
      </c>
    </row>
    <row r="1550" spans="1:2" x14ac:dyDescent="0.35">
      <c r="A1550" t="s">
        <v>8219</v>
      </c>
      <c r="B1550">
        <v>14</v>
      </c>
    </row>
    <row r="1551" spans="1:2" x14ac:dyDescent="0.35">
      <c r="A1551" t="s">
        <v>8219</v>
      </c>
      <c r="B1551">
        <v>21</v>
      </c>
    </row>
    <row r="1552" spans="1:2" x14ac:dyDescent="0.35">
      <c r="A1552" t="s">
        <v>8219</v>
      </c>
      <c r="B1552">
        <v>69</v>
      </c>
    </row>
    <row r="1553" spans="1:2" x14ac:dyDescent="0.35">
      <c r="A1553" t="s">
        <v>8219</v>
      </c>
      <c r="B1553">
        <v>16</v>
      </c>
    </row>
    <row r="1554" spans="1:2" x14ac:dyDescent="0.35">
      <c r="A1554" t="s">
        <v>8219</v>
      </c>
      <c r="B1554">
        <v>55</v>
      </c>
    </row>
    <row r="1555" spans="1:2" x14ac:dyDescent="0.35">
      <c r="A1555" t="s">
        <v>8219</v>
      </c>
      <c r="B1555">
        <v>27</v>
      </c>
    </row>
    <row r="1556" spans="1:2" x14ac:dyDescent="0.35">
      <c r="A1556" t="s">
        <v>8219</v>
      </c>
      <c r="B1556">
        <v>36</v>
      </c>
    </row>
    <row r="1557" spans="1:2" x14ac:dyDescent="0.35">
      <c r="A1557" t="s">
        <v>8219</v>
      </c>
      <c r="B1557">
        <v>19</v>
      </c>
    </row>
    <row r="1558" spans="1:2" x14ac:dyDescent="0.35">
      <c r="A1558" t="s">
        <v>8219</v>
      </c>
      <c r="B1558">
        <v>12</v>
      </c>
    </row>
    <row r="1559" spans="1:2" x14ac:dyDescent="0.35">
      <c r="A1559" t="s">
        <v>8219</v>
      </c>
      <c r="B1559">
        <v>17</v>
      </c>
    </row>
    <row r="1560" spans="1:2" x14ac:dyDescent="0.35">
      <c r="A1560" t="s">
        <v>8219</v>
      </c>
      <c r="B1560">
        <v>114</v>
      </c>
    </row>
    <row r="1561" spans="1:2" x14ac:dyDescent="0.35">
      <c r="A1561" t="s">
        <v>8219</v>
      </c>
      <c r="B1561">
        <v>93</v>
      </c>
    </row>
    <row r="1562" spans="1:2" x14ac:dyDescent="0.35">
      <c r="A1562" t="s">
        <v>8219</v>
      </c>
      <c r="B1562">
        <v>36</v>
      </c>
    </row>
    <row r="1563" spans="1:2" x14ac:dyDescent="0.35">
      <c r="A1563" t="s">
        <v>8219</v>
      </c>
      <c r="B1563">
        <v>61</v>
      </c>
    </row>
    <row r="1564" spans="1:2" x14ac:dyDescent="0.35">
      <c r="A1564" t="s">
        <v>8219</v>
      </c>
      <c r="B1564">
        <v>47</v>
      </c>
    </row>
    <row r="1565" spans="1:2" x14ac:dyDescent="0.35">
      <c r="A1565" t="s">
        <v>8219</v>
      </c>
      <c r="B1565">
        <v>17</v>
      </c>
    </row>
    <row r="1566" spans="1:2" x14ac:dyDescent="0.35">
      <c r="A1566" t="s">
        <v>8219</v>
      </c>
      <c r="B1566">
        <v>63</v>
      </c>
    </row>
    <row r="1567" spans="1:2" x14ac:dyDescent="0.35">
      <c r="A1567" t="s">
        <v>8219</v>
      </c>
      <c r="B1567">
        <v>9</v>
      </c>
    </row>
    <row r="1568" spans="1:2" x14ac:dyDescent="0.35">
      <c r="A1568" t="s">
        <v>8219</v>
      </c>
      <c r="B1568">
        <v>30</v>
      </c>
    </row>
    <row r="1569" spans="1:2" x14ac:dyDescent="0.35">
      <c r="A1569" t="s">
        <v>8219</v>
      </c>
      <c r="B1569">
        <v>23</v>
      </c>
    </row>
    <row r="1570" spans="1:2" x14ac:dyDescent="0.35">
      <c r="A1570" t="s">
        <v>8219</v>
      </c>
      <c r="B1570">
        <v>33</v>
      </c>
    </row>
    <row r="1571" spans="1:2" x14ac:dyDescent="0.35">
      <c r="A1571" t="s">
        <v>8219</v>
      </c>
      <c r="B1571">
        <v>39</v>
      </c>
    </row>
    <row r="1572" spans="1:2" x14ac:dyDescent="0.35">
      <c r="A1572" t="s">
        <v>8219</v>
      </c>
      <c r="B1572">
        <v>17</v>
      </c>
    </row>
    <row r="1573" spans="1:2" x14ac:dyDescent="0.35">
      <c r="A1573" t="s">
        <v>8219</v>
      </c>
      <c r="B1573">
        <v>6</v>
      </c>
    </row>
    <row r="1574" spans="1:2" x14ac:dyDescent="0.35">
      <c r="A1574" t="s">
        <v>8219</v>
      </c>
      <c r="B1574">
        <v>39</v>
      </c>
    </row>
    <row r="1575" spans="1:2" x14ac:dyDescent="0.35">
      <c r="A1575" t="s">
        <v>8219</v>
      </c>
      <c r="B1575">
        <v>57</v>
      </c>
    </row>
    <row r="1576" spans="1:2" x14ac:dyDescent="0.35">
      <c r="A1576" t="s">
        <v>8219</v>
      </c>
      <c r="B1576">
        <v>56</v>
      </c>
    </row>
    <row r="1577" spans="1:2" x14ac:dyDescent="0.35">
      <c r="A1577" t="s">
        <v>8219</v>
      </c>
      <c r="B1577">
        <v>13</v>
      </c>
    </row>
    <row r="1578" spans="1:2" x14ac:dyDescent="0.35">
      <c r="A1578" t="s">
        <v>8219</v>
      </c>
      <c r="B1578">
        <v>95</v>
      </c>
    </row>
    <row r="1579" spans="1:2" x14ac:dyDescent="0.35">
      <c r="A1579" t="s">
        <v>8219</v>
      </c>
      <c r="B1579">
        <v>80</v>
      </c>
    </row>
    <row r="1580" spans="1:2" x14ac:dyDescent="0.35">
      <c r="A1580" t="s">
        <v>8219</v>
      </c>
      <c r="B1580">
        <v>133</v>
      </c>
    </row>
    <row r="1581" spans="1:2" x14ac:dyDescent="0.35">
      <c r="A1581" t="s">
        <v>8219</v>
      </c>
      <c r="B1581">
        <v>44</v>
      </c>
    </row>
    <row r="1582" spans="1:2" x14ac:dyDescent="0.35">
      <c r="A1582" t="s">
        <v>8219</v>
      </c>
      <c r="B1582">
        <v>30</v>
      </c>
    </row>
    <row r="1583" spans="1:2" x14ac:dyDescent="0.35">
      <c r="A1583" t="s">
        <v>8219</v>
      </c>
      <c r="B1583">
        <v>56</v>
      </c>
    </row>
    <row r="1584" spans="1:2" x14ac:dyDescent="0.35">
      <c r="A1584" t="s">
        <v>8219</v>
      </c>
      <c r="B1584">
        <v>66</v>
      </c>
    </row>
    <row r="1585" spans="1:2" x14ac:dyDescent="0.35">
      <c r="A1585" t="s">
        <v>8219</v>
      </c>
      <c r="B1585">
        <v>29</v>
      </c>
    </row>
    <row r="1586" spans="1:2" x14ac:dyDescent="0.35">
      <c r="A1586" t="s">
        <v>8219</v>
      </c>
      <c r="B1586">
        <v>72</v>
      </c>
    </row>
    <row r="1587" spans="1:2" x14ac:dyDescent="0.35">
      <c r="A1587" t="s">
        <v>8219</v>
      </c>
      <c r="B1587">
        <v>27</v>
      </c>
    </row>
    <row r="1588" spans="1:2" x14ac:dyDescent="0.35">
      <c r="A1588" t="s">
        <v>8219</v>
      </c>
      <c r="B1588">
        <v>10</v>
      </c>
    </row>
    <row r="1589" spans="1:2" x14ac:dyDescent="0.35">
      <c r="A1589" t="s">
        <v>8219</v>
      </c>
      <c r="B1589">
        <v>35</v>
      </c>
    </row>
    <row r="1590" spans="1:2" x14ac:dyDescent="0.35">
      <c r="A1590" t="s">
        <v>8219</v>
      </c>
      <c r="B1590">
        <v>29</v>
      </c>
    </row>
    <row r="1591" spans="1:2" x14ac:dyDescent="0.35">
      <c r="A1591" t="s">
        <v>8219</v>
      </c>
      <c r="B1591">
        <v>13</v>
      </c>
    </row>
    <row r="1592" spans="1:2" x14ac:dyDescent="0.35">
      <c r="A1592" t="s">
        <v>8219</v>
      </c>
      <c r="B1592">
        <v>72</v>
      </c>
    </row>
    <row r="1593" spans="1:2" x14ac:dyDescent="0.35">
      <c r="A1593" t="s">
        <v>8219</v>
      </c>
      <c r="B1593">
        <v>78</v>
      </c>
    </row>
    <row r="1594" spans="1:2" x14ac:dyDescent="0.35">
      <c r="A1594" t="s">
        <v>8219</v>
      </c>
      <c r="B1594">
        <v>49</v>
      </c>
    </row>
    <row r="1595" spans="1:2" x14ac:dyDescent="0.35">
      <c r="A1595" t="s">
        <v>8219</v>
      </c>
      <c r="B1595">
        <v>42</v>
      </c>
    </row>
    <row r="1596" spans="1:2" x14ac:dyDescent="0.35">
      <c r="A1596" t="s">
        <v>8219</v>
      </c>
      <c r="B1596">
        <v>35</v>
      </c>
    </row>
    <row r="1597" spans="1:2" x14ac:dyDescent="0.35">
      <c r="A1597" t="s">
        <v>8219</v>
      </c>
      <c r="B1597">
        <v>42</v>
      </c>
    </row>
    <row r="1598" spans="1:2" x14ac:dyDescent="0.35">
      <c r="A1598" t="s">
        <v>8219</v>
      </c>
      <c r="B1598">
        <v>42</v>
      </c>
    </row>
    <row r="1599" spans="1:2" x14ac:dyDescent="0.35">
      <c r="A1599" t="s">
        <v>8219</v>
      </c>
      <c r="B1599">
        <v>31</v>
      </c>
    </row>
    <row r="1600" spans="1:2" x14ac:dyDescent="0.35">
      <c r="A1600" t="s">
        <v>8219</v>
      </c>
      <c r="B1600">
        <v>38</v>
      </c>
    </row>
    <row r="1601" spans="1:2" x14ac:dyDescent="0.35">
      <c r="A1601" t="s">
        <v>8219</v>
      </c>
      <c r="B1601">
        <v>8</v>
      </c>
    </row>
    <row r="1602" spans="1:2" x14ac:dyDescent="0.35">
      <c r="A1602" t="s">
        <v>8219</v>
      </c>
      <c r="B1602">
        <v>39</v>
      </c>
    </row>
    <row r="1603" spans="1:2" x14ac:dyDescent="0.35">
      <c r="A1603" t="s">
        <v>8219</v>
      </c>
      <c r="B1603">
        <v>29</v>
      </c>
    </row>
    <row r="1604" spans="1:2" x14ac:dyDescent="0.35">
      <c r="A1604" t="s">
        <v>8219</v>
      </c>
      <c r="B1604">
        <v>72</v>
      </c>
    </row>
    <row r="1605" spans="1:2" x14ac:dyDescent="0.35">
      <c r="A1605" t="s">
        <v>8219</v>
      </c>
      <c r="B1605">
        <v>15</v>
      </c>
    </row>
    <row r="1606" spans="1:2" x14ac:dyDescent="0.35">
      <c r="A1606" t="s">
        <v>8219</v>
      </c>
      <c r="B1606">
        <v>33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19</v>
      </c>
    </row>
    <row r="1609" spans="1:2" x14ac:dyDescent="0.35">
      <c r="A1609" t="s">
        <v>8219</v>
      </c>
      <c r="B1609">
        <v>17</v>
      </c>
    </row>
    <row r="1610" spans="1:2" x14ac:dyDescent="0.35">
      <c r="A1610" t="s">
        <v>8219</v>
      </c>
      <c r="B1610">
        <v>44</v>
      </c>
    </row>
    <row r="1611" spans="1:2" x14ac:dyDescent="0.35">
      <c r="A1611" t="s">
        <v>8219</v>
      </c>
      <c r="B1611">
        <v>10</v>
      </c>
    </row>
    <row r="1612" spans="1:2" x14ac:dyDescent="0.35">
      <c r="A1612" t="s">
        <v>8219</v>
      </c>
      <c r="B1612">
        <v>46</v>
      </c>
    </row>
    <row r="1613" spans="1:2" x14ac:dyDescent="0.35">
      <c r="A1613" t="s">
        <v>8219</v>
      </c>
      <c r="B1613">
        <v>11</v>
      </c>
    </row>
    <row r="1614" spans="1:2" x14ac:dyDescent="0.35">
      <c r="A1614" t="s">
        <v>8219</v>
      </c>
      <c r="B1614">
        <v>13</v>
      </c>
    </row>
    <row r="1615" spans="1:2" x14ac:dyDescent="0.35">
      <c r="A1615" t="s">
        <v>8219</v>
      </c>
      <c r="B1615">
        <v>33</v>
      </c>
    </row>
    <row r="1616" spans="1:2" x14ac:dyDescent="0.35">
      <c r="A1616" t="s">
        <v>8219</v>
      </c>
      <c r="B1616">
        <v>28</v>
      </c>
    </row>
    <row r="1617" spans="1:2" x14ac:dyDescent="0.35">
      <c r="A1617" t="s">
        <v>8219</v>
      </c>
      <c r="B1617">
        <v>21</v>
      </c>
    </row>
    <row r="1618" spans="1:2" x14ac:dyDescent="0.35">
      <c r="A1618" t="s">
        <v>8219</v>
      </c>
      <c r="B1618">
        <v>13</v>
      </c>
    </row>
    <row r="1619" spans="1:2" x14ac:dyDescent="0.35">
      <c r="A1619" t="s">
        <v>8219</v>
      </c>
      <c r="B1619">
        <v>34</v>
      </c>
    </row>
    <row r="1620" spans="1:2" x14ac:dyDescent="0.35">
      <c r="A1620" t="s">
        <v>8219</v>
      </c>
      <c r="B1620">
        <v>80</v>
      </c>
    </row>
    <row r="1621" spans="1:2" x14ac:dyDescent="0.35">
      <c r="A1621" t="s">
        <v>8219</v>
      </c>
      <c r="B1621">
        <v>74</v>
      </c>
    </row>
    <row r="1622" spans="1:2" x14ac:dyDescent="0.35">
      <c r="A1622" t="s">
        <v>8219</v>
      </c>
      <c r="B1622">
        <v>7</v>
      </c>
    </row>
    <row r="1623" spans="1:2" x14ac:dyDescent="0.35">
      <c r="A1623" t="s">
        <v>8219</v>
      </c>
      <c r="B1623">
        <v>34</v>
      </c>
    </row>
    <row r="1624" spans="1:2" x14ac:dyDescent="0.35">
      <c r="A1624" t="s">
        <v>8219</v>
      </c>
      <c r="B1624">
        <v>86</v>
      </c>
    </row>
    <row r="1625" spans="1:2" x14ac:dyDescent="0.35">
      <c r="A1625" t="s">
        <v>8219</v>
      </c>
      <c r="B1625">
        <v>37</v>
      </c>
    </row>
    <row r="1626" spans="1:2" x14ac:dyDescent="0.35">
      <c r="A1626" t="s">
        <v>8219</v>
      </c>
      <c r="B1626">
        <v>18</v>
      </c>
    </row>
    <row r="1627" spans="1:2" x14ac:dyDescent="0.35">
      <c r="A1627" t="s">
        <v>8219</v>
      </c>
      <c r="B1627">
        <v>22</v>
      </c>
    </row>
    <row r="1628" spans="1:2" x14ac:dyDescent="0.35">
      <c r="A1628" t="s">
        <v>8219</v>
      </c>
      <c r="B1628">
        <v>26</v>
      </c>
    </row>
    <row r="1629" spans="1:2" x14ac:dyDescent="0.35">
      <c r="A1629" t="s">
        <v>8219</v>
      </c>
      <c r="B1629">
        <v>27</v>
      </c>
    </row>
    <row r="1630" spans="1:2" x14ac:dyDescent="0.35">
      <c r="A1630" t="s">
        <v>8219</v>
      </c>
      <c r="B1630">
        <v>8</v>
      </c>
    </row>
    <row r="1631" spans="1:2" x14ac:dyDescent="0.35">
      <c r="A1631" t="s">
        <v>8219</v>
      </c>
      <c r="B1631">
        <v>204</v>
      </c>
    </row>
    <row r="1632" spans="1:2" x14ac:dyDescent="0.35">
      <c r="A1632" t="s">
        <v>8219</v>
      </c>
      <c r="B1632">
        <v>46</v>
      </c>
    </row>
    <row r="1633" spans="1:2" x14ac:dyDescent="0.35">
      <c r="A1633" t="s">
        <v>8219</v>
      </c>
      <c r="B1633">
        <v>17</v>
      </c>
    </row>
    <row r="1634" spans="1:2" x14ac:dyDescent="0.35">
      <c r="A1634" t="s">
        <v>8219</v>
      </c>
      <c r="B1634">
        <v>28</v>
      </c>
    </row>
    <row r="1635" spans="1:2" x14ac:dyDescent="0.35">
      <c r="A1635" t="s">
        <v>8219</v>
      </c>
      <c r="B1635">
        <v>83</v>
      </c>
    </row>
    <row r="1636" spans="1:2" x14ac:dyDescent="0.35">
      <c r="A1636" t="s">
        <v>8219</v>
      </c>
      <c r="B1636">
        <v>13</v>
      </c>
    </row>
    <row r="1637" spans="1:2" x14ac:dyDescent="0.35">
      <c r="A1637" t="s">
        <v>8219</v>
      </c>
      <c r="B1637">
        <v>8</v>
      </c>
    </row>
    <row r="1638" spans="1:2" x14ac:dyDescent="0.35">
      <c r="A1638" t="s">
        <v>8219</v>
      </c>
      <c r="B1638">
        <v>32</v>
      </c>
    </row>
    <row r="1639" spans="1:2" x14ac:dyDescent="0.35">
      <c r="A1639" t="s">
        <v>8219</v>
      </c>
      <c r="B1639">
        <v>85</v>
      </c>
    </row>
    <row r="1640" spans="1:2" x14ac:dyDescent="0.35">
      <c r="A1640" t="s">
        <v>8219</v>
      </c>
      <c r="B1640">
        <v>29</v>
      </c>
    </row>
    <row r="1641" spans="1:2" x14ac:dyDescent="0.35">
      <c r="A1641" t="s">
        <v>8219</v>
      </c>
      <c r="B1641">
        <v>24</v>
      </c>
    </row>
    <row r="1642" spans="1:2" x14ac:dyDescent="0.35">
      <c r="A1642" t="s">
        <v>8219</v>
      </c>
      <c r="B1642">
        <v>8</v>
      </c>
    </row>
    <row r="1643" spans="1:2" x14ac:dyDescent="0.35">
      <c r="A1643" t="s">
        <v>8219</v>
      </c>
      <c r="B1643">
        <v>19</v>
      </c>
    </row>
    <row r="1644" spans="1:2" x14ac:dyDescent="0.35">
      <c r="A1644" t="s">
        <v>8219</v>
      </c>
      <c r="B1644">
        <v>336</v>
      </c>
    </row>
    <row r="1645" spans="1:2" x14ac:dyDescent="0.35">
      <c r="A1645" t="s">
        <v>8219</v>
      </c>
      <c r="B1645">
        <v>13</v>
      </c>
    </row>
    <row r="1646" spans="1:2" x14ac:dyDescent="0.35">
      <c r="A1646" t="s">
        <v>8219</v>
      </c>
      <c r="B1646">
        <v>42</v>
      </c>
    </row>
    <row r="1647" spans="1:2" x14ac:dyDescent="0.35">
      <c r="A1647" t="s">
        <v>8219</v>
      </c>
      <c r="B1647">
        <v>64</v>
      </c>
    </row>
    <row r="1648" spans="1:2" x14ac:dyDescent="0.35">
      <c r="A1648" t="s">
        <v>8219</v>
      </c>
      <c r="B1648">
        <v>25</v>
      </c>
    </row>
    <row r="1649" spans="1:2" x14ac:dyDescent="0.35">
      <c r="A1649" t="s">
        <v>8219</v>
      </c>
      <c r="B1649">
        <v>20</v>
      </c>
    </row>
    <row r="1650" spans="1:2" x14ac:dyDescent="0.35">
      <c r="A1650" t="s">
        <v>8219</v>
      </c>
      <c r="B1650">
        <v>104</v>
      </c>
    </row>
    <row r="1651" spans="1:2" x14ac:dyDescent="0.35">
      <c r="A1651" t="s">
        <v>8219</v>
      </c>
      <c r="B1651">
        <v>53</v>
      </c>
    </row>
    <row r="1652" spans="1:2" x14ac:dyDescent="0.35">
      <c r="A1652" t="s">
        <v>8219</v>
      </c>
      <c r="B1652">
        <v>14</v>
      </c>
    </row>
    <row r="1653" spans="1:2" x14ac:dyDescent="0.35">
      <c r="A1653" t="s">
        <v>8219</v>
      </c>
      <c r="B1653">
        <v>20</v>
      </c>
    </row>
    <row r="1654" spans="1:2" x14ac:dyDescent="0.35">
      <c r="A1654" t="s">
        <v>8219</v>
      </c>
      <c r="B1654">
        <v>558</v>
      </c>
    </row>
    <row r="1655" spans="1:2" x14ac:dyDescent="0.35">
      <c r="A1655" t="s">
        <v>8219</v>
      </c>
      <c r="B1655">
        <v>22</v>
      </c>
    </row>
    <row r="1656" spans="1:2" x14ac:dyDescent="0.35">
      <c r="A1656" t="s">
        <v>8219</v>
      </c>
      <c r="B1656">
        <v>24</v>
      </c>
    </row>
    <row r="1657" spans="1:2" x14ac:dyDescent="0.35">
      <c r="A1657" t="s">
        <v>8219</v>
      </c>
      <c r="B1657">
        <v>74</v>
      </c>
    </row>
    <row r="1658" spans="1:2" x14ac:dyDescent="0.35">
      <c r="A1658" t="s">
        <v>8219</v>
      </c>
      <c r="B1658">
        <v>54</v>
      </c>
    </row>
    <row r="1659" spans="1:2" x14ac:dyDescent="0.35">
      <c r="A1659" t="s">
        <v>8219</v>
      </c>
      <c r="B1659">
        <v>31</v>
      </c>
    </row>
    <row r="1660" spans="1:2" x14ac:dyDescent="0.35">
      <c r="A1660" t="s">
        <v>8219</v>
      </c>
      <c r="B1660">
        <v>25</v>
      </c>
    </row>
    <row r="1661" spans="1:2" x14ac:dyDescent="0.35">
      <c r="A1661" t="s">
        <v>8219</v>
      </c>
      <c r="B1661">
        <v>17</v>
      </c>
    </row>
    <row r="1662" spans="1:2" x14ac:dyDescent="0.35">
      <c r="A1662" t="s">
        <v>8219</v>
      </c>
      <c r="B1662">
        <v>12</v>
      </c>
    </row>
    <row r="1663" spans="1:2" x14ac:dyDescent="0.35">
      <c r="A1663" t="s">
        <v>8219</v>
      </c>
      <c r="B1663">
        <v>38</v>
      </c>
    </row>
    <row r="1664" spans="1:2" x14ac:dyDescent="0.35">
      <c r="A1664" t="s">
        <v>8219</v>
      </c>
      <c r="B1664">
        <v>41</v>
      </c>
    </row>
    <row r="1665" spans="1:2" x14ac:dyDescent="0.35">
      <c r="A1665" t="s">
        <v>8219</v>
      </c>
      <c r="B1665">
        <v>19</v>
      </c>
    </row>
    <row r="1666" spans="1:2" x14ac:dyDescent="0.35">
      <c r="A1666" t="s">
        <v>8219</v>
      </c>
      <c r="B1666">
        <v>41</v>
      </c>
    </row>
    <row r="1667" spans="1:2" x14ac:dyDescent="0.35">
      <c r="A1667" t="s">
        <v>8219</v>
      </c>
      <c r="B1667">
        <v>26</v>
      </c>
    </row>
    <row r="1668" spans="1:2" x14ac:dyDescent="0.35">
      <c r="A1668" t="s">
        <v>8219</v>
      </c>
      <c r="B1668">
        <v>25</v>
      </c>
    </row>
    <row r="1669" spans="1:2" x14ac:dyDescent="0.35">
      <c r="A1669" t="s">
        <v>8219</v>
      </c>
      <c r="B1669">
        <v>9</v>
      </c>
    </row>
    <row r="1670" spans="1:2" x14ac:dyDescent="0.35">
      <c r="A1670" t="s">
        <v>8219</v>
      </c>
      <c r="B1670">
        <v>78</v>
      </c>
    </row>
    <row r="1671" spans="1:2" x14ac:dyDescent="0.35">
      <c r="A1671" t="s">
        <v>8219</v>
      </c>
      <c r="B1671">
        <v>45</v>
      </c>
    </row>
    <row r="1672" spans="1:2" x14ac:dyDescent="0.35">
      <c r="A1672" t="s">
        <v>8219</v>
      </c>
      <c r="B1672">
        <v>102</v>
      </c>
    </row>
    <row r="1673" spans="1:2" x14ac:dyDescent="0.35">
      <c r="A1673" t="s">
        <v>8219</v>
      </c>
      <c r="B1673">
        <v>5</v>
      </c>
    </row>
    <row r="1674" spans="1:2" x14ac:dyDescent="0.35">
      <c r="A1674" t="s">
        <v>8219</v>
      </c>
      <c r="B1674">
        <v>27</v>
      </c>
    </row>
    <row r="1675" spans="1:2" x14ac:dyDescent="0.35">
      <c r="A1675" t="s">
        <v>8219</v>
      </c>
      <c r="B1675">
        <v>37</v>
      </c>
    </row>
    <row r="1676" spans="1:2" x14ac:dyDescent="0.35">
      <c r="A1676" t="s">
        <v>8219</v>
      </c>
      <c r="B1676">
        <v>14</v>
      </c>
    </row>
    <row r="1677" spans="1:2" x14ac:dyDescent="0.35">
      <c r="A1677" t="s">
        <v>8219</v>
      </c>
      <c r="B1677">
        <v>27</v>
      </c>
    </row>
    <row r="1678" spans="1:2" x14ac:dyDescent="0.35">
      <c r="A1678" t="s">
        <v>8219</v>
      </c>
      <c r="B1678">
        <v>45</v>
      </c>
    </row>
    <row r="1679" spans="1:2" x14ac:dyDescent="0.35">
      <c r="A1679" t="s">
        <v>8219</v>
      </c>
      <c r="B1679">
        <v>49</v>
      </c>
    </row>
    <row r="1680" spans="1:2" x14ac:dyDescent="0.35">
      <c r="A1680" t="s">
        <v>8219</v>
      </c>
      <c r="B1680">
        <v>24</v>
      </c>
    </row>
    <row r="1681" spans="1:2" x14ac:dyDescent="0.35">
      <c r="A1681" t="s">
        <v>8219</v>
      </c>
      <c r="B1681">
        <v>112</v>
      </c>
    </row>
    <row r="1682" spans="1:2" x14ac:dyDescent="0.35">
      <c r="A1682" t="s">
        <v>8219</v>
      </c>
      <c r="B1682">
        <v>23</v>
      </c>
    </row>
    <row r="1683" spans="1:2" x14ac:dyDescent="0.35">
      <c r="A1683" t="s">
        <v>8219</v>
      </c>
      <c r="B1683">
        <v>54</v>
      </c>
    </row>
    <row r="1684" spans="1:2" x14ac:dyDescent="0.35">
      <c r="A1684" t="s">
        <v>8219</v>
      </c>
      <c r="B1684">
        <v>28</v>
      </c>
    </row>
    <row r="1685" spans="1:2" x14ac:dyDescent="0.35">
      <c r="A1685" t="s">
        <v>8219</v>
      </c>
      <c r="B1685">
        <v>11</v>
      </c>
    </row>
    <row r="1686" spans="1:2" x14ac:dyDescent="0.35">
      <c r="A1686" t="s">
        <v>8219</v>
      </c>
      <c r="B1686">
        <v>62</v>
      </c>
    </row>
    <row r="1687" spans="1:2" x14ac:dyDescent="0.35">
      <c r="A1687" t="s">
        <v>8219</v>
      </c>
      <c r="B1687">
        <v>73</v>
      </c>
    </row>
    <row r="1688" spans="1:2" x14ac:dyDescent="0.35">
      <c r="A1688" t="s">
        <v>8219</v>
      </c>
      <c r="B1688">
        <v>18</v>
      </c>
    </row>
    <row r="1689" spans="1:2" x14ac:dyDescent="0.35">
      <c r="A1689" t="s">
        <v>8219</v>
      </c>
      <c r="B1689">
        <v>35</v>
      </c>
    </row>
    <row r="1690" spans="1:2" x14ac:dyDescent="0.35">
      <c r="A1690" t="s">
        <v>8219</v>
      </c>
      <c r="B1690">
        <v>43</v>
      </c>
    </row>
    <row r="1691" spans="1:2" x14ac:dyDescent="0.35">
      <c r="A1691" t="s">
        <v>8219</v>
      </c>
      <c r="B1691">
        <v>36</v>
      </c>
    </row>
    <row r="1692" spans="1:2" x14ac:dyDescent="0.35">
      <c r="A1692" t="s">
        <v>8219</v>
      </c>
      <c r="B1692">
        <v>62</v>
      </c>
    </row>
    <row r="1693" spans="1:2" x14ac:dyDescent="0.35">
      <c r="A1693" t="s">
        <v>8219</v>
      </c>
      <c r="B1693">
        <v>15</v>
      </c>
    </row>
    <row r="1694" spans="1:2" x14ac:dyDescent="0.35">
      <c r="A1694" t="s">
        <v>8219</v>
      </c>
      <c r="B1694">
        <v>33</v>
      </c>
    </row>
    <row r="1695" spans="1:2" x14ac:dyDescent="0.35">
      <c r="A1695" t="s">
        <v>8219</v>
      </c>
      <c r="B1695">
        <v>27</v>
      </c>
    </row>
    <row r="1696" spans="1:2" x14ac:dyDescent="0.35">
      <c r="A1696" t="s">
        <v>8219</v>
      </c>
      <c r="B1696">
        <v>17</v>
      </c>
    </row>
    <row r="1697" spans="1:2" x14ac:dyDescent="0.35">
      <c r="A1697" t="s">
        <v>8219</v>
      </c>
      <c r="B1697">
        <v>4</v>
      </c>
    </row>
    <row r="1698" spans="1:2" x14ac:dyDescent="0.35">
      <c r="A1698" t="s">
        <v>8219</v>
      </c>
      <c r="B1698">
        <v>53</v>
      </c>
    </row>
    <row r="1699" spans="1:2" x14ac:dyDescent="0.35">
      <c r="A1699" t="s">
        <v>8219</v>
      </c>
      <c r="B1699">
        <v>49</v>
      </c>
    </row>
    <row r="1700" spans="1:2" x14ac:dyDescent="0.35">
      <c r="A1700" t="s">
        <v>8219</v>
      </c>
      <c r="B1700">
        <v>57</v>
      </c>
    </row>
    <row r="1701" spans="1:2" x14ac:dyDescent="0.35">
      <c r="A1701" t="s">
        <v>8219</v>
      </c>
      <c r="B1701">
        <v>69</v>
      </c>
    </row>
    <row r="1702" spans="1:2" x14ac:dyDescent="0.35">
      <c r="A1702" t="s">
        <v>8219</v>
      </c>
      <c r="B1702">
        <v>15</v>
      </c>
    </row>
    <row r="1703" spans="1:2" x14ac:dyDescent="0.35">
      <c r="A1703" t="s">
        <v>8219</v>
      </c>
      <c r="B1703">
        <v>64</v>
      </c>
    </row>
    <row r="1704" spans="1:2" x14ac:dyDescent="0.35">
      <c r="A1704" t="s">
        <v>8219</v>
      </c>
      <c r="B1704">
        <v>20</v>
      </c>
    </row>
    <row r="1705" spans="1:2" x14ac:dyDescent="0.35">
      <c r="A1705" t="s">
        <v>8219</v>
      </c>
      <c r="B1705">
        <v>27</v>
      </c>
    </row>
    <row r="1706" spans="1:2" x14ac:dyDescent="0.35">
      <c r="A1706" t="s">
        <v>8219</v>
      </c>
      <c r="B1706">
        <v>21</v>
      </c>
    </row>
    <row r="1707" spans="1:2" x14ac:dyDescent="0.35">
      <c r="A1707" t="s">
        <v>8219</v>
      </c>
      <c r="B1707">
        <v>31</v>
      </c>
    </row>
    <row r="1708" spans="1:2" x14ac:dyDescent="0.35">
      <c r="A1708" t="s">
        <v>8219</v>
      </c>
      <c r="B1708">
        <v>51</v>
      </c>
    </row>
    <row r="1709" spans="1:2" x14ac:dyDescent="0.35">
      <c r="A1709" t="s">
        <v>8219</v>
      </c>
      <c r="B1709">
        <v>57</v>
      </c>
    </row>
    <row r="1710" spans="1:2" x14ac:dyDescent="0.35">
      <c r="A1710" t="s">
        <v>8219</v>
      </c>
      <c r="B1710">
        <v>20</v>
      </c>
    </row>
    <row r="1711" spans="1:2" x14ac:dyDescent="0.35">
      <c r="A1711" t="s">
        <v>8219</v>
      </c>
      <c r="B1711">
        <v>71</v>
      </c>
    </row>
    <row r="1712" spans="1:2" x14ac:dyDescent="0.35">
      <c r="A1712" t="s">
        <v>8219</v>
      </c>
      <c r="B1712">
        <v>72</v>
      </c>
    </row>
    <row r="1713" spans="1:2" x14ac:dyDescent="0.35">
      <c r="A1713" t="s">
        <v>8219</v>
      </c>
      <c r="B1713">
        <v>45</v>
      </c>
    </row>
    <row r="1714" spans="1:2" x14ac:dyDescent="0.35">
      <c r="A1714" t="s">
        <v>8219</v>
      </c>
      <c r="B1714">
        <v>51</v>
      </c>
    </row>
    <row r="1715" spans="1:2" x14ac:dyDescent="0.35">
      <c r="A1715" t="s">
        <v>8219</v>
      </c>
      <c r="B1715">
        <v>56</v>
      </c>
    </row>
    <row r="1716" spans="1:2" x14ac:dyDescent="0.35">
      <c r="A1716" t="s">
        <v>8219</v>
      </c>
      <c r="B1716">
        <v>17</v>
      </c>
    </row>
    <row r="1717" spans="1:2" x14ac:dyDescent="0.35">
      <c r="A1717" t="s">
        <v>8219</v>
      </c>
      <c r="B1717">
        <v>197</v>
      </c>
    </row>
    <row r="1718" spans="1:2" x14ac:dyDescent="0.35">
      <c r="A1718" t="s">
        <v>8219</v>
      </c>
      <c r="B1718">
        <v>70</v>
      </c>
    </row>
    <row r="1719" spans="1:2" x14ac:dyDescent="0.35">
      <c r="A1719" t="s">
        <v>8219</v>
      </c>
      <c r="B1719">
        <v>21</v>
      </c>
    </row>
    <row r="1720" spans="1:2" x14ac:dyDescent="0.35">
      <c r="A1720" t="s">
        <v>8219</v>
      </c>
      <c r="B1720">
        <v>34</v>
      </c>
    </row>
    <row r="1721" spans="1:2" x14ac:dyDescent="0.35">
      <c r="A1721" t="s">
        <v>8219</v>
      </c>
      <c r="B1721">
        <v>39</v>
      </c>
    </row>
    <row r="1722" spans="1:2" x14ac:dyDescent="0.35">
      <c r="A1722" t="s">
        <v>8219</v>
      </c>
      <c r="B1722">
        <v>78</v>
      </c>
    </row>
    <row r="1723" spans="1:2" x14ac:dyDescent="0.35">
      <c r="A1723" t="s">
        <v>8219</v>
      </c>
      <c r="B1723">
        <v>48</v>
      </c>
    </row>
    <row r="1724" spans="1:2" x14ac:dyDescent="0.35">
      <c r="A1724" t="s">
        <v>8219</v>
      </c>
      <c r="B1724">
        <v>29</v>
      </c>
    </row>
    <row r="1725" spans="1:2" x14ac:dyDescent="0.35">
      <c r="A1725" t="s">
        <v>8219</v>
      </c>
      <c r="B1725">
        <v>73</v>
      </c>
    </row>
    <row r="1726" spans="1:2" x14ac:dyDescent="0.35">
      <c r="A1726" t="s">
        <v>8219</v>
      </c>
      <c r="B1726">
        <v>8</v>
      </c>
    </row>
    <row r="1727" spans="1:2" x14ac:dyDescent="0.35">
      <c r="A1727" t="s">
        <v>8219</v>
      </c>
      <c r="B1727">
        <v>17</v>
      </c>
    </row>
    <row r="1728" spans="1:2" x14ac:dyDescent="0.35">
      <c r="A1728" t="s">
        <v>8219</v>
      </c>
      <c r="B1728">
        <v>9</v>
      </c>
    </row>
    <row r="1729" spans="1:2" x14ac:dyDescent="0.35">
      <c r="A1729" t="s">
        <v>8219</v>
      </c>
      <c r="B1729">
        <v>17</v>
      </c>
    </row>
    <row r="1730" spans="1:2" x14ac:dyDescent="0.35">
      <c r="A1730" t="s">
        <v>8219</v>
      </c>
      <c r="B1730">
        <v>33</v>
      </c>
    </row>
    <row r="1731" spans="1:2" x14ac:dyDescent="0.35">
      <c r="A1731" t="s">
        <v>8219</v>
      </c>
      <c r="B1731">
        <v>38</v>
      </c>
    </row>
    <row r="1732" spans="1:2" x14ac:dyDescent="0.35">
      <c r="A1732" t="s">
        <v>8219</v>
      </c>
      <c r="B1732">
        <v>79</v>
      </c>
    </row>
    <row r="1733" spans="1:2" x14ac:dyDescent="0.35">
      <c r="A1733" t="s">
        <v>8219</v>
      </c>
      <c r="B1733">
        <v>46</v>
      </c>
    </row>
    <row r="1734" spans="1:2" x14ac:dyDescent="0.35">
      <c r="A1734" t="s">
        <v>8219</v>
      </c>
      <c r="B1734">
        <v>20</v>
      </c>
    </row>
    <row r="1735" spans="1:2" x14ac:dyDescent="0.35">
      <c r="A1735" t="s">
        <v>8219</v>
      </c>
      <c r="B1735">
        <v>20</v>
      </c>
    </row>
    <row r="1736" spans="1:2" x14ac:dyDescent="0.35">
      <c r="A1736" t="s">
        <v>8219</v>
      </c>
      <c r="B1736">
        <v>13</v>
      </c>
    </row>
    <row r="1737" spans="1:2" x14ac:dyDescent="0.35">
      <c r="A1737" t="s">
        <v>8219</v>
      </c>
      <c r="B1737">
        <v>22</v>
      </c>
    </row>
    <row r="1738" spans="1:2" x14ac:dyDescent="0.35">
      <c r="A1738" t="s">
        <v>8219</v>
      </c>
      <c r="B1738">
        <v>36</v>
      </c>
    </row>
    <row r="1739" spans="1:2" x14ac:dyDescent="0.35">
      <c r="A1739" t="s">
        <v>8219</v>
      </c>
      <c r="B1739">
        <v>40</v>
      </c>
    </row>
    <row r="1740" spans="1:2" x14ac:dyDescent="0.35">
      <c r="A1740" t="s">
        <v>8219</v>
      </c>
      <c r="B1740">
        <v>9</v>
      </c>
    </row>
    <row r="1741" spans="1:2" x14ac:dyDescent="0.35">
      <c r="A1741" t="s">
        <v>8219</v>
      </c>
      <c r="B1741">
        <v>19</v>
      </c>
    </row>
    <row r="1742" spans="1:2" x14ac:dyDescent="0.35">
      <c r="A1742" t="s">
        <v>8219</v>
      </c>
      <c r="B1742">
        <v>14</v>
      </c>
    </row>
    <row r="1743" spans="1:2" x14ac:dyDescent="0.35">
      <c r="A1743" t="s">
        <v>8219</v>
      </c>
      <c r="B1743">
        <v>38</v>
      </c>
    </row>
    <row r="1744" spans="1:2" x14ac:dyDescent="0.35">
      <c r="A1744" t="s">
        <v>8219</v>
      </c>
      <c r="B1744">
        <v>58</v>
      </c>
    </row>
    <row r="1745" spans="1:2" x14ac:dyDescent="0.35">
      <c r="A1745" t="s">
        <v>8219</v>
      </c>
      <c r="B1745">
        <v>28</v>
      </c>
    </row>
    <row r="1746" spans="1:2" x14ac:dyDescent="0.35">
      <c r="A1746" t="s">
        <v>8219</v>
      </c>
      <c r="B1746">
        <v>17</v>
      </c>
    </row>
    <row r="1747" spans="1:2" x14ac:dyDescent="0.35">
      <c r="A1747" t="s">
        <v>8219</v>
      </c>
      <c r="B1747">
        <v>12</v>
      </c>
    </row>
    <row r="1748" spans="1:2" x14ac:dyDescent="0.35">
      <c r="A1748" t="s">
        <v>8219</v>
      </c>
      <c r="B1748">
        <v>40</v>
      </c>
    </row>
    <row r="1749" spans="1:2" x14ac:dyDescent="0.35">
      <c r="A1749" t="s">
        <v>8219</v>
      </c>
      <c r="B1749">
        <v>57</v>
      </c>
    </row>
    <row r="1750" spans="1:2" x14ac:dyDescent="0.35">
      <c r="A1750" t="s">
        <v>8219</v>
      </c>
      <c r="B1750">
        <v>114</v>
      </c>
    </row>
    <row r="1751" spans="1:2" x14ac:dyDescent="0.35">
      <c r="A1751" t="s">
        <v>8219</v>
      </c>
      <c r="B1751">
        <v>31</v>
      </c>
    </row>
    <row r="1752" spans="1:2" x14ac:dyDescent="0.35">
      <c r="A1752" t="s">
        <v>8219</v>
      </c>
      <c r="B1752">
        <v>3</v>
      </c>
    </row>
    <row r="1753" spans="1:2" x14ac:dyDescent="0.35">
      <c r="A1753" t="s">
        <v>8219</v>
      </c>
      <c r="B1753">
        <v>16</v>
      </c>
    </row>
    <row r="1754" spans="1:2" x14ac:dyDescent="0.35">
      <c r="A1754" t="s">
        <v>8219</v>
      </c>
      <c r="B1754">
        <v>199</v>
      </c>
    </row>
    <row r="1755" spans="1:2" x14ac:dyDescent="0.35">
      <c r="A1755" t="s">
        <v>8219</v>
      </c>
      <c r="B1755">
        <v>31</v>
      </c>
    </row>
    <row r="1756" spans="1:2" x14ac:dyDescent="0.35">
      <c r="A1756" t="s">
        <v>8219</v>
      </c>
      <c r="B1756">
        <v>30</v>
      </c>
    </row>
    <row r="1757" spans="1:2" x14ac:dyDescent="0.35">
      <c r="A1757" t="s">
        <v>8219</v>
      </c>
      <c r="B1757">
        <v>34</v>
      </c>
    </row>
    <row r="1758" spans="1:2" x14ac:dyDescent="0.35">
      <c r="A1758" t="s">
        <v>8219</v>
      </c>
      <c r="B1758">
        <v>18</v>
      </c>
    </row>
    <row r="1759" spans="1:2" x14ac:dyDescent="0.35">
      <c r="A1759" t="s">
        <v>8219</v>
      </c>
      <c r="B1759">
        <v>67</v>
      </c>
    </row>
    <row r="1760" spans="1:2" x14ac:dyDescent="0.35">
      <c r="A1760" t="s">
        <v>8219</v>
      </c>
      <c r="B1760">
        <v>66</v>
      </c>
    </row>
    <row r="1761" spans="1:2" x14ac:dyDescent="0.35">
      <c r="A1761" t="s">
        <v>8219</v>
      </c>
      <c r="B1761">
        <v>23</v>
      </c>
    </row>
    <row r="1762" spans="1:2" x14ac:dyDescent="0.35">
      <c r="A1762" t="s">
        <v>8219</v>
      </c>
      <c r="B1762">
        <v>126</v>
      </c>
    </row>
    <row r="1763" spans="1:2" x14ac:dyDescent="0.35">
      <c r="A1763" t="s">
        <v>8219</v>
      </c>
      <c r="B1763">
        <v>6</v>
      </c>
    </row>
    <row r="1764" spans="1:2" x14ac:dyDescent="0.35">
      <c r="A1764" t="s">
        <v>8219</v>
      </c>
      <c r="B1764">
        <v>25</v>
      </c>
    </row>
    <row r="1765" spans="1:2" x14ac:dyDescent="0.35">
      <c r="A1765" t="s">
        <v>8219</v>
      </c>
      <c r="B1765">
        <v>39</v>
      </c>
    </row>
    <row r="1766" spans="1:2" x14ac:dyDescent="0.35">
      <c r="A1766" t="s">
        <v>8219</v>
      </c>
      <c r="B1766">
        <v>62</v>
      </c>
    </row>
    <row r="1767" spans="1:2" x14ac:dyDescent="0.35">
      <c r="A1767" t="s">
        <v>8219</v>
      </c>
      <c r="B1767">
        <v>31</v>
      </c>
    </row>
    <row r="1768" spans="1:2" x14ac:dyDescent="0.35">
      <c r="A1768" t="s">
        <v>8219</v>
      </c>
      <c r="B1768">
        <v>274</v>
      </c>
    </row>
    <row r="1769" spans="1:2" x14ac:dyDescent="0.35">
      <c r="A1769" t="s">
        <v>8219</v>
      </c>
      <c r="B1769">
        <v>17</v>
      </c>
    </row>
    <row r="1770" spans="1:2" x14ac:dyDescent="0.35">
      <c r="A1770" t="s">
        <v>8219</v>
      </c>
      <c r="B1770">
        <v>14</v>
      </c>
    </row>
    <row r="1771" spans="1:2" x14ac:dyDescent="0.35">
      <c r="A1771" t="s">
        <v>8219</v>
      </c>
      <c r="B1771">
        <v>60</v>
      </c>
    </row>
    <row r="1772" spans="1:2" x14ac:dyDescent="0.35">
      <c r="A1772" t="s">
        <v>8219</v>
      </c>
      <c r="B1772">
        <v>33</v>
      </c>
    </row>
    <row r="1773" spans="1:2" x14ac:dyDescent="0.35">
      <c r="A1773" t="s">
        <v>8219</v>
      </c>
      <c r="B1773">
        <v>78</v>
      </c>
    </row>
    <row r="1774" spans="1:2" x14ac:dyDescent="0.35">
      <c r="A1774" t="s">
        <v>8219</v>
      </c>
      <c r="B1774">
        <v>30</v>
      </c>
    </row>
    <row r="1775" spans="1:2" x14ac:dyDescent="0.35">
      <c r="A1775" t="s">
        <v>8219</v>
      </c>
      <c r="B1775">
        <v>136</v>
      </c>
    </row>
    <row r="1776" spans="1:2" x14ac:dyDescent="0.35">
      <c r="A1776" t="s">
        <v>8219</v>
      </c>
      <c r="B1776">
        <v>40</v>
      </c>
    </row>
    <row r="1777" spans="1:2" x14ac:dyDescent="0.35">
      <c r="A1777" t="s">
        <v>8219</v>
      </c>
      <c r="B1777">
        <v>18</v>
      </c>
    </row>
    <row r="1778" spans="1:2" x14ac:dyDescent="0.35">
      <c r="A1778" t="s">
        <v>8219</v>
      </c>
      <c r="B1778">
        <v>39</v>
      </c>
    </row>
    <row r="1779" spans="1:2" x14ac:dyDescent="0.35">
      <c r="A1779" t="s">
        <v>8219</v>
      </c>
      <c r="B1779">
        <v>21</v>
      </c>
    </row>
    <row r="1780" spans="1:2" x14ac:dyDescent="0.35">
      <c r="A1780" t="s">
        <v>8219</v>
      </c>
      <c r="B1780">
        <v>30</v>
      </c>
    </row>
    <row r="1781" spans="1:2" x14ac:dyDescent="0.35">
      <c r="A1781" t="s">
        <v>8219</v>
      </c>
      <c r="B1781">
        <v>27</v>
      </c>
    </row>
    <row r="1782" spans="1:2" x14ac:dyDescent="0.35">
      <c r="A1782" t="s">
        <v>8219</v>
      </c>
      <c r="B1782">
        <v>35</v>
      </c>
    </row>
    <row r="1783" spans="1:2" x14ac:dyDescent="0.35">
      <c r="A1783" t="s">
        <v>8219</v>
      </c>
      <c r="B1783">
        <v>13</v>
      </c>
    </row>
    <row r="1784" spans="1:2" x14ac:dyDescent="0.35">
      <c r="A1784" t="s">
        <v>8219</v>
      </c>
      <c r="B1784">
        <v>23</v>
      </c>
    </row>
    <row r="1785" spans="1:2" x14ac:dyDescent="0.35">
      <c r="A1785" t="s">
        <v>8219</v>
      </c>
      <c r="B1785">
        <v>39</v>
      </c>
    </row>
    <row r="1786" spans="1:2" x14ac:dyDescent="0.35">
      <c r="A1786" t="s">
        <v>8219</v>
      </c>
      <c r="B1786">
        <v>35</v>
      </c>
    </row>
    <row r="1787" spans="1:2" x14ac:dyDescent="0.35">
      <c r="A1787" t="s">
        <v>8219</v>
      </c>
      <c r="B1787">
        <v>27</v>
      </c>
    </row>
    <row r="1788" spans="1:2" x14ac:dyDescent="0.35">
      <c r="A1788" t="s">
        <v>8219</v>
      </c>
      <c r="B1788">
        <v>21</v>
      </c>
    </row>
    <row r="1789" spans="1:2" x14ac:dyDescent="0.35">
      <c r="A1789" t="s">
        <v>8219</v>
      </c>
      <c r="B1789">
        <v>104</v>
      </c>
    </row>
    <row r="1790" spans="1:2" x14ac:dyDescent="0.35">
      <c r="A1790" t="s">
        <v>8219</v>
      </c>
      <c r="B1790">
        <v>19</v>
      </c>
    </row>
    <row r="1791" spans="1:2" x14ac:dyDescent="0.35">
      <c r="A1791" t="s">
        <v>8219</v>
      </c>
      <c r="B1791">
        <v>97</v>
      </c>
    </row>
    <row r="1792" spans="1:2" x14ac:dyDescent="0.35">
      <c r="A1792" t="s">
        <v>8219</v>
      </c>
      <c r="B1792">
        <v>27</v>
      </c>
    </row>
    <row r="1793" spans="1:2" x14ac:dyDescent="0.35">
      <c r="A1793" t="s">
        <v>8219</v>
      </c>
      <c r="B1793">
        <v>24</v>
      </c>
    </row>
    <row r="1794" spans="1:2" x14ac:dyDescent="0.35">
      <c r="A1794" t="s">
        <v>8219</v>
      </c>
      <c r="B1794">
        <v>13</v>
      </c>
    </row>
    <row r="1795" spans="1:2" x14ac:dyDescent="0.35">
      <c r="A1795" t="s">
        <v>8219</v>
      </c>
      <c r="B1795">
        <v>46</v>
      </c>
    </row>
    <row r="1796" spans="1:2" x14ac:dyDescent="0.35">
      <c r="A1796" t="s">
        <v>8219</v>
      </c>
      <c r="B1796">
        <v>4</v>
      </c>
    </row>
    <row r="1797" spans="1:2" x14ac:dyDescent="0.35">
      <c r="A1797" t="s">
        <v>8219</v>
      </c>
      <c r="B1797">
        <v>40</v>
      </c>
    </row>
    <row r="1798" spans="1:2" x14ac:dyDescent="0.35">
      <c r="A1798" t="s">
        <v>8219</v>
      </c>
      <c r="B1798">
        <v>44</v>
      </c>
    </row>
    <row r="1799" spans="1:2" x14ac:dyDescent="0.35">
      <c r="A1799" t="s">
        <v>8219</v>
      </c>
      <c r="B1799">
        <v>35</v>
      </c>
    </row>
    <row r="1800" spans="1:2" x14ac:dyDescent="0.35">
      <c r="A1800" t="s">
        <v>8219</v>
      </c>
      <c r="B1800">
        <v>63</v>
      </c>
    </row>
    <row r="1801" spans="1:2" x14ac:dyDescent="0.35">
      <c r="A1801" t="s">
        <v>8219</v>
      </c>
      <c r="B1801">
        <v>89</v>
      </c>
    </row>
    <row r="1802" spans="1:2" x14ac:dyDescent="0.35">
      <c r="A1802" t="s">
        <v>8219</v>
      </c>
      <c r="B1802">
        <v>15</v>
      </c>
    </row>
    <row r="1803" spans="1:2" x14ac:dyDescent="0.35">
      <c r="A1803" t="s">
        <v>8219</v>
      </c>
      <c r="B1803">
        <v>46</v>
      </c>
    </row>
    <row r="1804" spans="1:2" x14ac:dyDescent="0.35">
      <c r="A1804" t="s">
        <v>8219</v>
      </c>
      <c r="B1804">
        <v>33</v>
      </c>
    </row>
    <row r="1805" spans="1:2" x14ac:dyDescent="0.35">
      <c r="A1805" t="s">
        <v>8219</v>
      </c>
      <c r="B1805">
        <v>52</v>
      </c>
    </row>
    <row r="1806" spans="1:2" x14ac:dyDescent="0.35">
      <c r="A1806" t="s">
        <v>8219</v>
      </c>
      <c r="B1806">
        <v>7</v>
      </c>
    </row>
    <row r="1807" spans="1:2" x14ac:dyDescent="0.35">
      <c r="A1807" t="s">
        <v>8219</v>
      </c>
      <c r="B1807">
        <v>28</v>
      </c>
    </row>
    <row r="1808" spans="1:2" x14ac:dyDescent="0.35">
      <c r="A1808" t="s">
        <v>8219</v>
      </c>
      <c r="B1808">
        <v>11</v>
      </c>
    </row>
    <row r="1809" spans="1:2" x14ac:dyDescent="0.35">
      <c r="A1809" t="s">
        <v>8219</v>
      </c>
      <c r="B1809">
        <v>15</v>
      </c>
    </row>
    <row r="1810" spans="1:2" x14ac:dyDescent="0.35">
      <c r="A1810" t="s">
        <v>8219</v>
      </c>
      <c r="B1810">
        <v>30</v>
      </c>
    </row>
    <row r="1811" spans="1:2" x14ac:dyDescent="0.35">
      <c r="A1811" t="s">
        <v>8219</v>
      </c>
      <c r="B1811">
        <v>27</v>
      </c>
    </row>
    <row r="1812" spans="1:2" x14ac:dyDescent="0.35">
      <c r="A1812" t="s">
        <v>8219</v>
      </c>
      <c r="B1812">
        <v>28</v>
      </c>
    </row>
    <row r="1813" spans="1:2" x14ac:dyDescent="0.35">
      <c r="A1813" t="s">
        <v>8219</v>
      </c>
      <c r="B1813">
        <v>17</v>
      </c>
    </row>
    <row r="1814" spans="1:2" x14ac:dyDescent="0.35">
      <c r="A1814" t="s">
        <v>8219</v>
      </c>
      <c r="B1814">
        <v>50</v>
      </c>
    </row>
    <row r="1815" spans="1:2" x14ac:dyDescent="0.35">
      <c r="A1815" t="s">
        <v>8219</v>
      </c>
      <c r="B1815">
        <v>26</v>
      </c>
    </row>
    <row r="1816" spans="1:2" x14ac:dyDescent="0.35">
      <c r="A1816" t="s">
        <v>8219</v>
      </c>
      <c r="B1816">
        <v>88</v>
      </c>
    </row>
    <row r="1817" spans="1:2" x14ac:dyDescent="0.35">
      <c r="A1817" t="s">
        <v>8219</v>
      </c>
      <c r="B1817">
        <v>91</v>
      </c>
    </row>
    <row r="1818" spans="1:2" x14ac:dyDescent="0.35">
      <c r="A1818" t="s">
        <v>8219</v>
      </c>
      <c r="B1818">
        <v>3</v>
      </c>
    </row>
    <row r="1819" spans="1:2" x14ac:dyDescent="0.35">
      <c r="A1819" t="s">
        <v>8219</v>
      </c>
      <c r="B1819">
        <v>28</v>
      </c>
    </row>
    <row r="1820" spans="1:2" x14ac:dyDescent="0.35">
      <c r="A1820" t="s">
        <v>8219</v>
      </c>
      <c r="B1820">
        <v>77</v>
      </c>
    </row>
    <row r="1821" spans="1:2" x14ac:dyDescent="0.35">
      <c r="A1821" t="s">
        <v>8219</v>
      </c>
      <c r="B1821">
        <v>27</v>
      </c>
    </row>
    <row r="1822" spans="1:2" x14ac:dyDescent="0.35">
      <c r="A1822" t="s">
        <v>8219</v>
      </c>
      <c r="B1822">
        <v>107</v>
      </c>
    </row>
    <row r="1823" spans="1:2" x14ac:dyDescent="0.35">
      <c r="A1823" t="s">
        <v>8219</v>
      </c>
      <c r="B1823">
        <v>96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58</v>
      </c>
    </row>
    <row r="1826" spans="1:2" x14ac:dyDescent="0.35">
      <c r="A1826" t="s">
        <v>8219</v>
      </c>
      <c r="B1826">
        <v>15</v>
      </c>
    </row>
    <row r="1827" spans="1:2" x14ac:dyDescent="0.35">
      <c r="A1827" t="s">
        <v>8219</v>
      </c>
      <c r="B1827">
        <v>20</v>
      </c>
    </row>
    <row r="1828" spans="1:2" x14ac:dyDescent="0.35">
      <c r="A1828" t="s">
        <v>8219</v>
      </c>
      <c r="B1828">
        <v>38</v>
      </c>
    </row>
    <row r="1829" spans="1:2" x14ac:dyDescent="0.35">
      <c r="A1829" t="s">
        <v>8219</v>
      </c>
      <c r="B1829">
        <v>33</v>
      </c>
    </row>
    <row r="1830" spans="1:2" x14ac:dyDescent="0.35">
      <c r="A1830" t="s">
        <v>8219</v>
      </c>
      <c r="B1830">
        <v>57</v>
      </c>
    </row>
    <row r="1831" spans="1:2" x14ac:dyDescent="0.35">
      <c r="A1831" t="s">
        <v>8219</v>
      </c>
      <c r="B1831">
        <v>25</v>
      </c>
    </row>
    <row r="1832" spans="1:2" x14ac:dyDescent="0.35">
      <c r="A1832" t="s">
        <v>8219</v>
      </c>
      <c r="B1832">
        <v>14</v>
      </c>
    </row>
    <row r="1833" spans="1:2" x14ac:dyDescent="0.35">
      <c r="A1833" t="s">
        <v>8219</v>
      </c>
      <c r="B1833">
        <v>94</v>
      </c>
    </row>
    <row r="1834" spans="1:2" x14ac:dyDescent="0.35">
      <c r="A1834" t="s">
        <v>8219</v>
      </c>
      <c r="B1834">
        <v>59</v>
      </c>
    </row>
    <row r="1835" spans="1:2" x14ac:dyDescent="0.35">
      <c r="A1835" t="s">
        <v>8219</v>
      </c>
      <c r="B1835">
        <v>36</v>
      </c>
    </row>
    <row r="1836" spans="1:2" x14ac:dyDescent="0.35">
      <c r="A1836" t="s">
        <v>8219</v>
      </c>
      <c r="B1836">
        <v>115</v>
      </c>
    </row>
    <row r="1837" spans="1:2" x14ac:dyDescent="0.35">
      <c r="A1837" t="s">
        <v>8219</v>
      </c>
      <c r="B1837">
        <v>30</v>
      </c>
    </row>
    <row r="1838" spans="1:2" x14ac:dyDescent="0.35">
      <c r="A1838" t="s">
        <v>8219</v>
      </c>
      <c r="B1838">
        <v>52</v>
      </c>
    </row>
    <row r="1839" spans="1:2" x14ac:dyDescent="0.35">
      <c r="A1839" t="s">
        <v>8219</v>
      </c>
      <c r="B1839">
        <v>27</v>
      </c>
    </row>
    <row r="1840" spans="1:2" x14ac:dyDescent="0.35">
      <c r="A1840" t="s">
        <v>8219</v>
      </c>
      <c r="B1840">
        <v>24</v>
      </c>
    </row>
    <row r="1841" spans="1:2" x14ac:dyDescent="0.35">
      <c r="A1841" t="s">
        <v>8219</v>
      </c>
      <c r="B1841">
        <v>10</v>
      </c>
    </row>
    <row r="1842" spans="1:2" x14ac:dyDescent="0.35">
      <c r="A1842" t="s">
        <v>8219</v>
      </c>
      <c r="B1842">
        <v>30</v>
      </c>
    </row>
    <row r="1843" spans="1:2" x14ac:dyDescent="0.35">
      <c r="A1843" t="s">
        <v>8219</v>
      </c>
      <c r="B1843">
        <v>71</v>
      </c>
    </row>
    <row r="1844" spans="1:2" x14ac:dyDescent="0.35">
      <c r="A1844" t="s">
        <v>8219</v>
      </c>
      <c r="B1844">
        <v>10</v>
      </c>
    </row>
    <row r="1845" spans="1:2" x14ac:dyDescent="0.35">
      <c r="A1845" t="s">
        <v>8219</v>
      </c>
      <c r="B1845">
        <v>24</v>
      </c>
    </row>
    <row r="1846" spans="1:2" x14ac:dyDescent="0.35">
      <c r="A1846" t="s">
        <v>8219</v>
      </c>
      <c r="B1846">
        <v>38</v>
      </c>
    </row>
    <row r="1847" spans="1:2" x14ac:dyDescent="0.35">
      <c r="A1847" t="s">
        <v>8219</v>
      </c>
      <c r="B1847">
        <v>26</v>
      </c>
    </row>
    <row r="1848" spans="1:2" x14ac:dyDescent="0.35">
      <c r="A1848" t="s">
        <v>8219</v>
      </c>
      <c r="B1848">
        <v>19</v>
      </c>
    </row>
    <row r="1849" spans="1:2" x14ac:dyDescent="0.35">
      <c r="A1849" t="s">
        <v>8219</v>
      </c>
      <c r="B1849">
        <v>11</v>
      </c>
    </row>
    <row r="1850" spans="1:2" x14ac:dyDescent="0.35">
      <c r="A1850" t="s">
        <v>8219</v>
      </c>
      <c r="B1850">
        <v>27</v>
      </c>
    </row>
    <row r="1851" spans="1:2" x14ac:dyDescent="0.35">
      <c r="A1851" t="s">
        <v>8219</v>
      </c>
      <c r="B1851">
        <v>34</v>
      </c>
    </row>
    <row r="1852" spans="1:2" x14ac:dyDescent="0.35">
      <c r="A1852" t="s">
        <v>8219</v>
      </c>
      <c r="B1852">
        <v>20</v>
      </c>
    </row>
    <row r="1853" spans="1:2" x14ac:dyDescent="0.35">
      <c r="A1853" t="s">
        <v>8219</v>
      </c>
      <c r="B1853">
        <v>37</v>
      </c>
    </row>
    <row r="1854" spans="1:2" x14ac:dyDescent="0.35">
      <c r="A1854" t="s">
        <v>8219</v>
      </c>
      <c r="B1854">
        <v>20</v>
      </c>
    </row>
    <row r="1855" spans="1:2" x14ac:dyDescent="0.35">
      <c r="A1855" t="s">
        <v>8219</v>
      </c>
      <c r="B1855">
        <v>10</v>
      </c>
    </row>
    <row r="1856" spans="1:2" x14ac:dyDescent="0.35">
      <c r="A1856" t="s">
        <v>8219</v>
      </c>
      <c r="B1856">
        <v>26</v>
      </c>
    </row>
    <row r="1857" spans="1:2" x14ac:dyDescent="0.35">
      <c r="A1857" t="s">
        <v>8219</v>
      </c>
      <c r="B1857">
        <v>20</v>
      </c>
    </row>
    <row r="1858" spans="1:2" x14ac:dyDescent="0.35">
      <c r="A1858" t="s">
        <v>8219</v>
      </c>
      <c r="B1858">
        <v>46</v>
      </c>
    </row>
    <row r="1859" spans="1:2" x14ac:dyDescent="0.35">
      <c r="A1859" t="s">
        <v>8219</v>
      </c>
      <c r="B1859">
        <v>76</v>
      </c>
    </row>
    <row r="1860" spans="1:2" x14ac:dyDescent="0.35">
      <c r="A1860" t="s">
        <v>8219</v>
      </c>
      <c r="B1860">
        <v>41</v>
      </c>
    </row>
    <row r="1861" spans="1:2" x14ac:dyDescent="0.35">
      <c r="A1861" t="s">
        <v>8219</v>
      </c>
      <c r="B1861">
        <v>7</v>
      </c>
    </row>
    <row r="1862" spans="1:2" x14ac:dyDescent="0.35">
      <c r="A1862" t="s">
        <v>8219</v>
      </c>
      <c r="B1862">
        <v>49</v>
      </c>
    </row>
    <row r="1863" spans="1:2" x14ac:dyDescent="0.35">
      <c r="A1863" t="s">
        <v>8219</v>
      </c>
      <c r="B1863">
        <v>26</v>
      </c>
    </row>
    <row r="1864" spans="1:2" x14ac:dyDescent="0.35">
      <c r="A1864" t="s">
        <v>8219</v>
      </c>
      <c r="B1864">
        <v>65</v>
      </c>
    </row>
    <row r="1865" spans="1:2" x14ac:dyDescent="0.35">
      <c r="A1865" t="s">
        <v>8219</v>
      </c>
      <c r="B1865">
        <v>28</v>
      </c>
    </row>
    <row r="1866" spans="1:2" x14ac:dyDescent="0.35">
      <c r="A1866" t="s">
        <v>8219</v>
      </c>
      <c r="B1866">
        <v>8</v>
      </c>
    </row>
    <row r="1867" spans="1:2" x14ac:dyDescent="0.35">
      <c r="A1867" t="s">
        <v>8219</v>
      </c>
      <c r="B1867">
        <v>3</v>
      </c>
    </row>
    <row r="1868" spans="1:2" x14ac:dyDescent="0.35">
      <c r="A1868" t="s">
        <v>8219</v>
      </c>
      <c r="B1868">
        <v>9</v>
      </c>
    </row>
    <row r="1869" spans="1:2" x14ac:dyDescent="0.35">
      <c r="A1869" t="s">
        <v>8219</v>
      </c>
      <c r="B1869">
        <v>9</v>
      </c>
    </row>
    <row r="1870" spans="1:2" x14ac:dyDescent="0.35">
      <c r="A1870" t="s">
        <v>8219</v>
      </c>
      <c r="B1870">
        <v>20</v>
      </c>
    </row>
    <row r="1871" spans="1:2" x14ac:dyDescent="0.35">
      <c r="A1871" t="s">
        <v>8219</v>
      </c>
      <c r="B1871">
        <v>57</v>
      </c>
    </row>
    <row r="1872" spans="1:2" x14ac:dyDescent="0.35">
      <c r="A1872" t="s">
        <v>8219</v>
      </c>
      <c r="B1872">
        <v>8</v>
      </c>
    </row>
    <row r="1873" spans="1:2" x14ac:dyDescent="0.35">
      <c r="A1873" t="s">
        <v>8219</v>
      </c>
      <c r="B1873">
        <v>14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100</v>
      </c>
    </row>
    <row r="1876" spans="1:2" x14ac:dyDescent="0.35">
      <c r="A1876" t="s">
        <v>8219</v>
      </c>
      <c r="B1876">
        <v>32</v>
      </c>
    </row>
    <row r="1877" spans="1:2" x14ac:dyDescent="0.35">
      <c r="A1877" t="s">
        <v>8219</v>
      </c>
      <c r="B1877">
        <v>3</v>
      </c>
    </row>
  </sheetData>
  <autoFilter ref="A1:E1878" xr:uid="{DDBDD2E6-0201-4760-9379-BDB23FC5A7CD}"/>
  <conditionalFormatting sqref="A2:A1878 A1885:A1046338 G2:G7">
    <cfRule type="containsText" dxfId="11" priority="186" operator="containsText" text="live">
      <formula>NOT(ISERROR(SEARCH("live",A2)))</formula>
    </cfRule>
    <cfRule type="containsText" dxfId="10" priority="187" operator="containsText" text="failed">
      <formula>NOT(ISERROR(SEARCH("failed",A2)))</formula>
    </cfRule>
    <cfRule type="containsText" dxfId="9" priority="188" operator="containsText" text="canceled">
      <formula>NOT(ISERROR(SEARCH("canceled",A2)))</formula>
    </cfRule>
    <cfRule type="containsText" dxfId="8" priority="189" operator="containsText" text="successful">
      <formula>NOT(ISERROR(SEARCH("successful",A2)))</formula>
    </cfRule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2 D1539:D1045992">
    <cfRule type="containsText" dxfId="7" priority="196" operator="containsText" text="live">
      <formula>NOT(ISERROR(SEARCH("live",D2)))</formula>
    </cfRule>
    <cfRule type="containsText" dxfId="6" priority="197" operator="containsText" text="failed">
      <formula>NOT(ISERROR(SEARCH("failed",D2)))</formula>
    </cfRule>
    <cfRule type="containsText" dxfId="5" priority="198" operator="containsText" text="canceled">
      <formula>NOT(ISERROR(SEARCH("canceled",D2)))</formula>
    </cfRule>
    <cfRule type="containsText" dxfId="4" priority="199" operator="containsText" text="successful">
      <formula>NOT(ISERROR(SEARCH("successful",D2)))</formula>
    </cfRule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7">
    <cfRule type="containsText" dxfId="3" priority="1" operator="containsText" text="live">
      <formula>NOT(ISERROR(SEARCH("live",J2)))</formula>
    </cfRule>
    <cfRule type="containsText" dxfId="2" priority="2" operator="containsText" text="failed">
      <formula>NOT(ISERROR(SEARCH("failed",J2)))</formula>
    </cfRule>
    <cfRule type="containsText" dxfId="1" priority="3" operator="containsText" text="canceled">
      <formula>NOT(ISERROR(SEARCH("canceled",J2)))</formula>
    </cfRule>
    <cfRule type="containsText" dxfId="0" priority="4" operator="containsText" text="successful">
      <formula>NOT(ISERROR(SEARCH("successful",J2)))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Kickerstarter Table</vt:lpstr>
      <vt:lpstr>Category Stats</vt:lpstr>
      <vt:lpstr>Sub-Category Stats</vt:lpstr>
      <vt:lpstr>Outcomes Based on Launch Date</vt:lpstr>
      <vt:lpstr>Goal Outcomes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Kelsey Gibson</cp:lastModifiedBy>
  <dcterms:created xsi:type="dcterms:W3CDTF">2017-04-20T15:17:24Z</dcterms:created>
  <dcterms:modified xsi:type="dcterms:W3CDTF">2020-09-30T23:38:51Z</dcterms:modified>
</cp:coreProperties>
</file>