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"/>
    </mc:Choice>
  </mc:AlternateContent>
  <xr:revisionPtr revIDLastSave="0" documentId="13_ncr:1_{3AA0B688-8DC3-498A-932D-9FB78E2B7E6A}" xr6:coauthVersionLast="32" xr6:coauthVersionMax="32" xr10:uidLastSave="{00000000-0000-0000-0000-000000000000}"/>
  <bookViews>
    <workbookView xWindow="0" yWindow="0" windowWidth="20490" windowHeight="8115" activeTab="1" xr2:uid="{00000000-000D-0000-FFFF-FFFF00000000}"/>
  </bookViews>
  <sheets>
    <sheet name="REGISTRATION" sheetId="1" r:id="rId1"/>
    <sheet name="ITEC200A" sheetId="5" r:id="rId2"/>
    <sheet name="SEM GRADE ITEC200A" sheetId="8" r:id="rId3"/>
    <sheet name="ITEC200B" sheetId="6" r:id="rId4"/>
    <sheet name="SEM GRADE ITEC200B" sheetId="7" r:id="rId5"/>
    <sheet name="ITEC200C" sheetId="3" r:id="rId6"/>
    <sheet name="ITEC200C (2)" sheetId="9" r:id="rId7"/>
    <sheet name="SEM GRADE ITEC200C" sheetId="4" r:id="rId8"/>
  </sheets>
  <externalReferences>
    <externalReference r:id="rId9"/>
  </externalReferences>
  <definedNames>
    <definedName name="courseAcro">'[1]GRADING SETTINGS'!$H$3:$H$10</definedName>
    <definedName name="days">'[1]GRADING SETTINGS'!$I$3:$I$8</definedName>
    <definedName name="finalExamLab" localSheetId="1">#REF!</definedName>
    <definedName name="finalExamLab" localSheetId="3">#REF!</definedName>
    <definedName name="finalExamLab" localSheetId="6">#REF!</definedName>
    <definedName name="finalExamLab" localSheetId="2">#REF!</definedName>
    <definedName name="finalExamLab" localSheetId="4">#REF!</definedName>
    <definedName name="finalExamLab">#REF!</definedName>
    <definedName name="_xlnm.Print_Area" localSheetId="1">ITEC200A!$A$5:$U$9</definedName>
    <definedName name="_xlnm.Print_Area" localSheetId="3">ITEC200B!$A$2:$U$16</definedName>
    <definedName name="_xlnm.Print_Area" localSheetId="5">ITEC200C!$A$2:$V$28</definedName>
    <definedName name="_xlnm.Print_Area" localSheetId="6">'ITEC200C (2)'!$A$2:$R$16</definedName>
    <definedName name="_xlnm.Print_Area" localSheetId="2">'SEM GRADE ITEC200A'!$A$67:$F$96</definedName>
    <definedName name="_xlnm.Print_Area" localSheetId="4">'SEM GRADE ITEC200B'!$A$52:$F$78</definedName>
    <definedName name="_xlnm.Print_Area" localSheetId="7">'SEM GRADE ITEC200C'!$B$48:$F$79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8" l="1"/>
  <c r="C40" i="8"/>
  <c r="D40" i="8"/>
  <c r="E40" i="8"/>
  <c r="F40" i="8"/>
  <c r="B41" i="8"/>
  <c r="C41" i="8"/>
  <c r="D41" i="8"/>
  <c r="E41" i="8" s="1"/>
  <c r="B42" i="8"/>
  <c r="C42" i="8"/>
  <c r="D42" i="8"/>
  <c r="E42" i="8" s="1"/>
  <c r="B43" i="8"/>
  <c r="C43" i="8"/>
  <c r="D43" i="8"/>
  <c r="E43" i="8" s="1"/>
  <c r="F43" i="8"/>
  <c r="B44" i="8"/>
  <c r="C44" i="8"/>
  <c r="D44" i="8"/>
  <c r="E44" i="8"/>
  <c r="F44" i="8"/>
  <c r="B45" i="8"/>
  <c r="C45" i="8"/>
  <c r="D45" i="8"/>
  <c r="E45" i="8" s="1"/>
  <c r="B46" i="8"/>
  <c r="C46" i="8"/>
  <c r="D46" i="8"/>
  <c r="E46" i="8" s="1"/>
  <c r="B47" i="8"/>
  <c r="C47" i="8"/>
  <c r="D47" i="8"/>
  <c r="E47" i="8" s="1"/>
  <c r="F47" i="8"/>
  <c r="B48" i="8"/>
  <c r="C48" i="8"/>
  <c r="D48" i="8"/>
  <c r="E48" i="8"/>
  <c r="F48" i="8"/>
  <c r="F46" i="8" l="1"/>
  <c r="F42" i="8"/>
  <c r="F45" i="8"/>
  <c r="F41" i="8"/>
  <c r="C38" i="8"/>
  <c r="D38" i="8"/>
  <c r="E38" i="8" s="1"/>
  <c r="C39" i="8"/>
  <c r="D39" i="8"/>
  <c r="E39" i="8" s="1"/>
  <c r="M14" i="5"/>
  <c r="F38" i="8" l="1"/>
  <c r="F39" i="8"/>
  <c r="C28" i="8"/>
  <c r="C29" i="8"/>
  <c r="C30" i="8"/>
  <c r="C31" i="8"/>
  <c r="C32" i="8"/>
  <c r="C33" i="8"/>
  <c r="C34" i="8"/>
  <c r="C35" i="8"/>
  <c r="C36" i="8"/>
  <c r="C37" i="8"/>
  <c r="C23" i="8" l="1"/>
  <c r="C24" i="8"/>
  <c r="C25" i="8"/>
  <c r="C26" i="8"/>
  <c r="C27" i="8"/>
  <c r="M8" i="5" l="1"/>
  <c r="P26" i="5" l="1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M114" i="9"/>
  <c r="N114" i="9" s="1"/>
  <c r="L114" i="9"/>
  <c r="K114" i="9"/>
  <c r="J114" i="9"/>
  <c r="I114" i="9"/>
  <c r="H114" i="9"/>
  <c r="G114" i="9"/>
  <c r="F114" i="9"/>
  <c r="E114" i="9"/>
  <c r="D114" i="9"/>
  <c r="C114" i="9"/>
  <c r="B114" i="9"/>
  <c r="M113" i="9"/>
  <c r="N113" i="9" s="1"/>
  <c r="L113" i="9"/>
  <c r="K113" i="9"/>
  <c r="J113" i="9"/>
  <c r="I113" i="9"/>
  <c r="H113" i="9"/>
  <c r="G113" i="9"/>
  <c r="F113" i="9"/>
  <c r="E113" i="9"/>
  <c r="D113" i="9"/>
  <c r="C113" i="9"/>
  <c r="B113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N111" i="9" s="1"/>
  <c r="L111" i="9"/>
  <c r="K111" i="9"/>
  <c r="J111" i="9"/>
  <c r="I111" i="9"/>
  <c r="H111" i="9"/>
  <c r="G111" i="9"/>
  <c r="F111" i="9"/>
  <c r="E111" i="9"/>
  <c r="D111" i="9"/>
  <c r="C111" i="9"/>
  <c r="B111" i="9"/>
  <c r="M110" i="9"/>
  <c r="N110" i="9" s="1"/>
  <c r="L110" i="9"/>
  <c r="K110" i="9"/>
  <c r="J110" i="9"/>
  <c r="I110" i="9"/>
  <c r="H110" i="9"/>
  <c r="G110" i="9"/>
  <c r="F110" i="9"/>
  <c r="E110" i="9"/>
  <c r="D110" i="9"/>
  <c r="C110" i="9"/>
  <c r="B110" i="9"/>
  <c r="M109" i="9"/>
  <c r="N109" i="9" s="1"/>
  <c r="L109" i="9"/>
  <c r="K109" i="9"/>
  <c r="J109" i="9"/>
  <c r="I109" i="9"/>
  <c r="H109" i="9"/>
  <c r="G109" i="9"/>
  <c r="F109" i="9"/>
  <c r="E109" i="9"/>
  <c r="D109" i="9"/>
  <c r="C109" i="9"/>
  <c r="B109" i="9"/>
  <c r="M108" i="9"/>
  <c r="N108" i="9" s="1"/>
  <c r="L108" i="9"/>
  <c r="K108" i="9"/>
  <c r="J108" i="9"/>
  <c r="I108" i="9"/>
  <c r="H108" i="9"/>
  <c r="G108" i="9"/>
  <c r="F108" i="9"/>
  <c r="E108" i="9"/>
  <c r="D108" i="9"/>
  <c r="C108" i="9"/>
  <c r="B108" i="9"/>
  <c r="M107" i="9"/>
  <c r="N107" i="9" s="1"/>
  <c r="L107" i="9"/>
  <c r="K107" i="9"/>
  <c r="J107" i="9"/>
  <c r="I107" i="9"/>
  <c r="H107" i="9"/>
  <c r="G107" i="9"/>
  <c r="F107" i="9"/>
  <c r="E107" i="9"/>
  <c r="D107" i="9"/>
  <c r="C107" i="9"/>
  <c r="B107" i="9"/>
  <c r="M106" i="9"/>
  <c r="N106" i="9" s="1"/>
  <c r="L106" i="9"/>
  <c r="K106" i="9"/>
  <c r="J106" i="9"/>
  <c r="I106" i="9"/>
  <c r="H106" i="9"/>
  <c r="G106" i="9"/>
  <c r="F106" i="9"/>
  <c r="E106" i="9"/>
  <c r="D106" i="9"/>
  <c r="C106" i="9"/>
  <c r="B106" i="9"/>
  <c r="M105" i="9"/>
  <c r="N105" i="9" s="1"/>
  <c r="L105" i="9"/>
  <c r="K105" i="9"/>
  <c r="J105" i="9"/>
  <c r="I105" i="9"/>
  <c r="H105" i="9"/>
  <c r="G105" i="9"/>
  <c r="F105" i="9"/>
  <c r="E105" i="9"/>
  <c r="D105" i="9"/>
  <c r="C105" i="9"/>
  <c r="B105" i="9"/>
  <c r="M104" i="9"/>
  <c r="N104" i="9" s="1"/>
  <c r="L104" i="9"/>
  <c r="K104" i="9"/>
  <c r="J104" i="9"/>
  <c r="I104" i="9"/>
  <c r="H104" i="9"/>
  <c r="G104" i="9"/>
  <c r="F104" i="9"/>
  <c r="E104" i="9"/>
  <c r="D104" i="9"/>
  <c r="C104" i="9"/>
  <c r="B104" i="9"/>
  <c r="M103" i="9"/>
  <c r="N103" i="9" s="1"/>
  <c r="L103" i="9"/>
  <c r="K103" i="9"/>
  <c r="J103" i="9"/>
  <c r="I103" i="9"/>
  <c r="H103" i="9"/>
  <c r="G103" i="9"/>
  <c r="F103" i="9"/>
  <c r="E103" i="9"/>
  <c r="D103" i="9"/>
  <c r="C103" i="9"/>
  <c r="B103" i="9"/>
  <c r="M102" i="9"/>
  <c r="N102" i="9" s="1"/>
  <c r="L102" i="9"/>
  <c r="K102" i="9"/>
  <c r="J102" i="9"/>
  <c r="I102" i="9"/>
  <c r="H102" i="9"/>
  <c r="G102" i="9"/>
  <c r="F102" i="9"/>
  <c r="E102" i="9"/>
  <c r="D102" i="9"/>
  <c r="C102" i="9"/>
  <c r="B102" i="9"/>
  <c r="M101" i="9"/>
  <c r="N101" i="9" s="1"/>
  <c r="L101" i="9"/>
  <c r="K101" i="9"/>
  <c r="J101" i="9"/>
  <c r="I101" i="9"/>
  <c r="H101" i="9"/>
  <c r="G101" i="9"/>
  <c r="F101" i="9"/>
  <c r="E101" i="9"/>
  <c r="D101" i="9"/>
  <c r="C101" i="9"/>
  <c r="B101" i="9"/>
  <c r="M100" i="9"/>
  <c r="N100" i="9" s="1"/>
  <c r="L100" i="9"/>
  <c r="K100" i="9"/>
  <c r="J100" i="9"/>
  <c r="I100" i="9"/>
  <c r="H100" i="9"/>
  <c r="G100" i="9"/>
  <c r="F100" i="9"/>
  <c r="E100" i="9"/>
  <c r="D100" i="9"/>
  <c r="C100" i="9"/>
  <c r="B100" i="9"/>
  <c r="M99" i="9"/>
  <c r="N99" i="9" s="1"/>
  <c r="L99" i="9"/>
  <c r="K99" i="9"/>
  <c r="J99" i="9"/>
  <c r="I99" i="9"/>
  <c r="H99" i="9"/>
  <c r="G99" i="9"/>
  <c r="F99" i="9"/>
  <c r="E99" i="9"/>
  <c r="D99" i="9"/>
  <c r="C99" i="9"/>
  <c r="B99" i="9"/>
  <c r="M98" i="9"/>
  <c r="N98" i="9" s="1"/>
  <c r="L98" i="9"/>
  <c r="K98" i="9"/>
  <c r="J98" i="9"/>
  <c r="I98" i="9"/>
  <c r="H98" i="9"/>
  <c r="G98" i="9"/>
  <c r="F98" i="9"/>
  <c r="E98" i="9"/>
  <c r="D98" i="9"/>
  <c r="C98" i="9"/>
  <c r="B98" i="9"/>
  <c r="M97" i="9"/>
  <c r="N97" i="9" s="1"/>
  <c r="L97" i="9"/>
  <c r="K97" i="9"/>
  <c r="J97" i="9"/>
  <c r="I97" i="9"/>
  <c r="H97" i="9"/>
  <c r="G97" i="9"/>
  <c r="F97" i="9"/>
  <c r="E97" i="9"/>
  <c r="D97" i="9"/>
  <c r="C97" i="9"/>
  <c r="B97" i="9"/>
  <c r="M96" i="9"/>
  <c r="N96" i="9" s="1"/>
  <c r="L96" i="9"/>
  <c r="K96" i="9"/>
  <c r="J96" i="9"/>
  <c r="I96" i="9"/>
  <c r="H96" i="9"/>
  <c r="G96" i="9"/>
  <c r="F96" i="9"/>
  <c r="E96" i="9"/>
  <c r="D96" i="9"/>
  <c r="C96" i="9"/>
  <c r="B96" i="9"/>
  <c r="M95" i="9"/>
  <c r="N95" i="9" s="1"/>
  <c r="L95" i="9"/>
  <c r="K95" i="9"/>
  <c r="J95" i="9"/>
  <c r="I95" i="9"/>
  <c r="H95" i="9"/>
  <c r="G95" i="9"/>
  <c r="F95" i="9"/>
  <c r="E95" i="9"/>
  <c r="D95" i="9"/>
  <c r="C95" i="9"/>
  <c r="B95" i="9"/>
  <c r="M94" i="9"/>
  <c r="N94" i="9" s="1"/>
  <c r="L94" i="9"/>
  <c r="K94" i="9"/>
  <c r="J94" i="9"/>
  <c r="I94" i="9"/>
  <c r="H94" i="9"/>
  <c r="G94" i="9"/>
  <c r="F94" i="9"/>
  <c r="E94" i="9"/>
  <c r="D94" i="9"/>
  <c r="C94" i="9"/>
  <c r="B94" i="9"/>
  <c r="M93" i="9"/>
  <c r="N93" i="9" s="1"/>
  <c r="L93" i="9"/>
  <c r="K93" i="9"/>
  <c r="J93" i="9"/>
  <c r="I93" i="9"/>
  <c r="H93" i="9"/>
  <c r="G93" i="9"/>
  <c r="F93" i="9"/>
  <c r="E93" i="9"/>
  <c r="D93" i="9"/>
  <c r="C93" i="9"/>
  <c r="B93" i="9"/>
  <c r="M92" i="9"/>
  <c r="N92" i="9" s="1"/>
  <c r="L92" i="9"/>
  <c r="K92" i="9"/>
  <c r="J92" i="9"/>
  <c r="I92" i="9"/>
  <c r="H92" i="9"/>
  <c r="G92" i="9"/>
  <c r="F92" i="9"/>
  <c r="E92" i="9"/>
  <c r="D92" i="9"/>
  <c r="C92" i="9"/>
  <c r="B92" i="9"/>
  <c r="M91" i="9"/>
  <c r="N91" i="9" s="1"/>
  <c r="L91" i="9"/>
  <c r="K91" i="9"/>
  <c r="J91" i="9"/>
  <c r="I91" i="9"/>
  <c r="H91" i="9"/>
  <c r="G91" i="9"/>
  <c r="F91" i="9"/>
  <c r="E91" i="9"/>
  <c r="D91" i="9"/>
  <c r="C91" i="9"/>
  <c r="B91" i="9"/>
  <c r="M90" i="9"/>
  <c r="N90" i="9" s="1"/>
  <c r="L90" i="9"/>
  <c r="K90" i="9"/>
  <c r="J90" i="9"/>
  <c r="I90" i="9"/>
  <c r="H90" i="9"/>
  <c r="G90" i="9"/>
  <c r="F90" i="9"/>
  <c r="E90" i="9"/>
  <c r="D90" i="9"/>
  <c r="C90" i="9"/>
  <c r="B90" i="9"/>
  <c r="M89" i="9"/>
  <c r="N89" i="9" s="1"/>
  <c r="L89" i="9"/>
  <c r="K89" i="9"/>
  <c r="J89" i="9"/>
  <c r="I89" i="9"/>
  <c r="H89" i="9"/>
  <c r="G89" i="9"/>
  <c r="F89" i="9"/>
  <c r="E89" i="9"/>
  <c r="D89" i="9"/>
  <c r="C89" i="9"/>
  <c r="B89" i="9"/>
  <c r="M88" i="9"/>
  <c r="N88" i="9" s="1"/>
  <c r="L88" i="9"/>
  <c r="K88" i="9"/>
  <c r="J88" i="9"/>
  <c r="I88" i="9"/>
  <c r="H88" i="9"/>
  <c r="G88" i="9"/>
  <c r="F88" i="9"/>
  <c r="E88" i="9"/>
  <c r="D88" i="9"/>
  <c r="C88" i="9"/>
  <c r="B88" i="9"/>
  <c r="M87" i="9"/>
  <c r="N87" i="9" s="1"/>
  <c r="L87" i="9"/>
  <c r="K87" i="9"/>
  <c r="J87" i="9"/>
  <c r="I87" i="9"/>
  <c r="H87" i="9"/>
  <c r="G87" i="9"/>
  <c r="F87" i="9"/>
  <c r="E87" i="9"/>
  <c r="D87" i="9"/>
  <c r="C87" i="9"/>
  <c r="B87" i="9"/>
  <c r="M86" i="9"/>
  <c r="N86" i="9" s="1"/>
  <c r="L86" i="9"/>
  <c r="K86" i="9"/>
  <c r="J86" i="9"/>
  <c r="I86" i="9"/>
  <c r="H86" i="9"/>
  <c r="G86" i="9"/>
  <c r="F86" i="9"/>
  <c r="E86" i="9"/>
  <c r="D86" i="9"/>
  <c r="C86" i="9"/>
  <c r="B86" i="9"/>
  <c r="M85" i="9"/>
  <c r="N85" i="9" s="1"/>
  <c r="L85" i="9"/>
  <c r="K85" i="9"/>
  <c r="J85" i="9"/>
  <c r="I85" i="9"/>
  <c r="H85" i="9"/>
  <c r="G85" i="9"/>
  <c r="F85" i="9"/>
  <c r="E85" i="9"/>
  <c r="D85" i="9"/>
  <c r="C85" i="9"/>
  <c r="B85" i="9"/>
  <c r="M84" i="9"/>
  <c r="N84" i="9" s="1"/>
  <c r="L84" i="9"/>
  <c r="K84" i="9"/>
  <c r="J84" i="9"/>
  <c r="I84" i="9"/>
  <c r="H84" i="9"/>
  <c r="G84" i="9"/>
  <c r="F84" i="9"/>
  <c r="E84" i="9"/>
  <c r="D84" i="9"/>
  <c r="C84" i="9"/>
  <c r="B84" i="9"/>
  <c r="M83" i="9"/>
  <c r="N83" i="9" s="1"/>
  <c r="L83" i="9"/>
  <c r="K83" i="9"/>
  <c r="J83" i="9"/>
  <c r="I83" i="9"/>
  <c r="H83" i="9"/>
  <c r="G83" i="9"/>
  <c r="F83" i="9"/>
  <c r="E83" i="9"/>
  <c r="D83" i="9"/>
  <c r="C83" i="9"/>
  <c r="B83" i="9"/>
  <c r="M82" i="9"/>
  <c r="N82" i="9" s="1"/>
  <c r="L82" i="9"/>
  <c r="K82" i="9"/>
  <c r="J82" i="9"/>
  <c r="I82" i="9"/>
  <c r="H82" i="9"/>
  <c r="G82" i="9"/>
  <c r="F82" i="9"/>
  <c r="E82" i="9"/>
  <c r="D82" i="9"/>
  <c r="C82" i="9"/>
  <c r="B82" i="9"/>
  <c r="M81" i="9"/>
  <c r="N81" i="9" s="1"/>
  <c r="L81" i="9"/>
  <c r="K81" i="9"/>
  <c r="J81" i="9"/>
  <c r="I81" i="9"/>
  <c r="H81" i="9"/>
  <c r="G81" i="9"/>
  <c r="F81" i="9"/>
  <c r="E81" i="9"/>
  <c r="D81" i="9"/>
  <c r="C81" i="9"/>
  <c r="B81" i="9"/>
  <c r="M80" i="9"/>
  <c r="N80" i="9" s="1"/>
  <c r="L80" i="9"/>
  <c r="K80" i="9"/>
  <c r="J80" i="9"/>
  <c r="I80" i="9"/>
  <c r="H80" i="9"/>
  <c r="G80" i="9"/>
  <c r="F80" i="9"/>
  <c r="E80" i="9"/>
  <c r="D80" i="9"/>
  <c r="C80" i="9"/>
  <c r="B80" i="9"/>
  <c r="M79" i="9"/>
  <c r="N79" i="9" s="1"/>
  <c r="L79" i="9"/>
  <c r="K79" i="9"/>
  <c r="J79" i="9"/>
  <c r="I79" i="9"/>
  <c r="H79" i="9"/>
  <c r="G79" i="9"/>
  <c r="F79" i="9"/>
  <c r="E79" i="9"/>
  <c r="D79" i="9"/>
  <c r="C79" i="9"/>
  <c r="B79" i="9"/>
  <c r="M78" i="9"/>
  <c r="N78" i="9" s="1"/>
  <c r="L78" i="9"/>
  <c r="K78" i="9"/>
  <c r="J78" i="9"/>
  <c r="I78" i="9"/>
  <c r="H78" i="9"/>
  <c r="G78" i="9"/>
  <c r="F78" i="9"/>
  <c r="E78" i="9"/>
  <c r="D78" i="9"/>
  <c r="C78" i="9"/>
  <c r="B78" i="9"/>
  <c r="M77" i="9"/>
  <c r="N77" i="9" s="1"/>
  <c r="L77" i="9"/>
  <c r="K77" i="9"/>
  <c r="J77" i="9"/>
  <c r="I77" i="9"/>
  <c r="H77" i="9"/>
  <c r="G77" i="9"/>
  <c r="F77" i="9"/>
  <c r="E77" i="9"/>
  <c r="D77" i="9"/>
  <c r="C77" i="9"/>
  <c r="B77" i="9"/>
  <c r="M76" i="9"/>
  <c r="N76" i="9" s="1"/>
  <c r="L76" i="9"/>
  <c r="K76" i="9"/>
  <c r="J76" i="9"/>
  <c r="I76" i="9"/>
  <c r="H76" i="9"/>
  <c r="G76" i="9"/>
  <c r="F76" i="9"/>
  <c r="E76" i="9"/>
  <c r="D76" i="9"/>
  <c r="C76" i="9"/>
  <c r="B76" i="9"/>
  <c r="M75" i="9"/>
  <c r="N75" i="9" s="1"/>
  <c r="L75" i="9"/>
  <c r="K75" i="9"/>
  <c r="J75" i="9"/>
  <c r="I75" i="9"/>
  <c r="H75" i="9"/>
  <c r="G75" i="9"/>
  <c r="F75" i="9"/>
  <c r="E75" i="9"/>
  <c r="D75" i="9"/>
  <c r="C75" i="9"/>
  <c r="B75" i="9"/>
  <c r="M74" i="9"/>
  <c r="N74" i="9" s="1"/>
  <c r="L74" i="9"/>
  <c r="K74" i="9"/>
  <c r="J74" i="9"/>
  <c r="I74" i="9"/>
  <c r="H74" i="9"/>
  <c r="G74" i="9"/>
  <c r="F74" i="9"/>
  <c r="E74" i="9"/>
  <c r="D74" i="9"/>
  <c r="C74" i="9"/>
  <c r="B74" i="9"/>
  <c r="M73" i="9"/>
  <c r="N73" i="9" s="1"/>
  <c r="L73" i="9"/>
  <c r="K73" i="9"/>
  <c r="J73" i="9"/>
  <c r="I73" i="9"/>
  <c r="H73" i="9"/>
  <c r="G73" i="9"/>
  <c r="F73" i="9"/>
  <c r="E73" i="9"/>
  <c r="D73" i="9"/>
  <c r="C73" i="9"/>
  <c r="B73" i="9"/>
  <c r="M72" i="9"/>
  <c r="N72" i="9" s="1"/>
  <c r="L72" i="9"/>
  <c r="K72" i="9"/>
  <c r="J72" i="9"/>
  <c r="I72" i="9"/>
  <c r="H72" i="9"/>
  <c r="G72" i="9"/>
  <c r="F72" i="9"/>
  <c r="E72" i="9"/>
  <c r="D72" i="9"/>
  <c r="C72" i="9"/>
  <c r="B72" i="9"/>
  <c r="M71" i="9"/>
  <c r="N71" i="9" s="1"/>
  <c r="L71" i="9"/>
  <c r="K71" i="9"/>
  <c r="J71" i="9"/>
  <c r="I71" i="9"/>
  <c r="H71" i="9"/>
  <c r="G71" i="9"/>
  <c r="F71" i="9"/>
  <c r="E71" i="9"/>
  <c r="D71" i="9"/>
  <c r="C71" i="9"/>
  <c r="B71" i="9"/>
  <c r="M70" i="9"/>
  <c r="N70" i="9" s="1"/>
  <c r="L70" i="9"/>
  <c r="K70" i="9"/>
  <c r="J70" i="9"/>
  <c r="I70" i="9"/>
  <c r="H70" i="9"/>
  <c r="G70" i="9"/>
  <c r="F70" i="9"/>
  <c r="E70" i="9"/>
  <c r="D70" i="9"/>
  <c r="C70" i="9"/>
  <c r="B70" i="9"/>
  <c r="P69" i="9"/>
  <c r="Q69" i="9" s="1"/>
  <c r="R69" i="9" s="1"/>
  <c r="L69" i="9"/>
  <c r="K69" i="9"/>
  <c r="J69" i="9"/>
  <c r="I69" i="9"/>
  <c r="H69" i="9"/>
  <c r="G69" i="9"/>
  <c r="F69" i="9"/>
  <c r="E69" i="9"/>
  <c r="D69" i="9"/>
  <c r="C69" i="9"/>
  <c r="P68" i="9"/>
  <c r="Q68" i="9" s="1"/>
  <c r="R68" i="9" s="1"/>
  <c r="L68" i="9"/>
  <c r="K68" i="9"/>
  <c r="J68" i="9"/>
  <c r="P67" i="9"/>
  <c r="Q67" i="9" s="1"/>
  <c r="R67" i="9" s="1"/>
  <c r="L67" i="9"/>
  <c r="K67" i="9"/>
  <c r="J67" i="9"/>
  <c r="P66" i="9"/>
  <c r="Q66" i="9" s="1"/>
  <c r="R66" i="9" s="1"/>
  <c r="L66" i="9"/>
  <c r="K66" i="9"/>
  <c r="J66" i="9"/>
  <c r="P65" i="9"/>
  <c r="Q65" i="9" s="1"/>
  <c r="R65" i="9" s="1"/>
  <c r="L65" i="9"/>
  <c r="K65" i="9"/>
  <c r="J65" i="9"/>
  <c r="P64" i="9"/>
  <c r="Q64" i="9" s="1"/>
  <c r="R64" i="9" s="1"/>
  <c r="L64" i="9"/>
  <c r="K64" i="9"/>
  <c r="J64" i="9"/>
  <c r="P63" i="9"/>
  <c r="Q63" i="9" s="1"/>
  <c r="R63" i="9" s="1"/>
  <c r="L63" i="9"/>
  <c r="K63" i="9"/>
  <c r="J63" i="9"/>
  <c r="P62" i="9"/>
  <c r="Q62" i="9" s="1"/>
  <c r="R62" i="9" s="1"/>
  <c r="L62" i="9"/>
  <c r="K62" i="9"/>
  <c r="J62" i="9"/>
  <c r="P61" i="9"/>
  <c r="Q61" i="9" s="1"/>
  <c r="R61" i="9" s="1"/>
  <c r="L61" i="9"/>
  <c r="K61" i="9"/>
  <c r="J61" i="9"/>
  <c r="P60" i="9"/>
  <c r="Q60" i="9" s="1"/>
  <c r="R60" i="9" s="1"/>
  <c r="L60" i="9"/>
  <c r="K60" i="9"/>
  <c r="J60" i="9"/>
  <c r="P59" i="9"/>
  <c r="Q59" i="9" s="1"/>
  <c r="R59" i="9" s="1"/>
  <c r="L59" i="9"/>
  <c r="K59" i="9"/>
  <c r="J59" i="9"/>
  <c r="P58" i="9"/>
  <c r="Q58" i="9" s="1"/>
  <c r="R58" i="9" s="1"/>
  <c r="L58" i="9"/>
  <c r="K58" i="9"/>
  <c r="J58" i="9"/>
  <c r="P57" i="9"/>
  <c r="Q57" i="9" s="1"/>
  <c r="R57" i="9" s="1"/>
  <c r="L57" i="9"/>
  <c r="K57" i="9"/>
  <c r="J57" i="9"/>
  <c r="P56" i="9"/>
  <c r="Q56" i="9" s="1"/>
  <c r="R56" i="9" s="1"/>
  <c r="L56" i="9"/>
  <c r="K56" i="9"/>
  <c r="J56" i="9"/>
  <c r="P55" i="9"/>
  <c r="Q55" i="9" s="1"/>
  <c r="R55" i="9" s="1"/>
  <c r="L55" i="9"/>
  <c r="K55" i="9"/>
  <c r="J55" i="9"/>
  <c r="P54" i="9"/>
  <c r="Q54" i="9" s="1"/>
  <c r="R54" i="9" s="1"/>
  <c r="L54" i="9"/>
  <c r="K54" i="9"/>
  <c r="J54" i="9"/>
  <c r="P53" i="9"/>
  <c r="Q53" i="9" s="1"/>
  <c r="R53" i="9" s="1"/>
  <c r="L53" i="9"/>
  <c r="K53" i="9"/>
  <c r="J53" i="9"/>
  <c r="P52" i="9"/>
  <c r="Q52" i="9" s="1"/>
  <c r="R52" i="9" s="1"/>
  <c r="L52" i="9"/>
  <c r="K52" i="9"/>
  <c r="J52" i="9"/>
  <c r="P51" i="9"/>
  <c r="Q51" i="9" s="1"/>
  <c r="R51" i="9" s="1"/>
  <c r="L51" i="9"/>
  <c r="K51" i="9"/>
  <c r="J51" i="9"/>
  <c r="P50" i="9"/>
  <c r="Q50" i="9" s="1"/>
  <c r="R50" i="9" s="1"/>
  <c r="L50" i="9"/>
  <c r="K50" i="9"/>
  <c r="J50" i="9"/>
  <c r="P49" i="9"/>
  <c r="Q49" i="9" s="1"/>
  <c r="R49" i="9" s="1"/>
  <c r="L49" i="9"/>
  <c r="K49" i="9"/>
  <c r="J49" i="9"/>
  <c r="P48" i="9"/>
  <c r="Q48" i="9" s="1"/>
  <c r="R48" i="9" s="1"/>
  <c r="L48" i="9"/>
  <c r="K48" i="9"/>
  <c r="J48" i="9"/>
  <c r="P47" i="9"/>
  <c r="Q47" i="9" s="1"/>
  <c r="R47" i="9" s="1"/>
  <c r="L47" i="9"/>
  <c r="K47" i="9"/>
  <c r="J47" i="9"/>
  <c r="P46" i="9"/>
  <c r="Q46" i="9" s="1"/>
  <c r="R46" i="9" s="1"/>
  <c r="L46" i="9"/>
  <c r="K46" i="9"/>
  <c r="J46" i="9"/>
  <c r="P45" i="9"/>
  <c r="Q45" i="9" s="1"/>
  <c r="R45" i="9" s="1"/>
  <c r="L45" i="9"/>
  <c r="K45" i="9"/>
  <c r="J45" i="9"/>
  <c r="P44" i="9"/>
  <c r="Q44" i="9" s="1"/>
  <c r="R44" i="9" s="1"/>
  <c r="L44" i="9"/>
  <c r="K44" i="9"/>
  <c r="J44" i="9"/>
  <c r="P43" i="9"/>
  <c r="Q43" i="9" s="1"/>
  <c r="R43" i="9" s="1"/>
  <c r="L43" i="9"/>
  <c r="K43" i="9"/>
  <c r="J43" i="9"/>
  <c r="P42" i="9"/>
  <c r="Q42" i="9" s="1"/>
  <c r="R42" i="9" s="1"/>
  <c r="L42" i="9"/>
  <c r="K42" i="9"/>
  <c r="J42" i="9"/>
  <c r="P41" i="9"/>
  <c r="Q41" i="9" s="1"/>
  <c r="R41" i="9" s="1"/>
  <c r="L41" i="9"/>
  <c r="K41" i="9"/>
  <c r="J41" i="9"/>
  <c r="P40" i="9"/>
  <c r="Q40" i="9" s="1"/>
  <c r="R40" i="9" s="1"/>
  <c r="L40" i="9"/>
  <c r="K40" i="9"/>
  <c r="J40" i="9"/>
  <c r="P39" i="9"/>
  <c r="Q39" i="9" s="1"/>
  <c r="R39" i="9" s="1"/>
  <c r="L39" i="9"/>
  <c r="K39" i="9"/>
  <c r="J39" i="9"/>
  <c r="P38" i="9"/>
  <c r="Q38" i="9" s="1"/>
  <c r="R38" i="9" s="1"/>
  <c r="L38" i="9"/>
  <c r="K38" i="9"/>
  <c r="J38" i="9"/>
  <c r="P37" i="9"/>
  <c r="Q37" i="9" s="1"/>
  <c r="R37" i="9" s="1"/>
  <c r="L37" i="9"/>
  <c r="K37" i="9"/>
  <c r="J37" i="9"/>
  <c r="P36" i="9"/>
  <c r="Q36" i="9" s="1"/>
  <c r="R36" i="9" s="1"/>
  <c r="L36" i="9"/>
  <c r="K36" i="9"/>
  <c r="J36" i="9"/>
  <c r="P35" i="9"/>
  <c r="Q35" i="9" s="1"/>
  <c r="R35" i="9" s="1"/>
  <c r="L35" i="9"/>
  <c r="K35" i="9"/>
  <c r="J35" i="9"/>
  <c r="P34" i="9"/>
  <c r="Q34" i="9" s="1"/>
  <c r="R34" i="9" s="1"/>
  <c r="L34" i="9"/>
  <c r="K34" i="9"/>
  <c r="J34" i="9"/>
  <c r="P33" i="9"/>
  <c r="Q33" i="9" s="1"/>
  <c r="R33" i="9" s="1"/>
  <c r="L33" i="9"/>
  <c r="K33" i="9"/>
  <c r="J33" i="9"/>
  <c r="P32" i="9"/>
  <c r="Q32" i="9" s="1"/>
  <c r="R32" i="9" s="1"/>
  <c r="L32" i="9"/>
  <c r="K32" i="9"/>
  <c r="J32" i="9"/>
  <c r="B32" i="9"/>
  <c r="P31" i="9"/>
  <c r="Q31" i="9" s="1"/>
  <c r="R31" i="9" s="1"/>
  <c r="L31" i="9"/>
  <c r="K31" i="9"/>
  <c r="J31" i="9"/>
  <c r="B31" i="9"/>
  <c r="P30" i="9"/>
  <c r="Q30" i="9" s="1"/>
  <c r="R30" i="9" s="1"/>
  <c r="L30" i="9"/>
  <c r="K30" i="9"/>
  <c r="J30" i="9"/>
  <c r="B30" i="9"/>
  <c r="P29" i="9"/>
  <c r="Q29" i="9" s="1"/>
  <c r="R29" i="9" s="1"/>
  <c r="L29" i="9"/>
  <c r="K29" i="9"/>
  <c r="J29" i="9"/>
  <c r="B29" i="9"/>
  <c r="B28" i="9"/>
  <c r="B27" i="9"/>
  <c r="B26" i="9"/>
  <c r="B25" i="9"/>
  <c r="B24" i="9"/>
  <c r="B23" i="9"/>
  <c r="B22" i="9"/>
  <c r="I21" i="9"/>
  <c r="H21" i="9"/>
  <c r="G21" i="9"/>
  <c r="F21" i="9"/>
  <c r="E21" i="9"/>
  <c r="D21" i="9"/>
  <c r="C21" i="9"/>
  <c r="B21" i="9"/>
  <c r="I20" i="9"/>
  <c r="H20" i="9"/>
  <c r="G20" i="9"/>
  <c r="F20" i="9"/>
  <c r="E20" i="9"/>
  <c r="D20" i="9"/>
  <c r="C20" i="9"/>
  <c r="B20" i="9"/>
  <c r="I19" i="9"/>
  <c r="H19" i="9"/>
  <c r="G19" i="9"/>
  <c r="F19" i="9"/>
  <c r="E19" i="9"/>
  <c r="D19" i="9"/>
  <c r="C19" i="9"/>
  <c r="B19" i="9"/>
  <c r="I18" i="9"/>
  <c r="H18" i="9"/>
  <c r="G18" i="9"/>
  <c r="F18" i="9"/>
  <c r="E18" i="9"/>
  <c r="D18" i="9"/>
  <c r="C18" i="9"/>
  <c r="B18" i="9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A2" i="9"/>
  <c r="B94" i="8"/>
  <c r="E85" i="8"/>
  <c r="B85" i="8"/>
  <c r="B54" i="8"/>
  <c r="E53" i="8"/>
  <c r="C22" i="8"/>
  <c r="C17" i="8"/>
  <c r="C16" i="8"/>
  <c r="C15" i="8"/>
  <c r="C14" i="8"/>
  <c r="C13" i="8"/>
  <c r="B76" i="7"/>
  <c r="E67" i="7"/>
  <c r="B67" i="7"/>
  <c r="B36" i="7"/>
  <c r="E35" i="7"/>
  <c r="C30" i="7"/>
  <c r="C29" i="7"/>
  <c r="C28" i="7"/>
  <c r="C27" i="7"/>
  <c r="C26" i="7"/>
  <c r="C25" i="7"/>
  <c r="C24" i="7"/>
  <c r="C23" i="7"/>
  <c r="C22" i="7"/>
  <c r="C17" i="7"/>
  <c r="C16" i="7"/>
  <c r="C15" i="7"/>
  <c r="C14" i="7"/>
  <c r="C13" i="7"/>
  <c r="K8" i="5"/>
  <c r="O8" i="5"/>
  <c r="K9" i="5"/>
  <c r="M9" i="5"/>
  <c r="O9" i="5"/>
  <c r="K10" i="5"/>
  <c r="M10" i="5"/>
  <c r="O10" i="5"/>
  <c r="K11" i="5"/>
  <c r="M11" i="5"/>
  <c r="O11" i="5"/>
  <c r="K12" i="5"/>
  <c r="M12" i="5"/>
  <c r="O12" i="5"/>
  <c r="K13" i="5"/>
  <c r="M13" i="5"/>
  <c r="O13" i="5"/>
  <c r="K14" i="5"/>
  <c r="O14" i="5"/>
  <c r="K15" i="5"/>
  <c r="M15" i="5"/>
  <c r="O15" i="5"/>
  <c r="K16" i="5"/>
  <c r="M16" i="5"/>
  <c r="O16" i="5"/>
  <c r="K17" i="5"/>
  <c r="M17" i="5"/>
  <c r="O17" i="5"/>
  <c r="K18" i="5"/>
  <c r="M18" i="5"/>
  <c r="O18" i="5"/>
  <c r="K19" i="5"/>
  <c r="M19" i="5"/>
  <c r="O19" i="5"/>
  <c r="K20" i="5"/>
  <c r="M20" i="5"/>
  <c r="O20" i="5"/>
  <c r="K21" i="5"/>
  <c r="M21" i="5"/>
  <c r="O21" i="5"/>
  <c r="K22" i="5"/>
  <c r="M22" i="5"/>
  <c r="O22" i="5"/>
  <c r="K23" i="5"/>
  <c r="M23" i="5"/>
  <c r="O23" i="5"/>
  <c r="K24" i="5"/>
  <c r="M24" i="5"/>
  <c r="O24" i="5"/>
  <c r="K25" i="5"/>
  <c r="M25" i="5"/>
  <c r="O25" i="5"/>
  <c r="P114" i="6"/>
  <c r="Q114" i="6" s="1"/>
  <c r="O114" i="6"/>
  <c r="M114" i="6"/>
  <c r="K114" i="6"/>
  <c r="I114" i="6"/>
  <c r="H114" i="6"/>
  <c r="G114" i="6"/>
  <c r="F114" i="6"/>
  <c r="E114" i="6"/>
  <c r="D114" i="6"/>
  <c r="C114" i="6"/>
  <c r="B114" i="6"/>
  <c r="P113" i="6"/>
  <c r="Q113" i="6" s="1"/>
  <c r="O113" i="6"/>
  <c r="M113" i="6"/>
  <c r="K113" i="6"/>
  <c r="I113" i="6"/>
  <c r="H113" i="6"/>
  <c r="G113" i="6"/>
  <c r="F113" i="6"/>
  <c r="E113" i="6"/>
  <c r="D113" i="6"/>
  <c r="C113" i="6"/>
  <c r="B113" i="6"/>
  <c r="P112" i="6"/>
  <c r="Q112" i="6" s="1"/>
  <c r="O112" i="6"/>
  <c r="M112" i="6"/>
  <c r="K112" i="6"/>
  <c r="I112" i="6"/>
  <c r="H112" i="6"/>
  <c r="G112" i="6"/>
  <c r="F112" i="6"/>
  <c r="E112" i="6"/>
  <c r="D112" i="6"/>
  <c r="C112" i="6"/>
  <c r="B112" i="6"/>
  <c r="Q111" i="6"/>
  <c r="P111" i="6"/>
  <c r="O111" i="6"/>
  <c r="M111" i="6"/>
  <c r="K111" i="6"/>
  <c r="R111" i="6" s="1"/>
  <c r="S111" i="6" s="1"/>
  <c r="U111" i="6" s="1"/>
  <c r="I111" i="6"/>
  <c r="H111" i="6"/>
  <c r="G111" i="6"/>
  <c r="F111" i="6"/>
  <c r="E111" i="6"/>
  <c r="D111" i="6"/>
  <c r="C111" i="6"/>
  <c r="B111" i="6"/>
  <c r="P110" i="6"/>
  <c r="Q110" i="6" s="1"/>
  <c r="O110" i="6"/>
  <c r="M110" i="6"/>
  <c r="K110" i="6"/>
  <c r="I110" i="6"/>
  <c r="H110" i="6"/>
  <c r="G110" i="6"/>
  <c r="F110" i="6"/>
  <c r="E110" i="6"/>
  <c r="D110" i="6"/>
  <c r="C110" i="6"/>
  <c r="B110" i="6"/>
  <c r="P109" i="6"/>
  <c r="Q109" i="6" s="1"/>
  <c r="O109" i="6"/>
  <c r="M109" i="6"/>
  <c r="K109" i="6"/>
  <c r="I109" i="6"/>
  <c r="H109" i="6"/>
  <c r="G109" i="6"/>
  <c r="F109" i="6"/>
  <c r="E109" i="6"/>
  <c r="D109" i="6"/>
  <c r="C109" i="6"/>
  <c r="B109" i="6"/>
  <c r="P108" i="6"/>
  <c r="Q108" i="6" s="1"/>
  <c r="O108" i="6"/>
  <c r="M108" i="6"/>
  <c r="K108" i="6"/>
  <c r="I108" i="6"/>
  <c r="H108" i="6"/>
  <c r="G108" i="6"/>
  <c r="F108" i="6"/>
  <c r="E108" i="6"/>
  <c r="D108" i="6"/>
  <c r="C108" i="6"/>
  <c r="B108" i="6"/>
  <c r="P107" i="6"/>
  <c r="Q107" i="6" s="1"/>
  <c r="O107" i="6"/>
  <c r="M107" i="6"/>
  <c r="K107" i="6"/>
  <c r="I107" i="6"/>
  <c r="H107" i="6"/>
  <c r="G107" i="6"/>
  <c r="F107" i="6"/>
  <c r="E107" i="6"/>
  <c r="D107" i="6"/>
  <c r="C107" i="6"/>
  <c r="B107" i="6"/>
  <c r="P106" i="6"/>
  <c r="Q106" i="6" s="1"/>
  <c r="O106" i="6"/>
  <c r="M106" i="6"/>
  <c r="K106" i="6"/>
  <c r="I106" i="6"/>
  <c r="H106" i="6"/>
  <c r="G106" i="6"/>
  <c r="F106" i="6"/>
  <c r="E106" i="6"/>
  <c r="D106" i="6"/>
  <c r="C106" i="6"/>
  <c r="B106" i="6"/>
  <c r="P105" i="6"/>
  <c r="Q105" i="6" s="1"/>
  <c r="O105" i="6"/>
  <c r="M105" i="6"/>
  <c r="K105" i="6"/>
  <c r="I105" i="6"/>
  <c r="H105" i="6"/>
  <c r="G105" i="6"/>
  <c r="F105" i="6"/>
  <c r="E105" i="6"/>
  <c r="D105" i="6"/>
  <c r="C105" i="6"/>
  <c r="B105" i="6"/>
  <c r="P104" i="6"/>
  <c r="Q104" i="6" s="1"/>
  <c r="O104" i="6"/>
  <c r="M104" i="6"/>
  <c r="K104" i="6"/>
  <c r="I104" i="6"/>
  <c r="H104" i="6"/>
  <c r="G104" i="6"/>
  <c r="F104" i="6"/>
  <c r="E104" i="6"/>
  <c r="D104" i="6"/>
  <c r="C104" i="6"/>
  <c r="B104" i="6"/>
  <c r="P103" i="6"/>
  <c r="Q103" i="6" s="1"/>
  <c r="O103" i="6"/>
  <c r="M103" i="6"/>
  <c r="K103" i="6"/>
  <c r="I103" i="6"/>
  <c r="H103" i="6"/>
  <c r="G103" i="6"/>
  <c r="F103" i="6"/>
  <c r="E103" i="6"/>
  <c r="D103" i="6"/>
  <c r="C103" i="6"/>
  <c r="B103" i="6"/>
  <c r="P102" i="6"/>
  <c r="Q102" i="6" s="1"/>
  <c r="O102" i="6"/>
  <c r="M102" i="6"/>
  <c r="K102" i="6"/>
  <c r="I102" i="6"/>
  <c r="H102" i="6"/>
  <c r="G102" i="6"/>
  <c r="F102" i="6"/>
  <c r="E102" i="6"/>
  <c r="D102" i="6"/>
  <c r="C102" i="6"/>
  <c r="B102" i="6"/>
  <c r="P101" i="6"/>
  <c r="Q101" i="6" s="1"/>
  <c r="O101" i="6"/>
  <c r="M101" i="6"/>
  <c r="K101" i="6"/>
  <c r="I101" i="6"/>
  <c r="H101" i="6"/>
  <c r="G101" i="6"/>
  <c r="F101" i="6"/>
  <c r="E101" i="6"/>
  <c r="D101" i="6"/>
  <c r="C101" i="6"/>
  <c r="B101" i="6"/>
  <c r="P100" i="6"/>
  <c r="Q100" i="6" s="1"/>
  <c r="O100" i="6"/>
  <c r="M100" i="6"/>
  <c r="K100" i="6"/>
  <c r="I100" i="6"/>
  <c r="H100" i="6"/>
  <c r="G100" i="6"/>
  <c r="F100" i="6"/>
  <c r="E100" i="6"/>
  <c r="D100" i="6"/>
  <c r="C100" i="6"/>
  <c r="B100" i="6"/>
  <c r="P99" i="6"/>
  <c r="Q99" i="6" s="1"/>
  <c r="O99" i="6"/>
  <c r="M99" i="6"/>
  <c r="K99" i="6"/>
  <c r="I99" i="6"/>
  <c r="H99" i="6"/>
  <c r="G99" i="6"/>
  <c r="F99" i="6"/>
  <c r="E99" i="6"/>
  <c r="D99" i="6"/>
  <c r="C99" i="6"/>
  <c r="B99" i="6"/>
  <c r="P98" i="6"/>
  <c r="Q98" i="6" s="1"/>
  <c r="O98" i="6"/>
  <c r="M98" i="6"/>
  <c r="K98" i="6"/>
  <c r="I98" i="6"/>
  <c r="H98" i="6"/>
  <c r="G98" i="6"/>
  <c r="F98" i="6"/>
  <c r="E98" i="6"/>
  <c r="D98" i="6"/>
  <c r="C98" i="6"/>
  <c r="B98" i="6"/>
  <c r="P97" i="6"/>
  <c r="Q97" i="6" s="1"/>
  <c r="O97" i="6"/>
  <c r="M97" i="6"/>
  <c r="K97" i="6"/>
  <c r="I97" i="6"/>
  <c r="H97" i="6"/>
  <c r="G97" i="6"/>
  <c r="F97" i="6"/>
  <c r="E97" i="6"/>
  <c r="D97" i="6"/>
  <c r="C97" i="6"/>
  <c r="B97" i="6"/>
  <c r="P96" i="6"/>
  <c r="Q96" i="6" s="1"/>
  <c r="O96" i="6"/>
  <c r="M96" i="6"/>
  <c r="K96" i="6"/>
  <c r="I96" i="6"/>
  <c r="H96" i="6"/>
  <c r="G96" i="6"/>
  <c r="F96" i="6"/>
  <c r="E96" i="6"/>
  <c r="D96" i="6"/>
  <c r="C96" i="6"/>
  <c r="B96" i="6"/>
  <c r="Q95" i="6"/>
  <c r="P95" i="6"/>
  <c r="O95" i="6"/>
  <c r="M95" i="6"/>
  <c r="K95" i="6"/>
  <c r="R95" i="6" s="1"/>
  <c r="S95" i="6" s="1"/>
  <c r="U95" i="6" s="1"/>
  <c r="I95" i="6"/>
  <c r="H95" i="6"/>
  <c r="G95" i="6"/>
  <c r="F95" i="6"/>
  <c r="E95" i="6"/>
  <c r="D95" i="6"/>
  <c r="C95" i="6"/>
  <c r="B95" i="6"/>
  <c r="P94" i="6"/>
  <c r="Q94" i="6" s="1"/>
  <c r="O94" i="6"/>
  <c r="M94" i="6"/>
  <c r="K94" i="6"/>
  <c r="I94" i="6"/>
  <c r="H94" i="6"/>
  <c r="G94" i="6"/>
  <c r="F94" i="6"/>
  <c r="E94" i="6"/>
  <c r="D94" i="6"/>
  <c r="C94" i="6"/>
  <c r="B94" i="6"/>
  <c r="P93" i="6"/>
  <c r="Q93" i="6" s="1"/>
  <c r="O93" i="6"/>
  <c r="M93" i="6"/>
  <c r="K93" i="6"/>
  <c r="I93" i="6"/>
  <c r="H93" i="6"/>
  <c r="G93" i="6"/>
  <c r="F93" i="6"/>
  <c r="E93" i="6"/>
  <c r="D93" i="6"/>
  <c r="C93" i="6"/>
  <c r="B93" i="6"/>
  <c r="P92" i="6"/>
  <c r="Q92" i="6" s="1"/>
  <c r="O92" i="6"/>
  <c r="M92" i="6"/>
  <c r="K92" i="6"/>
  <c r="I92" i="6"/>
  <c r="H92" i="6"/>
  <c r="G92" i="6"/>
  <c r="F92" i="6"/>
  <c r="E92" i="6"/>
  <c r="D92" i="6"/>
  <c r="C92" i="6"/>
  <c r="B92" i="6"/>
  <c r="P91" i="6"/>
  <c r="Q91" i="6" s="1"/>
  <c r="O91" i="6"/>
  <c r="M91" i="6"/>
  <c r="K91" i="6"/>
  <c r="I91" i="6"/>
  <c r="H91" i="6"/>
  <c r="G91" i="6"/>
  <c r="F91" i="6"/>
  <c r="E91" i="6"/>
  <c r="D91" i="6"/>
  <c r="C91" i="6"/>
  <c r="B91" i="6"/>
  <c r="P90" i="6"/>
  <c r="Q90" i="6" s="1"/>
  <c r="O90" i="6"/>
  <c r="M90" i="6"/>
  <c r="K90" i="6"/>
  <c r="I90" i="6"/>
  <c r="H90" i="6"/>
  <c r="G90" i="6"/>
  <c r="F90" i="6"/>
  <c r="E90" i="6"/>
  <c r="D90" i="6"/>
  <c r="C90" i="6"/>
  <c r="B90" i="6"/>
  <c r="P89" i="6"/>
  <c r="Q89" i="6" s="1"/>
  <c r="O89" i="6"/>
  <c r="M89" i="6"/>
  <c r="K89" i="6"/>
  <c r="I89" i="6"/>
  <c r="H89" i="6"/>
  <c r="G89" i="6"/>
  <c r="F89" i="6"/>
  <c r="E89" i="6"/>
  <c r="D89" i="6"/>
  <c r="C89" i="6"/>
  <c r="B89" i="6"/>
  <c r="P88" i="6"/>
  <c r="Q88" i="6" s="1"/>
  <c r="O88" i="6"/>
  <c r="M88" i="6"/>
  <c r="K88" i="6"/>
  <c r="I88" i="6"/>
  <c r="H88" i="6"/>
  <c r="G88" i="6"/>
  <c r="F88" i="6"/>
  <c r="E88" i="6"/>
  <c r="D88" i="6"/>
  <c r="C88" i="6"/>
  <c r="B88" i="6"/>
  <c r="P87" i="6"/>
  <c r="Q87" i="6" s="1"/>
  <c r="O87" i="6"/>
  <c r="M87" i="6"/>
  <c r="K87" i="6"/>
  <c r="I87" i="6"/>
  <c r="H87" i="6"/>
  <c r="G87" i="6"/>
  <c r="F87" i="6"/>
  <c r="E87" i="6"/>
  <c r="D87" i="6"/>
  <c r="C87" i="6"/>
  <c r="B87" i="6"/>
  <c r="P86" i="6"/>
  <c r="Q86" i="6" s="1"/>
  <c r="O86" i="6"/>
  <c r="M86" i="6"/>
  <c r="K86" i="6"/>
  <c r="I86" i="6"/>
  <c r="H86" i="6"/>
  <c r="G86" i="6"/>
  <c r="F86" i="6"/>
  <c r="E86" i="6"/>
  <c r="D86" i="6"/>
  <c r="C86" i="6"/>
  <c r="B86" i="6"/>
  <c r="P85" i="6"/>
  <c r="Q85" i="6" s="1"/>
  <c r="O85" i="6"/>
  <c r="M85" i="6"/>
  <c r="K85" i="6"/>
  <c r="I85" i="6"/>
  <c r="H85" i="6"/>
  <c r="G85" i="6"/>
  <c r="F85" i="6"/>
  <c r="E85" i="6"/>
  <c r="D85" i="6"/>
  <c r="C85" i="6"/>
  <c r="B85" i="6"/>
  <c r="P84" i="6"/>
  <c r="Q84" i="6" s="1"/>
  <c r="O84" i="6"/>
  <c r="M84" i="6"/>
  <c r="K84" i="6"/>
  <c r="I84" i="6"/>
  <c r="H84" i="6"/>
  <c r="G84" i="6"/>
  <c r="F84" i="6"/>
  <c r="E84" i="6"/>
  <c r="D84" i="6"/>
  <c r="C84" i="6"/>
  <c r="B84" i="6"/>
  <c r="Q83" i="6"/>
  <c r="P83" i="6"/>
  <c r="O83" i="6"/>
  <c r="M83" i="6"/>
  <c r="K83" i="6"/>
  <c r="I83" i="6"/>
  <c r="H83" i="6"/>
  <c r="G83" i="6"/>
  <c r="F83" i="6"/>
  <c r="E83" i="6"/>
  <c r="D83" i="6"/>
  <c r="C83" i="6"/>
  <c r="B83" i="6"/>
  <c r="P82" i="6"/>
  <c r="Q82" i="6" s="1"/>
  <c r="O82" i="6"/>
  <c r="M82" i="6"/>
  <c r="K82" i="6"/>
  <c r="I82" i="6"/>
  <c r="H82" i="6"/>
  <c r="G82" i="6"/>
  <c r="F82" i="6"/>
  <c r="E82" i="6"/>
  <c r="D82" i="6"/>
  <c r="C82" i="6"/>
  <c r="B82" i="6"/>
  <c r="P81" i="6"/>
  <c r="Q81" i="6" s="1"/>
  <c r="O81" i="6"/>
  <c r="M81" i="6"/>
  <c r="K81" i="6"/>
  <c r="I81" i="6"/>
  <c r="H81" i="6"/>
  <c r="G81" i="6"/>
  <c r="F81" i="6"/>
  <c r="E81" i="6"/>
  <c r="D81" i="6"/>
  <c r="C81" i="6"/>
  <c r="B81" i="6"/>
  <c r="P80" i="6"/>
  <c r="Q80" i="6" s="1"/>
  <c r="O80" i="6"/>
  <c r="M80" i="6"/>
  <c r="K80" i="6"/>
  <c r="I80" i="6"/>
  <c r="H80" i="6"/>
  <c r="G80" i="6"/>
  <c r="F80" i="6"/>
  <c r="E80" i="6"/>
  <c r="D80" i="6"/>
  <c r="C80" i="6"/>
  <c r="B80" i="6"/>
  <c r="P79" i="6"/>
  <c r="Q79" i="6" s="1"/>
  <c r="O79" i="6"/>
  <c r="M79" i="6"/>
  <c r="K79" i="6"/>
  <c r="I79" i="6"/>
  <c r="H79" i="6"/>
  <c r="G79" i="6"/>
  <c r="F79" i="6"/>
  <c r="E79" i="6"/>
  <c r="D79" i="6"/>
  <c r="C79" i="6"/>
  <c r="B79" i="6"/>
  <c r="P78" i="6"/>
  <c r="Q78" i="6" s="1"/>
  <c r="O78" i="6"/>
  <c r="M78" i="6"/>
  <c r="K78" i="6"/>
  <c r="I78" i="6"/>
  <c r="H78" i="6"/>
  <c r="G78" i="6"/>
  <c r="F78" i="6"/>
  <c r="E78" i="6"/>
  <c r="D78" i="6"/>
  <c r="C78" i="6"/>
  <c r="B78" i="6"/>
  <c r="P77" i="6"/>
  <c r="Q77" i="6" s="1"/>
  <c r="O77" i="6"/>
  <c r="M77" i="6"/>
  <c r="K77" i="6"/>
  <c r="I77" i="6"/>
  <c r="H77" i="6"/>
  <c r="G77" i="6"/>
  <c r="F77" i="6"/>
  <c r="E77" i="6"/>
  <c r="D77" i="6"/>
  <c r="C77" i="6"/>
  <c r="B77" i="6"/>
  <c r="P76" i="6"/>
  <c r="Q76" i="6" s="1"/>
  <c r="O76" i="6"/>
  <c r="M76" i="6"/>
  <c r="K76" i="6"/>
  <c r="I76" i="6"/>
  <c r="H76" i="6"/>
  <c r="G76" i="6"/>
  <c r="F76" i="6"/>
  <c r="E76" i="6"/>
  <c r="D76" i="6"/>
  <c r="C76" i="6"/>
  <c r="B76" i="6"/>
  <c r="P75" i="6"/>
  <c r="Q75" i="6" s="1"/>
  <c r="O75" i="6"/>
  <c r="M75" i="6"/>
  <c r="K75" i="6"/>
  <c r="I75" i="6"/>
  <c r="H75" i="6"/>
  <c r="G75" i="6"/>
  <c r="F75" i="6"/>
  <c r="E75" i="6"/>
  <c r="D75" i="6"/>
  <c r="C75" i="6"/>
  <c r="B75" i="6"/>
  <c r="P74" i="6"/>
  <c r="Q74" i="6" s="1"/>
  <c r="O74" i="6"/>
  <c r="M74" i="6"/>
  <c r="K74" i="6"/>
  <c r="I74" i="6"/>
  <c r="H74" i="6"/>
  <c r="G74" i="6"/>
  <c r="F74" i="6"/>
  <c r="E74" i="6"/>
  <c r="D74" i="6"/>
  <c r="C74" i="6"/>
  <c r="B74" i="6"/>
  <c r="P73" i="6"/>
  <c r="Q73" i="6" s="1"/>
  <c r="O73" i="6"/>
  <c r="M73" i="6"/>
  <c r="K73" i="6"/>
  <c r="I73" i="6"/>
  <c r="H73" i="6"/>
  <c r="G73" i="6"/>
  <c r="F73" i="6"/>
  <c r="E73" i="6"/>
  <c r="D73" i="6"/>
  <c r="C73" i="6"/>
  <c r="B73" i="6"/>
  <c r="P72" i="6"/>
  <c r="Q72" i="6" s="1"/>
  <c r="O72" i="6"/>
  <c r="M72" i="6"/>
  <c r="K72" i="6"/>
  <c r="I72" i="6"/>
  <c r="H72" i="6"/>
  <c r="G72" i="6"/>
  <c r="F72" i="6"/>
  <c r="E72" i="6"/>
  <c r="D72" i="6"/>
  <c r="C72" i="6"/>
  <c r="B72" i="6"/>
  <c r="P71" i="6"/>
  <c r="Q71" i="6" s="1"/>
  <c r="O71" i="6"/>
  <c r="M71" i="6"/>
  <c r="K71" i="6"/>
  <c r="I71" i="6"/>
  <c r="H71" i="6"/>
  <c r="G71" i="6"/>
  <c r="F71" i="6"/>
  <c r="E71" i="6"/>
  <c r="D71" i="6"/>
  <c r="C71" i="6"/>
  <c r="B71" i="6"/>
  <c r="P70" i="6"/>
  <c r="Q70" i="6" s="1"/>
  <c r="O70" i="6"/>
  <c r="M70" i="6"/>
  <c r="K70" i="6"/>
  <c r="I70" i="6"/>
  <c r="H70" i="6"/>
  <c r="G70" i="6"/>
  <c r="F70" i="6"/>
  <c r="E70" i="6"/>
  <c r="D70" i="6"/>
  <c r="C70" i="6"/>
  <c r="B70" i="6"/>
  <c r="S69" i="6"/>
  <c r="T69" i="6" s="1"/>
  <c r="U69" i="6" s="1"/>
  <c r="O69" i="6"/>
  <c r="M69" i="6"/>
  <c r="K69" i="6"/>
  <c r="I69" i="6"/>
  <c r="H69" i="6"/>
  <c r="G69" i="6"/>
  <c r="F69" i="6"/>
  <c r="E69" i="6"/>
  <c r="D69" i="6"/>
  <c r="C69" i="6"/>
  <c r="S68" i="6"/>
  <c r="T68" i="6" s="1"/>
  <c r="U68" i="6" s="1"/>
  <c r="O68" i="6"/>
  <c r="M68" i="6"/>
  <c r="K68" i="6"/>
  <c r="S67" i="6"/>
  <c r="T67" i="6" s="1"/>
  <c r="U67" i="6" s="1"/>
  <c r="O67" i="6"/>
  <c r="M67" i="6"/>
  <c r="K67" i="6"/>
  <c r="S66" i="6"/>
  <c r="T66" i="6" s="1"/>
  <c r="U66" i="6" s="1"/>
  <c r="O66" i="6"/>
  <c r="M66" i="6"/>
  <c r="K66" i="6"/>
  <c r="S65" i="6"/>
  <c r="T65" i="6" s="1"/>
  <c r="U65" i="6" s="1"/>
  <c r="O65" i="6"/>
  <c r="M65" i="6"/>
  <c r="K65" i="6"/>
  <c r="S64" i="6"/>
  <c r="T64" i="6" s="1"/>
  <c r="U64" i="6" s="1"/>
  <c r="O64" i="6"/>
  <c r="M64" i="6"/>
  <c r="K64" i="6"/>
  <c r="S63" i="6"/>
  <c r="T63" i="6" s="1"/>
  <c r="U63" i="6" s="1"/>
  <c r="O63" i="6"/>
  <c r="M63" i="6"/>
  <c r="K63" i="6"/>
  <c r="S62" i="6"/>
  <c r="T62" i="6" s="1"/>
  <c r="U62" i="6" s="1"/>
  <c r="O62" i="6"/>
  <c r="M62" i="6"/>
  <c r="K62" i="6"/>
  <c r="S61" i="6"/>
  <c r="T61" i="6" s="1"/>
  <c r="U61" i="6" s="1"/>
  <c r="O61" i="6"/>
  <c r="M61" i="6"/>
  <c r="K61" i="6"/>
  <c r="S60" i="6"/>
  <c r="T60" i="6" s="1"/>
  <c r="U60" i="6" s="1"/>
  <c r="O60" i="6"/>
  <c r="M60" i="6"/>
  <c r="K60" i="6"/>
  <c r="S59" i="6"/>
  <c r="T59" i="6" s="1"/>
  <c r="U59" i="6" s="1"/>
  <c r="O59" i="6"/>
  <c r="M59" i="6"/>
  <c r="K59" i="6"/>
  <c r="S58" i="6"/>
  <c r="T58" i="6" s="1"/>
  <c r="U58" i="6" s="1"/>
  <c r="O58" i="6"/>
  <c r="M58" i="6"/>
  <c r="K58" i="6"/>
  <c r="S57" i="6"/>
  <c r="T57" i="6" s="1"/>
  <c r="U57" i="6" s="1"/>
  <c r="O57" i="6"/>
  <c r="M57" i="6"/>
  <c r="K57" i="6"/>
  <c r="S56" i="6"/>
  <c r="T56" i="6" s="1"/>
  <c r="U56" i="6" s="1"/>
  <c r="O56" i="6"/>
  <c r="M56" i="6"/>
  <c r="K56" i="6"/>
  <c r="S55" i="6"/>
  <c r="T55" i="6" s="1"/>
  <c r="U55" i="6" s="1"/>
  <c r="O55" i="6"/>
  <c r="M55" i="6"/>
  <c r="K55" i="6"/>
  <c r="S54" i="6"/>
  <c r="T54" i="6" s="1"/>
  <c r="U54" i="6" s="1"/>
  <c r="O54" i="6"/>
  <c r="M54" i="6"/>
  <c r="K54" i="6"/>
  <c r="S53" i="6"/>
  <c r="T53" i="6" s="1"/>
  <c r="U53" i="6" s="1"/>
  <c r="O53" i="6"/>
  <c r="M53" i="6"/>
  <c r="K53" i="6"/>
  <c r="S52" i="6"/>
  <c r="T52" i="6" s="1"/>
  <c r="U52" i="6" s="1"/>
  <c r="O52" i="6"/>
  <c r="M52" i="6"/>
  <c r="K52" i="6"/>
  <c r="S51" i="6"/>
  <c r="T51" i="6" s="1"/>
  <c r="U51" i="6" s="1"/>
  <c r="O51" i="6"/>
  <c r="M51" i="6"/>
  <c r="K51" i="6"/>
  <c r="S50" i="6"/>
  <c r="T50" i="6" s="1"/>
  <c r="U50" i="6" s="1"/>
  <c r="O50" i="6"/>
  <c r="M50" i="6"/>
  <c r="K50" i="6"/>
  <c r="S49" i="6"/>
  <c r="T49" i="6" s="1"/>
  <c r="U49" i="6" s="1"/>
  <c r="O49" i="6"/>
  <c r="M49" i="6"/>
  <c r="K49" i="6"/>
  <c r="T48" i="6"/>
  <c r="U48" i="6" s="1"/>
  <c r="S48" i="6"/>
  <c r="O48" i="6"/>
  <c r="M48" i="6"/>
  <c r="K48" i="6"/>
  <c r="S47" i="6"/>
  <c r="T47" i="6" s="1"/>
  <c r="U47" i="6" s="1"/>
  <c r="O47" i="6"/>
  <c r="M47" i="6"/>
  <c r="K47" i="6"/>
  <c r="S46" i="6"/>
  <c r="T46" i="6" s="1"/>
  <c r="U46" i="6" s="1"/>
  <c r="O46" i="6"/>
  <c r="M46" i="6"/>
  <c r="K46" i="6"/>
  <c r="P46" i="6" s="1"/>
  <c r="Q46" i="6" s="1"/>
  <c r="S45" i="6"/>
  <c r="T45" i="6" s="1"/>
  <c r="U45" i="6" s="1"/>
  <c r="O45" i="6"/>
  <c r="M45" i="6"/>
  <c r="K45" i="6"/>
  <c r="P45" i="6" s="1"/>
  <c r="S44" i="6"/>
  <c r="T44" i="6" s="1"/>
  <c r="U44" i="6" s="1"/>
  <c r="O44" i="6"/>
  <c r="M44" i="6"/>
  <c r="P44" i="6" s="1"/>
  <c r="Q44" i="6" s="1"/>
  <c r="K44" i="6"/>
  <c r="S43" i="6"/>
  <c r="T43" i="6" s="1"/>
  <c r="U43" i="6" s="1"/>
  <c r="O43" i="6"/>
  <c r="M43" i="6"/>
  <c r="K43" i="6"/>
  <c r="S42" i="6"/>
  <c r="T42" i="6" s="1"/>
  <c r="U42" i="6" s="1"/>
  <c r="O42" i="6"/>
  <c r="M42" i="6"/>
  <c r="K42" i="6"/>
  <c r="S41" i="6"/>
  <c r="T41" i="6" s="1"/>
  <c r="U41" i="6" s="1"/>
  <c r="O41" i="6"/>
  <c r="M41" i="6"/>
  <c r="K41" i="6"/>
  <c r="S40" i="6"/>
  <c r="T40" i="6" s="1"/>
  <c r="U40" i="6" s="1"/>
  <c r="O40" i="6"/>
  <c r="M40" i="6"/>
  <c r="K40" i="6"/>
  <c r="S39" i="6"/>
  <c r="T39" i="6" s="1"/>
  <c r="U39" i="6" s="1"/>
  <c r="O39" i="6"/>
  <c r="M39" i="6"/>
  <c r="K39" i="6"/>
  <c r="S38" i="6"/>
  <c r="T38" i="6" s="1"/>
  <c r="U38" i="6" s="1"/>
  <c r="O38" i="6"/>
  <c r="M38" i="6"/>
  <c r="K38" i="6"/>
  <c r="S37" i="6"/>
  <c r="T37" i="6" s="1"/>
  <c r="U37" i="6" s="1"/>
  <c r="O37" i="6"/>
  <c r="M37" i="6"/>
  <c r="K37" i="6"/>
  <c r="S36" i="6"/>
  <c r="T36" i="6" s="1"/>
  <c r="U36" i="6" s="1"/>
  <c r="O36" i="6"/>
  <c r="M36" i="6"/>
  <c r="K36" i="6"/>
  <c r="S35" i="6"/>
  <c r="T35" i="6" s="1"/>
  <c r="U35" i="6" s="1"/>
  <c r="O35" i="6"/>
  <c r="M35" i="6"/>
  <c r="K35" i="6"/>
  <c r="S34" i="6"/>
  <c r="T34" i="6" s="1"/>
  <c r="U34" i="6" s="1"/>
  <c r="O34" i="6"/>
  <c r="M34" i="6"/>
  <c r="K34" i="6"/>
  <c r="S33" i="6"/>
  <c r="T33" i="6" s="1"/>
  <c r="U33" i="6" s="1"/>
  <c r="O33" i="6"/>
  <c r="M33" i="6"/>
  <c r="K33" i="6"/>
  <c r="S32" i="6"/>
  <c r="T32" i="6" s="1"/>
  <c r="U32" i="6" s="1"/>
  <c r="O32" i="6"/>
  <c r="M32" i="6"/>
  <c r="K32" i="6"/>
  <c r="B32" i="6"/>
  <c r="S31" i="6"/>
  <c r="T31" i="6" s="1"/>
  <c r="U31" i="6" s="1"/>
  <c r="O31" i="6"/>
  <c r="M31" i="6"/>
  <c r="K31" i="6"/>
  <c r="B31" i="6"/>
  <c r="S30" i="6"/>
  <c r="T30" i="6" s="1"/>
  <c r="U30" i="6" s="1"/>
  <c r="O30" i="6"/>
  <c r="M30" i="6"/>
  <c r="K30" i="6"/>
  <c r="B30" i="6"/>
  <c r="S29" i="6"/>
  <c r="T29" i="6" s="1"/>
  <c r="U29" i="6" s="1"/>
  <c r="O29" i="6"/>
  <c r="M29" i="6"/>
  <c r="K29" i="6"/>
  <c r="B29" i="6"/>
  <c r="O28" i="6"/>
  <c r="M28" i="6"/>
  <c r="K28" i="6"/>
  <c r="B28" i="6"/>
  <c r="O27" i="6"/>
  <c r="M27" i="6"/>
  <c r="K27" i="6"/>
  <c r="B27" i="6"/>
  <c r="O26" i="6"/>
  <c r="M26" i="6"/>
  <c r="K26" i="6"/>
  <c r="B26" i="6"/>
  <c r="O25" i="6"/>
  <c r="M25" i="6"/>
  <c r="K25" i="6"/>
  <c r="B25" i="6"/>
  <c r="O24" i="6"/>
  <c r="M24" i="6"/>
  <c r="K24" i="6"/>
  <c r="B24" i="6"/>
  <c r="O23" i="6"/>
  <c r="M23" i="6"/>
  <c r="K23" i="6"/>
  <c r="B23" i="6"/>
  <c r="O22" i="6"/>
  <c r="M22" i="6"/>
  <c r="K22" i="6"/>
  <c r="B22" i="6"/>
  <c r="O21" i="6"/>
  <c r="M21" i="6"/>
  <c r="K21" i="6"/>
  <c r="I21" i="6"/>
  <c r="H21" i="6"/>
  <c r="G21" i="6"/>
  <c r="F21" i="6"/>
  <c r="E21" i="6"/>
  <c r="D21" i="6"/>
  <c r="C21" i="6"/>
  <c r="B21" i="6"/>
  <c r="O20" i="6"/>
  <c r="M20" i="6"/>
  <c r="K20" i="6"/>
  <c r="I20" i="6"/>
  <c r="H20" i="6"/>
  <c r="G20" i="6"/>
  <c r="F20" i="6"/>
  <c r="E20" i="6"/>
  <c r="D20" i="6"/>
  <c r="C20" i="6"/>
  <c r="B20" i="6"/>
  <c r="O19" i="6"/>
  <c r="M19" i="6"/>
  <c r="K19" i="6"/>
  <c r="I19" i="6"/>
  <c r="H19" i="6"/>
  <c r="G19" i="6"/>
  <c r="F19" i="6"/>
  <c r="E19" i="6"/>
  <c r="D19" i="6"/>
  <c r="C19" i="6"/>
  <c r="B19" i="6"/>
  <c r="O18" i="6"/>
  <c r="M18" i="6"/>
  <c r="K18" i="6"/>
  <c r="I18" i="6"/>
  <c r="H18" i="6"/>
  <c r="G18" i="6"/>
  <c r="F18" i="6"/>
  <c r="E18" i="6"/>
  <c r="D18" i="6"/>
  <c r="C18" i="6"/>
  <c r="B18" i="6"/>
  <c r="O17" i="6"/>
  <c r="M17" i="6"/>
  <c r="K17" i="6"/>
  <c r="I17" i="6"/>
  <c r="H17" i="6"/>
  <c r="G17" i="6"/>
  <c r="F17" i="6"/>
  <c r="E17" i="6"/>
  <c r="D17" i="6"/>
  <c r="C17" i="6"/>
  <c r="B17" i="6"/>
  <c r="O16" i="6"/>
  <c r="M16" i="6"/>
  <c r="K16" i="6"/>
  <c r="I16" i="6"/>
  <c r="H16" i="6"/>
  <c r="G16" i="6"/>
  <c r="F16" i="6"/>
  <c r="E16" i="6"/>
  <c r="D16" i="6"/>
  <c r="C16" i="6"/>
  <c r="B16" i="6"/>
  <c r="O15" i="6"/>
  <c r="M15" i="6"/>
  <c r="K15" i="6"/>
  <c r="I15" i="6"/>
  <c r="H15" i="6"/>
  <c r="G15" i="6"/>
  <c r="F15" i="6"/>
  <c r="E15" i="6"/>
  <c r="D15" i="6"/>
  <c r="C15" i="6"/>
  <c r="B15" i="6"/>
  <c r="O14" i="6"/>
  <c r="M14" i="6"/>
  <c r="K14" i="6"/>
  <c r="I14" i="6"/>
  <c r="H14" i="6"/>
  <c r="G14" i="6"/>
  <c r="F14" i="6"/>
  <c r="E14" i="6"/>
  <c r="D14" i="6"/>
  <c r="C14" i="6"/>
  <c r="B14" i="6"/>
  <c r="O13" i="6"/>
  <c r="M13" i="6"/>
  <c r="K13" i="6"/>
  <c r="I13" i="6"/>
  <c r="H13" i="6"/>
  <c r="G13" i="6"/>
  <c r="F13" i="6"/>
  <c r="E13" i="6"/>
  <c r="D13" i="6"/>
  <c r="C13" i="6"/>
  <c r="B13" i="6"/>
  <c r="O12" i="6"/>
  <c r="M12" i="6"/>
  <c r="K12" i="6"/>
  <c r="I12" i="6"/>
  <c r="H12" i="6"/>
  <c r="G12" i="6"/>
  <c r="F12" i="6"/>
  <c r="E12" i="6"/>
  <c r="D12" i="6"/>
  <c r="C12" i="6"/>
  <c r="B12" i="6"/>
  <c r="O11" i="6"/>
  <c r="M11" i="6"/>
  <c r="K11" i="6"/>
  <c r="I11" i="6"/>
  <c r="H11" i="6"/>
  <c r="G11" i="6"/>
  <c r="F11" i="6"/>
  <c r="E11" i="6"/>
  <c r="D11" i="6"/>
  <c r="C11" i="6"/>
  <c r="B11" i="6"/>
  <c r="O10" i="6"/>
  <c r="M10" i="6"/>
  <c r="K10" i="6"/>
  <c r="I10" i="6"/>
  <c r="H10" i="6"/>
  <c r="G10" i="6"/>
  <c r="F10" i="6"/>
  <c r="E10" i="6"/>
  <c r="D10" i="6"/>
  <c r="C10" i="6"/>
  <c r="B10" i="6"/>
  <c r="O9" i="6"/>
  <c r="M9" i="6"/>
  <c r="K9" i="6"/>
  <c r="I9" i="6"/>
  <c r="H9" i="6"/>
  <c r="G9" i="6"/>
  <c r="F9" i="6"/>
  <c r="E9" i="6"/>
  <c r="D9" i="6"/>
  <c r="C9" i="6"/>
  <c r="B9" i="6"/>
  <c r="O8" i="6"/>
  <c r="M8" i="6"/>
  <c r="K8" i="6"/>
  <c r="I8" i="6"/>
  <c r="H8" i="6"/>
  <c r="G8" i="6"/>
  <c r="F8" i="6"/>
  <c r="E8" i="6"/>
  <c r="D8" i="6"/>
  <c r="C8" i="6"/>
  <c r="B8" i="6"/>
  <c r="A2" i="6"/>
  <c r="O67" i="5"/>
  <c r="M67" i="5"/>
  <c r="K67" i="5"/>
  <c r="I67" i="5"/>
  <c r="H67" i="5"/>
  <c r="G67" i="5"/>
  <c r="F67" i="5"/>
  <c r="E67" i="5"/>
  <c r="D67" i="5"/>
  <c r="C67" i="5"/>
  <c r="B67" i="5"/>
  <c r="O66" i="5"/>
  <c r="M66" i="5"/>
  <c r="K66" i="5"/>
  <c r="I66" i="5"/>
  <c r="H66" i="5"/>
  <c r="G66" i="5"/>
  <c r="F66" i="5"/>
  <c r="E66" i="5"/>
  <c r="D66" i="5"/>
  <c r="C66" i="5"/>
  <c r="B66" i="5"/>
  <c r="O65" i="5"/>
  <c r="M65" i="5"/>
  <c r="K65" i="5"/>
  <c r="I65" i="5"/>
  <c r="H65" i="5"/>
  <c r="G65" i="5"/>
  <c r="F65" i="5"/>
  <c r="E65" i="5"/>
  <c r="D65" i="5"/>
  <c r="C65" i="5"/>
  <c r="B65" i="5"/>
  <c r="O64" i="5"/>
  <c r="M64" i="5"/>
  <c r="K64" i="5"/>
  <c r="I64" i="5"/>
  <c r="H64" i="5"/>
  <c r="G64" i="5"/>
  <c r="F64" i="5"/>
  <c r="E64" i="5"/>
  <c r="D64" i="5"/>
  <c r="C64" i="5"/>
  <c r="B64" i="5"/>
  <c r="O63" i="5"/>
  <c r="M63" i="5"/>
  <c r="K63" i="5"/>
  <c r="I63" i="5"/>
  <c r="H63" i="5"/>
  <c r="G63" i="5"/>
  <c r="F63" i="5"/>
  <c r="E63" i="5"/>
  <c r="D63" i="5"/>
  <c r="C63" i="5"/>
  <c r="B63" i="5"/>
  <c r="O62" i="5"/>
  <c r="M62" i="5"/>
  <c r="K62" i="5"/>
  <c r="I62" i="5"/>
  <c r="H62" i="5"/>
  <c r="G62" i="5"/>
  <c r="F62" i="5"/>
  <c r="E62" i="5"/>
  <c r="D62" i="5"/>
  <c r="C62" i="5"/>
  <c r="B62" i="5"/>
  <c r="O61" i="5"/>
  <c r="M61" i="5"/>
  <c r="K61" i="5"/>
  <c r="I61" i="5"/>
  <c r="H61" i="5"/>
  <c r="G61" i="5"/>
  <c r="F61" i="5"/>
  <c r="E61" i="5"/>
  <c r="D61" i="5"/>
  <c r="C61" i="5"/>
  <c r="B61" i="5"/>
  <c r="O60" i="5"/>
  <c r="M60" i="5"/>
  <c r="K60" i="5"/>
  <c r="I60" i="5"/>
  <c r="H60" i="5"/>
  <c r="G60" i="5"/>
  <c r="F60" i="5"/>
  <c r="E60" i="5"/>
  <c r="D60" i="5"/>
  <c r="C60" i="5"/>
  <c r="B60" i="5"/>
  <c r="O59" i="5"/>
  <c r="M59" i="5"/>
  <c r="K59" i="5"/>
  <c r="I59" i="5"/>
  <c r="H59" i="5"/>
  <c r="G59" i="5"/>
  <c r="F59" i="5"/>
  <c r="E59" i="5"/>
  <c r="D59" i="5"/>
  <c r="C59" i="5"/>
  <c r="B59" i="5"/>
  <c r="O58" i="5"/>
  <c r="M58" i="5"/>
  <c r="K58" i="5"/>
  <c r="I58" i="5"/>
  <c r="H58" i="5"/>
  <c r="G58" i="5"/>
  <c r="F58" i="5"/>
  <c r="E58" i="5"/>
  <c r="D58" i="5"/>
  <c r="C58" i="5"/>
  <c r="B58" i="5"/>
  <c r="O57" i="5"/>
  <c r="M57" i="5"/>
  <c r="K57" i="5"/>
  <c r="I57" i="5"/>
  <c r="H57" i="5"/>
  <c r="G57" i="5"/>
  <c r="F57" i="5"/>
  <c r="E57" i="5"/>
  <c r="D57" i="5"/>
  <c r="C57" i="5"/>
  <c r="B57" i="5"/>
  <c r="O56" i="5"/>
  <c r="M56" i="5"/>
  <c r="K56" i="5"/>
  <c r="I56" i="5"/>
  <c r="H56" i="5"/>
  <c r="G56" i="5"/>
  <c r="F56" i="5"/>
  <c r="E56" i="5"/>
  <c r="D56" i="5"/>
  <c r="C56" i="5"/>
  <c r="B56" i="5"/>
  <c r="O55" i="5"/>
  <c r="M55" i="5"/>
  <c r="K55" i="5"/>
  <c r="I55" i="5"/>
  <c r="H55" i="5"/>
  <c r="G55" i="5"/>
  <c r="F55" i="5"/>
  <c r="E55" i="5"/>
  <c r="D55" i="5"/>
  <c r="C55" i="5"/>
  <c r="B55" i="5"/>
  <c r="O54" i="5"/>
  <c r="M54" i="5"/>
  <c r="K54" i="5"/>
  <c r="I54" i="5"/>
  <c r="H54" i="5"/>
  <c r="G54" i="5"/>
  <c r="F54" i="5"/>
  <c r="E54" i="5"/>
  <c r="D54" i="5"/>
  <c r="C54" i="5"/>
  <c r="B54" i="5"/>
  <c r="O53" i="5"/>
  <c r="M53" i="5"/>
  <c r="K53" i="5"/>
  <c r="I53" i="5"/>
  <c r="H53" i="5"/>
  <c r="G53" i="5"/>
  <c r="F53" i="5"/>
  <c r="E53" i="5"/>
  <c r="D53" i="5"/>
  <c r="C53" i="5"/>
  <c r="B53" i="5"/>
  <c r="O52" i="5"/>
  <c r="M52" i="5"/>
  <c r="K52" i="5"/>
  <c r="I52" i="5"/>
  <c r="H52" i="5"/>
  <c r="G52" i="5"/>
  <c r="F52" i="5"/>
  <c r="E52" i="5"/>
  <c r="D52" i="5"/>
  <c r="C52" i="5"/>
  <c r="B52" i="5"/>
  <c r="O51" i="5"/>
  <c r="M51" i="5"/>
  <c r="K51" i="5"/>
  <c r="I51" i="5"/>
  <c r="H51" i="5"/>
  <c r="G51" i="5"/>
  <c r="F51" i="5"/>
  <c r="E51" i="5"/>
  <c r="D51" i="5"/>
  <c r="C51" i="5"/>
  <c r="B51" i="5"/>
  <c r="O50" i="5"/>
  <c r="M50" i="5"/>
  <c r="K50" i="5"/>
  <c r="I50" i="5"/>
  <c r="H50" i="5"/>
  <c r="G50" i="5"/>
  <c r="F50" i="5"/>
  <c r="E50" i="5"/>
  <c r="D50" i="5"/>
  <c r="C50" i="5"/>
  <c r="B50" i="5"/>
  <c r="O49" i="5"/>
  <c r="M49" i="5"/>
  <c r="K49" i="5"/>
  <c r="I49" i="5"/>
  <c r="H49" i="5"/>
  <c r="G49" i="5"/>
  <c r="F49" i="5"/>
  <c r="E49" i="5"/>
  <c r="D49" i="5"/>
  <c r="C49" i="5"/>
  <c r="B49" i="5"/>
  <c r="O48" i="5"/>
  <c r="M48" i="5"/>
  <c r="K48" i="5"/>
  <c r="I48" i="5"/>
  <c r="H48" i="5"/>
  <c r="G48" i="5"/>
  <c r="F48" i="5"/>
  <c r="E48" i="5"/>
  <c r="D48" i="5"/>
  <c r="C48" i="5"/>
  <c r="B48" i="5"/>
  <c r="O47" i="5"/>
  <c r="M47" i="5"/>
  <c r="K47" i="5"/>
  <c r="I47" i="5"/>
  <c r="H47" i="5"/>
  <c r="G47" i="5"/>
  <c r="F47" i="5"/>
  <c r="E47" i="5"/>
  <c r="D47" i="5"/>
  <c r="C47" i="5"/>
  <c r="B47" i="5"/>
  <c r="O46" i="5"/>
  <c r="M46" i="5"/>
  <c r="K46" i="5"/>
  <c r="I46" i="5"/>
  <c r="H46" i="5"/>
  <c r="G46" i="5"/>
  <c r="F46" i="5"/>
  <c r="E46" i="5"/>
  <c r="D46" i="5"/>
  <c r="C46" i="5"/>
  <c r="B46" i="5"/>
  <c r="O45" i="5"/>
  <c r="M45" i="5"/>
  <c r="K45" i="5"/>
  <c r="I45" i="5"/>
  <c r="H45" i="5"/>
  <c r="G45" i="5"/>
  <c r="F45" i="5"/>
  <c r="E45" i="5"/>
  <c r="D45" i="5"/>
  <c r="C45" i="5"/>
  <c r="B45" i="5"/>
  <c r="O44" i="5"/>
  <c r="M44" i="5"/>
  <c r="K44" i="5"/>
  <c r="I44" i="5"/>
  <c r="H44" i="5"/>
  <c r="G44" i="5"/>
  <c r="F44" i="5"/>
  <c r="E44" i="5"/>
  <c r="D44" i="5"/>
  <c r="C44" i="5"/>
  <c r="B44" i="5"/>
  <c r="O43" i="5"/>
  <c r="M43" i="5"/>
  <c r="K43" i="5"/>
  <c r="I43" i="5"/>
  <c r="H43" i="5"/>
  <c r="G43" i="5"/>
  <c r="F43" i="5"/>
  <c r="E43" i="5"/>
  <c r="D43" i="5"/>
  <c r="C43" i="5"/>
  <c r="B43" i="5"/>
  <c r="O42" i="5"/>
  <c r="M42" i="5"/>
  <c r="K42" i="5"/>
  <c r="I42" i="5"/>
  <c r="H42" i="5"/>
  <c r="G42" i="5"/>
  <c r="F42" i="5"/>
  <c r="E42" i="5"/>
  <c r="D42" i="5"/>
  <c r="C42" i="5"/>
  <c r="B42" i="5"/>
  <c r="O41" i="5"/>
  <c r="M41" i="5"/>
  <c r="K41" i="5"/>
  <c r="I41" i="5"/>
  <c r="H41" i="5"/>
  <c r="G41" i="5"/>
  <c r="F41" i="5"/>
  <c r="E41" i="5"/>
  <c r="D41" i="5"/>
  <c r="C41" i="5"/>
  <c r="B41" i="5"/>
  <c r="O40" i="5"/>
  <c r="M40" i="5"/>
  <c r="K40" i="5"/>
  <c r="I40" i="5"/>
  <c r="H40" i="5"/>
  <c r="G40" i="5"/>
  <c r="F40" i="5"/>
  <c r="E40" i="5"/>
  <c r="D40" i="5"/>
  <c r="C40" i="5"/>
  <c r="B40" i="5"/>
  <c r="O39" i="5"/>
  <c r="M39" i="5"/>
  <c r="K39" i="5"/>
  <c r="I39" i="5"/>
  <c r="H39" i="5"/>
  <c r="G39" i="5"/>
  <c r="F39" i="5"/>
  <c r="E39" i="5"/>
  <c r="D39" i="5"/>
  <c r="C39" i="5"/>
  <c r="B39" i="5"/>
  <c r="O38" i="5"/>
  <c r="M38" i="5"/>
  <c r="K38" i="5"/>
  <c r="I38" i="5"/>
  <c r="H38" i="5"/>
  <c r="G38" i="5"/>
  <c r="F38" i="5"/>
  <c r="E38" i="5"/>
  <c r="D38" i="5"/>
  <c r="C38" i="5"/>
  <c r="B38" i="5"/>
  <c r="O37" i="5"/>
  <c r="M37" i="5"/>
  <c r="K37" i="5"/>
  <c r="I37" i="5"/>
  <c r="H37" i="5"/>
  <c r="G37" i="5"/>
  <c r="F37" i="5"/>
  <c r="E37" i="5"/>
  <c r="D37" i="5"/>
  <c r="C37" i="5"/>
  <c r="B37" i="5"/>
  <c r="O36" i="5"/>
  <c r="M36" i="5"/>
  <c r="K36" i="5"/>
  <c r="I36" i="5"/>
  <c r="H36" i="5"/>
  <c r="G36" i="5"/>
  <c r="F36" i="5"/>
  <c r="E36" i="5"/>
  <c r="D36" i="5"/>
  <c r="C36" i="5"/>
  <c r="B36" i="5"/>
  <c r="O35" i="5"/>
  <c r="M35" i="5"/>
  <c r="K35" i="5"/>
  <c r="I35" i="5"/>
  <c r="H35" i="5"/>
  <c r="G35" i="5"/>
  <c r="F35" i="5"/>
  <c r="E35" i="5"/>
  <c r="D35" i="5"/>
  <c r="C35" i="5"/>
  <c r="B35" i="5"/>
  <c r="O34" i="5"/>
  <c r="M34" i="5"/>
  <c r="K34" i="5"/>
  <c r="I34" i="5"/>
  <c r="H34" i="5"/>
  <c r="G34" i="5"/>
  <c r="F34" i="5"/>
  <c r="E34" i="5"/>
  <c r="D34" i="5"/>
  <c r="C34" i="5"/>
  <c r="B34" i="5"/>
  <c r="O33" i="5"/>
  <c r="M33" i="5"/>
  <c r="K33" i="5"/>
  <c r="I33" i="5"/>
  <c r="H33" i="5"/>
  <c r="G33" i="5"/>
  <c r="F33" i="5"/>
  <c r="E33" i="5"/>
  <c r="D33" i="5"/>
  <c r="C33" i="5"/>
  <c r="B33" i="5"/>
  <c r="O32" i="5"/>
  <c r="M32" i="5"/>
  <c r="K32" i="5"/>
  <c r="I32" i="5"/>
  <c r="H32" i="5"/>
  <c r="G32" i="5"/>
  <c r="F32" i="5"/>
  <c r="E32" i="5"/>
  <c r="D32" i="5"/>
  <c r="C32" i="5"/>
  <c r="B32" i="5"/>
  <c r="O31" i="5"/>
  <c r="M31" i="5"/>
  <c r="K31" i="5"/>
  <c r="I31" i="5"/>
  <c r="H31" i="5"/>
  <c r="G31" i="5"/>
  <c r="F31" i="5"/>
  <c r="E31" i="5"/>
  <c r="D31" i="5"/>
  <c r="C31" i="5"/>
  <c r="B31" i="5"/>
  <c r="O30" i="5"/>
  <c r="M30" i="5"/>
  <c r="K30" i="5"/>
  <c r="I30" i="5"/>
  <c r="H30" i="5"/>
  <c r="G30" i="5"/>
  <c r="F30" i="5"/>
  <c r="E30" i="5"/>
  <c r="D30" i="5"/>
  <c r="C30" i="5"/>
  <c r="B30" i="5"/>
  <c r="O29" i="5"/>
  <c r="M29" i="5"/>
  <c r="K29" i="5"/>
  <c r="I29" i="5"/>
  <c r="H29" i="5"/>
  <c r="G29" i="5"/>
  <c r="F29" i="5"/>
  <c r="E29" i="5"/>
  <c r="D29" i="5"/>
  <c r="C29" i="5"/>
  <c r="B29" i="5"/>
  <c r="O28" i="5"/>
  <c r="M28" i="5"/>
  <c r="K28" i="5"/>
  <c r="I28" i="5"/>
  <c r="H28" i="5"/>
  <c r="G28" i="5"/>
  <c r="F28" i="5"/>
  <c r="E28" i="5"/>
  <c r="D28" i="5"/>
  <c r="C28" i="5"/>
  <c r="B28" i="5"/>
  <c r="O27" i="5"/>
  <c r="M27" i="5"/>
  <c r="K27" i="5"/>
  <c r="I27" i="5"/>
  <c r="H27" i="5"/>
  <c r="G27" i="5"/>
  <c r="F27" i="5"/>
  <c r="E27" i="5"/>
  <c r="D27" i="5"/>
  <c r="C27" i="5"/>
  <c r="B27" i="5"/>
  <c r="O26" i="5"/>
  <c r="M26" i="5"/>
  <c r="K26" i="5"/>
  <c r="I26" i="5"/>
  <c r="H26" i="5"/>
  <c r="G26" i="5"/>
  <c r="F26" i="5"/>
  <c r="E26" i="5"/>
  <c r="D26" i="5"/>
  <c r="C26" i="5"/>
  <c r="B26" i="5"/>
  <c r="B25" i="5"/>
  <c r="B24" i="5"/>
  <c r="B23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A2" i="5"/>
  <c r="R87" i="6" l="1"/>
  <c r="S87" i="6" s="1"/>
  <c r="U87" i="6" s="1"/>
  <c r="R103" i="6"/>
  <c r="S103" i="6" s="1"/>
  <c r="U103" i="6" s="1"/>
  <c r="P61" i="6"/>
  <c r="P62" i="6"/>
  <c r="Q62" i="6" s="1"/>
  <c r="P64" i="6"/>
  <c r="Q64" i="6" s="1"/>
  <c r="P65" i="6"/>
  <c r="P66" i="6"/>
  <c r="Q66" i="6" s="1"/>
  <c r="P68" i="6"/>
  <c r="Q68" i="6" s="1"/>
  <c r="R75" i="6"/>
  <c r="S75" i="6" s="1"/>
  <c r="U75" i="6" s="1"/>
  <c r="P19" i="5"/>
  <c r="Q19" i="5" s="1"/>
  <c r="P15" i="5"/>
  <c r="Q15" i="5" s="1"/>
  <c r="P23" i="5"/>
  <c r="Q23" i="5" s="1"/>
  <c r="S14" i="6"/>
  <c r="S10" i="6"/>
  <c r="S12" i="6"/>
  <c r="S16" i="6"/>
  <c r="S20" i="6"/>
  <c r="P30" i="6"/>
  <c r="P36" i="6"/>
  <c r="Q36" i="6" s="1"/>
  <c r="P37" i="6"/>
  <c r="P38" i="6"/>
  <c r="Q38" i="6" s="1"/>
  <c r="P52" i="6"/>
  <c r="Q52" i="6" s="1"/>
  <c r="P53" i="6"/>
  <c r="P54" i="6"/>
  <c r="Q54" i="6" s="1"/>
  <c r="P56" i="6"/>
  <c r="Q56" i="6" s="1"/>
  <c r="R83" i="6"/>
  <c r="S83" i="6" s="1"/>
  <c r="U83" i="6" s="1"/>
  <c r="R91" i="6"/>
  <c r="S91" i="6" s="1"/>
  <c r="U91" i="6" s="1"/>
  <c r="R99" i="6"/>
  <c r="S99" i="6" s="1"/>
  <c r="U99" i="6" s="1"/>
  <c r="R107" i="6"/>
  <c r="S107" i="6" s="1"/>
  <c r="U107" i="6" s="1"/>
  <c r="S17" i="5"/>
  <c r="T17" i="5" s="1"/>
  <c r="U17" i="5" s="1"/>
  <c r="D31" i="8" s="1"/>
  <c r="S11" i="6"/>
  <c r="S15" i="6"/>
  <c r="P40" i="6"/>
  <c r="Q40" i="6" s="1"/>
  <c r="P41" i="6"/>
  <c r="R41" i="6" s="1"/>
  <c r="P42" i="6"/>
  <c r="Q42" i="6" s="1"/>
  <c r="P57" i="6"/>
  <c r="P58" i="6"/>
  <c r="Q58" i="6" s="1"/>
  <c r="P60" i="6"/>
  <c r="Q60" i="6" s="1"/>
  <c r="R71" i="6"/>
  <c r="S71" i="6" s="1"/>
  <c r="U71" i="6" s="1"/>
  <c r="S9" i="6"/>
  <c r="S13" i="6"/>
  <c r="S17" i="6"/>
  <c r="S21" i="6"/>
  <c r="S22" i="6"/>
  <c r="S23" i="6"/>
  <c r="S24" i="6"/>
  <c r="S25" i="6"/>
  <c r="S26" i="6"/>
  <c r="S27" i="6"/>
  <c r="S28" i="6"/>
  <c r="P32" i="6"/>
  <c r="Q32" i="6" s="1"/>
  <c r="P33" i="6"/>
  <c r="P34" i="6"/>
  <c r="Q34" i="6" s="1"/>
  <c r="P48" i="6"/>
  <c r="Q48" i="6" s="1"/>
  <c r="P49" i="6"/>
  <c r="P50" i="6"/>
  <c r="Q50" i="6" s="1"/>
  <c r="R79" i="6"/>
  <c r="S79" i="6" s="1"/>
  <c r="U79" i="6" s="1"/>
  <c r="P8" i="6"/>
  <c r="R8" i="6" s="1"/>
  <c r="S9" i="5"/>
  <c r="T9" i="5" s="1"/>
  <c r="U9" i="5" s="1"/>
  <c r="D23" i="8" s="1"/>
  <c r="P11" i="5"/>
  <c r="Q11" i="5" s="1"/>
  <c r="P16" i="5"/>
  <c r="Q16" i="5" s="1"/>
  <c r="S13" i="5"/>
  <c r="T13" i="5" s="1"/>
  <c r="U13" i="5" s="1"/>
  <c r="D27" i="8" s="1"/>
  <c r="P12" i="5"/>
  <c r="Q12" i="5" s="1"/>
  <c r="P24" i="6"/>
  <c r="Q24" i="6" s="1"/>
  <c r="S18" i="6"/>
  <c r="S19" i="6"/>
  <c r="S25" i="5"/>
  <c r="T25" i="5" s="1"/>
  <c r="S21" i="5"/>
  <c r="T21" i="5" s="1"/>
  <c r="U21" i="5" s="1"/>
  <c r="D35" i="8" s="1"/>
  <c r="P24" i="5"/>
  <c r="Q24" i="5" s="1"/>
  <c r="P20" i="5"/>
  <c r="Q20" i="5" s="1"/>
  <c r="M34" i="9"/>
  <c r="N34" i="9" s="1"/>
  <c r="M42" i="9"/>
  <c r="N42" i="9" s="1"/>
  <c r="M46" i="9"/>
  <c r="N46" i="9" s="1"/>
  <c r="M50" i="9"/>
  <c r="N50" i="9" s="1"/>
  <c r="M58" i="9"/>
  <c r="N58" i="9" s="1"/>
  <c r="O90" i="9"/>
  <c r="P90" i="9" s="1"/>
  <c r="R90" i="9" s="1"/>
  <c r="P29" i="6"/>
  <c r="P69" i="6"/>
  <c r="R70" i="6"/>
  <c r="S70" i="6" s="1"/>
  <c r="U70" i="6" s="1"/>
  <c r="R74" i="6"/>
  <c r="S74" i="6" s="1"/>
  <c r="U74" i="6" s="1"/>
  <c r="R78" i="6"/>
  <c r="S78" i="6" s="1"/>
  <c r="U78" i="6" s="1"/>
  <c r="R82" i="6"/>
  <c r="S82" i="6" s="1"/>
  <c r="U82" i="6" s="1"/>
  <c r="R86" i="6"/>
  <c r="S86" i="6" s="1"/>
  <c r="U86" i="6" s="1"/>
  <c r="R90" i="6"/>
  <c r="S90" i="6" s="1"/>
  <c r="U90" i="6" s="1"/>
  <c r="R94" i="6"/>
  <c r="S94" i="6" s="1"/>
  <c r="U94" i="6" s="1"/>
  <c r="R98" i="6"/>
  <c r="S98" i="6" s="1"/>
  <c r="U98" i="6" s="1"/>
  <c r="R102" i="6"/>
  <c r="S102" i="6" s="1"/>
  <c r="U102" i="6" s="1"/>
  <c r="R106" i="6"/>
  <c r="S106" i="6" s="1"/>
  <c r="U106" i="6" s="1"/>
  <c r="R110" i="6"/>
  <c r="S110" i="6" s="1"/>
  <c r="U110" i="6" s="1"/>
  <c r="R114" i="6"/>
  <c r="S114" i="6" s="1"/>
  <c r="U114" i="6" s="1"/>
  <c r="S8" i="6"/>
  <c r="P14" i="6"/>
  <c r="Q14" i="6" s="1"/>
  <c r="P31" i="6"/>
  <c r="P35" i="6"/>
  <c r="P39" i="6"/>
  <c r="Q39" i="6" s="1"/>
  <c r="P43" i="6"/>
  <c r="Q43" i="6" s="1"/>
  <c r="P47" i="6"/>
  <c r="P51" i="6"/>
  <c r="P55" i="6"/>
  <c r="Q55" i="6" s="1"/>
  <c r="P59" i="6"/>
  <c r="R59" i="6" s="1"/>
  <c r="P63" i="6"/>
  <c r="P67" i="6"/>
  <c r="R73" i="6"/>
  <c r="S73" i="6" s="1"/>
  <c r="U73" i="6" s="1"/>
  <c r="R77" i="6"/>
  <c r="S77" i="6" s="1"/>
  <c r="U77" i="6" s="1"/>
  <c r="R81" i="6"/>
  <c r="S81" i="6" s="1"/>
  <c r="U81" i="6" s="1"/>
  <c r="R85" i="6"/>
  <c r="S85" i="6" s="1"/>
  <c r="U85" i="6" s="1"/>
  <c r="R89" i="6"/>
  <c r="S89" i="6" s="1"/>
  <c r="U89" i="6" s="1"/>
  <c r="R93" i="6"/>
  <c r="S93" i="6" s="1"/>
  <c r="U93" i="6" s="1"/>
  <c r="R97" i="6"/>
  <c r="S97" i="6" s="1"/>
  <c r="U97" i="6" s="1"/>
  <c r="R101" i="6"/>
  <c r="S101" i="6" s="1"/>
  <c r="U101" i="6" s="1"/>
  <c r="R105" i="6"/>
  <c r="S105" i="6" s="1"/>
  <c r="U105" i="6" s="1"/>
  <c r="R109" i="6"/>
  <c r="S109" i="6" s="1"/>
  <c r="U109" i="6" s="1"/>
  <c r="R113" i="6"/>
  <c r="S113" i="6" s="1"/>
  <c r="U113" i="6" s="1"/>
  <c r="R72" i="6"/>
  <c r="S72" i="6" s="1"/>
  <c r="U72" i="6" s="1"/>
  <c r="R76" i="6"/>
  <c r="S76" i="6" s="1"/>
  <c r="U76" i="6" s="1"/>
  <c r="R80" i="6"/>
  <c r="S80" i="6" s="1"/>
  <c r="U80" i="6" s="1"/>
  <c r="R84" i="6"/>
  <c r="S84" i="6" s="1"/>
  <c r="U84" i="6" s="1"/>
  <c r="R88" i="6"/>
  <c r="S88" i="6" s="1"/>
  <c r="U88" i="6" s="1"/>
  <c r="R92" i="6"/>
  <c r="S92" i="6" s="1"/>
  <c r="U92" i="6" s="1"/>
  <c r="R96" i="6"/>
  <c r="S96" i="6" s="1"/>
  <c r="U96" i="6" s="1"/>
  <c r="R100" i="6"/>
  <c r="S100" i="6" s="1"/>
  <c r="U100" i="6" s="1"/>
  <c r="R104" i="6"/>
  <c r="S104" i="6" s="1"/>
  <c r="U104" i="6" s="1"/>
  <c r="R108" i="6"/>
  <c r="S108" i="6" s="1"/>
  <c r="U108" i="6" s="1"/>
  <c r="R112" i="6"/>
  <c r="S112" i="6" s="1"/>
  <c r="U112" i="6" s="1"/>
  <c r="P8" i="5"/>
  <c r="R27" i="5"/>
  <c r="S27" i="5" s="1"/>
  <c r="U27" i="5" s="1"/>
  <c r="R31" i="5"/>
  <c r="S31" i="5" s="1"/>
  <c r="U31" i="5" s="1"/>
  <c r="R35" i="5"/>
  <c r="S35" i="5" s="1"/>
  <c r="U35" i="5" s="1"/>
  <c r="R39" i="5"/>
  <c r="S39" i="5" s="1"/>
  <c r="U39" i="5" s="1"/>
  <c r="R43" i="5"/>
  <c r="S43" i="5" s="1"/>
  <c r="U43" i="5" s="1"/>
  <c r="R47" i="5"/>
  <c r="S47" i="5" s="1"/>
  <c r="U47" i="5" s="1"/>
  <c r="R51" i="5"/>
  <c r="S51" i="5" s="1"/>
  <c r="U51" i="5" s="1"/>
  <c r="R55" i="5"/>
  <c r="S55" i="5" s="1"/>
  <c r="U55" i="5" s="1"/>
  <c r="R59" i="5"/>
  <c r="S59" i="5" s="1"/>
  <c r="U59" i="5" s="1"/>
  <c r="S22" i="5"/>
  <c r="T22" i="5" s="1"/>
  <c r="U22" i="5" s="1"/>
  <c r="D36" i="8" s="1"/>
  <c r="S18" i="5"/>
  <c r="T18" i="5" s="1"/>
  <c r="U18" i="5" s="1"/>
  <c r="D32" i="8" s="1"/>
  <c r="S14" i="5"/>
  <c r="T14" i="5" s="1"/>
  <c r="U14" i="5" s="1"/>
  <c r="D28" i="8" s="1"/>
  <c r="S10" i="5"/>
  <c r="T10" i="5" s="1"/>
  <c r="U10" i="5" s="1"/>
  <c r="D24" i="8" s="1"/>
  <c r="P22" i="5"/>
  <c r="Q22" i="5" s="1"/>
  <c r="P18" i="5"/>
  <c r="Q18" i="5" s="1"/>
  <c r="P14" i="5"/>
  <c r="Q14" i="5" s="1"/>
  <c r="P10" i="5"/>
  <c r="Q10" i="5" s="1"/>
  <c r="P25" i="5"/>
  <c r="Q25" i="5" s="1"/>
  <c r="P21" i="5"/>
  <c r="Q21" i="5" s="1"/>
  <c r="P17" i="5"/>
  <c r="Q17" i="5" s="1"/>
  <c r="P13" i="5"/>
  <c r="Q13" i="5" s="1"/>
  <c r="P9" i="5"/>
  <c r="Q9" i="5" s="1"/>
  <c r="R62" i="5"/>
  <c r="S62" i="5" s="1"/>
  <c r="U62" i="5" s="1"/>
  <c r="R66" i="5"/>
  <c r="S66" i="5" s="1"/>
  <c r="U66" i="5" s="1"/>
  <c r="S24" i="5"/>
  <c r="T24" i="5" s="1"/>
  <c r="S20" i="5"/>
  <c r="T20" i="5" s="1"/>
  <c r="U20" i="5" s="1"/>
  <c r="D34" i="8" s="1"/>
  <c r="S16" i="5"/>
  <c r="T16" i="5" s="1"/>
  <c r="U16" i="5" s="1"/>
  <c r="D30" i="8" s="1"/>
  <c r="S12" i="5"/>
  <c r="T12" i="5" s="1"/>
  <c r="U12" i="5" s="1"/>
  <c r="D26" i="8" s="1"/>
  <c r="S23" i="5"/>
  <c r="T23" i="5" s="1"/>
  <c r="U23" i="5" s="1"/>
  <c r="D37" i="8" s="1"/>
  <c r="S19" i="5"/>
  <c r="T19" i="5" s="1"/>
  <c r="U19" i="5" s="1"/>
  <c r="D33" i="8" s="1"/>
  <c r="S15" i="5"/>
  <c r="T15" i="5" s="1"/>
  <c r="U15" i="5" s="1"/>
  <c r="D29" i="8" s="1"/>
  <c r="S11" i="5"/>
  <c r="T11" i="5" s="1"/>
  <c r="U11" i="5" s="1"/>
  <c r="D25" i="8" s="1"/>
  <c r="S8" i="5"/>
  <c r="T8" i="5" s="1"/>
  <c r="U8" i="5" s="1"/>
  <c r="D22" i="8" s="1"/>
  <c r="F22" i="8" s="1"/>
  <c r="R28" i="5"/>
  <c r="S28" i="5" s="1"/>
  <c r="U28" i="5" s="1"/>
  <c r="R32" i="5"/>
  <c r="S32" i="5" s="1"/>
  <c r="U32" i="5" s="1"/>
  <c r="R36" i="5"/>
  <c r="S36" i="5" s="1"/>
  <c r="U36" i="5" s="1"/>
  <c r="R40" i="5"/>
  <c r="S40" i="5" s="1"/>
  <c r="U40" i="5" s="1"/>
  <c r="R44" i="5"/>
  <c r="S44" i="5" s="1"/>
  <c r="U44" i="5" s="1"/>
  <c r="R48" i="5"/>
  <c r="S48" i="5" s="1"/>
  <c r="U48" i="5" s="1"/>
  <c r="R52" i="5"/>
  <c r="S52" i="5" s="1"/>
  <c r="U52" i="5" s="1"/>
  <c r="R56" i="5"/>
  <c r="S56" i="5" s="1"/>
  <c r="U56" i="5" s="1"/>
  <c r="R63" i="5"/>
  <c r="S63" i="5" s="1"/>
  <c r="U63" i="5" s="1"/>
  <c r="R67" i="5"/>
  <c r="S67" i="5" s="1"/>
  <c r="U67" i="5" s="1"/>
  <c r="R26" i="5"/>
  <c r="S26" i="5" s="1"/>
  <c r="U26" i="5" s="1"/>
  <c r="R30" i="5"/>
  <c r="S30" i="5" s="1"/>
  <c r="U30" i="5" s="1"/>
  <c r="R34" i="5"/>
  <c r="S34" i="5" s="1"/>
  <c r="U34" i="5" s="1"/>
  <c r="R38" i="5"/>
  <c r="S38" i="5" s="1"/>
  <c r="U38" i="5" s="1"/>
  <c r="R42" i="5"/>
  <c r="S42" i="5" s="1"/>
  <c r="U42" i="5" s="1"/>
  <c r="R46" i="5"/>
  <c r="S46" i="5" s="1"/>
  <c r="U46" i="5" s="1"/>
  <c r="R50" i="5"/>
  <c r="S50" i="5" s="1"/>
  <c r="U50" i="5" s="1"/>
  <c r="R54" i="5"/>
  <c r="S54" i="5" s="1"/>
  <c r="U54" i="5" s="1"/>
  <c r="R58" i="5"/>
  <c r="S58" i="5" s="1"/>
  <c r="U58" i="5" s="1"/>
  <c r="R61" i="5"/>
  <c r="S61" i="5" s="1"/>
  <c r="U61" i="5" s="1"/>
  <c r="R65" i="5"/>
  <c r="S65" i="5" s="1"/>
  <c r="U65" i="5" s="1"/>
  <c r="R29" i="5"/>
  <c r="S29" i="5" s="1"/>
  <c r="U29" i="5" s="1"/>
  <c r="R33" i="5"/>
  <c r="S33" i="5" s="1"/>
  <c r="U33" i="5" s="1"/>
  <c r="R37" i="5"/>
  <c r="S37" i="5" s="1"/>
  <c r="U37" i="5" s="1"/>
  <c r="R41" i="5"/>
  <c r="S41" i="5" s="1"/>
  <c r="U41" i="5" s="1"/>
  <c r="R45" i="5"/>
  <c r="S45" i="5" s="1"/>
  <c r="U45" i="5" s="1"/>
  <c r="R49" i="5"/>
  <c r="S49" i="5" s="1"/>
  <c r="U49" i="5" s="1"/>
  <c r="R53" i="5"/>
  <c r="S53" i="5" s="1"/>
  <c r="U53" i="5" s="1"/>
  <c r="R57" i="5"/>
  <c r="S57" i="5" s="1"/>
  <c r="U57" i="5" s="1"/>
  <c r="R60" i="5"/>
  <c r="S60" i="5" s="1"/>
  <c r="U60" i="5" s="1"/>
  <c r="R64" i="5"/>
  <c r="S64" i="5" s="1"/>
  <c r="U64" i="5" s="1"/>
  <c r="M38" i="9"/>
  <c r="N38" i="9" s="1"/>
  <c r="M49" i="9"/>
  <c r="O49" i="9" s="1"/>
  <c r="M59" i="9"/>
  <c r="M62" i="9"/>
  <c r="N62" i="9" s="1"/>
  <c r="M66" i="9"/>
  <c r="N66" i="9" s="1"/>
  <c r="M31" i="9"/>
  <c r="N31" i="9" s="1"/>
  <c r="M33" i="9"/>
  <c r="M43" i="9"/>
  <c r="N43" i="9" s="1"/>
  <c r="M44" i="9"/>
  <c r="N44" i="9" s="1"/>
  <c r="M54" i="9"/>
  <c r="N54" i="9" s="1"/>
  <c r="M56" i="9"/>
  <c r="N56" i="9" s="1"/>
  <c r="O74" i="9"/>
  <c r="P74" i="9" s="1"/>
  <c r="R74" i="9" s="1"/>
  <c r="O105" i="9"/>
  <c r="P105" i="9" s="1"/>
  <c r="R105" i="9" s="1"/>
  <c r="M35" i="9"/>
  <c r="N35" i="9" s="1"/>
  <c r="M36" i="9"/>
  <c r="N36" i="9" s="1"/>
  <c r="M41" i="9"/>
  <c r="N41" i="9" s="1"/>
  <c r="M51" i="9"/>
  <c r="N51" i="9" s="1"/>
  <c r="M52" i="9"/>
  <c r="N52" i="9" s="1"/>
  <c r="M57" i="9"/>
  <c r="M64" i="9"/>
  <c r="N64" i="9" s="1"/>
  <c r="M67" i="9"/>
  <c r="N67" i="9" s="1"/>
  <c r="O82" i="9"/>
  <c r="P82" i="9" s="1"/>
  <c r="R82" i="9" s="1"/>
  <c r="O98" i="9"/>
  <c r="P98" i="9" s="1"/>
  <c r="R98" i="9" s="1"/>
  <c r="O113" i="9"/>
  <c r="P113" i="9" s="1"/>
  <c r="R113" i="9" s="1"/>
  <c r="M30" i="9"/>
  <c r="O30" i="9" s="1"/>
  <c r="M39" i="9"/>
  <c r="N39" i="9" s="1"/>
  <c r="M40" i="9"/>
  <c r="N40" i="9" s="1"/>
  <c r="M45" i="9"/>
  <c r="N45" i="9" s="1"/>
  <c r="M55" i="9"/>
  <c r="M68" i="9"/>
  <c r="N68" i="9" s="1"/>
  <c r="O70" i="9"/>
  <c r="P70" i="9" s="1"/>
  <c r="R70" i="9" s="1"/>
  <c r="O86" i="9"/>
  <c r="P86" i="9" s="1"/>
  <c r="R86" i="9" s="1"/>
  <c r="O102" i="9"/>
  <c r="P102" i="9" s="1"/>
  <c r="R102" i="9" s="1"/>
  <c r="M29" i="9"/>
  <c r="N29" i="9" s="1"/>
  <c r="M32" i="9"/>
  <c r="N32" i="9" s="1"/>
  <c r="M37" i="9"/>
  <c r="O37" i="9" s="1"/>
  <c r="M47" i="9"/>
  <c r="N47" i="9" s="1"/>
  <c r="M48" i="9"/>
  <c r="N48" i="9" s="1"/>
  <c r="M53" i="9"/>
  <c r="N53" i="9" s="1"/>
  <c r="M60" i="9"/>
  <c r="N60" i="9" s="1"/>
  <c r="M63" i="9"/>
  <c r="O78" i="9"/>
  <c r="P78" i="9" s="1"/>
  <c r="R78" i="9" s="1"/>
  <c r="O94" i="9"/>
  <c r="P94" i="9" s="1"/>
  <c r="R94" i="9" s="1"/>
  <c r="O109" i="9"/>
  <c r="P109" i="9" s="1"/>
  <c r="R109" i="9" s="1"/>
  <c r="O71" i="9"/>
  <c r="P71" i="9" s="1"/>
  <c r="R71" i="9" s="1"/>
  <c r="O75" i="9"/>
  <c r="P75" i="9" s="1"/>
  <c r="R75" i="9" s="1"/>
  <c r="O79" i="9"/>
  <c r="P79" i="9" s="1"/>
  <c r="R79" i="9" s="1"/>
  <c r="O83" i="9"/>
  <c r="P83" i="9" s="1"/>
  <c r="R83" i="9" s="1"/>
  <c r="O87" i="9"/>
  <c r="P87" i="9" s="1"/>
  <c r="R87" i="9" s="1"/>
  <c r="O91" i="9"/>
  <c r="P91" i="9" s="1"/>
  <c r="R91" i="9" s="1"/>
  <c r="O95" i="9"/>
  <c r="P95" i="9" s="1"/>
  <c r="R95" i="9" s="1"/>
  <c r="O99" i="9"/>
  <c r="P99" i="9" s="1"/>
  <c r="R99" i="9" s="1"/>
  <c r="O106" i="9"/>
  <c r="P106" i="9" s="1"/>
  <c r="R106" i="9" s="1"/>
  <c r="O110" i="9"/>
  <c r="P110" i="9" s="1"/>
  <c r="R110" i="9" s="1"/>
  <c r="O114" i="9"/>
  <c r="P114" i="9" s="1"/>
  <c r="R114" i="9" s="1"/>
  <c r="O73" i="9"/>
  <c r="P73" i="9" s="1"/>
  <c r="R73" i="9" s="1"/>
  <c r="O77" i="9"/>
  <c r="P77" i="9" s="1"/>
  <c r="R77" i="9" s="1"/>
  <c r="O81" i="9"/>
  <c r="P81" i="9" s="1"/>
  <c r="R81" i="9" s="1"/>
  <c r="O85" i="9"/>
  <c r="P85" i="9" s="1"/>
  <c r="R85" i="9" s="1"/>
  <c r="O89" i="9"/>
  <c r="P89" i="9" s="1"/>
  <c r="R89" i="9" s="1"/>
  <c r="O93" i="9"/>
  <c r="P93" i="9" s="1"/>
  <c r="R93" i="9" s="1"/>
  <c r="O97" i="9"/>
  <c r="P97" i="9" s="1"/>
  <c r="R97" i="9" s="1"/>
  <c r="O101" i="9"/>
  <c r="P101" i="9" s="1"/>
  <c r="R101" i="9" s="1"/>
  <c r="O104" i="9"/>
  <c r="P104" i="9" s="1"/>
  <c r="R104" i="9" s="1"/>
  <c r="O108" i="9"/>
  <c r="P108" i="9" s="1"/>
  <c r="R108" i="9" s="1"/>
  <c r="O112" i="9"/>
  <c r="P112" i="9" s="1"/>
  <c r="R112" i="9" s="1"/>
  <c r="M61" i="9"/>
  <c r="O61" i="9" s="1"/>
  <c r="M65" i="9"/>
  <c r="O65" i="9" s="1"/>
  <c r="M69" i="9"/>
  <c r="O69" i="9" s="1"/>
  <c r="O72" i="9"/>
  <c r="P72" i="9" s="1"/>
  <c r="R72" i="9" s="1"/>
  <c r="O76" i="9"/>
  <c r="P76" i="9" s="1"/>
  <c r="R76" i="9" s="1"/>
  <c r="O80" i="9"/>
  <c r="P80" i="9" s="1"/>
  <c r="R80" i="9" s="1"/>
  <c r="O84" i="9"/>
  <c r="P84" i="9" s="1"/>
  <c r="R84" i="9" s="1"/>
  <c r="O88" i="9"/>
  <c r="P88" i="9" s="1"/>
  <c r="R88" i="9" s="1"/>
  <c r="O92" i="9"/>
  <c r="P92" i="9" s="1"/>
  <c r="R92" i="9" s="1"/>
  <c r="O96" i="9"/>
  <c r="P96" i="9" s="1"/>
  <c r="R96" i="9" s="1"/>
  <c r="O100" i="9"/>
  <c r="P100" i="9" s="1"/>
  <c r="R100" i="9" s="1"/>
  <c r="O103" i="9"/>
  <c r="P103" i="9" s="1"/>
  <c r="R103" i="9" s="1"/>
  <c r="O107" i="9"/>
  <c r="P107" i="9" s="1"/>
  <c r="R107" i="9" s="1"/>
  <c r="O111" i="9"/>
  <c r="P111" i="9" s="1"/>
  <c r="R111" i="9" s="1"/>
  <c r="O43" i="9"/>
  <c r="O55" i="9"/>
  <c r="N55" i="9"/>
  <c r="O59" i="9"/>
  <c r="N59" i="9"/>
  <c r="O63" i="9"/>
  <c r="N63" i="9"/>
  <c r="O33" i="9"/>
  <c r="N33" i="9"/>
  <c r="N37" i="9"/>
  <c r="O57" i="9"/>
  <c r="N57" i="9"/>
  <c r="N61" i="9"/>
  <c r="O34" i="9"/>
  <c r="O36" i="9"/>
  <c r="O38" i="9"/>
  <c r="O44" i="9"/>
  <c r="O46" i="9"/>
  <c r="O50" i="9"/>
  <c r="O56" i="9"/>
  <c r="O58" i="9"/>
  <c r="O60" i="9"/>
  <c r="O62" i="9"/>
  <c r="P25" i="6"/>
  <c r="R25" i="6" s="1"/>
  <c r="P26" i="6"/>
  <c r="Q26" i="6" s="1"/>
  <c r="P28" i="6"/>
  <c r="Q28" i="6" s="1"/>
  <c r="P11" i="6"/>
  <c r="Q11" i="6" s="1"/>
  <c r="P12" i="6"/>
  <c r="Q12" i="6" s="1"/>
  <c r="P16" i="6"/>
  <c r="R16" i="6" s="1"/>
  <c r="P10" i="6"/>
  <c r="Q10" i="6" s="1"/>
  <c r="P15" i="6"/>
  <c r="Q15" i="6" s="1"/>
  <c r="P21" i="6"/>
  <c r="Q21" i="6" s="1"/>
  <c r="P22" i="6"/>
  <c r="R22" i="6" s="1"/>
  <c r="P23" i="6"/>
  <c r="Q23" i="6" s="1"/>
  <c r="P27" i="6"/>
  <c r="Q27" i="6" s="1"/>
  <c r="P13" i="6"/>
  <c r="R13" i="6" s="1"/>
  <c r="P17" i="6"/>
  <c r="P18" i="6"/>
  <c r="R18" i="6" s="1"/>
  <c r="P19" i="6"/>
  <c r="Q19" i="6" s="1"/>
  <c r="P9" i="6"/>
  <c r="R9" i="6" s="1"/>
  <c r="P20" i="6"/>
  <c r="Q20" i="6" s="1"/>
  <c r="R29" i="6"/>
  <c r="Q29" i="6"/>
  <c r="Q69" i="6"/>
  <c r="R69" i="6"/>
  <c r="Q8" i="6"/>
  <c r="R23" i="6"/>
  <c r="Q31" i="6"/>
  <c r="R31" i="6"/>
  <c r="R35" i="6"/>
  <c r="Q35" i="6"/>
  <c r="R47" i="6"/>
  <c r="Q47" i="6"/>
  <c r="R51" i="6"/>
  <c r="Q51" i="6"/>
  <c r="Q59" i="6"/>
  <c r="R63" i="6"/>
  <c r="Q63" i="6"/>
  <c r="R67" i="6"/>
  <c r="Q67" i="6"/>
  <c r="Q17" i="6"/>
  <c r="R17" i="6"/>
  <c r="R30" i="6"/>
  <c r="Q30" i="6"/>
  <c r="R33" i="6"/>
  <c r="Q33" i="6"/>
  <c r="R37" i="6"/>
  <c r="Q37" i="6"/>
  <c r="R45" i="6"/>
  <c r="Q45" i="6"/>
  <c r="R49" i="6"/>
  <c r="Q49" i="6"/>
  <c r="R53" i="6"/>
  <c r="Q53" i="6"/>
  <c r="R57" i="6"/>
  <c r="Q57" i="6"/>
  <c r="R61" i="6"/>
  <c r="Q61" i="6"/>
  <c r="R65" i="6"/>
  <c r="Q65" i="6"/>
  <c r="R32" i="6"/>
  <c r="R36" i="6"/>
  <c r="R38" i="6"/>
  <c r="R40" i="6"/>
  <c r="R42" i="6"/>
  <c r="R44" i="6"/>
  <c r="R46" i="6"/>
  <c r="R48" i="6"/>
  <c r="R50" i="6"/>
  <c r="R52" i="6"/>
  <c r="R54" i="6"/>
  <c r="R58" i="6"/>
  <c r="R62" i="6"/>
  <c r="R64" i="6"/>
  <c r="R66" i="6"/>
  <c r="R68" i="6"/>
  <c r="J26" i="9"/>
  <c r="R19" i="5"/>
  <c r="J19" i="9" s="1"/>
  <c r="R24" i="5"/>
  <c r="J24" i="9" s="1"/>
  <c r="R12" i="5"/>
  <c r="J12" i="9" s="1"/>
  <c r="J27" i="9"/>
  <c r="M23" i="3"/>
  <c r="R10" i="5" l="1"/>
  <c r="J10" i="9" s="1"/>
  <c r="R15" i="5"/>
  <c r="J15" i="9" s="1"/>
  <c r="R20" i="5"/>
  <c r="J20" i="9" s="1"/>
  <c r="R28" i="6"/>
  <c r="N65" i="9"/>
  <c r="F29" i="8"/>
  <c r="E29" i="8"/>
  <c r="F30" i="8"/>
  <c r="E30" i="8"/>
  <c r="F32" i="8"/>
  <c r="E32" i="8"/>
  <c r="F35" i="8"/>
  <c r="E35" i="8"/>
  <c r="F33" i="8"/>
  <c r="E33" i="8"/>
  <c r="F34" i="8"/>
  <c r="E34" i="8"/>
  <c r="F36" i="8"/>
  <c r="E36" i="8"/>
  <c r="O35" i="9"/>
  <c r="F37" i="8"/>
  <c r="E37" i="8"/>
  <c r="F31" i="8"/>
  <c r="E31" i="8"/>
  <c r="F28" i="8"/>
  <c r="E28" i="8"/>
  <c r="R21" i="5"/>
  <c r="J21" i="9" s="1"/>
  <c r="R11" i="5"/>
  <c r="J11" i="9" s="1"/>
  <c r="R23" i="5"/>
  <c r="J23" i="9" s="1"/>
  <c r="R25" i="5"/>
  <c r="J25" i="9" s="1"/>
  <c r="R22" i="5"/>
  <c r="J22" i="9" s="1"/>
  <c r="R9" i="5"/>
  <c r="J9" i="9" s="1"/>
  <c r="R18" i="5"/>
  <c r="J18" i="9" s="1"/>
  <c r="E25" i="8"/>
  <c r="F25" i="8"/>
  <c r="F23" i="8"/>
  <c r="E23" i="8"/>
  <c r="R17" i="5"/>
  <c r="J17" i="9" s="1"/>
  <c r="E26" i="8"/>
  <c r="F26" i="8"/>
  <c r="F27" i="8"/>
  <c r="E27" i="8"/>
  <c r="E24" i="8"/>
  <c r="F24" i="8"/>
  <c r="Q16" i="6"/>
  <c r="R10" i="6"/>
  <c r="T10" i="6" s="1"/>
  <c r="U10" i="6" s="1"/>
  <c r="D24" i="7" s="1"/>
  <c r="Q13" i="6"/>
  <c r="T13" i="6"/>
  <c r="U13" i="6" s="1"/>
  <c r="D27" i="7" s="1"/>
  <c r="K13" i="9"/>
  <c r="T9" i="6"/>
  <c r="U9" i="6" s="1"/>
  <c r="D23" i="7" s="1"/>
  <c r="F23" i="7" s="1"/>
  <c r="K9" i="9"/>
  <c r="R56" i="6"/>
  <c r="R12" i="6"/>
  <c r="R43" i="6"/>
  <c r="T16" i="6"/>
  <c r="U16" i="6" s="1"/>
  <c r="D30" i="7" s="1"/>
  <c r="K16" i="9"/>
  <c r="N49" i="9"/>
  <c r="O39" i="9"/>
  <c r="R60" i="6"/>
  <c r="Q41" i="6"/>
  <c r="Q18" i="6"/>
  <c r="O54" i="9"/>
  <c r="O31" i="9"/>
  <c r="R16" i="5"/>
  <c r="J16" i="9" s="1"/>
  <c r="J28" i="9"/>
  <c r="R34" i="6"/>
  <c r="T17" i="6"/>
  <c r="U17" i="6" s="1"/>
  <c r="K17" i="9"/>
  <c r="R14" i="6"/>
  <c r="O52" i="9"/>
  <c r="O42" i="9"/>
  <c r="T8" i="6"/>
  <c r="U8" i="6" s="1"/>
  <c r="D22" i="7" s="1"/>
  <c r="F22" i="7" s="1"/>
  <c r="K8" i="9"/>
  <c r="E22" i="8"/>
  <c r="C74" i="8"/>
  <c r="C75" i="8"/>
  <c r="R14" i="5"/>
  <c r="J14" i="9" s="1"/>
  <c r="Q8" i="5"/>
  <c r="R8" i="5"/>
  <c r="J8" i="9" s="1"/>
  <c r="T23" i="6"/>
  <c r="U23" i="6" s="1"/>
  <c r="K23" i="9"/>
  <c r="T18" i="6"/>
  <c r="U18" i="6" s="1"/>
  <c r="K18" i="9"/>
  <c r="R24" i="6"/>
  <c r="T22" i="6"/>
  <c r="U22" i="6" s="1"/>
  <c r="K22" i="9"/>
  <c r="T28" i="6"/>
  <c r="U28" i="6" s="1"/>
  <c r="K28" i="9"/>
  <c r="T25" i="6"/>
  <c r="U25" i="6" s="1"/>
  <c r="K25" i="9"/>
  <c r="R26" i="6"/>
  <c r="C76" i="8"/>
  <c r="O68" i="9"/>
  <c r="O41" i="9"/>
  <c r="N30" i="9"/>
  <c r="O47" i="9"/>
  <c r="Q25" i="6"/>
  <c r="R11" i="6"/>
  <c r="R55" i="6"/>
  <c r="R39" i="6"/>
  <c r="R15" i="6"/>
  <c r="R13" i="5"/>
  <c r="J13" i="9" s="1"/>
  <c r="O64" i="9"/>
  <c r="O48" i="9"/>
  <c r="O40" i="9"/>
  <c r="O66" i="9"/>
  <c r="O32" i="9"/>
  <c r="N69" i="9"/>
  <c r="O53" i="9"/>
  <c r="O45" i="9"/>
  <c r="O67" i="9"/>
  <c r="O51" i="9"/>
  <c r="O29" i="9"/>
  <c r="Q22" i="6"/>
  <c r="R20" i="6"/>
  <c r="R27" i="6"/>
  <c r="R21" i="6"/>
  <c r="Q9" i="6"/>
  <c r="R19" i="6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B10" i="3"/>
  <c r="B11" i="3"/>
  <c r="B25" i="8" s="1"/>
  <c r="B12" i="3"/>
  <c r="B26" i="8" s="1"/>
  <c r="B13" i="3"/>
  <c r="B27" i="8" s="1"/>
  <c r="B14" i="3"/>
  <c r="B28" i="8" s="1"/>
  <c r="B15" i="3"/>
  <c r="B29" i="8" s="1"/>
  <c r="B16" i="3"/>
  <c r="B30" i="8" s="1"/>
  <c r="B17" i="3"/>
  <c r="B31" i="8" s="1"/>
  <c r="B18" i="3"/>
  <c r="B32" i="8" s="1"/>
  <c r="B19" i="3"/>
  <c r="B33" i="8" s="1"/>
  <c r="B20" i="3"/>
  <c r="B34" i="8" s="1"/>
  <c r="B21" i="3"/>
  <c r="B35" i="8" s="1"/>
  <c r="B22" i="3"/>
  <c r="B36" i="8" s="1"/>
  <c r="B23" i="3"/>
  <c r="B37" i="8" s="1"/>
  <c r="B24" i="3"/>
  <c r="B38" i="8" s="1"/>
  <c r="B25" i="3"/>
  <c r="B39" i="8" s="1"/>
  <c r="B26" i="3"/>
  <c r="B27" i="3"/>
  <c r="B28" i="3"/>
  <c r="B29" i="3"/>
  <c r="B30" i="3"/>
  <c r="B31" i="3"/>
  <c r="B32" i="3"/>
  <c r="C23" i="4"/>
  <c r="C24" i="4"/>
  <c r="C25" i="4"/>
  <c r="C26" i="4"/>
  <c r="C27" i="4"/>
  <c r="C28" i="4"/>
  <c r="C29" i="4"/>
  <c r="C30" i="4"/>
  <c r="K9" i="3"/>
  <c r="M9" i="3"/>
  <c r="O9" i="3"/>
  <c r="K10" i="3"/>
  <c r="M10" i="3"/>
  <c r="O10" i="3"/>
  <c r="K11" i="3"/>
  <c r="M11" i="3"/>
  <c r="O11" i="3"/>
  <c r="K12" i="3"/>
  <c r="M12" i="3"/>
  <c r="O12" i="3"/>
  <c r="K13" i="3"/>
  <c r="M13" i="3"/>
  <c r="O13" i="3"/>
  <c r="K14" i="3"/>
  <c r="M14" i="3"/>
  <c r="O14" i="3"/>
  <c r="K15" i="3"/>
  <c r="M15" i="3"/>
  <c r="O15" i="3"/>
  <c r="K16" i="3"/>
  <c r="M16" i="3"/>
  <c r="O16" i="3"/>
  <c r="K17" i="3"/>
  <c r="M17" i="3"/>
  <c r="O17" i="3"/>
  <c r="K18" i="3"/>
  <c r="M18" i="3"/>
  <c r="O18" i="3"/>
  <c r="K19" i="3"/>
  <c r="M19" i="3"/>
  <c r="O19" i="3"/>
  <c r="K20" i="3"/>
  <c r="M20" i="3"/>
  <c r="O20" i="3"/>
  <c r="K21" i="3"/>
  <c r="M21" i="3"/>
  <c r="O21" i="3"/>
  <c r="K22" i="3"/>
  <c r="M22" i="3"/>
  <c r="O22" i="3"/>
  <c r="K23" i="3"/>
  <c r="O23" i="3"/>
  <c r="K24" i="3"/>
  <c r="M24" i="3"/>
  <c r="O24" i="3"/>
  <c r="K25" i="3"/>
  <c r="M25" i="3"/>
  <c r="O25" i="3"/>
  <c r="K26" i="3"/>
  <c r="M26" i="3"/>
  <c r="O26" i="3"/>
  <c r="K27" i="3"/>
  <c r="M27" i="3"/>
  <c r="O27" i="3"/>
  <c r="K28" i="3"/>
  <c r="M28" i="3"/>
  <c r="O28" i="3"/>
  <c r="K29" i="3"/>
  <c r="M29" i="3"/>
  <c r="O29" i="3"/>
  <c r="K30" i="3"/>
  <c r="M30" i="3"/>
  <c r="O30" i="3"/>
  <c r="K31" i="3"/>
  <c r="M31" i="3"/>
  <c r="O31" i="3"/>
  <c r="T31" i="3"/>
  <c r="U31" i="3" s="1"/>
  <c r="V31" i="3" s="1"/>
  <c r="K32" i="3"/>
  <c r="M32" i="3"/>
  <c r="O32" i="3"/>
  <c r="K33" i="3"/>
  <c r="M33" i="3"/>
  <c r="O33" i="3"/>
  <c r="K34" i="3"/>
  <c r="M34" i="3"/>
  <c r="O34" i="3"/>
  <c r="K35" i="3"/>
  <c r="M35" i="3"/>
  <c r="O35" i="3"/>
  <c r="T35" i="3"/>
  <c r="U35" i="3" s="1"/>
  <c r="V35" i="3" s="1"/>
  <c r="K36" i="3"/>
  <c r="M36" i="3"/>
  <c r="O36" i="3"/>
  <c r="K37" i="3"/>
  <c r="M37" i="3"/>
  <c r="O37" i="3"/>
  <c r="K38" i="3"/>
  <c r="M38" i="3"/>
  <c r="O38" i="3"/>
  <c r="K39" i="3"/>
  <c r="M39" i="3"/>
  <c r="O39" i="3"/>
  <c r="T39" i="3"/>
  <c r="U39" i="3" s="1"/>
  <c r="V39" i="3" s="1"/>
  <c r="K40" i="3"/>
  <c r="M40" i="3"/>
  <c r="O40" i="3"/>
  <c r="K41" i="3"/>
  <c r="M41" i="3"/>
  <c r="O41" i="3"/>
  <c r="K42" i="3"/>
  <c r="M42" i="3"/>
  <c r="O42" i="3"/>
  <c r="K43" i="3"/>
  <c r="M43" i="3"/>
  <c r="O43" i="3"/>
  <c r="T43" i="3"/>
  <c r="U43" i="3" s="1"/>
  <c r="V43" i="3" s="1"/>
  <c r="K44" i="3"/>
  <c r="M44" i="3"/>
  <c r="O44" i="3"/>
  <c r="K45" i="3"/>
  <c r="M45" i="3"/>
  <c r="O45" i="3"/>
  <c r="K46" i="3"/>
  <c r="M46" i="3"/>
  <c r="O46" i="3"/>
  <c r="K47" i="3"/>
  <c r="M47" i="3"/>
  <c r="O47" i="3"/>
  <c r="T47" i="3"/>
  <c r="U47" i="3" s="1"/>
  <c r="V47" i="3" s="1"/>
  <c r="K48" i="3"/>
  <c r="M48" i="3"/>
  <c r="O48" i="3"/>
  <c r="K49" i="3"/>
  <c r="M49" i="3"/>
  <c r="O49" i="3"/>
  <c r="K50" i="3"/>
  <c r="M50" i="3"/>
  <c r="O50" i="3"/>
  <c r="K51" i="3"/>
  <c r="M51" i="3"/>
  <c r="O51" i="3"/>
  <c r="T51" i="3"/>
  <c r="U51" i="3" s="1"/>
  <c r="V51" i="3" s="1"/>
  <c r="K52" i="3"/>
  <c r="M52" i="3"/>
  <c r="O52" i="3"/>
  <c r="K53" i="3"/>
  <c r="M53" i="3"/>
  <c r="O53" i="3"/>
  <c r="K54" i="3"/>
  <c r="M54" i="3"/>
  <c r="O54" i="3"/>
  <c r="K55" i="3"/>
  <c r="M55" i="3"/>
  <c r="O55" i="3"/>
  <c r="T55" i="3"/>
  <c r="U55" i="3" s="1"/>
  <c r="V55" i="3" s="1"/>
  <c r="K56" i="3"/>
  <c r="M56" i="3"/>
  <c r="O56" i="3"/>
  <c r="K57" i="3"/>
  <c r="M57" i="3"/>
  <c r="O57" i="3"/>
  <c r="K58" i="3"/>
  <c r="M58" i="3"/>
  <c r="O58" i="3"/>
  <c r="K59" i="3"/>
  <c r="M59" i="3"/>
  <c r="O59" i="3"/>
  <c r="T59" i="3"/>
  <c r="U59" i="3" s="1"/>
  <c r="V59" i="3" s="1"/>
  <c r="K60" i="3"/>
  <c r="M60" i="3"/>
  <c r="O60" i="3"/>
  <c r="K61" i="3"/>
  <c r="M61" i="3"/>
  <c r="O61" i="3"/>
  <c r="K62" i="3"/>
  <c r="M62" i="3"/>
  <c r="O62" i="3"/>
  <c r="K63" i="3"/>
  <c r="M63" i="3"/>
  <c r="O63" i="3"/>
  <c r="T63" i="3"/>
  <c r="U63" i="3" s="1"/>
  <c r="V63" i="3" s="1"/>
  <c r="K64" i="3"/>
  <c r="M64" i="3"/>
  <c r="O64" i="3"/>
  <c r="K65" i="3"/>
  <c r="M65" i="3"/>
  <c r="O65" i="3"/>
  <c r="K66" i="3"/>
  <c r="M66" i="3"/>
  <c r="O66" i="3"/>
  <c r="K67" i="3"/>
  <c r="M67" i="3"/>
  <c r="O67" i="3"/>
  <c r="T67" i="3"/>
  <c r="U67" i="3" s="1"/>
  <c r="V67" i="3" s="1"/>
  <c r="K68" i="3"/>
  <c r="M68" i="3"/>
  <c r="O68" i="3"/>
  <c r="K69" i="3"/>
  <c r="M69" i="3"/>
  <c r="O69" i="3"/>
  <c r="S23" i="3" l="1"/>
  <c r="S13" i="3"/>
  <c r="K10" i="9"/>
  <c r="B28" i="4"/>
  <c r="B30" i="4"/>
  <c r="S9" i="3"/>
  <c r="B24" i="4"/>
  <c r="B24" i="8"/>
  <c r="E23" i="7"/>
  <c r="P65" i="3"/>
  <c r="Q65" i="3" s="1"/>
  <c r="P63" i="3"/>
  <c r="P59" i="3"/>
  <c r="P53" i="3"/>
  <c r="Q53" i="3" s="1"/>
  <c r="P49" i="3"/>
  <c r="Q49" i="3" s="1"/>
  <c r="P47" i="3"/>
  <c r="P43" i="3"/>
  <c r="P37" i="3"/>
  <c r="Q37" i="3" s="1"/>
  <c r="P33" i="3"/>
  <c r="Q33" i="3" s="1"/>
  <c r="P31" i="3"/>
  <c r="S16" i="3"/>
  <c r="S12" i="3"/>
  <c r="P17" i="3"/>
  <c r="Q17" i="3" s="1"/>
  <c r="S17" i="3"/>
  <c r="E30" i="7"/>
  <c r="F30" i="7"/>
  <c r="P67" i="3"/>
  <c r="R67" i="3" s="1"/>
  <c r="P61" i="3"/>
  <c r="P57" i="3"/>
  <c r="Q57" i="3" s="1"/>
  <c r="P55" i="3"/>
  <c r="R55" i="3" s="1"/>
  <c r="P51" i="3"/>
  <c r="R51" i="3" s="1"/>
  <c r="P45" i="3"/>
  <c r="P41" i="3"/>
  <c r="Q41" i="3" s="1"/>
  <c r="P39" i="3"/>
  <c r="R39" i="3" s="1"/>
  <c r="P35" i="3"/>
  <c r="R35" i="3" s="1"/>
  <c r="S25" i="3"/>
  <c r="S18" i="3"/>
  <c r="S14" i="3"/>
  <c r="S10" i="3"/>
  <c r="T11" i="6"/>
  <c r="U11" i="6" s="1"/>
  <c r="D25" i="7" s="1"/>
  <c r="K11" i="9"/>
  <c r="T14" i="6"/>
  <c r="U14" i="6" s="1"/>
  <c r="D28" i="7" s="1"/>
  <c r="K14" i="9"/>
  <c r="S26" i="3"/>
  <c r="S19" i="3"/>
  <c r="S15" i="3"/>
  <c r="S11" i="3"/>
  <c r="T15" i="6"/>
  <c r="U15" i="6" s="1"/>
  <c r="D29" i="7" s="1"/>
  <c r="K15" i="9"/>
  <c r="E24" i="7"/>
  <c r="F24" i="7"/>
  <c r="T12" i="6"/>
  <c r="U12" i="6" s="1"/>
  <c r="D26" i="7" s="1"/>
  <c r="K12" i="9"/>
  <c r="E27" i="7"/>
  <c r="F27" i="7"/>
  <c r="E22" i="7"/>
  <c r="T27" i="6"/>
  <c r="U27" i="6" s="1"/>
  <c r="K27" i="9"/>
  <c r="T26" i="6"/>
  <c r="U26" i="6" s="1"/>
  <c r="K26" i="9"/>
  <c r="T21" i="6"/>
  <c r="U21" i="6" s="1"/>
  <c r="K21" i="9"/>
  <c r="T24" i="6"/>
  <c r="U24" i="6" s="1"/>
  <c r="K24" i="9"/>
  <c r="T19" i="6"/>
  <c r="U19" i="6" s="1"/>
  <c r="K19" i="9"/>
  <c r="T20" i="6"/>
  <c r="U20" i="6" s="1"/>
  <c r="K20" i="9"/>
  <c r="S27" i="3"/>
  <c r="S20" i="3"/>
  <c r="S22" i="3"/>
  <c r="P24" i="3"/>
  <c r="R24" i="3" s="1"/>
  <c r="L24" i="9" s="1"/>
  <c r="O24" i="9" s="1"/>
  <c r="S24" i="3"/>
  <c r="S28" i="3"/>
  <c r="S21" i="3"/>
  <c r="C78" i="8"/>
  <c r="E74" i="8" s="1"/>
  <c r="B30" i="7"/>
  <c r="B29" i="4"/>
  <c r="B29" i="7"/>
  <c r="B28" i="7"/>
  <c r="B27" i="4"/>
  <c r="B27" i="7"/>
  <c r="B26" i="7"/>
  <c r="B26" i="4"/>
  <c r="B25" i="4"/>
  <c r="B25" i="7"/>
  <c r="B24" i="7"/>
  <c r="P25" i="3"/>
  <c r="Q25" i="3" s="1"/>
  <c r="P18" i="3"/>
  <c r="Q18" i="3" s="1"/>
  <c r="P11" i="3"/>
  <c r="Q11" i="3" s="1"/>
  <c r="R65" i="3"/>
  <c r="T65" i="3" s="1"/>
  <c r="U65" i="3" s="1"/>
  <c r="V65" i="3" s="1"/>
  <c r="R63" i="3"/>
  <c r="Q63" i="3"/>
  <c r="R61" i="3"/>
  <c r="T61" i="3" s="1"/>
  <c r="U61" i="3" s="1"/>
  <c r="V61" i="3" s="1"/>
  <c r="Q61" i="3"/>
  <c r="R59" i="3"/>
  <c r="Q59" i="3"/>
  <c r="R57" i="3"/>
  <c r="T57" i="3" s="1"/>
  <c r="U57" i="3" s="1"/>
  <c r="V57" i="3" s="1"/>
  <c r="Q55" i="3"/>
  <c r="R53" i="3"/>
  <c r="T53" i="3" s="1"/>
  <c r="U53" i="3" s="1"/>
  <c r="V53" i="3" s="1"/>
  <c r="R49" i="3"/>
  <c r="T49" i="3" s="1"/>
  <c r="U49" i="3" s="1"/>
  <c r="V49" i="3" s="1"/>
  <c r="R47" i="3"/>
  <c r="Q47" i="3"/>
  <c r="R45" i="3"/>
  <c r="T45" i="3" s="1"/>
  <c r="U45" i="3" s="1"/>
  <c r="V45" i="3" s="1"/>
  <c r="Q45" i="3"/>
  <c r="R43" i="3"/>
  <c r="Q43" i="3"/>
  <c r="R41" i="3"/>
  <c r="T41" i="3" s="1"/>
  <c r="U41" i="3" s="1"/>
  <c r="V41" i="3" s="1"/>
  <c r="Q39" i="3"/>
  <c r="R37" i="3"/>
  <c r="T37" i="3" s="1"/>
  <c r="U37" i="3" s="1"/>
  <c r="V37" i="3" s="1"/>
  <c r="R33" i="3"/>
  <c r="T33" i="3" s="1"/>
  <c r="U33" i="3" s="1"/>
  <c r="V33" i="3" s="1"/>
  <c r="R31" i="3"/>
  <c r="Q31" i="3"/>
  <c r="P69" i="3"/>
  <c r="P66" i="3"/>
  <c r="P64" i="3"/>
  <c r="P58" i="3"/>
  <c r="P56" i="3"/>
  <c r="P50" i="3"/>
  <c r="P48" i="3"/>
  <c r="P42" i="3"/>
  <c r="P40" i="3"/>
  <c r="P34" i="3"/>
  <c r="P32" i="3"/>
  <c r="P29" i="3"/>
  <c r="Q29" i="3" s="1"/>
  <c r="P62" i="3"/>
  <c r="P54" i="3"/>
  <c r="P46" i="3"/>
  <c r="P38" i="3"/>
  <c r="P30" i="3"/>
  <c r="T68" i="3"/>
  <c r="U68" i="3" s="1"/>
  <c r="V68" i="3" s="1"/>
  <c r="T60" i="3"/>
  <c r="U60" i="3" s="1"/>
  <c r="V60" i="3" s="1"/>
  <c r="T52" i="3"/>
  <c r="U52" i="3" s="1"/>
  <c r="V52" i="3" s="1"/>
  <c r="T44" i="3"/>
  <c r="U44" i="3" s="1"/>
  <c r="V44" i="3" s="1"/>
  <c r="T36" i="3"/>
  <c r="U36" i="3" s="1"/>
  <c r="V36" i="3" s="1"/>
  <c r="P68" i="3"/>
  <c r="P60" i="3"/>
  <c r="P52" i="3"/>
  <c r="P44" i="3"/>
  <c r="P36" i="3"/>
  <c r="P28" i="3"/>
  <c r="R28" i="3" s="1"/>
  <c r="L28" i="9" s="1"/>
  <c r="O28" i="9" s="1"/>
  <c r="P27" i="3"/>
  <c r="Q27" i="3" s="1"/>
  <c r="P26" i="3"/>
  <c r="R26" i="3" s="1"/>
  <c r="L26" i="9" s="1"/>
  <c r="P23" i="3"/>
  <c r="Q23" i="3" s="1"/>
  <c r="P22" i="3"/>
  <c r="R22" i="3" s="1"/>
  <c r="L22" i="9" s="1"/>
  <c r="O22" i="9" s="1"/>
  <c r="P21" i="3"/>
  <c r="Q21" i="3" s="1"/>
  <c r="P20" i="3"/>
  <c r="R20" i="3" s="1"/>
  <c r="L20" i="9" s="1"/>
  <c r="O20" i="9" s="1"/>
  <c r="P19" i="3"/>
  <c r="R19" i="3" s="1"/>
  <c r="L19" i="9" s="1"/>
  <c r="P16" i="3"/>
  <c r="Q16" i="3" s="1"/>
  <c r="P15" i="3"/>
  <c r="R15" i="3" s="1"/>
  <c r="L15" i="9" s="1"/>
  <c r="P14" i="3"/>
  <c r="R14" i="3" s="1"/>
  <c r="L14" i="9" s="1"/>
  <c r="P13" i="3"/>
  <c r="R13" i="3" s="1"/>
  <c r="L13" i="9" s="1"/>
  <c r="O13" i="9" s="1"/>
  <c r="P12" i="3"/>
  <c r="R12" i="3" s="1"/>
  <c r="L12" i="9" s="1"/>
  <c r="P10" i="3"/>
  <c r="Q10" i="3" s="1"/>
  <c r="P9" i="3"/>
  <c r="R9" i="3" s="1"/>
  <c r="L9" i="9" s="1"/>
  <c r="O9" i="9" s="1"/>
  <c r="R29" i="3"/>
  <c r="Q28" i="3"/>
  <c r="Q24" i="3"/>
  <c r="R18" i="3"/>
  <c r="L18" i="9" s="1"/>
  <c r="O18" i="9" s="1"/>
  <c r="T64" i="3"/>
  <c r="U64" i="3" s="1"/>
  <c r="V64" i="3" s="1"/>
  <c r="T56" i="3"/>
  <c r="U56" i="3" s="1"/>
  <c r="V56" i="3" s="1"/>
  <c r="T48" i="3"/>
  <c r="U48" i="3" s="1"/>
  <c r="V48" i="3" s="1"/>
  <c r="T40" i="3"/>
  <c r="U40" i="3" s="1"/>
  <c r="V40" i="3" s="1"/>
  <c r="T32" i="3"/>
  <c r="U32" i="3" s="1"/>
  <c r="V32" i="3" s="1"/>
  <c r="T66" i="3"/>
  <c r="U66" i="3" s="1"/>
  <c r="V66" i="3" s="1"/>
  <c r="T62" i="3"/>
  <c r="U62" i="3" s="1"/>
  <c r="V62" i="3" s="1"/>
  <c r="T58" i="3"/>
  <c r="U58" i="3" s="1"/>
  <c r="V58" i="3" s="1"/>
  <c r="T54" i="3"/>
  <c r="U54" i="3" s="1"/>
  <c r="V54" i="3" s="1"/>
  <c r="T50" i="3"/>
  <c r="U50" i="3" s="1"/>
  <c r="V50" i="3" s="1"/>
  <c r="T46" i="3"/>
  <c r="U46" i="3" s="1"/>
  <c r="V46" i="3" s="1"/>
  <c r="T42" i="3"/>
  <c r="U42" i="3" s="1"/>
  <c r="V42" i="3" s="1"/>
  <c r="T38" i="3"/>
  <c r="U38" i="3" s="1"/>
  <c r="V38" i="3" s="1"/>
  <c r="T34" i="3"/>
  <c r="U34" i="3" s="1"/>
  <c r="V34" i="3" s="1"/>
  <c r="T30" i="3"/>
  <c r="U30" i="3" s="1"/>
  <c r="V30" i="3" s="1"/>
  <c r="T29" i="3"/>
  <c r="U29" i="3" s="1"/>
  <c r="V29" i="3" s="1"/>
  <c r="B9" i="3"/>
  <c r="B23" i="8" s="1"/>
  <c r="B8" i="3"/>
  <c r="Q12" i="3" l="1"/>
  <c r="C57" i="7"/>
  <c r="Q22" i="3"/>
  <c r="O14" i="9"/>
  <c r="R14" i="9" s="1"/>
  <c r="O12" i="9"/>
  <c r="P12" i="9" s="1"/>
  <c r="Q12" i="9" s="1"/>
  <c r="R11" i="3"/>
  <c r="L11" i="9" s="1"/>
  <c r="O11" i="9" s="1"/>
  <c r="R13" i="9"/>
  <c r="P13" i="9"/>
  <c r="Q13" i="9" s="1"/>
  <c r="Q35" i="3"/>
  <c r="Q51" i="3"/>
  <c r="Q67" i="3"/>
  <c r="O15" i="9"/>
  <c r="E28" i="7"/>
  <c r="F28" i="7"/>
  <c r="C58" i="7"/>
  <c r="E26" i="7"/>
  <c r="F26" i="7"/>
  <c r="R17" i="3"/>
  <c r="L17" i="9" s="1"/>
  <c r="O17" i="9" s="1"/>
  <c r="O19" i="9"/>
  <c r="P19" i="9" s="1"/>
  <c r="E29" i="7"/>
  <c r="F29" i="7"/>
  <c r="E25" i="7"/>
  <c r="F25" i="7"/>
  <c r="R25" i="3"/>
  <c r="L25" i="9" s="1"/>
  <c r="O25" i="9" s="1"/>
  <c r="O26" i="9"/>
  <c r="P26" i="9" s="1"/>
  <c r="C56" i="7"/>
  <c r="R9" i="9"/>
  <c r="P9" i="9"/>
  <c r="Q9" i="9" s="1"/>
  <c r="E76" i="8"/>
  <c r="E75" i="8"/>
  <c r="E77" i="8"/>
  <c r="P20" i="9"/>
  <c r="Q20" i="9" s="1"/>
  <c r="R20" i="9" s="1"/>
  <c r="Q19" i="3"/>
  <c r="R27" i="3"/>
  <c r="L27" i="9" s="1"/>
  <c r="O27" i="9" s="1"/>
  <c r="P18" i="9"/>
  <c r="Q18" i="9" s="1"/>
  <c r="R18" i="9" s="1"/>
  <c r="P22" i="9"/>
  <c r="Q22" i="9" s="1"/>
  <c r="R22" i="9" s="1"/>
  <c r="Q28" i="9"/>
  <c r="R28" i="9" s="1"/>
  <c r="P28" i="9"/>
  <c r="P24" i="9"/>
  <c r="Q24" i="9" s="1"/>
  <c r="R24" i="9" s="1"/>
  <c r="B23" i="4"/>
  <c r="B23" i="7"/>
  <c r="B22" i="8"/>
  <c r="B22" i="7"/>
  <c r="Q14" i="3"/>
  <c r="Q9" i="3"/>
  <c r="Q15" i="3"/>
  <c r="R10" i="3"/>
  <c r="L10" i="9" s="1"/>
  <c r="O10" i="9" s="1"/>
  <c r="R21" i="3"/>
  <c r="L21" i="9" s="1"/>
  <c r="O21" i="9" s="1"/>
  <c r="Q26" i="3"/>
  <c r="R44" i="3"/>
  <c r="Q44" i="3"/>
  <c r="R60" i="3"/>
  <c r="Q60" i="3"/>
  <c r="R38" i="3"/>
  <c r="Q38" i="3"/>
  <c r="R54" i="3"/>
  <c r="Q54" i="3"/>
  <c r="R34" i="3"/>
  <c r="Q34" i="3"/>
  <c r="R42" i="3"/>
  <c r="Q42" i="3"/>
  <c r="R50" i="3"/>
  <c r="Q50" i="3"/>
  <c r="R58" i="3"/>
  <c r="Q58" i="3"/>
  <c r="R66" i="3"/>
  <c r="Q66" i="3"/>
  <c r="R36" i="3"/>
  <c r="Q36" i="3"/>
  <c r="R52" i="3"/>
  <c r="Q52" i="3"/>
  <c r="R68" i="3"/>
  <c r="Q68" i="3"/>
  <c r="R30" i="3"/>
  <c r="Q30" i="3"/>
  <c r="R46" i="3"/>
  <c r="Q46" i="3"/>
  <c r="R62" i="3"/>
  <c r="Q62" i="3"/>
  <c r="R32" i="3"/>
  <c r="Q32" i="3"/>
  <c r="R40" i="3"/>
  <c r="Q40" i="3"/>
  <c r="R48" i="3"/>
  <c r="Q48" i="3"/>
  <c r="R56" i="3"/>
  <c r="Q56" i="3"/>
  <c r="R64" i="3"/>
  <c r="Q64" i="3"/>
  <c r="R69" i="3"/>
  <c r="T69" i="3" s="1"/>
  <c r="U69" i="3" s="1"/>
  <c r="V69" i="3" s="1"/>
  <c r="Q69" i="3"/>
  <c r="R23" i="3"/>
  <c r="L23" i="9" s="1"/>
  <c r="O23" i="9" s="1"/>
  <c r="Q20" i="3"/>
  <c r="R16" i="3"/>
  <c r="L16" i="9" s="1"/>
  <c r="O16" i="9" s="1"/>
  <c r="Q13" i="3"/>
  <c r="M80" i="3"/>
  <c r="O80" i="3"/>
  <c r="P80" i="3"/>
  <c r="Q80" i="3" s="1"/>
  <c r="M81" i="3"/>
  <c r="O81" i="3"/>
  <c r="P81" i="3"/>
  <c r="Q81" i="3" s="1"/>
  <c r="M82" i="3"/>
  <c r="O82" i="3"/>
  <c r="P82" i="3"/>
  <c r="Q82" i="3" s="1"/>
  <c r="M83" i="3"/>
  <c r="O83" i="3"/>
  <c r="P83" i="3"/>
  <c r="Q83" i="3" s="1"/>
  <c r="M84" i="3"/>
  <c r="O84" i="3"/>
  <c r="P84" i="3"/>
  <c r="Q84" i="3" s="1"/>
  <c r="M85" i="3"/>
  <c r="O85" i="3"/>
  <c r="P85" i="3"/>
  <c r="Q85" i="3" s="1"/>
  <c r="M86" i="3"/>
  <c r="O86" i="3"/>
  <c r="P86" i="3"/>
  <c r="Q86" i="3" s="1"/>
  <c r="M87" i="3"/>
  <c r="O87" i="3"/>
  <c r="P87" i="3"/>
  <c r="Q87" i="3" s="1"/>
  <c r="M88" i="3"/>
  <c r="O88" i="3"/>
  <c r="P88" i="3"/>
  <c r="Q88" i="3" s="1"/>
  <c r="M89" i="3"/>
  <c r="O89" i="3"/>
  <c r="P89" i="3"/>
  <c r="Q89" i="3" s="1"/>
  <c r="M90" i="3"/>
  <c r="O90" i="3"/>
  <c r="P90" i="3"/>
  <c r="Q90" i="3" s="1"/>
  <c r="M91" i="3"/>
  <c r="O91" i="3"/>
  <c r="P91" i="3"/>
  <c r="Q91" i="3" s="1"/>
  <c r="M92" i="3"/>
  <c r="O92" i="3"/>
  <c r="P92" i="3"/>
  <c r="Q92" i="3" s="1"/>
  <c r="M93" i="3"/>
  <c r="O93" i="3"/>
  <c r="P93" i="3"/>
  <c r="Q93" i="3" s="1"/>
  <c r="M94" i="3"/>
  <c r="O94" i="3"/>
  <c r="P94" i="3"/>
  <c r="Q94" i="3" s="1"/>
  <c r="M95" i="3"/>
  <c r="O95" i="3"/>
  <c r="P95" i="3"/>
  <c r="Q95" i="3" s="1"/>
  <c r="M96" i="3"/>
  <c r="O96" i="3"/>
  <c r="P96" i="3"/>
  <c r="Q96" i="3" s="1"/>
  <c r="M97" i="3"/>
  <c r="O97" i="3"/>
  <c r="P97" i="3"/>
  <c r="Q97" i="3" s="1"/>
  <c r="M98" i="3"/>
  <c r="O98" i="3"/>
  <c r="P98" i="3"/>
  <c r="Q98" i="3" s="1"/>
  <c r="M99" i="3"/>
  <c r="O99" i="3"/>
  <c r="P99" i="3"/>
  <c r="Q99" i="3" s="1"/>
  <c r="M100" i="3"/>
  <c r="O100" i="3"/>
  <c r="P100" i="3"/>
  <c r="Q100" i="3" s="1"/>
  <c r="M101" i="3"/>
  <c r="O101" i="3"/>
  <c r="P101" i="3"/>
  <c r="Q101" i="3" s="1"/>
  <c r="M102" i="3"/>
  <c r="O102" i="3"/>
  <c r="P102" i="3"/>
  <c r="Q102" i="3" s="1"/>
  <c r="M103" i="3"/>
  <c r="O103" i="3"/>
  <c r="P103" i="3"/>
  <c r="Q103" i="3" s="1"/>
  <c r="M104" i="3"/>
  <c r="O104" i="3"/>
  <c r="P104" i="3"/>
  <c r="Q104" i="3" s="1"/>
  <c r="M105" i="3"/>
  <c r="O105" i="3"/>
  <c r="P105" i="3"/>
  <c r="Q105" i="3" s="1"/>
  <c r="M106" i="3"/>
  <c r="O106" i="3"/>
  <c r="P106" i="3"/>
  <c r="Q106" i="3" s="1"/>
  <c r="M107" i="3"/>
  <c r="O107" i="3"/>
  <c r="P107" i="3"/>
  <c r="Q107" i="3" s="1"/>
  <c r="M108" i="3"/>
  <c r="O108" i="3"/>
  <c r="P108" i="3"/>
  <c r="Q108" i="3" s="1"/>
  <c r="M109" i="3"/>
  <c r="O109" i="3"/>
  <c r="P109" i="3"/>
  <c r="Q109" i="3" s="1"/>
  <c r="M110" i="3"/>
  <c r="O110" i="3"/>
  <c r="P110" i="3"/>
  <c r="Q110" i="3" s="1"/>
  <c r="M111" i="3"/>
  <c r="O111" i="3"/>
  <c r="P111" i="3"/>
  <c r="Q111" i="3" s="1"/>
  <c r="M112" i="3"/>
  <c r="O112" i="3"/>
  <c r="P112" i="3"/>
  <c r="Q112" i="3" s="1"/>
  <c r="M113" i="3"/>
  <c r="O113" i="3"/>
  <c r="P113" i="3"/>
  <c r="Q113" i="3" s="1"/>
  <c r="M114" i="3"/>
  <c r="O114" i="3"/>
  <c r="P114" i="3"/>
  <c r="Q114" i="3" s="1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B69" i="4"/>
  <c r="O70" i="3"/>
  <c r="O71" i="3"/>
  <c r="O72" i="3"/>
  <c r="O73" i="3"/>
  <c r="O74" i="3"/>
  <c r="O75" i="3"/>
  <c r="O76" i="3"/>
  <c r="O77" i="3"/>
  <c r="O78" i="3"/>
  <c r="O79" i="3"/>
  <c r="M70" i="3"/>
  <c r="M71" i="3"/>
  <c r="M72" i="3"/>
  <c r="M73" i="3"/>
  <c r="M74" i="3"/>
  <c r="M75" i="3"/>
  <c r="M76" i="3"/>
  <c r="M77" i="3"/>
  <c r="M78" i="3"/>
  <c r="M79" i="3"/>
  <c r="K70" i="3"/>
  <c r="K71" i="3"/>
  <c r="K72" i="3"/>
  <c r="K73" i="3"/>
  <c r="K74" i="3"/>
  <c r="K75" i="3"/>
  <c r="K76" i="3"/>
  <c r="K77" i="3"/>
  <c r="K78" i="3"/>
  <c r="K79" i="3"/>
  <c r="K80" i="3"/>
  <c r="O8" i="3"/>
  <c r="M8" i="3"/>
  <c r="K8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R79" i="3" l="1"/>
  <c r="S79" i="3" s="1"/>
  <c r="R75" i="3"/>
  <c r="S75" i="3" s="1"/>
  <c r="R71" i="3"/>
  <c r="S71" i="3" s="1"/>
  <c r="R70" i="3"/>
  <c r="S70" i="3" s="1"/>
  <c r="Q19" i="9"/>
  <c r="R19" i="9" s="1"/>
  <c r="R12" i="9"/>
  <c r="E26" i="4" s="1"/>
  <c r="D27" i="4"/>
  <c r="P25" i="9"/>
  <c r="Q25" i="9" s="1"/>
  <c r="R25" i="9" s="1"/>
  <c r="P14" i="9"/>
  <c r="Q14" i="9" s="1"/>
  <c r="F27" i="4"/>
  <c r="C60" i="7"/>
  <c r="E56" i="7" s="1"/>
  <c r="E27" i="4"/>
  <c r="R11" i="9"/>
  <c r="P11" i="9"/>
  <c r="Q11" i="9" s="1"/>
  <c r="Q26" i="9"/>
  <c r="R26" i="9" s="1"/>
  <c r="R77" i="3"/>
  <c r="S77" i="3" s="1"/>
  <c r="V77" i="3" s="1"/>
  <c r="R73" i="3"/>
  <c r="S73" i="3" s="1"/>
  <c r="R10" i="9"/>
  <c r="P10" i="9"/>
  <c r="Q10" i="9" s="1"/>
  <c r="E58" i="7"/>
  <c r="R15" i="9"/>
  <c r="P15" i="9"/>
  <c r="Q15" i="9" s="1"/>
  <c r="R76" i="3"/>
  <c r="S76" i="3" s="1"/>
  <c r="V76" i="3" s="1"/>
  <c r="R72" i="3"/>
  <c r="S72" i="3" s="1"/>
  <c r="V72" i="3" s="1"/>
  <c r="R16" i="9"/>
  <c r="P16" i="9"/>
  <c r="Q16" i="9" s="1"/>
  <c r="R17" i="9"/>
  <c r="P17" i="9"/>
  <c r="Q17" i="9" s="1"/>
  <c r="E28" i="4"/>
  <c r="F28" i="4"/>
  <c r="S8" i="3"/>
  <c r="D23" i="4"/>
  <c r="F23" i="4"/>
  <c r="E23" i="4"/>
  <c r="E78" i="8"/>
  <c r="P23" i="9"/>
  <c r="Q23" i="9" s="1"/>
  <c r="R23" i="9" s="1"/>
  <c r="P21" i="9"/>
  <c r="Q21" i="9" s="1"/>
  <c r="R21" i="9" s="1"/>
  <c r="Q27" i="9"/>
  <c r="R27" i="9" s="1"/>
  <c r="P27" i="9"/>
  <c r="P8" i="3"/>
  <c r="Q8" i="3" s="1"/>
  <c r="R78" i="3"/>
  <c r="S78" i="3" s="1"/>
  <c r="V78" i="3" s="1"/>
  <c r="R74" i="3"/>
  <c r="S74" i="3" s="1"/>
  <c r="V74" i="3" s="1"/>
  <c r="R80" i="3"/>
  <c r="S80" i="3" s="1"/>
  <c r="V80" i="3" s="1"/>
  <c r="R84" i="3"/>
  <c r="S84" i="3" s="1"/>
  <c r="R82" i="3"/>
  <c r="S82" i="3" s="1"/>
  <c r="V82" i="3" s="1"/>
  <c r="V70" i="3"/>
  <c r="R112" i="3"/>
  <c r="S112" i="3" s="1"/>
  <c r="R108" i="3"/>
  <c r="S108" i="3" s="1"/>
  <c r="R104" i="3"/>
  <c r="S104" i="3" s="1"/>
  <c r="R100" i="3"/>
  <c r="S100" i="3" s="1"/>
  <c r="V100" i="3" s="1"/>
  <c r="R96" i="3"/>
  <c r="S96" i="3" s="1"/>
  <c r="V96" i="3" s="1"/>
  <c r="R94" i="3"/>
  <c r="S94" i="3" s="1"/>
  <c r="R92" i="3"/>
  <c r="S92" i="3" s="1"/>
  <c r="R90" i="3"/>
  <c r="S90" i="3" s="1"/>
  <c r="R88" i="3"/>
  <c r="S88" i="3" s="1"/>
  <c r="V88" i="3" s="1"/>
  <c r="R86" i="3"/>
  <c r="S86" i="3" s="1"/>
  <c r="V79" i="3"/>
  <c r="V75" i="3"/>
  <c r="V73" i="3"/>
  <c r="V71" i="3"/>
  <c r="R113" i="3"/>
  <c r="S113" i="3" s="1"/>
  <c r="V113" i="3" s="1"/>
  <c r="R109" i="3"/>
  <c r="S109" i="3" s="1"/>
  <c r="R105" i="3"/>
  <c r="S105" i="3" s="1"/>
  <c r="R101" i="3"/>
  <c r="S101" i="3" s="1"/>
  <c r="V101" i="3" s="1"/>
  <c r="R97" i="3"/>
  <c r="S97" i="3" s="1"/>
  <c r="R95" i="3"/>
  <c r="S95" i="3" s="1"/>
  <c r="V95" i="3" s="1"/>
  <c r="R93" i="3"/>
  <c r="S93" i="3" s="1"/>
  <c r="R91" i="3"/>
  <c r="S91" i="3" s="1"/>
  <c r="V91" i="3" s="1"/>
  <c r="R89" i="3"/>
  <c r="S89" i="3" s="1"/>
  <c r="V89" i="3" s="1"/>
  <c r="R87" i="3"/>
  <c r="S87" i="3" s="1"/>
  <c r="V87" i="3" s="1"/>
  <c r="R85" i="3"/>
  <c r="S85" i="3" s="1"/>
  <c r="R83" i="3"/>
  <c r="S83" i="3" s="1"/>
  <c r="V83" i="3" s="1"/>
  <c r="R81" i="3"/>
  <c r="S81" i="3" s="1"/>
  <c r="V90" i="3"/>
  <c r="R114" i="3"/>
  <c r="S114" i="3" s="1"/>
  <c r="R111" i="3"/>
  <c r="S111" i="3" s="1"/>
  <c r="R110" i="3"/>
  <c r="S110" i="3" s="1"/>
  <c r="R107" i="3"/>
  <c r="S107" i="3" s="1"/>
  <c r="R106" i="3"/>
  <c r="S106" i="3" s="1"/>
  <c r="V106" i="3" s="1"/>
  <c r="R103" i="3"/>
  <c r="S103" i="3" s="1"/>
  <c r="V103" i="3" s="1"/>
  <c r="R102" i="3"/>
  <c r="S102" i="3" s="1"/>
  <c r="V102" i="3" s="1"/>
  <c r="R99" i="3"/>
  <c r="S99" i="3" s="1"/>
  <c r="V99" i="3" s="1"/>
  <c r="R98" i="3"/>
  <c r="S98" i="3" s="1"/>
  <c r="V114" i="3"/>
  <c r="V110" i="3"/>
  <c r="V98" i="3"/>
  <c r="V112" i="3"/>
  <c r="V108" i="3"/>
  <c r="V104" i="3"/>
  <c r="V97" i="3"/>
  <c r="V93" i="3"/>
  <c r="V85" i="3"/>
  <c r="V92" i="3"/>
  <c r="V105" i="3"/>
  <c r="V81" i="3"/>
  <c r="C22" i="4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G8" i="3"/>
  <c r="F8" i="3"/>
  <c r="E8" i="3"/>
  <c r="D10" i="3"/>
  <c r="D11" i="3"/>
  <c r="D12" i="3"/>
  <c r="D13" i="3"/>
  <c r="D14" i="3"/>
  <c r="D15" i="3"/>
  <c r="D16" i="3"/>
  <c r="D17" i="3"/>
  <c r="D18" i="3"/>
  <c r="D19" i="3"/>
  <c r="D20" i="3"/>
  <c r="D21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9" i="3"/>
  <c r="D8" i="3"/>
  <c r="C10" i="3"/>
  <c r="C11" i="3"/>
  <c r="C12" i="3"/>
  <c r="C13" i="3"/>
  <c r="C14" i="3"/>
  <c r="C15" i="3"/>
  <c r="C16" i="3"/>
  <c r="C17" i="3"/>
  <c r="C18" i="3"/>
  <c r="C19" i="3"/>
  <c r="C20" i="3"/>
  <c r="C21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9" i="3"/>
  <c r="D26" i="4" l="1"/>
  <c r="F26" i="4"/>
  <c r="D28" i="4"/>
  <c r="E59" i="7"/>
  <c r="E57" i="7"/>
  <c r="D30" i="4"/>
  <c r="E30" i="4"/>
  <c r="F30" i="4"/>
  <c r="D24" i="4"/>
  <c r="E24" i="4"/>
  <c r="F24" i="4"/>
  <c r="D29" i="4"/>
  <c r="E29" i="4"/>
  <c r="F29" i="4"/>
  <c r="D25" i="4"/>
  <c r="E25" i="4"/>
  <c r="F25" i="4"/>
  <c r="R8" i="3"/>
  <c r="L8" i="9" s="1"/>
  <c r="O8" i="9" s="1"/>
  <c r="V84" i="3"/>
  <c r="V86" i="3"/>
  <c r="V94" i="3"/>
  <c r="V109" i="3"/>
  <c r="V107" i="3"/>
  <c r="V111" i="3"/>
  <c r="C17" i="4"/>
  <c r="E60" i="7" l="1"/>
  <c r="R8" i="9"/>
  <c r="P8" i="9"/>
  <c r="Q8" i="9" s="1"/>
  <c r="B36" i="4"/>
  <c r="E35" i="4"/>
  <c r="C16" i="4"/>
  <c r="C15" i="4"/>
  <c r="C14" i="4"/>
  <c r="C13" i="4"/>
  <c r="B78" i="4"/>
  <c r="E69" i="4"/>
  <c r="I10" i="3"/>
  <c r="I11" i="3"/>
  <c r="I12" i="3"/>
  <c r="I13" i="3"/>
  <c r="I14" i="3"/>
  <c r="I15" i="3"/>
  <c r="I16" i="3"/>
  <c r="I17" i="3"/>
  <c r="I18" i="3"/>
  <c r="I19" i="3"/>
  <c r="I20" i="3"/>
  <c r="I21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H10" i="3"/>
  <c r="H11" i="3"/>
  <c r="H12" i="3"/>
  <c r="H13" i="3"/>
  <c r="H14" i="3"/>
  <c r="H15" i="3"/>
  <c r="H16" i="3"/>
  <c r="H17" i="3"/>
  <c r="H18" i="3"/>
  <c r="H19" i="3"/>
  <c r="H20" i="3"/>
  <c r="H21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I9" i="3"/>
  <c r="I8" i="3"/>
  <c r="H9" i="3"/>
  <c r="H8" i="3"/>
  <c r="G10" i="3"/>
  <c r="G11" i="3"/>
  <c r="G12" i="3"/>
  <c r="G13" i="3"/>
  <c r="G14" i="3"/>
  <c r="G15" i="3"/>
  <c r="G16" i="3"/>
  <c r="G17" i="3"/>
  <c r="G18" i="3"/>
  <c r="G19" i="3"/>
  <c r="G20" i="3"/>
  <c r="G21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9" i="3"/>
  <c r="F10" i="3"/>
  <c r="F11" i="3"/>
  <c r="F12" i="3"/>
  <c r="F13" i="3"/>
  <c r="F14" i="3"/>
  <c r="F15" i="3"/>
  <c r="F16" i="3"/>
  <c r="F17" i="3"/>
  <c r="F18" i="3"/>
  <c r="F19" i="3"/>
  <c r="F20" i="3"/>
  <c r="F21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9" i="3"/>
  <c r="E20" i="3"/>
  <c r="E21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0" i="3"/>
  <c r="E11" i="3"/>
  <c r="E12" i="3"/>
  <c r="E13" i="3"/>
  <c r="E14" i="3"/>
  <c r="E15" i="3"/>
  <c r="E16" i="3"/>
  <c r="E17" i="3"/>
  <c r="E18" i="3"/>
  <c r="E19" i="3"/>
  <c r="E9" i="3"/>
  <c r="A2" i="3"/>
  <c r="F22" i="4" l="1"/>
  <c r="E22" i="4"/>
  <c r="D22" i="4"/>
  <c r="B22" i="4"/>
  <c r="C60" i="4" l="1"/>
  <c r="C59" i="4"/>
  <c r="C56" i="4"/>
  <c r="C58" i="4"/>
  <c r="C57" i="4"/>
  <c r="C8" i="3"/>
  <c r="C62" i="4" l="1"/>
  <c r="E59" i="4" s="1"/>
  <c r="E57" i="4" l="1"/>
  <c r="E61" i="4"/>
  <c r="E60" i="4"/>
  <c r="E58" i="4"/>
  <c r="E56" i="4"/>
  <c r="E62" i="4" l="1"/>
</calcChain>
</file>

<file path=xl/sharedStrings.xml><?xml version="1.0" encoding="utf-8"?>
<sst xmlns="http://schemas.openxmlformats.org/spreadsheetml/2006/main" count="281" uniqueCount="123">
  <si>
    <t>Subject:</t>
  </si>
  <si>
    <t>Units(LEC):</t>
  </si>
  <si>
    <t>Day(LEC):</t>
  </si>
  <si>
    <t>Day(LAB):</t>
  </si>
  <si>
    <t>Subject Code:</t>
  </si>
  <si>
    <t>Yr./Section: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</si>
  <si>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</si>
  <si>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</si>
  <si>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</si>
  <si>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</si>
  <si>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</si>
  <si>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</si>
  <si>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</si>
  <si>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</si>
  <si>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</si>
  <si>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</si>
  <si>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</si>
  <si>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</si>
  <si>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</si>
  <si>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</si>
  <si>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</si>
  <si>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</si>
  <si>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</si>
  <si>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</si>
  <si>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</si>
  <si>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</si>
  <si>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</si>
  <si>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Department Chair:</t>
  </si>
  <si>
    <t>College Dean:</t>
  </si>
  <si>
    <t>Campus Registrar</t>
  </si>
  <si>
    <t>STUDENT NUMBER</t>
  </si>
  <si>
    <t>FINAL RATING</t>
  </si>
  <si>
    <t>R.A.</t>
  </si>
  <si>
    <t>L.A.</t>
  </si>
  <si>
    <t>O.R.</t>
  </si>
  <si>
    <t>E.G.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</si>
  <si>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</si>
  <si>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</si>
  <si>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</si>
  <si>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</si>
  <si>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</si>
  <si>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</si>
  <si>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</si>
  <si>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F.R. (lab)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</si>
  <si>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</si>
  <si>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</si>
  <si>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</si>
  <si>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</si>
  <si>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</si>
  <si>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</si>
  <si>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</si>
  <si>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</si>
  <si>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</si>
  <si>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</si>
  <si>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</si>
  <si>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</si>
  <si>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</si>
  <si>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</si>
  <si>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</si>
  <si>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</si>
  <si>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</si>
  <si>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>1.00 - 1.75</t>
  </si>
  <si>
    <t>2.00 - 2.75</t>
  </si>
  <si>
    <t>3.00</t>
  </si>
  <si>
    <t>5.00</t>
  </si>
  <si>
    <t>INCOMPLETE</t>
  </si>
  <si>
    <t>DROPPED</t>
  </si>
  <si>
    <t>TOTAL</t>
  </si>
  <si>
    <t>Noted :</t>
  </si>
  <si>
    <t>Recommending Approval :</t>
  </si>
  <si>
    <t>_____________________________</t>
  </si>
  <si>
    <t>Chair, DIT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</si>
  <si>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</si>
  <si>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</si>
  <si>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</si>
  <si>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</si>
  <si>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</si>
  <si>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</si>
  <si>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F.E.</t>
  </si>
  <si>
    <t>GRADE SETTING</t>
  </si>
  <si>
    <t>P1</t>
  </si>
  <si>
    <t>P2</t>
  </si>
  <si>
    <t>P3</t>
  </si>
  <si>
    <t>RENEN PAUL M. VIADO</t>
  </si>
  <si>
    <t>Thesis Adviser</t>
  </si>
  <si>
    <t>TITLE</t>
  </si>
  <si>
    <t>OUTLINE</t>
  </si>
  <si>
    <t>FINAL</t>
  </si>
  <si>
    <t>SATISFACTORY (S)</t>
  </si>
  <si>
    <t>UNSATISFACTORY (US)</t>
  </si>
  <si>
    <t>BRYLLE D. SAMSON</t>
  </si>
  <si>
    <t>2017-2018</t>
  </si>
  <si>
    <t>AMMIE P. FERRER, Ph.D.</t>
  </si>
  <si>
    <t>SECOND</t>
  </si>
  <si>
    <t>UNDERGRADUATE THESIS PART 1</t>
  </si>
  <si>
    <t>ITEC200A</t>
  </si>
  <si>
    <t>APUYA</t>
  </si>
  <si>
    <t>PRINCESS DAVP</t>
  </si>
  <si>
    <t>UNITO</t>
  </si>
  <si>
    <t>CLIFFORD KARL</t>
  </si>
  <si>
    <t>PANES</t>
  </si>
  <si>
    <t>PACANTARA</t>
  </si>
  <si>
    <t>DAYRIT</t>
  </si>
  <si>
    <t>SAPATUA</t>
  </si>
  <si>
    <t>ANCIRO</t>
  </si>
  <si>
    <t>MONSERRATA</t>
  </si>
  <si>
    <t>CARLOS</t>
  </si>
  <si>
    <t>PARANGIPANG</t>
  </si>
  <si>
    <t>PEÑARANDA</t>
  </si>
  <si>
    <t>GALLAZA</t>
  </si>
  <si>
    <t>BENCITO</t>
  </si>
  <si>
    <t>DABU</t>
  </si>
  <si>
    <t>MATA</t>
  </si>
  <si>
    <t>PETINGLAY</t>
  </si>
  <si>
    <t>BSIT</t>
  </si>
  <si>
    <t>GIMEL C. CONTILLO</t>
  </si>
  <si>
    <t>THIRD YEAR</t>
  </si>
  <si>
    <t>ORTEGA</t>
  </si>
  <si>
    <t>ONG</t>
  </si>
  <si>
    <t>SANTOS</t>
  </si>
  <si>
    <t>ATIENZA</t>
  </si>
  <si>
    <t>ALGARA</t>
  </si>
  <si>
    <t>MIRASOL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</si>
</sst>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5" fillId="0" borderId="0"/>
  </cellStyleXfs>
  <cellXfs count="192">
    <xf numFmtId="0" fontId="0" fillId="0" borderId="0" xfId="0"/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vertical="center"/>
    </xf>
    <xf numFmtId="0" fontId="3" fillId="2" borderId="6" xfId="0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horizont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vertical="center"/>
    </xf>
    <xf numFmtId="0" fontId="3" fillId="3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5" fillId="4" borderId="14" xfId="0" applyFont="1" applyFill="1" applyBorder="1" applyProtection="1"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49" fontId="5" fillId="4" borderId="14" xfId="0" applyNumberFormat="1" applyFont="1" applyFill="1" applyBorder="1" applyProtection="1">
      <protection locked="0"/>
    </xf>
    <xf numFmtId="14" fontId="5" fillId="4" borderId="14" xfId="0" applyNumberFormat="1" applyFont="1" applyFill="1" applyBorder="1" applyProtection="1">
      <protection locked="0"/>
    </xf>
    <xf numFmtId="0" fontId="8" fillId="0" borderId="14" xfId="0" applyFont="1" applyBorder="1"/>
    <xf numFmtId="0" fontId="8" fillId="0" borderId="14" xfId="0" applyFont="1" applyBorder="1" applyAlignment="1">
      <alignment horizontal="left" vertical="center"/>
    </xf>
    <xf numFmtId="0" fontId="7" fillId="0" borderId="27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9" fontId="12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9" xfId="0" applyFont="1" applyFill="1" applyBorder="1" applyAlignment="1" applyProtection="1">
      <alignment horizontal="center" vertical="center" wrapText="1"/>
      <protection hidden="1"/>
    </xf>
    <xf numFmtId="0" fontId="12" fillId="0" borderId="9" xfId="0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vertical="center"/>
      <protection hidden="1"/>
    </xf>
    <xf numFmtId="0" fontId="11" fillId="0" borderId="2" xfId="0" applyFont="1" applyBorder="1" applyAlignment="1" applyProtection="1">
      <alignment vertical="center"/>
      <protection hidden="1"/>
    </xf>
    <xf numFmtId="2" fontId="9" fillId="0" borderId="30" xfId="0" applyNumberFormat="1" applyFont="1" applyBorder="1" applyAlignment="1" applyProtection="1">
      <alignment horizontal="center" vertical="center"/>
      <protection hidden="1"/>
    </xf>
    <xf numFmtId="2" fontId="9" fillId="0" borderId="26" xfId="0" applyNumberFormat="1" applyFont="1" applyBorder="1" applyAlignment="1" applyProtection="1">
      <alignment horizontal="center" vertical="center"/>
      <protection hidden="1"/>
    </xf>
    <xf numFmtId="2" fontId="9" fillId="0" borderId="26" xfId="0" applyNumberFormat="1" applyFont="1" applyFill="1" applyBorder="1" applyAlignment="1" applyProtection="1">
      <alignment horizontal="center" vertical="center"/>
      <protection hidden="1"/>
    </xf>
    <xf numFmtId="2" fontId="9" fillId="8" borderId="30" xfId="0" applyNumberFormat="1" applyFont="1" applyFill="1" applyBorder="1" applyAlignment="1" applyProtection="1">
      <alignment horizontal="center" vertical="center"/>
      <protection hidden="1"/>
    </xf>
    <xf numFmtId="2" fontId="9" fillId="9" borderId="14" xfId="0" applyNumberFormat="1" applyFont="1" applyFill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2" fontId="9" fillId="8" borderId="4" xfId="0" applyNumberFormat="1" applyFont="1" applyFill="1" applyBorder="1" applyAlignment="1" applyProtection="1">
      <alignment horizontal="center" vertical="center"/>
      <protection hidden="1"/>
    </xf>
    <xf numFmtId="0" fontId="9" fillId="0" borderId="31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top"/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center" shrinkToFit="1"/>
      <protection hidden="1"/>
    </xf>
    <xf numFmtId="0" fontId="20" fillId="0" borderId="37" xfId="0" applyFont="1" applyBorder="1" applyAlignment="1" applyProtection="1">
      <alignment horizontal="center" vertical="center"/>
      <protection hidden="1"/>
    </xf>
    <xf numFmtId="0" fontId="14" fillId="0" borderId="13" xfId="0" applyFont="1" applyBorder="1" applyAlignment="1" applyProtection="1">
      <alignment horizontal="center" vertical="center"/>
      <protection hidden="1"/>
    </xf>
    <xf numFmtId="0" fontId="21" fillId="0" borderId="2" xfId="0" applyFont="1" applyBorder="1" applyAlignment="1" applyProtection="1">
      <alignment horizontal="left" vertical="center"/>
      <protection hidden="1"/>
    </xf>
    <xf numFmtId="3" fontId="14" fillId="0" borderId="13" xfId="0" applyNumberFormat="1" applyFont="1" applyBorder="1" applyAlignment="1" applyProtection="1">
      <alignment horizontal="center" vertical="center"/>
      <protection hidden="1"/>
    </xf>
    <xf numFmtId="2" fontId="21" fillId="0" borderId="1" xfId="0" applyNumberFormat="1" applyFont="1" applyBorder="1" applyAlignment="1" applyProtection="1">
      <alignment horizontal="center" vertical="center"/>
      <protection hidden="1"/>
    </xf>
    <xf numFmtId="0" fontId="21" fillId="0" borderId="28" xfId="0" applyFont="1" applyBorder="1" applyAlignment="1" applyProtection="1">
      <alignment horizontal="center" vertical="center"/>
      <protection hidden="1"/>
    </xf>
    <xf numFmtId="0" fontId="21" fillId="0" borderId="13" xfId="0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right" vertical="center"/>
      <protection hidden="1"/>
    </xf>
    <xf numFmtId="0" fontId="20" fillId="0" borderId="0" xfId="0" applyFont="1" applyAlignment="1" applyProtection="1">
      <alignment vertical="center"/>
      <protection hidden="1"/>
    </xf>
    <xf numFmtId="49" fontId="20" fillId="0" borderId="0" xfId="0" applyNumberFormat="1" applyFont="1" applyFill="1" applyBorder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0" fontId="0" fillId="0" borderId="0" xfId="0" applyAlignment="1"/>
    <xf numFmtId="49" fontId="14" fillId="0" borderId="3" xfId="0" applyNumberFormat="1" applyFont="1" applyBorder="1" applyAlignment="1" applyProtection="1">
      <alignment horizontal="center" vertical="center"/>
      <protection hidden="1"/>
    </xf>
    <xf numFmtId="49" fontId="14" fillId="0" borderId="6" xfId="0" applyNumberFormat="1" applyFont="1" applyBorder="1" applyAlignment="1" applyProtection="1">
      <alignment horizontal="center" vertical="center"/>
      <protection hidden="1"/>
    </xf>
    <xf numFmtId="49" fontId="20" fillId="0" borderId="9" xfId="0" applyNumberFormat="1" applyFont="1" applyBorder="1" applyAlignment="1" applyProtection="1">
      <alignment horizontal="center" vertical="center"/>
      <protection hidden="1"/>
    </xf>
    <xf numFmtId="2" fontId="9" fillId="0" borderId="40" xfId="0" applyNumberFormat="1" applyFont="1" applyBorder="1" applyAlignment="1" applyProtection="1">
      <alignment horizontal="center" vertical="center"/>
      <protection hidden="1"/>
    </xf>
    <xf numFmtId="0" fontId="9" fillId="4" borderId="14" xfId="0" applyFont="1" applyFill="1" applyBorder="1" applyProtection="1">
      <protection locked="0"/>
    </xf>
    <xf numFmtId="0" fontId="24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1" fontId="12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43" xfId="0" applyFont="1" applyFill="1" applyBorder="1" applyAlignment="1" applyProtection="1">
      <alignment horizontal="center" vertical="center" wrapText="1"/>
      <protection hidden="1"/>
    </xf>
    <xf numFmtId="0" fontId="12" fillId="0" borderId="24" xfId="0" applyFont="1" applyFill="1" applyBorder="1" applyAlignment="1" applyProtection="1">
      <alignment horizontal="center" vertical="center"/>
      <protection hidden="1"/>
    </xf>
    <xf numFmtId="2" fontId="9" fillId="9" borderId="5" xfId="0" applyNumberFormat="1" applyFont="1" applyFill="1" applyBorder="1" applyAlignment="1" applyProtection="1">
      <alignment horizontal="center" vertical="center"/>
      <protection hidden="1"/>
    </xf>
    <xf numFmtId="2" fontId="9" fillId="0" borderId="31" xfId="0" applyNumberFormat="1" applyFont="1" applyFill="1" applyBorder="1" applyAlignment="1" applyProtection="1">
      <alignment horizontal="center" vertical="center"/>
      <protection hidden="1"/>
    </xf>
    <xf numFmtId="9" fontId="12" fillId="10" borderId="9" xfId="0" applyNumberFormat="1" applyFont="1" applyFill="1" applyBorder="1" applyAlignment="1" applyProtection="1">
      <alignment horizontal="center" vertical="center" wrapText="1"/>
      <protection hidden="1"/>
    </xf>
    <xf numFmtId="2" fontId="9" fillId="10" borderId="26" xfId="0" applyNumberFormat="1" applyFont="1" applyFill="1" applyBorder="1" applyAlignment="1" applyProtection="1">
      <alignment horizontal="center" vertical="center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9" fontId="7" fillId="0" borderId="6" xfId="0" applyNumberFormat="1" applyFont="1" applyFill="1" applyBorder="1" applyAlignment="1" applyProtection="1">
      <alignment horizontal="center" vertical="center" wrapText="1"/>
      <protection hidden="1"/>
    </xf>
    <xf numFmtId="2" fontId="21" fillId="0" borderId="13" xfId="0" applyNumberFormat="1" applyFont="1" applyBorder="1" applyAlignment="1" applyProtection="1">
      <alignment horizontal="center" vertical="center"/>
      <protection hidden="1"/>
    </xf>
    <xf numFmtId="2" fontId="7" fillId="0" borderId="3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/>
    <xf numFmtId="2" fontId="9" fillId="0" borderId="26" xfId="0" applyNumberFormat="1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vertical="top"/>
      <protection hidden="1"/>
    </xf>
    <xf numFmtId="0" fontId="14" fillId="0" borderId="13" xfId="0" applyNumberFormat="1" applyFont="1" applyBorder="1" applyAlignment="1" applyProtection="1">
      <alignment horizontal="center" vertical="center"/>
      <protection hidden="1"/>
    </xf>
    <xf numFmtId="0" fontId="5" fillId="4" borderId="14" xfId="0" applyNumberFormat="1" applyFont="1" applyFill="1" applyBorder="1" applyProtection="1">
      <protection locked="0"/>
    </xf>
    <xf numFmtId="0" fontId="0" fillId="0" borderId="0" xfId="0" applyAlignment="1">
      <alignment horizontal="center"/>
    </xf>
    <xf numFmtId="0" fontId="22" fillId="0" borderId="0" xfId="0" applyFont="1" applyFill="1" applyAlignment="1">
      <alignment horizontal="center" vertical="center" wrapText="1"/>
    </xf>
    <xf numFmtId="0" fontId="9" fillId="7" borderId="5" xfId="0" applyFont="1" applyFill="1" applyBorder="1" applyAlignment="1" applyProtection="1">
      <alignment horizontal="center" vertical="center"/>
      <protection locked="0"/>
    </xf>
    <xf numFmtId="0" fontId="9" fillId="7" borderId="16" xfId="0" applyFont="1" applyFill="1" applyBorder="1" applyAlignment="1" applyProtection="1">
      <alignment horizontal="center" vertical="center"/>
      <protection locked="0"/>
    </xf>
    <xf numFmtId="0" fontId="9" fillId="7" borderId="18" xfId="0" applyFont="1" applyFill="1" applyBorder="1" applyAlignment="1" applyProtection="1">
      <alignment horizontal="center" vertical="center"/>
      <protection locked="0"/>
    </xf>
    <xf numFmtId="0" fontId="9" fillId="6" borderId="14" xfId="0" applyFont="1" applyFill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49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6" fillId="5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7" borderId="5" xfId="0" applyFont="1" applyFill="1" applyBorder="1" applyAlignment="1" applyProtection="1">
      <alignment horizontal="center" vertical="top"/>
      <protection locked="0"/>
    </xf>
    <xf numFmtId="0" fontId="9" fillId="7" borderId="16" xfId="0" applyFont="1" applyFill="1" applyBorder="1" applyAlignment="1" applyProtection="1">
      <alignment horizontal="center" vertical="top"/>
      <protection locked="0"/>
    </xf>
    <xf numFmtId="0" fontId="9" fillId="7" borderId="18" xfId="0" applyFont="1" applyFill="1" applyBorder="1" applyAlignment="1" applyProtection="1">
      <alignment horizontal="center" vertical="top"/>
      <protection locked="0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15" xfId="0" applyNumberFormat="1" applyFont="1" applyBorder="1" applyAlignment="1" applyProtection="1">
      <alignment horizontal="left" vertical="center"/>
      <protection locked="0"/>
    </xf>
    <xf numFmtId="0" fontId="3" fillId="0" borderId="17" xfId="0" applyNumberFormat="1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2" borderId="3" xfId="0" applyFont="1" applyFill="1" applyBorder="1" applyAlignment="1" applyProtection="1">
      <alignment horizontal="left"/>
      <protection locked="0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13" fillId="5" borderId="0" xfId="0" applyFont="1" applyFill="1" applyAlignment="1">
      <alignment horizontal="center"/>
    </xf>
    <xf numFmtId="0" fontId="7" fillId="0" borderId="3" xfId="0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10" fillId="0" borderId="3" xfId="0" applyFont="1" applyFill="1" applyBorder="1" applyAlignment="1" applyProtection="1">
      <alignment horizontal="center" vertical="center"/>
      <protection hidden="1"/>
    </xf>
    <xf numFmtId="0" fontId="7" fillId="0" borderId="25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12" xfId="0" applyFont="1" applyFill="1" applyBorder="1" applyAlignment="1" applyProtection="1">
      <alignment horizontal="center" vertical="center" wrapText="1"/>
      <protection hidden="1"/>
    </xf>
    <xf numFmtId="0" fontId="8" fillId="0" borderId="19" xfId="0" applyFont="1" applyFill="1" applyBorder="1" applyAlignment="1" applyProtection="1">
      <alignment horizontal="center" vertical="center" wrapText="1"/>
      <protection hidden="1"/>
    </xf>
    <xf numFmtId="0" fontId="8" fillId="0" borderId="23" xfId="0" applyFont="1" applyFill="1" applyBorder="1" applyAlignment="1" applyProtection="1">
      <alignment horizontal="center" vertical="center" wrapText="1"/>
      <protection hidden="1"/>
    </xf>
    <xf numFmtId="0" fontId="8" fillId="0" borderId="24" xfId="0" applyFont="1" applyFill="1" applyBorder="1" applyAlignment="1" applyProtection="1">
      <alignment horizontal="center" vertical="center" wrapText="1"/>
      <protection hidden="1"/>
    </xf>
    <xf numFmtId="0" fontId="11" fillId="0" borderId="15" xfId="0" applyFont="1" applyFill="1" applyBorder="1" applyAlignment="1" applyProtection="1">
      <alignment horizontal="center" vertical="center" wrapText="1"/>
      <protection hidden="1"/>
    </xf>
    <xf numFmtId="0" fontId="11" fillId="0" borderId="29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Fill="1" applyBorder="1" applyAlignment="1" applyProtection="1">
      <alignment horizontal="center" vertical="center" wrapText="1"/>
      <protection hidden="1"/>
    </xf>
    <xf numFmtId="0" fontId="7" fillId="0" borderId="17" xfId="0" applyFont="1" applyFill="1" applyBorder="1" applyAlignment="1" applyProtection="1">
      <alignment horizontal="center" vertical="center" wrapText="1"/>
      <protection hidden="1"/>
    </xf>
    <xf numFmtId="0" fontId="14" fillId="0" borderId="32" xfId="0" applyFont="1" applyBorder="1" applyAlignment="1" applyProtection="1">
      <alignment horizontal="left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20" fillId="0" borderId="19" xfId="0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20" fillId="0" borderId="34" xfId="0" applyFont="1" applyBorder="1" applyAlignment="1" applyProtection="1">
      <alignment horizontal="center" vertical="center" wrapText="1"/>
      <protection hidden="1"/>
    </xf>
    <xf numFmtId="0" fontId="20" fillId="0" borderId="0" xfId="0" applyFont="1" applyBorder="1" applyAlignment="1" applyProtection="1">
      <alignment horizontal="center" vertical="center" wrapText="1"/>
      <protection hidden="1"/>
    </xf>
    <xf numFmtId="0" fontId="20" fillId="0" borderId="25" xfId="0" applyFont="1" applyBorder="1" applyAlignment="1" applyProtection="1">
      <alignment horizontal="center" vertical="center" wrapText="1"/>
      <protection hidden="1"/>
    </xf>
    <xf numFmtId="0" fontId="14" fillId="0" borderId="35" xfId="0" applyFont="1" applyBorder="1" applyAlignment="1" applyProtection="1">
      <alignment horizontal="center" vertical="center" wrapText="1"/>
      <protection hidden="1"/>
    </xf>
    <xf numFmtId="0" fontId="14" fillId="0" borderId="36" xfId="0" applyFont="1" applyBorder="1" applyAlignment="1" applyProtection="1">
      <alignment horizontal="center" vertical="center" wrapText="1"/>
      <protection hidden="1"/>
    </xf>
    <xf numFmtId="0" fontId="20" fillId="0" borderId="23" xfId="0" applyFont="1" applyBorder="1" applyAlignment="1" applyProtection="1">
      <alignment horizontal="center" vertical="center" wrapText="1"/>
      <protection hidden="1"/>
    </xf>
    <xf numFmtId="0" fontId="20" fillId="0" borderId="24" xfId="0" applyFont="1" applyBorder="1" applyAlignment="1" applyProtection="1">
      <alignment horizontal="center" vertical="center" wrapText="1"/>
      <protection hidden="1"/>
    </xf>
    <xf numFmtId="0" fontId="23" fillId="0" borderId="20" xfId="0" applyFont="1" applyBorder="1" applyAlignment="1" applyProtection="1">
      <alignment horizontal="center" vertical="center"/>
      <protection hidden="1"/>
    </xf>
    <xf numFmtId="0" fontId="23" fillId="0" borderId="21" xfId="0" applyFont="1" applyBorder="1" applyAlignment="1" applyProtection="1">
      <alignment horizontal="center" vertical="center"/>
      <protection hidden="1"/>
    </xf>
    <xf numFmtId="0" fontId="23" fillId="0" borderId="22" xfId="0" applyFont="1" applyBorder="1" applyAlignment="1" applyProtection="1">
      <alignment horizontal="center" vertical="center"/>
      <protection hidden="1"/>
    </xf>
    <xf numFmtId="164" fontId="20" fillId="0" borderId="37" xfId="0" applyNumberFormat="1" applyFont="1" applyBorder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0" fontId="20" fillId="0" borderId="22" xfId="0" applyFont="1" applyBorder="1" applyAlignment="1" applyProtection="1">
      <alignment horizontal="center" vertical="center"/>
      <protection hidden="1"/>
    </xf>
    <xf numFmtId="0" fontId="20" fillId="0" borderId="21" xfId="0" applyFont="1" applyBorder="1" applyAlignment="1" applyProtection="1">
      <alignment horizontal="center" vertical="center"/>
      <protection hidden="1"/>
    </xf>
    <xf numFmtId="1" fontId="14" fillId="0" borderId="40" xfId="0" applyNumberFormat="1" applyFont="1" applyBorder="1" applyAlignment="1" applyProtection="1">
      <alignment horizontal="center" vertical="center"/>
      <protection hidden="1"/>
    </xf>
    <xf numFmtId="1" fontId="14" fillId="0" borderId="2" xfId="0" applyNumberFormat="1" applyFont="1" applyBorder="1" applyAlignment="1" applyProtection="1">
      <alignment horizontal="center" vertical="center"/>
      <protection hidden="1"/>
    </xf>
    <xf numFmtId="2" fontId="14" fillId="0" borderId="30" xfId="1" applyNumberFormat="1" applyFont="1" applyBorder="1" applyAlignment="1" applyProtection="1">
      <alignment horizontal="center" vertical="center"/>
      <protection hidden="1"/>
    </xf>
    <xf numFmtId="2" fontId="14" fillId="0" borderId="33" xfId="1" applyNumberFormat="1" applyFont="1" applyBorder="1" applyAlignment="1" applyProtection="1">
      <alignment horizontal="center" vertical="center"/>
      <protection hidden="1"/>
    </xf>
    <xf numFmtId="1" fontId="14" fillId="0" borderId="18" xfId="0" applyNumberFormat="1" applyFont="1" applyBorder="1" applyAlignment="1" applyProtection="1">
      <alignment horizontal="center" vertical="center"/>
      <protection hidden="1"/>
    </xf>
    <xf numFmtId="1" fontId="14" fillId="0" borderId="5" xfId="0" applyNumberFormat="1" applyFont="1" applyBorder="1" applyAlignment="1" applyProtection="1">
      <alignment horizontal="center" vertical="center"/>
      <protection hidden="1"/>
    </xf>
    <xf numFmtId="2" fontId="14" fillId="0" borderId="15" xfId="1" applyNumberFormat="1" applyFont="1" applyBorder="1" applyAlignment="1" applyProtection="1">
      <alignment horizontal="center" vertical="center"/>
      <protection hidden="1"/>
    </xf>
    <xf numFmtId="2" fontId="14" fillId="0" borderId="17" xfId="1" applyNumberFormat="1" applyFont="1" applyBorder="1" applyAlignment="1" applyProtection="1">
      <alignment horizontal="center" vertical="center"/>
      <protection hidden="1"/>
    </xf>
    <xf numFmtId="0" fontId="14" fillId="0" borderId="18" xfId="0" applyFont="1" applyBorder="1" applyAlignment="1" applyProtection="1">
      <alignment horizontal="center" vertical="center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14" fillId="0" borderId="41" xfId="0" applyFont="1" applyBorder="1" applyAlignment="1" applyProtection="1">
      <alignment horizontal="center" vertical="center"/>
      <protection hidden="1"/>
    </xf>
    <xf numFmtId="0" fontId="14" fillId="0" borderId="42" xfId="0" applyFont="1" applyBorder="1" applyAlignment="1" applyProtection="1">
      <alignment horizontal="center" vertical="center"/>
      <protection hidden="1"/>
    </xf>
    <xf numFmtId="0" fontId="14" fillId="0" borderId="38" xfId="1" applyNumberFormat="1" applyFont="1" applyBorder="1" applyAlignment="1" applyProtection="1">
      <alignment horizontal="center" vertical="center"/>
      <protection hidden="1"/>
    </xf>
    <xf numFmtId="0" fontId="14" fillId="0" borderId="39" xfId="1" applyNumberFormat="1" applyFont="1" applyBorder="1" applyAlignment="1" applyProtection="1">
      <alignment horizontal="center" vertical="center"/>
      <protection hidden="1"/>
    </xf>
    <xf numFmtId="49" fontId="20" fillId="0" borderId="0" xfId="0" applyNumberFormat="1" applyFont="1" applyFill="1" applyBorder="1" applyAlignment="1" applyProtection="1">
      <alignment horizontal="center" vertical="center"/>
      <protection hidden="1"/>
    </xf>
    <xf numFmtId="0" fontId="14" fillId="0" borderId="16" xfId="0" applyFont="1" applyBorder="1" applyAlignment="1" applyProtection="1">
      <alignment vertical="top"/>
      <protection hidden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16"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104774</xdr:rowOff>
    </xdr:from>
    <xdr:to>
      <xdr:col>1</xdr:col>
      <xdr:colOff>1400175</xdr:colOff>
      <xdr:row>6</xdr:row>
      <xdr:rowOff>133349</xdr:rowOff>
    </xdr:to>
    <xdr:pic>
      <xdr:nvPicPr>
        <xdr:cNvPr id="2" name="Picture 1" descr="CvSU 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009650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2" name="Picture 1" descr="CvSU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71"/>
  <sheetViews>
    <sheetView topLeftCell="A19" zoomScale="140" zoomScaleNormal="140" workbookViewId="0">
      <selection activeCell="C32" sqref="C32"/>
    </sheetView>
  </sheetViews>
  <sheetFormatPr defaultRowHeight="15" x14ac:dyDescent="0.25"/>
  <cols>
    <col min="1" max="1" width="3.7109375" customWidth="1"/>
    <col min="2" max="2" width="13.28515625" customWidth="1"/>
    <col min="3" max="3" width="15.5703125" customWidth="1"/>
    <col min="4" max="4" width="18.140625" customWidth="1"/>
    <col min="5" max="5" width="5" customWidth="1"/>
    <col min="6" max="6" width="14.28515625" customWidth="1"/>
    <col min="7" max="7" width="6.5703125" customWidth="1"/>
    <col min="8" max="8" width="11" customWidth="1"/>
    <col min="9" max="9" width="14.85546875" customWidth="1"/>
    <col min="15" max="15" width="17.7109375" customWidth="1"/>
    <col min="16" max="16" width="17.28515625" customWidth="1"/>
    <col min="17" max="17" width="18.5703125" customWidth="1"/>
    <col min="18" max="18" width="3.28515625" customWidth="1"/>
  </cols>
  <sheetData>
    <row r="2" spans="1:18" x14ac:dyDescent="0.25">
      <c r="A2" s="95" t="s">
        <v>22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8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8" ht="16.5" customHeight="1" x14ac:dyDescent="0.25">
      <c r="A4" s="87" t="s">
        <v>116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8" ht="15.75" thickBot="1" x14ac:dyDescent="0.3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</row>
    <row r="6" spans="1:18" x14ac:dyDescent="0.25">
      <c r="A6" s="122" t="s">
        <v>0</v>
      </c>
      <c r="B6" s="123"/>
      <c r="C6" s="124" t="s">
        <v>94</v>
      </c>
      <c r="D6" s="124"/>
      <c r="E6" s="125" t="s">
        <v>1</v>
      </c>
      <c r="F6" s="125"/>
      <c r="G6" s="1"/>
      <c r="H6" s="2" t="s">
        <v>2</v>
      </c>
      <c r="I6" s="1"/>
      <c r="J6" s="126" t="s">
        <v>3</v>
      </c>
      <c r="K6" s="126"/>
      <c r="L6" s="127"/>
      <c r="M6" s="127"/>
    </row>
    <row r="7" spans="1:18" x14ac:dyDescent="0.25">
      <c r="A7" s="128" t="s">
        <v>4</v>
      </c>
      <c r="B7" s="129"/>
      <c r="C7" s="3" t="s">
        <v>95</v>
      </c>
      <c r="D7" s="4" t="s">
        <v>5</v>
      </c>
      <c r="E7" s="130" t="s">
        <v>6</v>
      </c>
      <c r="F7" s="130"/>
      <c r="G7" s="5"/>
      <c r="H7" s="6" t="s">
        <v>7</v>
      </c>
      <c r="I7" s="7"/>
      <c r="J7" s="130" t="s">
        <v>8</v>
      </c>
      <c r="K7" s="130"/>
      <c r="L7" s="131"/>
      <c r="M7" s="131"/>
    </row>
    <row r="8" spans="1:18" ht="15.75" thickBot="1" x14ac:dyDescent="0.3">
      <c r="A8" s="110" t="s">
        <v>9</v>
      </c>
      <c r="B8" s="111"/>
      <c r="C8" s="8" t="s">
        <v>114</v>
      </c>
      <c r="D8" s="9">
        <v>3</v>
      </c>
      <c r="E8" s="112" t="s">
        <v>10</v>
      </c>
      <c r="F8" s="112"/>
      <c r="G8" s="10"/>
      <c r="H8" s="11" t="s">
        <v>11</v>
      </c>
      <c r="I8" s="12"/>
      <c r="J8" s="112" t="s">
        <v>12</v>
      </c>
      <c r="K8" s="112"/>
      <c r="L8" s="113"/>
      <c r="M8" s="113"/>
    </row>
    <row r="9" spans="1:18" ht="15.75" thickBot="1" x14ac:dyDescent="0.3">
      <c r="A9" s="114" t="s">
        <v>13</v>
      </c>
      <c r="B9" s="116" t="s">
        <v>36</v>
      </c>
      <c r="C9" s="118" t="s">
        <v>14</v>
      </c>
      <c r="D9" s="118"/>
      <c r="E9" s="118"/>
      <c r="F9" s="119" t="s">
        <v>15</v>
      </c>
      <c r="G9" s="119" t="s">
        <v>16</v>
      </c>
      <c r="H9" s="121"/>
      <c r="I9" s="121"/>
      <c r="J9" s="102" t="s">
        <v>17</v>
      </c>
      <c r="K9" s="103"/>
      <c r="L9" s="102" t="s">
        <v>18</v>
      </c>
      <c r="M9" s="103"/>
    </row>
    <row r="10" spans="1:18" x14ac:dyDescent="0.25">
      <c r="A10" s="115"/>
      <c r="B10" s="117"/>
      <c r="C10" s="13" t="s">
        <v>19</v>
      </c>
      <c r="D10" s="13" t="s">
        <v>20</v>
      </c>
      <c r="E10" s="13" t="s">
        <v>37</v>
      </c>
      <c r="F10" s="120"/>
      <c r="G10" s="120"/>
      <c r="H10" s="120"/>
      <c r="I10" s="120"/>
      <c r="J10" s="104"/>
      <c r="K10" s="104"/>
      <c r="L10" s="104"/>
      <c r="M10" s="104"/>
    </row>
    <row r="11" spans="1:18" x14ac:dyDescent="0.25">
      <c r="A11" s="14">
        <v>1</v>
      </c>
      <c r="B11" s="15"/>
      <c r="C11" s="15" t="s">
        <v>96</v>
      </c>
      <c r="D11" s="15" t="s">
        <v>97</v>
      </c>
      <c r="E11" s="15"/>
      <c r="F11" s="16"/>
      <c r="G11" s="105"/>
      <c r="H11" s="106"/>
      <c r="I11" s="107"/>
      <c r="J11" s="108"/>
      <c r="K11" s="109"/>
      <c r="L11" s="105"/>
      <c r="M11" s="107"/>
      <c r="O11" s="96" t="s">
        <v>23</v>
      </c>
      <c r="P11" s="97"/>
      <c r="Q11" s="97"/>
      <c r="R11" s="98"/>
    </row>
    <row r="12" spans="1:18" x14ac:dyDescent="0.25">
      <c r="A12" s="14">
        <v>2</v>
      </c>
      <c r="B12" s="15"/>
      <c r="C12" s="15" t="s">
        <v>98</v>
      </c>
      <c r="D12" s="15" t="s">
        <v>99</v>
      </c>
      <c r="E12" s="15"/>
      <c r="F12" s="16"/>
      <c r="G12" s="92"/>
      <c r="H12" s="92"/>
      <c r="I12" s="92"/>
      <c r="J12" s="93"/>
      <c r="K12" s="93"/>
      <c r="L12" s="94"/>
      <c r="M12" s="94"/>
      <c r="O12" s="19" t="s">
        <v>24</v>
      </c>
      <c r="P12" s="91" t="s">
        <v>91</v>
      </c>
      <c r="Q12" s="91"/>
      <c r="R12" s="91"/>
    </row>
    <row r="13" spans="1:18" x14ac:dyDescent="0.25">
      <c r="A13" s="14">
        <v>3</v>
      </c>
      <c r="B13" s="15"/>
      <c r="C13" s="15" t="s">
        <v>100</v>
      </c>
      <c r="D13" s="15"/>
      <c r="E13" s="15"/>
      <c r="F13" s="16"/>
      <c r="G13" s="92"/>
      <c r="H13" s="92"/>
      <c r="I13" s="92"/>
      <c r="J13" s="93"/>
      <c r="K13" s="93"/>
      <c r="L13" s="94"/>
      <c r="M13" s="94"/>
      <c r="O13" s="19" t="s">
        <v>25</v>
      </c>
      <c r="P13" s="91" t="s">
        <v>93</v>
      </c>
      <c r="Q13" s="91"/>
      <c r="R13" s="91"/>
    </row>
    <row r="14" spans="1:18" x14ac:dyDescent="0.25">
      <c r="A14" s="14">
        <v>4</v>
      </c>
      <c r="B14" s="15"/>
      <c r="C14" s="15" t="s">
        <v>101</v>
      </c>
      <c r="D14" s="15"/>
      <c r="E14" s="15"/>
      <c r="F14" s="16"/>
      <c r="G14" s="92"/>
      <c r="H14" s="92"/>
      <c r="I14" s="92"/>
      <c r="J14" s="93"/>
      <c r="K14" s="93"/>
      <c r="L14" s="94"/>
      <c r="M14" s="94"/>
      <c r="O14" s="19" t="s">
        <v>26</v>
      </c>
      <c r="P14" s="88" t="s">
        <v>115</v>
      </c>
      <c r="Q14" s="89"/>
      <c r="R14" s="90"/>
    </row>
    <row r="15" spans="1:18" x14ac:dyDescent="0.25">
      <c r="A15" s="14">
        <v>5</v>
      </c>
      <c r="B15" s="15"/>
      <c r="C15" s="15" t="s">
        <v>102</v>
      </c>
      <c r="D15" s="15"/>
      <c r="E15" s="15"/>
      <c r="F15" s="16"/>
      <c r="G15" s="92"/>
      <c r="H15" s="92"/>
      <c r="I15" s="92"/>
      <c r="J15" s="93"/>
      <c r="K15" s="93"/>
      <c r="L15" s="94"/>
      <c r="M15" s="94"/>
      <c r="O15" s="20" t="s">
        <v>27</v>
      </c>
      <c r="P15" s="88" t="s">
        <v>90</v>
      </c>
      <c r="Q15" s="89"/>
      <c r="R15" s="90"/>
    </row>
    <row r="16" spans="1:18" x14ac:dyDescent="0.25">
      <c r="A16" s="14">
        <v>6</v>
      </c>
      <c r="B16" s="60"/>
      <c r="C16" s="15" t="s">
        <v>103</v>
      </c>
      <c r="D16" s="15"/>
      <c r="E16" s="15"/>
      <c r="F16" s="16"/>
      <c r="G16" s="92"/>
      <c r="H16" s="92"/>
      <c r="I16" s="92"/>
      <c r="J16" s="93"/>
      <c r="K16" s="93"/>
      <c r="L16" s="94"/>
      <c r="M16" s="94"/>
      <c r="O16" s="20" t="s">
        <v>29</v>
      </c>
      <c r="P16" s="99" t="s">
        <v>83</v>
      </c>
      <c r="Q16" s="100"/>
      <c r="R16" s="101"/>
    </row>
    <row r="17" spans="1:18" x14ac:dyDescent="0.25">
      <c r="A17" s="14">
        <v>7</v>
      </c>
      <c r="B17" s="15"/>
      <c r="C17" s="15" t="s">
        <v>104</v>
      </c>
      <c r="D17" s="15"/>
      <c r="E17" s="15"/>
      <c r="F17" s="16"/>
      <c r="G17" s="92"/>
      <c r="H17" s="92"/>
      <c r="I17" s="92"/>
      <c r="J17" s="93"/>
      <c r="K17" s="93"/>
      <c r="L17" s="94"/>
      <c r="M17" s="94"/>
      <c r="O17" s="20" t="s">
        <v>28</v>
      </c>
      <c r="P17" s="88" t="s">
        <v>92</v>
      </c>
      <c r="Q17" s="89"/>
      <c r="R17" s="90"/>
    </row>
    <row r="18" spans="1:18" x14ac:dyDescent="0.25">
      <c r="A18" s="14">
        <v>8</v>
      </c>
      <c r="B18" s="15"/>
      <c r="C18" s="15" t="s">
        <v>105</v>
      </c>
      <c r="D18" s="15"/>
      <c r="E18" s="15"/>
      <c r="F18" s="16"/>
      <c r="G18" s="92"/>
      <c r="H18" s="92"/>
      <c r="I18" s="92"/>
      <c r="J18" s="93"/>
      <c r="K18" s="93"/>
      <c r="L18" s="94"/>
      <c r="M18" s="94"/>
    </row>
    <row r="19" spans="1:18" x14ac:dyDescent="0.25">
      <c r="A19" s="14">
        <v>9</v>
      </c>
      <c r="B19" s="85"/>
      <c r="C19" s="15" t="s">
        <v>106</v>
      </c>
      <c r="D19" s="15"/>
      <c r="E19" s="15"/>
      <c r="F19" s="16"/>
      <c r="G19" s="92"/>
      <c r="H19" s="92"/>
      <c r="I19" s="92"/>
      <c r="J19" s="93"/>
      <c r="K19" s="93"/>
      <c r="L19" s="94"/>
      <c r="M19" s="94"/>
    </row>
    <row r="20" spans="1:18" x14ac:dyDescent="0.25">
      <c r="A20" s="14">
        <v>10</v>
      </c>
      <c r="B20" s="15"/>
      <c r="C20" s="15" t="s">
        <v>107</v>
      </c>
      <c r="D20" s="15"/>
      <c r="E20" s="15"/>
      <c r="F20" s="16"/>
      <c r="G20" s="92"/>
      <c r="H20" s="92"/>
      <c r="I20" s="92"/>
      <c r="J20" s="93"/>
      <c r="K20" s="93"/>
      <c r="L20" s="94"/>
      <c r="M20" s="94"/>
    </row>
    <row r="21" spans="1:18" x14ac:dyDescent="0.25">
      <c r="A21" s="14">
        <v>11</v>
      </c>
      <c r="B21" s="15"/>
      <c r="C21" s="15" t="s">
        <v>108</v>
      </c>
      <c r="D21" s="15"/>
      <c r="E21" s="15"/>
      <c r="F21" s="16"/>
      <c r="G21" s="92"/>
      <c r="H21" s="92"/>
      <c r="I21" s="92"/>
      <c r="J21" s="93"/>
      <c r="K21" s="93"/>
      <c r="L21" s="94"/>
      <c r="M21" s="94"/>
      <c r="P21" s="61" t="s">
        <v>79</v>
      </c>
    </row>
    <row r="22" spans="1:18" x14ac:dyDescent="0.25">
      <c r="A22" s="14">
        <v>12</v>
      </c>
      <c r="B22" s="60"/>
      <c r="C22" s="15" t="s">
        <v>109</v>
      </c>
      <c r="D22" s="15"/>
      <c r="E22" s="15"/>
      <c r="F22" s="16"/>
      <c r="G22" s="92"/>
      <c r="H22" s="92"/>
      <c r="I22" s="92"/>
      <c r="J22" s="93"/>
      <c r="K22" s="93"/>
      <c r="L22" s="94"/>
      <c r="M22" s="94"/>
      <c r="P22" s="62">
        <v>0</v>
      </c>
      <c r="Q22" s="62">
        <v>5</v>
      </c>
    </row>
    <row r="23" spans="1:18" x14ac:dyDescent="0.25">
      <c r="A23" s="14">
        <v>13</v>
      </c>
      <c r="B23" s="15"/>
      <c r="C23" s="60" t="s">
        <v>110</v>
      </c>
      <c r="D23" s="60"/>
      <c r="E23" s="60"/>
      <c r="F23" s="16"/>
      <c r="G23" s="92"/>
      <c r="H23" s="92"/>
      <c r="I23" s="92"/>
      <c r="J23" s="93"/>
      <c r="K23" s="93"/>
      <c r="L23" s="94"/>
      <c r="M23" s="94"/>
      <c r="P23" s="63">
        <v>70</v>
      </c>
      <c r="Q23" s="62">
        <v>3</v>
      </c>
    </row>
    <row r="24" spans="1:18" x14ac:dyDescent="0.25">
      <c r="A24" s="14">
        <v>14</v>
      </c>
      <c r="B24" s="15"/>
      <c r="C24" s="15" t="s">
        <v>111</v>
      </c>
      <c r="D24" s="15"/>
      <c r="E24" s="15"/>
      <c r="F24" s="16"/>
      <c r="G24" s="92"/>
      <c r="H24" s="92"/>
      <c r="I24" s="92"/>
      <c r="J24" s="93"/>
      <c r="K24" s="93"/>
      <c r="L24" s="94"/>
      <c r="M24" s="94"/>
      <c r="P24" s="63">
        <v>73.34</v>
      </c>
      <c r="Q24" s="62">
        <v>2.75</v>
      </c>
    </row>
    <row r="25" spans="1:18" x14ac:dyDescent="0.25">
      <c r="A25" s="14">
        <v>15</v>
      </c>
      <c r="B25" s="15"/>
      <c r="C25" s="15" t="s">
        <v>112</v>
      </c>
      <c r="D25" s="15"/>
      <c r="E25" s="15"/>
      <c r="F25" s="16"/>
      <c r="G25" s="92"/>
      <c r="H25" s="92"/>
      <c r="I25" s="92"/>
      <c r="J25" s="93"/>
      <c r="K25" s="93"/>
      <c r="L25" s="94"/>
      <c r="M25" s="94"/>
      <c r="P25" s="63">
        <v>76.680000000000007</v>
      </c>
      <c r="Q25" s="62">
        <v>2.5</v>
      </c>
    </row>
    <row r="26" spans="1:18" x14ac:dyDescent="0.25">
      <c r="A26" s="14">
        <v>16</v>
      </c>
      <c r="B26" s="15"/>
      <c r="C26" s="15" t="s">
        <v>113</v>
      </c>
      <c r="D26" s="15"/>
      <c r="E26" s="15"/>
      <c r="F26" s="16"/>
      <c r="G26" s="92"/>
      <c r="H26" s="92"/>
      <c r="I26" s="92"/>
      <c r="J26" s="93"/>
      <c r="K26" s="93"/>
      <c r="L26" s="94"/>
      <c r="M26" s="94"/>
      <c r="P26" s="63">
        <v>80.02</v>
      </c>
      <c r="Q26" s="62">
        <v>2.25</v>
      </c>
    </row>
    <row r="27" spans="1:18" x14ac:dyDescent="0.25">
      <c r="A27" s="14">
        <v>17</v>
      </c>
      <c r="B27" s="15"/>
      <c r="C27" s="15" t="s">
        <v>117</v>
      </c>
      <c r="D27" s="15"/>
      <c r="E27" s="15"/>
      <c r="F27" s="16"/>
      <c r="G27" s="92"/>
      <c r="H27" s="92"/>
      <c r="I27" s="92"/>
      <c r="J27" s="93"/>
      <c r="K27" s="93"/>
      <c r="L27" s="94"/>
      <c r="M27" s="94"/>
      <c r="P27" s="63">
        <v>83.36</v>
      </c>
      <c r="Q27" s="62">
        <v>2</v>
      </c>
    </row>
    <row r="28" spans="1:18" x14ac:dyDescent="0.25">
      <c r="A28" s="14">
        <v>18</v>
      </c>
      <c r="B28" s="15"/>
      <c r="C28" s="15" t="s">
        <v>118</v>
      </c>
      <c r="D28" s="15"/>
      <c r="E28" s="15"/>
      <c r="F28" s="16"/>
      <c r="G28" s="92"/>
      <c r="H28" s="92"/>
      <c r="I28" s="92"/>
      <c r="J28" s="93"/>
      <c r="K28" s="93"/>
      <c r="L28" s="94"/>
      <c r="M28" s="94"/>
      <c r="P28" s="63">
        <v>86.7</v>
      </c>
      <c r="Q28" s="62">
        <v>1.75</v>
      </c>
    </row>
    <row r="29" spans="1:18" x14ac:dyDescent="0.25">
      <c r="A29" s="14">
        <v>19</v>
      </c>
      <c r="B29" s="15"/>
      <c r="C29" s="15" t="s">
        <v>119</v>
      </c>
      <c r="D29" s="15"/>
      <c r="E29" s="15"/>
      <c r="F29" s="16"/>
      <c r="G29" s="92"/>
      <c r="H29" s="92"/>
      <c r="I29" s="92"/>
      <c r="J29" s="93"/>
      <c r="K29" s="93"/>
      <c r="L29" s="94"/>
      <c r="M29" s="94"/>
      <c r="P29" s="63">
        <v>90.04</v>
      </c>
      <c r="Q29" s="62">
        <v>1.5</v>
      </c>
    </row>
    <row r="30" spans="1:18" x14ac:dyDescent="0.25">
      <c r="A30" s="14">
        <v>20</v>
      </c>
      <c r="B30" s="15"/>
      <c r="C30" s="15" t="s">
        <v>120</v>
      </c>
      <c r="D30" s="15"/>
      <c r="E30" s="15"/>
      <c r="F30" s="16"/>
      <c r="G30" s="92"/>
      <c r="H30" s="92"/>
      <c r="I30" s="92"/>
      <c r="J30" s="93"/>
      <c r="K30" s="93"/>
      <c r="L30" s="94"/>
      <c r="M30" s="94"/>
      <c r="P30" s="63">
        <v>93.38</v>
      </c>
      <c r="Q30" s="62">
        <v>1.25</v>
      </c>
    </row>
    <row r="31" spans="1:18" x14ac:dyDescent="0.25">
      <c r="A31" s="14">
        <v>21</v>
      </c>
      <c r="B31" s="15"/>
      <c r="C31" s="60" t="s">
        <v>121</v>
      </c>
      <c r="D31" s="15"/>
      <c r="E31" s="15"/>
      <c r="F31" s="16"/>
      <c r="G31" s="92"/>
      <c r="H31" s="92"/>
      <c r="I31" s="92"/>
      <c r="J31" s="93"/>
      <c r="K31" s="93"/>
      <c r="L31" s="94"/>
      <c r="M31" s="94"/>
      <c r="P31" s="62"/>
      <c r="Q31" s="62"/>
    </row>
    <row r="32" spans="1:18" x14ac:dyDescent="0.25">
      <c r="A32" s="14">
        <v>22</v>
      </c>
      <c r="B32" s="15"/>
      <c r="C32" s="15" t="s">
        <v>122</v>
      </c>
      <c r="D32" s="15"/>
      <c r="E32" s="15"/>
      <c r="F32" s="16"/>
      <c r="G32" s="92"/>
      <c r="H32" s="92"/>
      <c r="I32" s="92"/>
      <c r="J32" s="93"/>
      <c r="K32" s="93"/>
      <c r="L32" s="94"/>
      <c r="M32" s="94"/>
      <c r="P32" s="62">
        <v>96.72</v>
      </c>
      <c r="Q32" s="62">
        <v>1</v>
      </c>
    </row>
    <row r="33" spans="1:13" x14ac:dyDescent="0.25">
      <c r="A33" s="14">
        <v>23</v>
      </c>
      <c r="B33" s="15"/>
      <c r="C33" s="15"/>
      <c r="D33" s="15"/>
      <c r="E33" s="15"/>
      <c r="F33" s="16"/>
      <c r="G33" s="92"/>
      <c r="H33" s="92"/>
      <c r="I33" s="92"/>
      <c r="J33" s="93"/>
      <c r="K33" s="93"/>
      <c r="L33" s="94"/>
      <c r="M33" s="94"/>
    </row>
    <row r="34" spans="1:13" x14ac:dyDescent="0.25">
      <c r="A34" s="14">
        <v>24</v>
      </c>
      <c r="B34" s="15"/>
      <c r="C34" s="15"/>
      <c r="D34" s="15"/>
      <c r="E34" s="15"/>
      <c r="F34" s="16"/>
      <c r="G34" s="92"/>
      <c r="H34" s="92"/>
      <c r="I34" s="92"/>
      <c r="J34" s="93"/>
      <c r="K34" s="93"/>
      <c r="L34" s="94"/>
      <c r="M34" s="94"/>
    </row>
    <row r="35" spans="1:13" x14ac:dyDescent="0.25">
      <c r="A35" s="14">
        <v>25</v>
      </c>
      <c r="B35" s="15"/>
      <c r="C35" s="15"/>
      <c r="D35" s="15"/>
      <c r="E35" s="15"/>
      <c r="F35" s="16"/>
      <c r="G35" s="92"/>
      <c r="H35" s="92"/>
      <c r="I35" s="92"/>
      <c r="J35" s="93"/>
      <c r="K35" s="93"/>
      <c r="L35" s="94"/>
      <c r="M35" s="94"/>
    </row>
    <row r="36" spans="1:13" x14ac:dyDescent="0.25">
      <c r="A36" s="14">
        <v>26</v>
      </c>
      <c r="B36" s="15"/>
      <c r="C36" s="15"/>
      <c r="D36" s="15"/>
      <c r="E36" s="15"/>
      <c r="F36" s="16"/>
      <c r="G36" s="92"/>
      <c r="H36" s="92"/>
      <c r="I36" s="92"/>
      <c r="J36" s="93"/>
      <c r="K36" s="93"/>
      <c r="L36" s="94"/>
      <c r="M36" s="94"/>
    </row>
    <row r="37" spans="1:13" x14ac:dyDescent="0.25">
      <c r="A37" s="14">
        <v>27</v>
      </c>
      <c r="B37" s="15"/>
      <c r="C37" s="17"/>
      <c r="D37" s="15"/>
      <c r="E37" s="15"/>
      <c r="F37" s="16"/>
      <c r="G37" s="92"/>
      <c r="H37" s="92"/>
      <c r="I37" s="92"/>
      <c r="J37" s="93"/>
      <c r="K37" s="93"/>
      <c r="L37" s="94"/>
      <c r="M37" s="94"/>
    </row>
    <row r="38" spans="1:13" x14ac:dyDescent="0.25">
      <c r="A38" s="14">
        <v>28</v>
      </c>
      <c r="B38" s="15"/>
      <c r="C38" s="15"/>
      <c r="D38" s="15"/>
      <c r="E38" s="15"/>
      <c r="F38" s="16"/>
      <c r="G38" s="92"/>
      <c r="H38" s="92"/>
      <c r="I38" s="92"/>
      <c r="J38" s="93"/>
      <c r="K38" s="93"/>
      <c r="L38" s="94"/>
      <c r="M38" s="94"/>
    </row>
    <row r="39" spans="1:13" x14ac:dyDescent="0.25">
      <c r="A39" s="14">
        <v>29</v>
      </c>
      <c r="B39" s="15"/>
      <c r="C39" s="15"/>
      <c r="D39" s="15"/>
      <c r="E39" s="15"/>
      <c r="F39" s="16"/>
      <c r="G39" s="92"/>
      <c r="H39" s="92"/>
      <c r="I39" s="92"/>
      <c r="J39" s="93"/>
      <c r="K39" s="93"/>
      <c r="L39" s="94"/>
      <c r="M39" s="94"/>
    </row>
    <row r="40" spans="1:13" x14ac:dyDescent="0.25">
      <c r="A40" s="14">
        <v>30</v>
      </c>
      <c r="B40" s="15"/>
      <c r="C40" s="15"/>
      <c r="D40" s="15"/>
      <c r="E40" s="15"/>
      <c r="F40" s="16"/>
      <c r="G40" s="92"/>
      <c r="H40" s="92"/>
      <c r="I40" s="92"/>
      <c r="J40" s="93"/>
      <c r="K40" s="93"/>
      <c r="L40" s="94"/>
      <c r="M40" s="94"/>
    </row>
    <row r="41" spans="1:13" x14ac:dyDescent="0.25">
      <c r="A41" s="14">
        <v>31</v>
      </c>
      <c r="B41" s="18"/>
      <c r="C41" s="15"/>
      <c r="D41" s="15"/>
      <c r="E41" s="15"/>
      <c r="F41" s="16"/>
      <c r="G41" s="92"/>
      <c r="H41" s="92"/>
      <c r="I41" s="92"/>
      <c r="J41" s="93"/>
      <c r="K41" s="93"/>
      <c r="L41" s="94"/>
      <c r="M41" s="94"/>
    </row>
    <row r="42" spans="1:13" x14ac:dyDescent="0.25">
      <c r="A42" s="14">
        <v>32</v>
      </c>
      <c r="B42" s="15"/>
      <c r="C42" s="15"/>
      <c r="D42" s="15"/>
      <c r="E42" s="15"/>
      <c r="F42" s="16"/>
      <c r="G42" s="92"/>
      <c r="H42" s="92"/>
      <c r="I42" s="92"/>
      <c r="J42" s="93"/>
      <c r="K42" s="93"/>
      <c r="L42" s="94"/>
      <c r="M42" s="94"/>
    </row>
    <row r="43" spans="1:13" x14ac:dyDescent="0.25">
      <c r="A43" s="14">
        <v>33</v>
      </c>
      <c r="B43" s="15"/>
      <c r="C43" s="15"/>
      <c r="D43" s="15"/>
      <c r="E43" s="15"/>
      <c r="F43" s="16"/>
      <c r="G43" s="92"/>
      <c r="H43" s="92"/>
      <c r="I43" s="92"/>
      <c r="J43" s="93"/>
      <c r="K43" s="93"/>
      <c r="L43" s="94"/>
      <c r="M43" s="94"/>
    </row>
    <row r="44" spans="1:13" x14ac:dyDescent="0.25">
      <c r="A44" s="14">
        <v>34</v>
      </c>
      <c r="B44" s="15"/>
      <c r="C44" s="15"/>
      <c r="D44" s="15"/>
      <c r="E44" s="15"/>
      <c r="F44" s="16"/>
      <c r="G44" s="92"/>
      <c r="H44" s="92"/>
      <c r="I44" s="92"/>
      <c r="J44" s="93"/>
      <c r="K44" s="93"/>
      <c r="L44" s="94"/>
      <c r="M44" s="94"/>
    </row>
    <row r="45" spans="1:13" x14ac:dyDescent="0.25">
      <c r="A45" s="14">
        <v>35</v>
      </c>
      <c r="B45" s="15"/>
      <c r="C45" s="15"/>
      <c r="D45" s="15"/>
      <c r="E45" s="15"/>
      <c r="F45" s="16"/>
      <c r="G45" s="92"/>
      <c r="H45" s="92"/>
      <c r="I45" s="92"/>
      <c r="J45" s="93"/>
      <c r="K45" s="93"/>
      <c r="L45" s="94"/>
      <c r="M45" s="94"/>
    </row>
    <row r="46" spans="1:13" x14ac:dyDescent="0.25">
      <c r="A46" s="14">
        <v>36</v>
      </c>
      <c r="B46" s="15"/>
      <c r="C46" s="15"/>
      <c r="D46" s="15"/>
      <c r="E46" s="15"/>
      <c r="F46" s="16"/>
      <c r="G46" s="92"/>
      <c r="H46" s="92"/>
      <c r="I46" s="92"/>
      <c r="J46" s="93"/>
      <c r="K46" s="93"/>
      <c r="L46" s="94"/>
      <c r="M46" s="94"/>
    </row>
    <row r="47" spans="1:13" x14ac:dyDescent="0.25">
      <c r="A47" s="14">
        <v>37</v>
      </c>
      <c r="B47" s="15"/>
      <c r="C47" s="15"/>
      <c r="D47" s="15"/>
      <c r="E47" s="15"/>
      <c r="F47" s="16"/>
      <c r="G47" s="92"/>
      <c r="H47" s="92"/>
      <c r="I47" s="92"/>
      <c r="J47" s="93"/>
      <c r="K47" s="93"/>
      <c r="L47" s="94"/>
      <c r="M47" s="94"/>
    </row>
    <row r="48" spans="1:13" x14ac:dyDescent="0.25">
      <c r="A48" s="14">
        <v>38</v>
      </c>
      <c r="B48" s="15"/>
      <c r="C48" s="15"/>
      <c r="D48" s="15"/>
      <c r="E48" s="15"/>
      <c r="F48" s="16"/>
      <c r="G48" s="92"/>
      <c r="H48" s="92"/>
      <c r="I48" s="92"/>
      <c r="J48" s="93"/>
      <c r="K48" s="93"/>
      <c r="L48" s="94"/>
      <c r="M48" s="94"/>
    </row>
    <row r="49" spans="1:13" x14ac:dyDescent="0.25">
      <c r="A49" s="14">
        <v>39</v>
      </c>
      <c r="B49" s="15"/>
      <c r="C49" s="17"/>
      <c r="D49" s="15"/>
      <c r="E49" s="15"/>
      <c r="F49" s="16"/>
      <c r="G49" s="92"/>
      <c r="H49" s="92"/>
      <c r="I49" s="92"/>
      <c r="J49" s="93"/>
      <c r="K49" s="93"/>
      <c r="L49" s="94"/>
      <c r="M49" s="94"/>
    </row>
    <row r="50" spans="1:13" x14ac:dyDescent="0.25">
      <c r="A50" s="14">
        <v>40</v>
      </c>
      <c r="B50" s="15"/>
      <c r="C50" s="15"/>
      <c r="D50" s="15"/>
      <c r="E50" s="15"/>
      <c r="F50" s="16"/>
      <c r="G50" s="92"/>
      <c r="H50" s="92"/>
      <c r="I50" s="92"/>
      <c r="J50" s="93"/>
      <c r="K50" s="93"/>
      <c r="L50" s="94"/>
      <c r="M50" s="94"/>
    </row>
    <row r="51" spans="1:13" x14ac:dyDescent="0.25">
      <c r="A51" s="14">
        <v>41</v>
      </c>
      <c r="B51" s="15"/>
      <c r="C51" s="15"/>
      <c r="D51" s="15"/>
      <c r="E51" s="15"/>
      <c r="F51" s="16"/>
      <c r="G51" s="92"/>
      <c r="H51" s="92"/>
      <c r="I51" s="92"/>
      <c r="J51" s="93"/>
      <c r="K51" s="93"/>
      <c r="L51" s="94"/>
      <c r="M51" s="94"/>
    </row>
    <row r="52" spans="1:13" x14ac:dyDescent="0.25">
      <c r="A52" s="14">
        <v>42</v>
      </c>
      <c r="B52" s="15"/>
      <c r="C52" s="15"/>
      <c r="D52" s="15"/>
      <c r="E52" s="15"/>
      <c r="F52" s="16"/>
      <c r="G52" s="92"/>
      <c r="H52" s="92"/>
      <c r="I52" s="92"/>
      <c r="J52" s="93"/>
      <c r="K52" s="93"/>
      <c r="L52" s="94"/>
      <c r="M52" s="94"/>
    </row>
    <row r="53" spans="1:13" x14ac:dyDescent="0.25">
      <c r="A53" s="14">
        <v>43</v>
      </c>
      <c r="B53" s="15"/>
      <c r="C53" s="15"/>
      <c r="D53" s="15"/>
      <c r="E53" s="15"/>
      <c r="F53" s="16"/>
      <c r="G53" s="92"/>
      <c r="H53" s="92"/>
      <c r="I53" s="92"/>
      <c r="J53" s="93"/>
      <c r="K53" s="93"/>
      <c r="L53" s="94"/>
      <c r="M53" s="94"/>
    </row>
    <row r="54" spans="1:13" x14ac:dyDescent="0.25">
      <c r="A54" s="14">
        <v>44</v>
      </c>
      <c r="B54" s="15"/>
      <c r="C54" s="15"/>
      <c r="D54" s="15"/>
      <c r="E54" s="15"/>
      <c r="F54" s="16"/>
      <c r="G54" s="92"/>
      <c r="H54" s="92"/>
      <c r="I54" s="92"/>
      <c r="J54" s="93"/>
      <c r="K54" s="93"/>
      <c r="L54" s="94"/>
      <c r="M54" s="94"/>
    </row>
    <row r="55" spans="1:13" x14ac:dyDescent="0.25">
      <c r="A55" s="14">
        <v>45</v>
      </c>
      <c r="B55" s="15"/>
      <c r="C55" s="17"/>
      <c r="D55" s="15"/>
      <c r="E55" s="15"/>
      <c r="F55" s="16"/>
      <c r="G55" s="92"/>
      <c r="H55" s="92"/>
      <c r="I55" s="92"/>
      <c r="J55" s="93"/>
      <c r="K55" s="93"/>
      <c r="L55" s="94"/>
      <c r="M55" s="94"/>
    </row>
    <row r="56" spans="1:13" x14ac:dyDescent="0.25">
      <c r="A56" s="14">
        <v>46</v>
      </c>
      <c r="B56" s="15"/>
      <c r="C56" s="15"/>
      <c r="D56" s="15"/>
      <c r="E56" s="15"/>
      <c r="F56" s="16"/>
      <c r="G56" s="92"/>
      <c r="H56" s="92"/>
      <c r="I56" s="92"/>
      <c r="J56" s="93"/>
      <c r="K56" s="93"/>
      <c r="L56" s="94"/>
      <c r="M56" s="94"/>
    </row>
    <row r="57" spans="1:13" x14ac:dyDescent="0.25">
      <c r="A57" s="14">
        <v>47</v>
      </c>
      <c r="B57" s="60"/>
      <c r="C57" s="60"/>
      <c r="D57" s="60"/>
      <c r="E57" s="60"/>
      <c r="F57" s="16"/>
      <c r="G57" s="92"/>
      <c r="H57" s="92"/>
      <c r="I57" s="92"/>
      <c r="J57" s="93"/>
      <c r="K57" s="93"/>
      <c r="L57" s="94"/>
      <c r="M57" s="94"/>
    </row>
    <row r="58" spans="1:13" x14ac:dyDescent="0.25">
      <c r="A58" s="14">
        <v>48</v>
      </c>
      <c r="B58" s="15"/>
      <c r="C58" s="15"/>
      <c r="D58" s="15"/>
      <c r="E58" s="15"/>
      <c r="F58" s="16"/>
      <c r="G58" s="92"/>
      <c r="H58" s="92"/>
      <c r="I58" s="92"/>
      <c r="J58" s="93"/>
      <c r="K58" s="93"/>
      <c r="L58" s="94"/>
      <c r="M58" s="94"/>
    </row>
    <row r="59" spans="1:13" x14ac:dyDescent="0.25">
      <c r="A59" s="14">
        <v>49</v>
      </c>
      <c r="B59" s="60"/>
      <c r="C59" s="60"/>
      <c r="D59" s="60"/>
      <c r="E59" s="60"/>
      <c r="F59" s="16"/>
      <c r="G59" s="92"/>
      <c r="H59" s="92"/>
      <c r="I59" s="92"/>
      <c r="J59" s="93"/>
      <c r="K59" s="93"/>
      <c r="L59" s="94"/>
      <c r="M59" s="94"/>
    </row>
    <row r="60" spans="1:13" x14ac:dyDescent="0.25">
      <c r="A60" s="14">
        <v>50</v>
      </c>
      <c r="B60" s="60"/>
      <c r="C60" s="60"/>
      <c r="D60" s="60"/>
      <c r="E60" s="60"/>
      <c r="F60" s="16"/>
      <c r="G60" s="92"/>
      <c r="H60" s="92"/>
      <c r="I60" s="92"/>
      <c r="J60" s="93"/>
      <c r="K60" s="93"/>
      <c r="L60" s="94"/>
      <c r="M60" s="94"/>
    </row>
    <row r="61" spans="1:13" x14ac:dyDescent="0.25">
      <c r="A61" s="14">
        <v>51</v>
      </c>
      <c r="B61" s="15"/>
      <c r="C61" s="15"/>
      <c r="D61" s="15"/>
      <c r="E61" s="15"/>
      <c r="F61" s="16"/>
      <c r="G61" s="92"/>
      <c r="H61" s="92"/>
      <c r="I61" s="92"/>
      <c r="J61" s="93"/>
      <c r="K61" s="93"/>
      <c r="L61" s="94"/>
      <c r="M61" s="94"/>
    </row>
    <row r="62" spans="1:13" x14ac:dyDescent="0.25">
      <c r="A62" s="14">
        <v>52</v>
      </c>
      <c r="B62" s="15"/>
      <c r="C62" s="15"/>
      <c r="D62" s="15"/>
      <c r="E62" s="15"/>
      <c r="F62" s="16"/>
      <c r="G62" s="92"/>
      <c r="H62" s="92"/>
      <c r="I62" s="92"/>
      <c r="J62" s="93"/>
      <c r="K62" s="93"/>
      <c r="L62" s="94"/>
      <c r="M62" s="94"/>
    </row>
    <row r="63" spans="1:13" x14ac:dyDescent="0.25">
      <c r="A63" s="14">
        <v>53</v>
      </c>
      <c r="B63" s="15"/>
      <c r="C63" s="15"/>
      <c r="D63" s="15"/>
      <c r="E63" s="15"/>
      <c r="F63" s="16"/>
      <c r="G63" s="92"/>
      <c r="H63" s="92"/>
      <c r="I63" s="92"/>
      <c r="J63" s="93"/>
      <c r="K63" s="93"/>
      <c r="L63" s="94"/>
      <c r="M63" s="94"/>
    </row>
    <row r="64" spans="1:13" x14ac:dyDescent="0.25">
      <c r="A64" s="14">
        <v>54</v>
      </c>
      <c r="B64" s="15"/>
      <c r="C64" s="17"/>
      <c r="D64" s="15"/>
      <c r="E64" s="15"/>
      <c r="F64" s="16"/>
      <c r="G64" s="92"/>
      <c r="H64" s="92"/>
      <c r="I64" s="92"/>
      <c r="J64" s="93"/>
      <c r="K64" s="93"/>
      <c r="L64" s="94"/>
      <c r="M64" s="94"/>
    </row>
    <row r="65" spans="1:13" x14ac:dyDescent="0.25">
      <c r="A65" s="14">
        <v>55</v>
      </c>
      <c r="B65" s="15"/>
      <c r="C65" s="15"/>
      <c r="D65" s="15"/>
      <c r="E65" s="15"/>
      <c r="F65" s="16"/>
      <c r="G65" s="92"/>
      <c r="H65" s="92"/>
      <c r="I65" s="92"/>
      <c r="J65" s="93"/>
      <c r="K65" s="93"/>
      <c r="L65" s="94"/>
      <c r="M65" s="94"/>
    </row>
    <row r="66" spans="1:13" x14ac:dyDescent="0.25">
      <c r="A66" s="14">
        <v>56</v>
      </c>
      <c r="B66" s="15"/>
      <c r="C66" s="15"/>
      <c r="D66" s="15"/>
      <c r="E66" s="15"/>
      <c r="F66" s="16"/>
      <c r="G66" s="92"/>
      <c r="H66" s="92"/>
      <c r="I66" s="92"/>
      <c r="J66" s="93"/>
      <c r="K66" s="93"/>
      <c r="L66" s="94"/>
      <c r="M66" s="94"/>
    </row>
    <row r="67" spans="1:13" x14ac:dyDescent="0.25">
      <c r="A67" s="14">
        <v>57</v>
      </c>
      <c r="B67" s="15"/>
      <c r="C67" s="15"/>
      <c r="D67" s="15"/>
      <c r="E67" s="60"/>
      <c r="F67" s="16"/>
      <c r="G67" s="92"/>
      <c r="H67" s="92"/>
      <c r="I67" s="92"/>
      <c r="J67" s="93"/>
      <c r="K67" s="93"/>
      <c r="L67" s="94"/>
      <c r="M67" s="94"/>
    </row>
    <row r="68" spans="1:13" x14ac:dyDescent="0.25">
      <c r="A68" s="14">
        <v>58</v>
      </c>
      <c r="B68" s="15"/>
      <c r="C68" s="15"/>
      <c r="D68" s="15"/>
      <c r="E68" s="15"/>
      <c r="F68" s="16"/>
      <c r="G68" s="92"/>
      <c r="H68" s="92"/>
      <c r="I68" s="92"/>
      <c r="J68" s="93"/>
      <c r="K68" s="93"/>
      <c r="L68" s="94"/>
      <c r="M68" s="94"/>
    </row>
    <row r="69" spans="1:13" x14ac:dyDescent="0.25">
      <c r="A69" s="14">
        <v>59</v>
      </c>
      <c r="B69" s="15"/>
      <c r="C69" s="15"/>
      <c r="D69" s="15"/>
      <c r="E69" s="15"/>
      <c r="F69" s="16"/>
      <c r="G69" s="92"/>
      <c r="H69" s="92"/>
      <c r="I69" s="92"/>
      <c r="J69" s="93"/>
      <c r="K69" s="93"/>
      <c r="L69" s="94"/>
      <c r="M69" s="94"/>
    </row>
    <row r="70" spans="1:13" x14ac:dyDescent="0.25">
      <c r="A70" s="14">
        <v>60</v>
      </c>
      <c r="B70" s="15"/>
      <c r="C70" s="15"/>
      <c r="D70" s="15"/>
      <c r="E70" s="15"/>
      <c r="F70" s="16"/>
      <c r="G70" s="92"/>
      <c r="H70" s="92"/>
      <c r="I70" s="92"/>
      <c r="J70" s="93"/>
      <c r="K70" s="93"/>
      <c r="L70" s="94"/>
      <c r="M70" s="94"/>
    </row>
    <row r="71" spans="1:13" x14ac:dyDescent="0.25">
      <c r="A71" s="14">
        <v>61</v>
      </c>
      <c r="B71" s="60"/>
      <c r="C71" s="60"/>
      <c r="D71" s="60"/>
      <c r="E71" s="60"/>
      <c r="F71" s="16"/>
      <c r="G71" s="92"/>
      <c r="H71" s="92"/>
      <c r="I71" s="92"/>
      <c r="J71" s="93"/>
      <c r="K71" s="93"/>
      <c r="L71" s="94"/>
      <c r="M71" s="94"/>
    </row>
  </sheetData>
  <sortState ref="B11:E20">
    <sortCondition ref="C11:C20"/>
  </sortState>
  <mergeCells count="213">
    <mergeCell ref="A6:B6"/>
    <mergeCell ref="C6:D6"/>
    <mergeCell ref="E6:F6"/>
    <mergeCell ref="J6:K6"/>
    <mergeCell ref="L6:M6"/>
    <mergeCell ref="A7:B7"/>
    <mergeCell ref="E7:F7"/>
    <mergeCell ref="J7:K7"/>
    <mergeCell ref="L7:M7"/>
    <mergeCell ref="A8:B8"/>
    <mergeCell ref="E8:F8"/>
    <mergeCell ref="J8:K8"/>
    <mergeCell ref="L8:M8"/>
    <mergeCell ref="A9:A10"/>
    <mergeCell ref="B9:B10"/>
    <mergeCell ref="C9:E9"/>
    <mergeCell ref="F9:F10"/>
    <mergeCell ref="G9:I10"/>
    <mergeCell ref="J9:K10"/>
    <mergeCell ref="G13:I13"/>
    <mergeCell ref="J13:K13"/>
    <mergeCell ref="L13:M13"/>
    <mergeCell ref="G14:I14"/>
    <mergeCell ref="J14:K14"/>
    <mergeCell ref="L14:M14"/>
    <mergeCell ref="L9:M10"/>
    <mergeCell ref="G11:I11"/>
    <mergeCell ref="J11:K11"/>
    <mergeCell ref="L11:M11"/>
    <mergeCell ref="G12:I12"/>
    <mergeCell ref="J12:K12"/>
    <mergeCell ref="L12:M12"/>
    <mergeCell ref="G17:I17"/>
    <mergeCell ref="J17:K17"/>
    <mergeCell ref="L17:M17"/>
    <mergeCell ref="G18:I18"/>
    <mergeCell ref="J18:K18"/>
    <mergeCell ref="L18:M18"/>
    <mergeCell ref="G15:I15"/>
    <mergeCell ref="J15:K15"/>
    <mergeCell ref="L15:M15"/>
    <mergeCell ref="G16:I16"/>
    <mergeCell ref="J16:K16"/>
    <mergeCell ref="L16:M16"/>
    <mergeCell ref="G21:I21"/>
    <mergeCell ref="J21:K21"/>
    <mergeCell ref="L21:M21"/>
    <mergeCell ref="G22:I22"/>
    <mergeCell ref="J22:K22"/>
    <mergeCell ref="L22:M22"/>
    <mergeCell ref="G19:I19"/>
    <mergeCell ref="J19:K19"/>
    <mergeCell ref="L19:M19"/>
    <mergeCell ref="G20:I20"/>
    <mergeCell ref="J20:K20"/>
    <mergeCell ref="L20:M20"/>
    <mergeCell ref="G25:I25"/>
    <mergeCell ref="J25:K25"/>
    <mergeCell ref="L25:M25"/>
    <mergeCell ref="G26:I26"/>
    <mergeCell ref="J26:K26"/>
    <mergeCell ref="L26:M26"/>
    <mergeCell ref="G23:I23"/>
    <mergeCell ref="J23:K23"/>
    <mergeCell ref="L23:M23"/>
    <mergeCell ref="G24:I24"/>
    <mergeCell ref="J24:K24"/>
    <mergeCell ref="L24:M24"/>
    <mergeCell ref="G29:I29"/>
    <mergeCell ref="J29:K29"/>
    <mergeCell ref="L29:M29"/>
    <mergeCell ref="G30:I30"/>
    <mergeCell ref="J30:K30"/>
    <mergeCell ref="L30:M30"/>
    <mergeCell ref="G27:I27"/>
    <mergeCell ref="J27:K27"/>
    <mergeCell ref="L27:M27"/>
    <mergeCell ref="G28:I28"/>
    <mergeCell ref="J28:K28"/>
    <mergeCell ref="L28:M28"/>
    <mergeCell ref="G33:I33"/>
    <mergeCell ref="J33:K33"/>
    <mergeCell ref="L33:M33"/>
    <mergeCell ref="G34:I34"/>
    <mergeCell ref="J34:K34"/>
    <mergeCell ref="L34:M34"/>
    <mergeCell ref="G31:I31"/>
    <mergeCell ref="J31:K31"/>
    <mergeCell ref="L31:M31"/>
    <mergeCell ref="G32:I32"/>
    <mergeCell ref="J32:K32"/>
    <mergeCell ref="L32:M32"/>
    <mergeCell ref="G37:I37"/>
    <mergeCell ref="J37:K37"/>
    <mergeCell ref="L37:M37"/>
    <mergeCell ref="G38:I38"/>
    <mergeCell ref="J38:K38"/>
    <mergeCell ref="L38:M38"/>
    <mergeCell ref="G35:I35"/>
    <mergeCell ref="J35:K35"/>
    <mergeCell ref="L35:M35"/>
    <mergeCell ref="G36:I36"/>
    <mergeCell ref="J36:K36"/>
    <mergeCell ref="L36:M36"/>
    <mergeCell ref="G41:I41"/>
    <mergeCell ref="J41:K41"/>
    <mergeCell ref="L41:M41"/>
    <mergeCell ref="G42:I42"/>
    <mergeCell ref="J42:K42"/>
    <mergeCell ref="L42:M42"/>
    <mergeCell ref="G39:I39"/>
    <mergeCell ref="J39:K39"/>
    <mergeCell ref="L39:M39"/>
    <mergeCell ref="G40:I40"/>
    <mergeCell ref="J40:K40"/>
    <mergeCell ref="L40:M40"/>
    <mergeCell ref="G45:I45"/>
    <mergeCell ref="J45:K45"/>
    <mergeCell ref="L45:M45"/>
    <mergeCell ref="G46:I46"/>
    <mergeCell ref="J46:K46"/>
    <mergeCell ref="L46:M46"/>
    <mergeCell ref="G43:I43"/>
    <mergeCell ref="J43:K43"/>
    <mergeCell ref="L43:M43"/>
    <mergeCell ref="G44:I44"/>
    <mergeCell ref="J44:K44"/>
    <mergeCell ref="L44:M44"/>
    <mergeCell ref="G49:I49"/>
    <mergeCell ref="J49:K49"/>
    <mergeCell ref="L49:M49"/>
    <mergeCell ref="G50:I50"/>
    <mergeCell ref="J50:K50"/>
    <mergeCell ref="L50:M50"/>
    <mergeCell ref="G47:I47"/>
    <mergeCell ref="J47:K47"/>
    <mergeCell ref="L47:M47"/>
    <mergeCell ref="G48:I48"/>
    <mergeCell ref="J48:K48"/>
    <mergeCell ref="L48:M48"/>
    <mergeCell ref="G53:I53"/>
    <mergeCell ref="J53:K53"/>
    <mergeCell ref="L53:M53"/>
    <mergeCell ref="G54:I54"/>
    <mergeCell ref="J54:K54"/>
    <mergeCell ref="L54:M54"/>
    <mergeCell ref="G51:I51"/>
    <mergeCell ref="J51:K51"/>
    <mergeCell ref="L51:M51"/>
    <mergeCell ref="G52:I52"/>
    <mergeCell ref="J52:K52"/>
    <mergeCell ref="L52:M52"/>
    <mergeCell ref="G57:I57"/>
    <mergeCell ref="J57:K57"/>
    <mergeCell ref="L57:M57"/>
    <mergeCell ref="G58:I58"/>
    <mergeCell ref="J58:K58"/>
    <mergeCell ref="L58:M58"/>
    <mergeCell ref="G55:I55"/>
    <mergeCell ref="J55:K55"/>
    <mergeCell ref="L55:M55"/>
    <mergeCell ref="G56:I56"/>
    <mergeCell ref="J56:K56"/>
    <mergeCell ref="L56:M56"/>
    <mergeCell ref="G61:I61"/>
    <mergeCell ref="J61:K61"/>
    <mergeCell ref="L61:M61"/>
    <mergeCell ref="G62:I62"/>
    <mergeCell ref="J62:K62"/>
    <mergeCell ref="L62:M62"/>
    <mergeCell ref="G59:I59"/>
    <mergeCell ref="J59:K59"/>
    <mergeCell ref="L59:M59"/>
    <mergeCell ref="G60:I60"/>
    <mergeCell ref="J60:K60"/>
    <mergeCell ref="L60:M60"/>
    <mergeCell ref="L68:M68"/>
    <mergeCell ref="G65:I65"/>
    <mergeCell ref="J65:K65"/>
    <mergeCell ref="L65:M65"/>
    <mergeCell ref="G66:I66"/>
    <mergeCell ref="J66:K66"/>
    <mergeCell ref="L66:M66"/>
    <mergeCell ref="G63:I63"/>
    <mergeCell ref="J63:K63"/>
    <mergeCell ref="L63:M63"/>
    <mergeCell ref="G64:I64"/>
    <mergeCell ref="J64:K64"/>
    <mergeCell ref="L64:M64"/>
    <mergeCell ref="A5:M5"/>
    <mergeCell ref="A4:M4"/>
    <mergeCell ref="P15:R15"/>
    <mergeCell ref="P13:R13"/>
    <mergeCell ref="G71:I71"/>
    <mergeCell ref="J71:K71"/>
    <mergeCell ref="L71:M71"/>
    <mergeCell ref="A2:M3"/>
    <mergeCell ref="O11:R11"/>
    <mergeCell ref="P12:R12"/>
    <mergeCell ref="P14:R14"/>
    <mergeCell ref="P16:R16"/>
    <mergeCell ref="P17:R17"/>
    <mergeCell ref="G69:I69"/>
    <mergeCell ref="J69:K69"/>
    <mergeCell ref="L69:M69"/>
    <mergeCell ref="G70:I70"/>
    <mergeCell ref="J70:K70"/>
    <mergeCell ref="L70:M70"/>
    <mergeCell ref="G67:I67"/>
    <mergeCell ref="J67:K67"/>
    <mergeCell ref="L67:M67"/>
    <mergeCell ref="G68:I68"/>
    <mergeCell ref="J68:K68"/>
  </mergeCells>
  <conditionalFormatting sqref="B11:B71">
    <cfRule type="cellIs" dxfId="15" priority="7" stopIfTrue="1" operator="equal">
      <formula>0</formula>
    </cfRule>
  </conditionalFormatting>
  <conditionalFormatting sqref="B11:B71">
    <cfRule type="cellIs" dxfId="14" priority="8" operator="equal">
      <formula>0</formula>
    </cfRule>
  </conditionalFormatting>
  <conditionalFormatting sqref="C11:C71">
    <cfRule type="cellIs" dxfId="13" priority="6" operator="equal">
      <formula>0</formula>
    </cfRule>
  </conditionalFormatting>
  <conditionalFormatting sqref="C11:C71">
    <cfRule type="cellIs" dxfId="12" priority="5" stopIfTrue="1" operator="equal">
      <formula>0</formula>
    </cfRule>
  </conditionalFormatting>
  <conditionalFormatting sqref="D11:D71">
    <cfRule type="cellIs" dxfId="11" priority="4" operator="equal">
      <formula>0</formula>
    </cfRule>
  </conditionalFormatting>
  <conditionalFormatting sqref="D11:D71">
    <cfRule type="cellIs" dxfId="10" priority="3" stopIfTrue="1" operator="equal">
      <formula>0</formula>
    </cfRule>
  </conditionalFormatting>
  <conditionalFormatting sqref="E11:E71">
    <cfRule type="cellIs" dxfId="9" priority="2" operator="equal">
      <formula>0</formula>
    </cfRule>
  </conditionalFormatting>
  <conditionalFormatting sqref="E11:E71">
    <cfRule type="cellIs" dxfId="8" priority="1" stopIfTrue="1" operator="equal">
      <formula>0</formula>
    </cfRule>
  </conditionalFormatting>
  <dataValidations count="3">
    <dataValidation type="list" allowBlank="1" showInputMessage="1" showErrorMessage="1" sqref="I6 L6:M6" xr:uid="{00000000-0002-0000-0000-000000000000}">
      <formula1>days</formula1>
    </dataValidation>
    <dataValidation type="list" allowBlank="1" showInputMessage="1" showErrorMessage="1" promptTitle="Select" prompt="Course" sqref="C8" xr:uid="{00000000-0002-0000-0000-000001000000}">
      <formula1>courseAcro</formula1>
    </dataValidation>
    <dataValidation allowBlank="1" showInputMessage="1" showErrorMessage="1" promptTitle="Input" prompt="Academic Year_x000a_(YYYY-YYYY)" sqref="P12:R13" xr:uid="{00000000-0002-0000-0000-000002000000}"/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2:U72"/>
  <sheetViews>
    <sheetView tabSelected="1" topLeftCell="A5" workbookViewId="0">
      <selection activeCell="B14" sqref="B14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0" width="9.140625" hidden="1" customWidth="1"/>
    <col min="21" max="21" width="9.140625" customWidth="1"/>
  </cols>
  <sheetData>
    <row r="2" spans="1:21" x14ac:dyDescent="0.25">
      <c r="A2" s="132" t="str">
        <f>UPPER(CONCATENATE("GRADING SHEET A.Y."," ",REGISTRATION!P12))</f>
        <v>GRADING SHEET A.Y. 2017-2018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</row>
    <row r="4" spans="1:21" ht="15.75" thickBot="1" x14ac:dyDescent="0.3"/>
    <row r="5" spans="1:21" ht="15" customHeight="1" x14ac:dyDescent="0.25">
      <c r="A5" s="133" t="s">
        <v>13</v>
      </c>
      <c r="B5" s="21" t="s">
        <v>38</v>
      </c>
      <c r="C5" s="136" t="s">
        <v>39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7" t="s">
        <v>31</v>
      </c>
      <c r="S5" s="138"/>
      <c r="T5" s="73"/>
      <c r="U5" s="141" t="s">
        <v>40</v>
      </c>
    </row>
    <row r="6" spans="1:21" x14ac:dyDescent="0.25">
      <c r="A6" s="134"/>
      <c r="B6" s="144" t="s">
        <v>41</v>
      </c>
      <c r="C6" s="74" t="s">
        <v>45</v>
      </c>
      <c r="D6" s="74" t="s">
        <v>78</v>
      </c>
      <c r="E6" s="74" t="s">
        <v>21</v>
      </c>
      <c r="F6" s="74" t="s">
        <v>33</v>
      </c>
      <c r="G6" s="74" t="s">
        <v>34</v>
      </c>
      <c r="H6" s="146" t="s">
        <v>42</v>
      </c>
      <c r="I6" s="146"/>
      <c r="J6" s="74" t="s">
        <v>80</v>
      </c>
      <c r="K6" s="74"/>
      <c r="L6" s="74" t="s">
        <v>81</v>
      </c>
      <c r="M6" s="74"/>
      <c r="N6" s="74" t="s">
        <v>82</v>
      </c>
      <c r="P6" s="147" t="s">
        <v>43</v>
      </c>
      <c r="Q6" s="148"/>
      <c r="R6" s="139"/>
      <c r="S6" s="140"/>
      <c r="T6" s="67"/>
      <c r="U6" s="142"/>
    </row>
    <row r="7" spans="1:21" ht="51.75" thickBot="1" x14ac:dyDescent="0.3">
      <c r="A7" s="135"/>
      <c r="B7" s="145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44</v>
      </c>
      <c r="I7" s="25" t="s">
        <v>32</v>
      </c>
      <c r="J7" s="65">
        <v>100</v>
      </c>
      <c r="K7" s="71" t="s">
        <v>35</v>
      </c>
      <c r="L7" s="65">
        <v>100</v>
      </c>
      <c r="M7" s="71" t="s">
        <v>35</v>
      </c>
      <c r="N7" s="65">
        <v>100</v>
      </c>
      <c r="O7" s="71" t="s">
        <v>35</v>
      </c>
      <c r="P7" s="24" t="s">
        <v>44</v>
      </c>
      <c r="Q7" s="25" t="s">
        <v>32</v>
      </c>
      <c r="R7" s="26" t="s">
        <v>44</v>
      </c>
      <c r="S7" s="26" t="s">
        <v>32</v>
      </c>
      <c r="T7" s="68"/>
      <c r="U7" s="143"/>
    </row>
    <row r="8" spans="1:21" x14ac:dyDescent="0.25">
      <c r="A8" s="27">
        <v>1</v>
      </c>
      <c r="B8" s="28" t="str">
        <f>UPPER((CONCATENATE(REGISTRATION!C11," ",REGISTRATION!D11," ",REGISTRATION!E11,".")))</f>
        <v>APUYA PRINCESS DAVP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>
        <v>75</v>
      </c>
      <c r="K8" s="72">
        <f>(J8/100)*100</f>
        <v>75</v>
      </c>
      <c r="L8" s="82">
        <v>75</v>
      </c>
      <c r="M8" s="72">
        <f>(L8/100)*100</f>
        <v>75</v>
      </c>
      <c r="N8" s="82">
        <v>76</v>
      </c>
      <c r="O8" s="72">
        <f>(N8/100)*100</f>
        <v>76</v>
      </c>
      <c r="P8" s="32">
        <f>(K8+M8+O8)/3</f>
        <v>75.333333333333329</v>
      </c>
      <c r="Q8" s="33">
        <f>VLOOKUP(P8,REGISTRATION!$P$22:$Q$32,2)</f>
        <v>2.75</v>
      </c>
      <c r="R8" s="35">
        <f t="shared" ref="R8:R25" si="0">P8</f>
        <v>75.333333333333329</v>
      </c>
      <c r="S8" s="33">
        <f t="shared" ref="S8:S25" si="1">(K8+M8+O8)/3</f>
        <v>75.333333333333329</v>
      </c>
      <c r="T8" s="36" t="str">
        <f>IF(S8&gt;69,"PASSED","FAILED")</f>
        <v>PASSED</v>
      </c>
      <c r="U8" s="70" t="str">
        <f>IF(T8="PASSED","S","US")</f>
        <v>S</v>
      </c>
    </row>
    <row r="9" spans="1:21" x14ac:dyDescent="0.25">
      <c r="A9" s="27">
        <v>2</v>
      </c>
      <c r="B9" s="28" t="str">
        <f>UPPER((CONCATENATE(REGISTRATION!C12," ",REGISTRATION!D12," ",REGISTRATION!E12,".")))</f>
        <v>UNITO CLIFFORD KARL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>
        <v>75</v>
      </c>
      <c r="K9" s="72">
        <f t="shared" ref="K9:K25" si="2">(J9/100)*100</f>
        <v>75</v>
      </c>
      <c r="L9" s="82">
        <v>75</v>
      </c>
      <c r="M9" s="72">
        <f t="shared" ref="M9:M25" si="3">(L9/100)*100</f>
        <v>75</v>
      </c>
      <c r="N9" s="82">
        <v>76</v>
      </c>
      <c r="O9" s="72">
        <f t="shared" ref="O9:O25" si="4">(N9/100)*100</f>
        <v>76</v>
      </c>
      <c r="P9" s="35">
        <f>(K9+M9+O9)/3</f>
        <v>75.333333333333329</v>
      </c>
      <c r="Q9" s="33">
        <f>VLOOKUP(P9,REGISTRATION!$P$22:$Q$32,2)</f>
        <v>2.75</v>
      </c>
      <c r="R9" s="35">
        <f t="shared" si="0"/>
        <v>75.333333333333329</v>
      </c>
      <c r="S9" s="33">
        <f t="shared" si="1"/>
        <v>75.333333333333329</v>
      </c>
      <c r="T9" s="36" t="str">
        <f t="shared" ref="T9:T25" si="5">IF(S9&gt;69,"PASSED","FAILED")</f>
        <v>PASSED</v>
      </c>
      <c r="U9" s="70" t="str">
        <f t="shared" ref="U9:U23" si="6">IF(T9="PASSED","S","US")</f>
        <v>S</v>
      </c>
    </row>
    <row r="10" spans="1:21" x14ac:dyDescent="0.25">
      <c r="A10" s="27">
        <v>3</v>
      </c>
      <c r="B10" s="28" t="str">
        <f>UPPER((CONCATENATE(REGISTRATION!C13," ",REGISTRATION!D13," ",REGISTRATION!E13,".")))</f>
        <v>PANES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>
        <v>85</v>
      </c>
      <c r="K10" s="72">
        <f t="shared" si="2"/>
        <v>85</v>
      </c>
      <c r="L10" s="82">
        <v>87</v>
      </c>
      <c r="M10" s="72">
        <f t="shared" si="3"/>
        <v>87</v>
      </c>
      <c r="N10" s="82">
        <v>86</v>
      </c>
      <c r="O10" s="72">
        <f t="shared" si="4"/>
        <v>86</v>
      </c>
      <c r="P10" s="35">
        <f t="shared" ref="P10:P25" si="7">(K10+M10+O10)/3</f>
        <v>86</v>
      </c>
      <c r="Q10" s="33">
        <f>VLOOKUP(P10,REGISTRATION!$P$22:$Q$32,2)</f>
        <v>2</v>
      </c>
      <c r="R10" s="35">
        <f t="shared" si="0"/>
        <v>86</v>
      </c>
      <c r="S10" s="33">
        <f t="shared" si="1"/>
        <v>86</v>
      </c>
      <c r="T10" s="36" t="str">
        <f t="shared" si="5"/>
        <v>PASSED</v>
      </c>
      <c r="U10" s="70" t="str">
        <f t="shared" si="6"/>
        <v>S</v>
      </c>
    </row>
    <row r="11" spans="1:21" x14ac:dyDescent="0.25">
      <c r="A11" s="27">
        <v>4</v>
      </c>
      <c r="B11" s="28" t="str">
        <f>UPPER((CONCATENATE(REGISTRATION!C14," ",REGISTRATION!D14," ",REGISTRATION!E14,".")))</f>
        <v>PACANTARA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>
        <v>85</v>
      </c>
      <c r="K11" s="72">
        <f t="shared" si="2"/>
        <v>85</v>
      </c>
      <c r="L11" s="82">
        <v>87</v>
      </c>
      <c r="M11" s="72">
        <f t="shared" si="3"/>
        <v>87</v>
      </c>
      <c r="N11" s="82">
        <v>86</v>
      </c>
      <c r="O11" s="72">
        <f t="shared" si="4"/>
        <v>86</v>
      </c>
      <c r="P11" s="35">
        <f t="shared" si="7"/>
        <v>86</v>
      </c>
      <c r="Q11" s="33">
        <f>VLOOKUP(P11,REGISTRATION!$P$22:$Q$32,2)</f>
        <v>2</v>
      </c>
      <c r="R11" s="35">
        <f t="shared" si="0"/>
        <v>86</v>
      </c>
      <c r="S11" s="33">
        <f t="shared" si="1"/>
        <v>86</v>
      </c>
      <c r="T11" s="36" t="str">
        <f t="shared" si="5"/>
        <v>PASSED</v>
      </c>
      <c r="U11" s="70" t="str">
        <f t="shared" si="6"/>
        <v>S</v>
      </c>
    </row>
    <row r="12" spans="1:21" x14ac:dyDescent="0.25">
      <c r="A12" s="27">
        <v>5</v>
      </c>
      <c r="B12" s="28" t="str">
        <f>UPPER((CONCATENATE(REGISTRATION!C15," ",REGISTRATION!D15," ",REGISTRATION!E15,".")))</f>
        <v>DAYRIT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>
        <v>75</v>
      </c>
      <c r="K12" s="72">
        <f t="shared" si="2"/>
        <v>75</v>
      </c>
      <c r="L12" s="82">
        <v>73</v>
      </c>
      <c r="M12" s="72">
        <f t="shared" si="3"/>
        <v>73</v>
      </c>
      <c r="N12" s="82">
        <v>80</v>
      </c>
      <c r="O12" s="72">
        <f t="shared" si="4"/>
        <v>80</v>
      </c>
      <c r="P12" s="35">
        <f t="shared" si="7"/>
        <v>76</v>
      </c>
      <c r="Q12" s="33">
        <f>VLOOKUP(P12,REGISTRATION!$P$22:$Q$32,2)</f>
        <v>2.75</v>
      </c>
      <c r="R12" s="35">
        <f t="shared" si="0"/>
        <v>76</v>
      </c>
      <c r="S12" s="33">
        <f t="shared" si="1"/>
        <v>76</v>
      </c>
      <c r="T12" s="36" t="str">
        <f t="shared" si="5"/>
        <v>PASSED</v>
      </c>
      <c r="U12" s="70" t="str">
        <f t="shared" si="6"/>
        <v>S</v>
      </c>
    </row>
    <row r="13" spans="1:21" x14ac:dyDescent="0.25">
      <c r="A13" s="27">
        <v>6</v>
      </c>
      <c r="B13" s="28" t="str">
        <f>UPPER((CONCATENATE(REGISTRATION!C16," ",REGISTRATION!D16," ",REGISTRATION!E16,".")))</f>
        <v>SAPATUA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>
        <v>75</v>
      </c>
      <c r="K13" s="72">
        <f t="shared" si="2"/>
        <v>75</v>
      </c>
      <c r="L13" s="82">
        <v>73</v>
      </c>
      <c r="M13" s="72">
        <f t="shared" si="3"/>
        <v>73</v>
      </c>
      <c r="N13" s="82">
        <v>80</v>
      </c>
      <c r="O13" s="72">
        <f t="shared" si="4"/>
        <v>80</v>
      </c>
      <c r="P13" s="35">
        <f t="shared" si="7"/>
        <v>76</v>
      </c>
      <c r="Q13" s="33">
        <f>VLOOKUP(P13,REGISTRATION!$P$22:$Q$32,2)</f>
        <v>2.75</v>
      </c>
      <c r="R13" s="35">
        <f t="shared" si="0"/>
        <v>76</v>
      </c>
      <c r="S13" s="33">
        <f t="shared" si="1"/>
        <v>76</v>
      </c>
      <c r="T13" s="36" t="str">
        <f t="shared" si="5"/>
        <v>PASSED</v>
      </c>
      <c r="U13" s="70" t="str">
        <f t="shared" si="6"/>
        <v>S</v>
      </c>
    </row>
    <row r="14" spans="1:21" x14ac:dyDescent="0.25">
      <c r="A14" s="27">
        <v>7</v>
      </c>
      <c r="B14" s="28" t="str">
        <f>UPPER((CONCATENATE(REGISTRATION!C17," ",REGISTRATION!D17," ",REGISTRATION!E17,".")))</f>
        <v>ANCIRO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>
        <v>75</v>
      </c>
      <c r="K14" s="72">
        <f t="shared" si="2"/>
        <v>75</v>
      </c>
      <c r="L14" s="82">
        <v>80</v>
      </c>
      <c r="M14" s="72">
        <f>(L14/100)*100</f>
        <v>80</v>
      </c>
      <c r="N14" s="82">
        <v>70</v>
      </c>
      <c r="O14" s="72">
        <f t="shared" si="4"/>
        <v>70</v>
      </c>
      <c r="P14" s="35">
        <f t="shared" si="7"/>
        <v>75</v>
      </c>
      <c r="Q14" s="33">
        <f>VLOOKUP(P14,REGISTRATION!$P$22:$Q$32,2)</f>
        <v>2.75</v>
      </c>
      <c r="R14" s="35">
        <f t="shared" si="0"/>
        <v>75</v>
      </c>
      <c r="S14" s="33">
        <f t="shared" si="1"/>
        <v>75</v>
      </c>
      <c r="T14" s="36" t="str">
        <f t="shared" si="5"/>
        <v>PASSED</v>
      </c>
      <c r="U14" s="70" t="str">
        <f t="shared" si="6"/>
        <v>S</v>
      </c>
    </row>
    <row r="15" spans="1:21" x14ac:dyDescent="0.25">
      <c r="A15" s="27">
        <v>8</v>
      </c>
      <c r="B15" s="28" t="str">
        <f>UPPER((CONCATENATE(REGISTRATION!C18," ",REGISTRATION!D18," ",REGISTRATION!E18,".")))</f>
        <v>MONSERRATA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>
        <v>75</v>
      </c>
      <c r="K15" s="72">
        <f t="shared" si="2"/>
        <v>75</v>
      </c>
      <c r="L15" s="82">
        <v>80</v>
      </c>
      <c r="M15" s="72">
        <f t="shared" si="3"/>
        <v>80</v>
      </c>
      <c r="N15" s="82">
        <v>70</v>
      </c>
      <c r="O15" s="72">
        <f t="shared" si="4"/>
        <v>70</v>
      </c>
      <c r="P15" s="35">
        <f t="shared" si="7"/>
        <v>75</v>
      </c>
      <c r="Q15" s="33">
        <f>VLOOKUP(P15,REGISTRATION!$P$22:$Q$32,2)</f>
        <v>2.75</v>
      </c>
      <c r="R15" s="35">
        <f t="shared" si="0"/>
        <v>75</v>
      </c>
      <c r="S15" s="33">
        <f t="shared" si="1"/>
        <v>75</v>
      </c>
      <c r="T15" s="36" t="str">
        <f t="shared" si="5"/>
        <v>PASSED</v>
      </c>
      <c r="U15" s="70" t="str">
        <f t="shared" si="6"/>
        <v>S</v>
      </c>
    </row>
    <row r="16" spans="1:21" x14ac:dyDescent="0.25">
      <c r="A16" s="27">
        <v>9</v>
      </c>
      <c r="B16" s="28" t="str">
        <f>UPPER((CONCATENATE(REGISTRATION!C19," ",REGISTRATION!D19," ",REGISTRATION!E19,".")))</f>
        <v>CARLOS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>
        <v>82</v>
      </c>
      <c r="K16" s="72">
        <f t="shared" si="2"/>
        <v>82</v>
      </c>
      <c r="L16" s="82">
        <v>87</v>
      </c>
      <c r="M16" s="72">
        <f t="shared" si="3"/>
        <v>87</v>
      </c>
      <c r="N16" s="82">
        <v>81</v>
      </c>
      <c r="O16" s="72">
        <f t="shared" si="4"/>
        <v>81</v>
      </c>
      <c r="P16" s="35">
        <f t="shared" si="7"/>
        <v>83.333333333333329</v>
      </c>
      <c r="Q16" s="33">
        <f>VLOOKUP(P16,REGISTRATION!$P$22:$Q$32,2)</f>
        <v>2.25</v>
      </c>
      <c r="R16" s="35">
        <f t="shared" si="0"/>
        <v>83.333333333333329</v>
      </c>
      <c r="S16" s="33">
        <f t="shared" si="1"/>
        <v>83.333333333333329</v>
      </c>
      <c r="T16" s="36" t="str">
        <f t="shared" si="5"/>
        <v>PASSED</v>
      </c>
      <c r="U16" s="70" t="str">
        <f t="shared" si="6"/>
        <v>S</v>
      </c>
    </row>
    <row r="17" spans="1:21" x14ac:dyDescent="0.25">
      <c r="A17" s="27">
        <v>10</v>
      </c>
      <c r="B17" s="28" t="str">
        <f>UPPER((CONCATENATE(REGISTRATION!C20," ",REGISTRATION!D20," ",REGISTRATION!E20,".")))</f>
        <v>PARANGIPANG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>
        <v>82</v>
      </c>
      <c r="K17" s="72">
        <f t="shared" si="2"/>
        <v>82</v>
      </c>
      <c r="L17" s="82">
        <v>87</v>
      </c>
      <c r="M17" s="72">
        <f t="shared" si="3"/>
        <v>87</v>
      </c>
      <c r="N17" s="82">
        <v>81</v>
      </c>
      <c r="O17" s="72">
        <f t="shared" si="4"/>
        <v>81</v>
      </c>
      <c r="P17" s="35">
        <f t="shared" si="7"/>
        <v>83.333333333333329</v>
      </c>
      <c r="Q17" s="33">
        <f>VLOOKUP(P17,REGISTRATION!$P$22:$Q$32,2)</f>
        <v>2.25</v>
      </c>
      <c r="R17" s="35">
        <f t="shared" si="0"/>
        <v>83.333333333333329</v>
      </c>
      <c r="S17" s="33">
        <f t="shared" si="1"/>
        <v>83.333333333333329</v>
      </c>
      <c r="T17" s="36" t="str">
        <f t="shared" si="5"/>
        <v>PASSED</v>
      </c>
      <c r="U17" s="70" t="str">
        <f t="shared" si="6"/>
        <v>S</v>
      </c>
    </row>
    <row r="18" spans="1:21" x14ac:dyDescent="0.25">
      <c r="A18" s="27">
        <v>11</v>
      </c>
      <c r="B18" s="28" t="str">
        <f>UPPER((CONCATENATE(REGISTRATION!C21," ",REGISTRATION!D21," ",REGISTRATION!E21,".")))</f>
        <v>PEÑARANDA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>
        <v>70</v>
      </c>
      <c r="K18" s="72">
        <f t="shared" si="2"/>
        <v>70</v>
      </c>
      <c r="L18" s="30">
        <v>70</v>
      </c>
      <c r="M18" s="72">
        <f t="shared" si="3"/>
        <v>70</v>
      </c>
      <c r="N18" s="30">
        <v>70</v>
      </c>
      <c r="O18" s="72">
        <f t="shared" si="4"/>
        <v>70</v>
      </c>
      <c r="P18" s="35">
        <f t="shared" si="7"/>
        <v>70</v>
      </c>
      <c r="Q18" s="33">
        <f>VLOOKUP(P18,REGISTRATION!$P$22:$Q$32,2)</f>
        <v>3</v>
      </c>
      <c r="R18" s="35">
        <f t="shared" si="0"/>
        <v>70</v>
      </c>
      <c r="S18" s="33">
        <f t="shared" si="1"/>
        <v>70</v>
      </c>
      <c r="T18" s="36" t="str">
        <f t="shared" si="5"/>
        <v>PASSED</v>
      </c>
      <c r="U18" s="70" t="str">
        <f t="shared" si="6"/>
        <v>S</v>
      </c>
    </row>
    <row r="19" spans="1:21" x14ac:dyDescent="0.25">
      <c r="A19" s="27">
        <v>12</v>
      </c>
      <c r="B19" s="28" t="str">
        <f>UPPER((CONCATENATE(REGISTRATION!C22," ",REGISTRATION!D22," ",REGISTRATION!E22,".")))</f>
        <v>GALLAZA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>
        <v>70</v>
      </c>
      <c r="K19" s="72">
        <f t="shared" si="2"/>
        <v>70</v>
      </c>
      <c r="L19" s="30">
        <v>70</v>
      </c>
      <c r="M19" s="72">
        <f t="shared" si="3"/>
        <v>70</v>
      </c>
      <c r="N19" s="30">
        <v>70</v>
      </c>
      <c r="O19" s="72">
        <f t="shared" si="4"/>
        <v>70</v>
      </c>
      <c r="P19" s="35">
        <f t="shared" si="7"/>
        <v>70</v>
      </c>
      <c r="Q19" s="33">
        <f>VLOOKUP(P19,REGISTRATION!$P$22:$Q$32,2)</f>
        <v>3</v>
      </c>
      <c r="R19" s="35">
        <f t="shared" si="0"/>
        <v>70</v>
      </c>
      <c r="S19" s="33">
        <f t="shared" si="1"/>
        <v>70</v>
      </c>
      <c r="T19" s="36" t="str">
        <f t="shared" si="5"/>
        <v>PASSED</v>
      </c>
      <c r="U19" s="70" t="str">
        <f t="shared" si="6"/>
        <v>S</v>
      </c>
    </row>
    <row r="20" spans="1:21" x14ac:dyDescent="0.25">
      <c r="A20" s="27">
        <v>13</v>
      </c>
      <c r="B20" s="28" t="str">
        <f>UPPER((CONCATENATE(REGISTRATION!C23," ",REGISTRATION!D23," ",REGISTRATION!E23,".")))</f>
        <v>BENCITO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>
        <v>88</v>
      </c>
      <c r="K20" s="72">
        <f t="shared" si="2"/>
        <v>88</v>
      </c>
      <c r="L20" s="30">
        <v>85</v>
      </c>
      <c r="M20" s="72">
        <f t="shared" si="3"/>
        <v>85</v>
      </c>
      <c r="N20" s="30">
        <v>85</v>
      </c>
      <c r="O20" s="72">
        <f t="shared" si="4"/>
        <v>85</v>
      </c>
      <c r="P20" s="35">
        <f t="shared" si="7"/>
        <v>86</v>
      </c>
      <c r="Q20" s="33">
        <f>VLOOKUP(P20,REGISTRATION!$P$22:$Q$32,2)</f>
        <v>2</v>
      </c>
      <c r="R20" s="35">
        <f t="shared" si="0"/>
        <v>86</v>
      </c>
      <c r="S20" s="33">
        <f t="shared" si="1"/>
        <v>86</v>
      </c>
      <c r="T20" s="36" t="str">
        <f t="shared" si="5"/>
        <v>PASSED</v>
      </c>
      <c r="U20" s="70" t="str">
        <f t="shared" si="6"/>
        <v>S</v>
      </c>
    </row>
    <row r="21" spans="1:21" x14ac:dyDescent="0.25">
      <c r="A21" s="27">
        <v>14</v>
      </c>
      <c r="B21" s="28" t="str">
        <f>UPPER((CONCATENATE(REGISTRATION!C24," ",REGISTRATION!D24," ",REGISTRATION!E24,".")))</f>
        <v>DABU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>
        <v>88</v>
      </c>
      <c r="K21" s="72">
        <f t="shared" si="2"/>
        <v>88</v>
      </c>
      <c r="L21" s="30">
        <v>85</v>
      </c>
      <c r="M21" s="72">
        <f t="shared" si="3"/>
        <v>85</v>
      </c>
      <c r="N21" s="30">
        <v>85</v>
      </c>
      <c r="O21" s="72">
        <f t="shared" si="4"/>
        <v>85</v>
      </c>
      <c r="P21" s="35">
        <f t="shared" si="7"/>
        <v>86</v>
      </c>
      <c r="Q21" s="33">
        <f>VLOOKUP(P21,REGISTRATION!$P$22:$Q$32,2)</f>
        <v>2</v>
      </c>
      <c r="R21" s="35">
        <f t="shared" si="0"/>
        <v>86</v>
      </c>
      <c r="S21" s="33">
        <f t="shared" si="1"/>
        <v>86</v>
      </c>
      <c r="T21" s="36" t="str">
        <f t="shared" si="5"/>
        <v>PASSED</v>
      </c>
      <c r="U21" s="70" t="str">
        <f t="shared" si="6"/>
        <v>S</v>
      </c>
    </row>
    <row r="22" spans="1:21" x14ac:dyDescent="0.25">
      <c r="A22" s="27">
        <v>15</v>
      </c>
      <c r="B22" s="28" t="str">
        <f>UPPER((CONCATENATE(REGISTRATION!C25," ",REGISTRATION!D25," ",REGISTRATION!E25,".")))</f>
        <v>MATA  .</v>
      </c>
      <c r="C22" s="34"/>
      <c r="D22" s="59"/>
      <c r="E22" s="30"/>
      <c r="F22" s="30"/>
      <c r="G22" s="30"/>
      <c r="H22" s="31"/>
      <c r="I22" s="31"/>
      <c r="J22" s="30">
        <v>70</v>
      </c>
      <c r="K22" s="72">
        <f t="shared" si="2"/>
        <v>70</v>
      </c>
      <c r="L22" s="30">
        <v>70</v>
      </c>
      <c r="M22" s="72">
        <f t="shared" si="3"/>
        <v>70</v>
      </c>
      <c r="N22" s="30">
        <v>75</v>
      </c>
      <c r="O22" s="72">
        <f t="shared" si="4"/>
        <v>75</v>
      </c>
      <c r="P22" s="35">
        <f t="shared" si="7"/>
        <v>71.666666666666671</v>
      </c>
      <c r="Q22" s="33">
        <f>VLOOKUP(P22,REGISTRATION!$P$22:$Q$32,2)</f>
        <v>3</v>
      </c>
      <c r="R22" s="35">
        <f t="shared" si="0"/>
        <v>71.666666666666671</v>
      </c>
      <c r="S22" s="33">
        <f t="shared" si="1"/>
        <v>71.666666666666671</v>
      </c>
      <c r="T22" s="36" t="str">
        <f t="shared" si="5"/>
        <v>PASSED</v>
      </c>
      <c r="U22" s="70" t="str">
        <f t="shared" si="6"/>
        <v>S</v>
      </c>
    </row>
    <row r="23" spans="1:21" x14ac:dyDescent="0.25">
      <c r="A23" s="27">
        <v>16</v>
      </c>
      <c r="B23" s="28" t="str">
        <f>UPPER((CONCATENATE(REGISTRATION!C26," ",REGISTRATION!D26," ",REGISTRATION!E26,".")))</f>
        <v>PETINGLAY  .</v>
      </c>
      <c r="C23" s="34"/>
      <c r="D23" s="59"/>
      <c r="E23" s="30"/>
      <c r="F23" s="30"/>
      <c r="G23" s="30"/>
      <c r="H23" s="31"/>
      <c r="I23" s="31"/>
      <c r="J23" s="30">
        <v>70</v>
      </c>
      <c r="K23" s="72">
        <f t="shared" si="2"/>
        <v>70</v>
      </c>
      <c r="L23" s="30">
        <v>70</v>
      </c>
      <c r="M23" s="72">
        <f t="shared" si="3"/>
        <v>70</v>
      </c>
      <c r="N23" s="30">
        <v>75</v>
      </c>
      <c r="O23" s="72">
        <f t="shared" si="4"/>
        <v>75</v>
      </c>
      <c r="P23" s="35">
        <f t="shared" si="7"/>
        <v>71.666666666666671</v>
      </c>
      <c r="Q23" s="33">
        <f>VLOOKUP(P23,REGISTRATION!$P$22:$Q$32,2)</f>
        <v>3</v>
      </c>
      <c r="R23" s="35">
        <f t="shared" si="0"/>
        <v>71.666666666666671</v>
      </c>
      <c r="S23" s="33">
        <f t="shared" si="1"/>
        <v>71.666666666666671</v>
      </c>
      <c r="T23" s="36" t="str">
        <f t="shared" si="5"/>
        <v>PASSED</v>
      </c>
      <c r="U23" s="70" t="str">
        <f t="shared" si="6"/>
        <v>S</v>
      </c>
    </row>
    <row r="24" spans="1:21" x14ac:dyDescent="0.25">
      <c r="A24" s="27">
        <v>17</v>
      </c>
      <c r="B24" s="28" t="str">
        <f>UPPER((CONCATENATE(REGISTRATION!C27," ",REGISTRATION!D27," ",REGISTRATION!E27,".")))</f>
        <v>ORTEGA  .</v>
      </c>
      <c r="C24" s="34"/>
      <c r="D24" s="59"/>
      <c r="E24" s="30"/>
      <c r="F24" s="30"/>
      <c r="G24" s="30"/>
      <c r="H24" s="31"/>
      <c r="I24" s="31"/>
      <c r="J24" s="30"/>
      <c r="K24" s="72">
        <f t="shared" si="2"/>
        <v>0</v>
      </c>
      <c r="L24" s="30"/>
      <c r="M24" s="72">
        <f t="shared" si="3"/>
        <v>0</v>
      </c>
      <c r="N24" s="30"/>
      <c r="O24" s="72">
        <f t="shared" si="4"/>
        <v>0</v>
      </c>
      <c r="P24" s="35">
        <f t="shared" si="7"/>
        <v>0</v>
      </c>
      <c r="Q24" s="33">
        <f>VLOOKUP(P24,REGISTRATION!$P$22:$Q$32,2)</f>
        <v>5</v>
      </c>
      <c r="R24" s="35">
        <f t="shared" si="0"/>
        <v>0</v>
      </c>
      <c r="S24" s="33">
        <f t="shared" si="1"/>
        <v>0</v>
      </c>
      <c r="T24" s="36" t="str">
        <f t="shared" si="5"/>
        <v>FAILED</v>
      </c>
      <c r="U24" s="70"/>
    </row>
    <row r="25" spans="1:21" x14ac:dyDescent="0.25">
      <c r="A25" s="27">
        <v>18</v>
      </c>
      <c r="B25" s="28" t="str">
        <f>UPPER((CONCATENATE(REGISTRATION!C28," ",REGISTRATION!D28," ",REGISTRATION!E28,".")))</f>
        <v>ONG  .</v>
      </c>
      <c r="C25" s="34"/>
      <c r="D25" s="59"/>
      <c r="E25" s="30"/>
      <c r="F25" s="30"/>
      <c r="G25" s="30"/>
      <c r="H25" s="31"/>
      <c r="I25" s="31"/>
      <c r="J25" s="30"/>
      <c r="K25" s="72">
        <f t="shared" si="2"/>
        <v>0</v>
      </c>
      <c r="L25" s="30"/>
      <c r="M25" s="72">
        <f t="shared" si="3"/>
        <v>0</v>
      </c>
      <c r="N25" s="30"/>
      <c r="O25" s="72">
        <f t="shared" si="4"/>
        <v>0</v>
      </c>
      <c r="P25" s="35">
        <f t="shared" si="7"/>
        <v>0</v>
      </c>
      <c r="Q25" s="33">
        <f>VLOOKUP(P25,REGISTRATION!$P$22:$Q$32,2)</f>
        <v>5</v>
      </c>
      <c r="R25" s="35">
        <f t="shared" si="0"/>
        <v>0</v>
      </c>
      <c r="S25" s="33">
        <f t="shared" si="1"/>
        <v>0</v>
      </c>
      <c r="T25" s="36" t="str">
        <f t="shared" si="5"/>
        <v>FAILED</v>
      </c>
      <c r="U25" s="70"/>
    </row>
    <row r="26" spans="1:21" x14ac:dyDescent="0.25">
      <c r="A26" s="27">
        <v>19</v>
      </c>
      <c r="B26" s="28" t="str">
        <f>UPPER((CONCATENATE(REGISTRATION!C29,REGISTRATION!D29,REGISTRATION!E29,".")))</f>
        <v>SANTOS.</v>
      </c>
      <c r="C26" s="34" t="e">
        <f>#REF!</f>
        <v>#REF!</v>
      </c>
      <c r="D26" s="59" t="e">
        <f>#REF!</f>
        <v>#REF!</v>
      </c>
      <c r="E26" s="30" t="e">
        <f>#REF!</f>
        <v>#REF!</v>
      </c>
      <c r="F26" s="30" t="e">
        <f>#REF!</f>
        <v>#REF!</v>
      </c>
      <c r="G26" s="30" t="e">
        <f>#REF!</f>
        <v>#REF!</v>
      </c>
      <c r="H26" s="31" t="e">
        <f>#REF!</f>
        <v>#REF!</v>
      </c>
      <c r="I26" s="31" t="e">
        <f>#REF!</f>
        <v>#REF!</v>
      </c>
      <c r="J26" s="30"/>
      <c r="K26" s="30">
        <f t="shared" ref="K26:K67" si="8">(J26/100)*100</f>
        <v>0</v>
      </c>
      <c r="L26" s="30"/>
      <c r="M26" s="30">
        <f t="shared" ref="M26:M67" si="9">(L26/100)*100</f>
        <v>0</v>
      </c>
      <c r="N26" s="30"/>
      <c r="O26" s="30">
        <f t="shared" ref="O26:O67" si="10">(N26/100)*100</f>
        <v>0</v>
      </c>
      <c r="P26" s="30" t="e">
        <f>#REF!</f>
        <v>#REF!</v>
      </c>
      <c r="Q26" s="33" t="e">
        <f>VLOOKUP(P26,REGISTRATION!$P$22:$Q$32,2)</f>
        <v>#REF!</v>
      </c>
      <c r="R26" s="35">
        <f t="shared" ref="R26:R67" si="11">(K26+M26+O26)/3</f>
        <v>0</v>
      </c>
      <c r="S26" s="33">
        <f>VLOOKUP(R26,REGISTRATION!$P$22:$Q$32,2)</f>
        <v>5</v>
      </c>
      <c r="T26" s="69"/>
      <c r="U26" s="36" t="str">
        <f t="shared" ref="U26:U67" si="12">IF(S26&gt;3,"FAILED","PASSED")</f>
        <v>FAILED</v>
      </c>
    </row>
    <row r="27" spans="1:21" x14ac:dyDescent="0.25">
      <c r="A27" s="27">
        <v>20</v>
      </c>
      <c r="B27" s="28" t="str">
        <f>UPPER((CONCATENATE(REGISTRATION!C30,REGISTRATION!D30,REGISTRATION!E30,".")))</f>
        <v>ATIENZA.</v>
      </c>
      <c r="C27" s="34" t="e">
        <f>#REF!</f>
        <v>#REF!</v>
      </c>
      <c r="D27" s="59" t="e">
        <f>#REF!</f>
        <v>#REF!</v>
      </c>
      <c r="E27" s="30" t="e">
        <f>#REF!</f>
        <v>#REF!</v>
      </c>
      <c r="F27" s="30" t="e">
        <f>#REF!</f>
        <v>#REF!</v>
      </c>
      <c r="G27" s="30" t="e">
        <f>#REF!</f>
        <v>#REF!</v>
      </c>
      <c r="H27" s="31" t="e">
        <f>#REF!</f>
        <v>#REF!</v>
      </c>
      <c r="I27" s="31" t="e">
        <f>#REF!</f>
        <v>#REF!</v>
      </c>
      <c r="J27" s="30"/>
      <c r="K27" s="30">
        <f t="shared" si="8"/>
        <v>0</v>
      </c>
      <c r="L27" s="30"/>
      <c r="M27" s="30">
        <f t="shared" si="9"/>
        <v>0</v>
      </c>
      <c r="N27" s="30"/>
      <c r="O27" s="30">
        <f t="shared" si="10"/>
        <v>0</v>
      </c>
      <c r="P27" s="30" t="e">
        <f>#REF!</f>
        <v>#REF!</v>
      </c>
      <c r="Q27" s="33" t="e">
        <f>VLOOKUP(P27,REGISTRATION!$P$22:$Q$32,2)</f>
        <v>#REF!</v>
      </c>
      <c r="R27" s="35">
        <f t="shared" si="11"/>
        <v>0</v>
      </c>
      <c r="S27" s="33">
        <f>VLOOKUP(R27,REGISTRATION!$P$22:$Q$32,2)</f>
        <v>5</v>
      </c>
      <c r="T27" s="69"/>
      <c r="U27" s="36" t="str">
        <f t="shared" si="12"/>
        <v>FAILED</v>
      </c>
    </row>
    <row r="28" spans="1:21" x14ac:dyDescent="0.25">
      <c r="A28" s="27">
        <v>21</v>
      </c>
      <c r="B28" s="28" t="str">
        <f>UPPER((CONCATENATE(REGISTRATION!C31,REGISTRATION!D31,REGISTRATION!E31,".")))</f>
        <v>ALGARA.</v>
      </c>
      <c r="C28" s="34" t="e">
        <f>#REF!</f>
        <v>#REF!</v>
      </c>
      <c r="D28" s="59" t="e">
        <f>#REF!</f>
        <v>#REF!</v>
      </c>
      <c r="E28" s="30" t="e">
        <f>#REF!</f>
        <v>#REF!</v>
      </c>
      <c r="F28" s="30" t="e">
        <f>#REF!</f>
        <v>#REF!</v>
      </c>
      <c r="G28" s="30" t="e">
        <f>#REF!</f>
        <v>#REF!</v>
      </c>
      <c r="H28" s="31" t="e">
        <f>#REF!</f>
        <v>#REF!</v>
      </c>
      <c r="I28" s="31" t="e">
        <f>#REF!</f>
        <v>#REF!</v>
      </c>
      <c r="J28" s="30"/>
      <c r="K28" s="30">
        <f t="shared" si="8"/>
        <v>0</v>
      </c>
      <c r="L28" s="30"/>
      <c r="M28" s="30">
        <f t="shared" si="9"/>
        <v>0</v>
      </c>
      <c r="N28" s="30"/>
      <c r="O28" s="30">
        <f t="shared" si="10"/>
        <v>0</v>
      </c>
      <c r="P28" s="30" t="e">
        <f>#REF!</f>
        <v>#REF!</v>
      </c>
      <c r="Q28" s="33" t="e">
        <f>VLOOKUP(P28,REGISTRATION!$P$22:$Q$32,2)</f>
        <v>#REF!</v>
      </c>
      <c r="R28" s="35">
        <f t="shared" si="11"/>
        <v>0</v>
      </c>
      <c r="S28" s="33">
        <f>VLOOKUP(R28,REGISTRATION!$P$22:$Q$32,2)</f>
        <v>5</v>
      </c>
      <c r="T28" s="69"/>
      <c r="U28" s="36" t="str">
        <f t="shared" si="12"/>
        <v>FAILED</v>
      </c>
    </row>
    <row r="29" spans="1:21" x14ac:dyDescent="0.25">
      <c r="A29" s="27">
        <v>22</v>
      </c>
      <c r="B29" s="28" t="str">
        <f>UPPER((CONCATENATE(REGISTRATION!C32,REGISTRATION!D32,REGISTRATION!E32,".")))</f>
        <v>MIRASOL.</v>
      </c>
      <c r="C29" s="34" t="e">
        <f>#REF!</f>
        <v>#REF!</v>
      </c>
      <c r="D29" s="59" t="e">
        <f>#REF!</f>
        <v>#REF!</v>
      </c>
      <c r="E29" s="30" t="e">
        <f>#REF!</f>
        <v>#REF!</v>
      </c>
      <c r="F29" s="30" t="e">
        <f>#REF!</f>
        <v>#REF!</v>
      </c>
      <c r="G29" s="30" t="e">
        <f>#REF!</f>
        <v>#REF!</v>
      </c>
      <c r="H29" s="31" t="e">
        <f>#REF!</f>
        <v>#REF!</v>
      </c>
      <c r="I29" s="31" t="e">
        <f>#REF!</f>
        <v>#REF!</v>
      </c>
      <c r="J29" s="30"/>
      <c r="K29" s="30">
        <f t="shared" si="8"/>
        <v>0</v>
      </c>
      <c r="L29" s="30"/>
      <c r="M29" s="30">
        <f t="shared" si="9"/>
        <v>0</v>
      </c>
      <c r="N29" s="30"/>
      <c r="O29" s="30">
        <f t="shared" si="10"/>
        <v>0</v>
      </c>
      <c r="P29" s="30" t="e">
        <f>#REF!</f>
        <v>#REF!</v>
      </c>
      <c r="Q29" s="33" t="e">
        <f>VLOOKUP(P29,REGISTRATION!$P$22:$Q$32,2)</f>
        <v>#REF!</v>
      </c>
      <c r="R29" s="35">
        <f t="shared" si="11"/>
        <v>0</v>
      </c>
      <c r="S29" s="33">
        <f>VLOOKUP(R29,REGISTRATION!$P$22:$Q$32,2)</f>
        <v>5</v>
      </c>
      <c r="T29" s="69"/>
      <c r="U29" s="36" t="str">
        <f t="shared" si="12"/>
        <v>FAILED</v>
      </c>
    </row>
    <row r="30" spans="1:21" x14ac:dyDescent="0.25">
      <c r="A30" s="27">
        <v>23</v>
      </c>
      <c r="B30" s="28" t="str">
        <f>UPPER((CONCATENATE(REGISTRATION!C33,REGISTRATION!D33,REGISTRATION!E33,".")))</f>
        <v>.</v>
      </c>
      <c r="C30" s="34" t="e">
        <f>#REF!</f>
        <v>#REF!</v>
      </c>
      <c r="D30" s="59" t="e">
        <f>#REF!</f>
        <v>#REF!</v>
      </c>
      <c r="E30" s="30" t="e">
        <f>#REF!</f>
        <v>#REF!</v>
      </c>
      <c r="F30" s="30" t="e">
        <f>#REF!</f>
        <v>#REF!</v>
      </c>
      <c r="G30" s="30" t="e">
        <f>#REF!</f>
        <v>#REF!</v>
      </c>
      <c r="H30" s="31" t="e">
        <f>#REF!</f>
        <v>#REF!</v>
      </c>
      <c r="I30" s="31" t="e">
        <f>#REF!</f>
        <v>#REF!</v>
      </c>
      <c r="J30" s="30"/>
      <c r="K30" s="30">
        <f t="shared" si="8"/>
        <v>0</v>
      </c>
      <c r="L30" s="30"/>
      <c r="M30" s="30">
        <f t="shared" si="9"/>
        <v>0</v>
      </c>
      <c r="N30" s="30"/>
      <c r="O30" s="30">
        <f t="shared" si="10"/>
        <v>0</v>
      </c>
      <c r="P30" s="30" t="e">
        <f>#REF!</f>
        <v>#REF!</v>
      </c>
      <c r="Q30" s="33" t="e">
        <f>VLOOKUP(P30,REGISTRATION!$P$22:$Q$32,2)</f>
        <v>#REF!</v>
      </c>
      <c r="R30" s="35">
        <f t="shared" si="11"/>
        <v>0</v>
      </c>
      <c r="S30" s="33">
        <f>VLOOKUP(R30,REGISTRATION!$P$22:$Q$32,2)</f>
        <v>5</v>
      </c>
      <c r="T30" s="69"/>
      <c r="U30" s="36" t="str">
        <f t="shared" si="12"/>
        <v>FAILED</v>
      </c>
    </row>
    <row r="31" spans="1:21" x14ac:dyDescent="0.25">
      <c r="A31" s="27">
        <v>24</v>
      </c>
      <c r="B31" s="28" t="str">
        <f>UPPER((CONCATENATE(REGISTRATION!C34,REGISTRATION!D34,REGISTRATION!E34,".")))</f>
        <v>.</v>
      </c>
      <c r="C31" s="34" t="e">
        <f>#REF!</f>
        <v>#REF!</v>
      </c>
      <c r="D31" s="59" t="e">
        <f>#REF!</f>
        <v>#REF!</v>
      </c>
      <c r="E31" s="30" t="e">
        <f>#REF!</f>
        <v>#REF!</v>
      </c>
      <c r="F31" s="30" t="e">
        <f>#REF!</f>
        <v>#REF!</v>
      </c>
      <c r="G31" s="30" t="e">
        <f>#REF!</f>
        <v>#REF!</v>
      </c>
      <c r="H31" s="31" t="e">
        <f>#REF!</f>
        <v>#REF!</v>
      </c>
      <c r="I31" s="31" t="e">
        <f>#REF!</f>
        <v>#REF!</v>
      </c>
      <c r="J31" s="30"/>
      <c r="K31" s="30">
        <f t="shared" si="8"/>
        <v>0</v>
      </c>
      <c r="L31" s="30"/>
      <c r="M31" s="30">
        <f t="shared" si="9"/>
        <v>0</v>
      </c>
      <c r="N31" s="30"/>
      <c r="O31" s="30">
        <f t="shared" si="10"/>
        <v>0</v>
      </c>
      <c r="P31" s="30" t="e">
        <f>#REF!</f>
        <v>#REF!</v>
      </c>
      <c r="Q31" s="33" t="e">
        <f>VLOOKUP(P31,REGISTRATION!$P$22:$Q$32,2)</f>
        <v>#REF!</v>
      </c>
      <c r="R31" s="35">
        <f t="shared" si="11"/>
        <v>0</v>
      </c>
      <c r="S31" s="33">
        <f>VLOOKUP(R31,REGISTRATION!$P$22:$Q$32,2)</f>
        <v>5</v>
      </c>
      <c r="T31" s="69"/>
      <c r="U31" s="36" t="str">
        <f t="shared" si="12"/>
        <v>FAILED</v>
      </c>
    </row>
    <row r="32" spans="1:21" x14ac:dyDescent="0.25">
      <c r="A32" s="27">
        <v>25</v>
      </c>
      <c r="B32" s="28" t="str">
        <f>UPPER((CONCATENATE(REGISTRATION!C35,REGISTRATION!D35,REGISTRATION!E35,".")))</f>
        <v>.</v>
      </c>
      <c r="C32" s="34" t="e">
        <f>#REF!</f>
        <v>#REF!</v>
      </c>
      <c r="D32" s="59" t="e">
        <f>#REF!</f>
        <v>#REF!</v>
      </c>
      <c r="E32" s="30" t="e">
        <f>#REF!</f>
        <v>#REF!</v>
      </c>
      <c r="F32" s="30" t="e">
        <f>#REF!</f>
        <v>#REF!</v>
      </c>
      <c r="G32" s="30" t="e">
        <f>#REF!</f>
        <v>#REF!</v>
      </c>
      <c r="H32" s="31" t="e">
        <f>#REF!</f>
        <v>#REF!</v>
      </c>
      <c r="I32" s="31" t="e">
        <f>#REF!</f>
        <v>#REF!</v>
      </c>
      <c r="J32" s="30"/>
      <c r="K32" s="30">
        <f t="shared" si="8"/>
        <v>0</v>
      </c>
      <c r="L32" s="30"/>
      <c r="M32" s="30">
        <f t="shared" si="9"/>
        <v>0</v>
      </c>
      <c r="N32" s="30"/>
      <c r="O32" s="30">
        <f t="shared" si="10"/>
        <v>0</v>
      </c>
      <c r="P32" s="30" t="e">
        <f>#REF!</f>
        <v>#REF!</v>
      </c>
      <c r="Q32" s="33" t="e">
        <f>VLOOKUP(P32,REGISTRATION!$P$22:$Q$32,2)</f>
        <v>#REF!</v>
      </c>
      <c r="R32" s="35">
        <f t="shared" si="11"/>
        <v>0</v>
      </c>
      <c r="S32" s="33">
        <f>VLOOKUP(R32,REGISTRATION!$P$22:$Q$32,2)</f>
        <v>5</v>
      </c>
      <c r="T32" s="69"/>
      <c r="U32" s="36" t="str">
        <f t="shared" si="12"/>
        <v>FAILED</v>
      </c>
    </row>
    <row r="33" spans="1:21" x14ac:dyDescent="0.25">
      <c r="A33" s="27">
        <v>26</v>
      </c>
      <c r="B33" s="28" t="str">
        <f>UPPER((CONCATENATE(REGISTRATION!C36,REGISTRATION!D36,REGISTRATION!E36,".")))</f>
        <v>.</v>
      </c>
      <c r="C33" s="34" t="e">
        <f>#REF!</f>
        <v>#REF!</v>
      </c>
      <c r="D33" s="59" t="e">
        <f>#REF!</f>
        <v>#REF!</v>
      </c>
      <c r="E33" s="30" t="e">
        <f>#REF!</f>
        <v>#REF!</v>
      </c>
      <c r="F33" s="30" t="e">
        <f>#REF!</f>
        <v>#REF!</v>
      </c>
      <c r="G33" s="30" t="e">
        <f>#REF!</f>
        <v>#REF!</v>
      </c>
      <c r="H33" s="31" t="e">
        <f>#REF!</f>
        <v>#REF!</v>
      </c>
      <c r="I33" s="31" t="e">
        <f>#REF!</f>
        <v>#REF!</v>
      </c>
      <c r="J33" s="30"/>
      <c r="K33" s="30">
        <f t="shared" si="8"/>
        <v>0</v>
      </c>
      <c r="L33" s="30"/>
      <c r="M33" s="30">
        <f t="shared" si="9"/>
        <v>0</v>
      </c>
      <c r="N33" s="30"/>
      <c r="O33" s="30">
        <f t="shared" si="10"/>
        <v>0</v>
      </c>
      <c r="P33" s="30" t="e">
        <f>#REF!</f>
        <v>#REF!</v>
      </c>
      <c r="Q33" s="33" t="e">
        <f>VLOOKUP(P33,REGISTRATION!$P$22:$Q$32,2)</f>
        <v>#REF!</v>
      </c>
      <c r="R33" s="35">
        <f t="shared" si="11"/>
        <v>0</v>
      </c>
      <c r="S33" s="33">
        <f>VLOOKUP(R33,REGISTRATION!$P$22:$Q$32,2)</f>
        <v>5</v>
      </c>
      <c r="T33" s="69"/>
      <c r="U33" s="36" t="str">
        <f t="shared" si="12"/>
        <v>FAILED</v>
      </c>
    </row>
    <row r="34" spans="1:21" x14ac:dyDescent="0.25">
      <c r="A34" s="27">
        <v>27</v>
      </c>
      <c r="B34" s="28" t="str">
        <f>UPPER((CONCATENATE(REGISTRATION!C37,REGISTRATION!D37,REGISTRATION!E37,".")))</f>
        <v>.</v>
      </c>
      <c r="C34" s="34" t="e">
        <f>#REF!</f>
        <v>#REF!</v>
      </c>
      <c r="D34" s="59" t="e">
        <f>#REF!</f>
        <v>#REF!</v>
      </c>
      <c r="E34" s="30" t="e">
        <f>#REF!</f>
        <v>#REF!</v>
      </c>
      <c r="F34" s="30" t="e">
        <f>#REF!</f>
        <v>#REF!</v>
      </c>
      <c r="G34" s="30" t="e">
        <f>#REF!</f>
        <v>#REF!</v>
      </c>
      <c r="H34" s="31" t="e">
        <f>#REF!</f>
        <v>#REF!</v>
      </c>
      <c r="I34" s="31" t="e">
        <f>#REF!</f>
        <v>#REF!</v>
      </c>
      <c r="J34" s="30"/>
      <c r="K34" s="30">
        <f t="shared" si="8"/>
        <v>0</v>
      </c>
      <c r="L34" s="30"/>
      <c r="M34" s="30">
        <f t="shared" si="9"/>
        <v>0</v>
      </c>
      <c r="N34" s="30"/>
      <c r="O34" s="30">
        <f t="shared" si="10"/>
        <v>0</v>
      </c>
      <c r="P34" s="30" t="e">
        <f>#REF!</f>
        <v>#REF!</v>
      </c>
      <c r="Q34" s="33" t="e">
        <f>VLOOKUP(P34,REGISTRATION!$P$22:$Q$32,2)</f>
        <v>#REF!</v>
      </c>
      <c r="R34" s="35">
        <f t="shared" si="11"/>
        <v>0</v>
      </c>
      <c r="S34" s="33">
        <f>VLOOKUP(R34,REGISTRATION!$P$22:$Q$32,2)</f>
        <v>5</v>
      </c>
      <c r="T34" s="69"/>
      <c r="U34" s="36" t="str">
        <f t="shared" si="12"/>
        <v>FAILED</v>
      </c>
    </row>
    <row r="35" spans="1:21" x14ac:dyDescent="0.25">
      <c r="A35" s="27">
        <v>28</v>
      </c>
      <c r="B35" s="28" t="str">
        <f>UPPER((CONCATENATE(REGISTRATION!C38,REGISTRATION!D38,REGISTRATION!E38,".")))</f>
        <v>.</v>
      </c>
      <c r="C35" s="34" t="e">
        <f>#REF!</f>
        <v>#REF!</v>
      </c>
      <c r="D35" s="59" t="e">
        <f>#REF!</f>
        <v>#REF!</v>
      </c>
      <c r="E35" s="30" t="e">
        <f>#REF!</f>
        <v>#REF!</v>
      </c>
      <c r="F35" s="30" t="e">
        <f>#REF!</f>
        <v>#REF!</v>
      </c>
      <c r="G35" s="30" t="e">
        <f>#REF!</f>
        <v>#REF!</v>
      </c>
      <c r="H35" s="31" t="e">
        <f>#REF!</f>
        <v>#REF!</v>
      </c>
      <c r="I35" s="31" t="e">
        <f>#REF!</f>
        <v>#REF!</v>
      </c>
      <c r="J35" s="30"/>
      <c r="K35" s="30">
        <f t="shared" si="8"/>
        <v>0</v>
      </c>
      <c r="L35" s="30"/>
      <c r="M35" s="30">
        <f t="shared" si="9"/>
        <v>0</v>
      </c>
      <c r="N35" s="30"/>
      <c r="O35" s="30">
        <f t="shared" si="10"/>
        <v>0</v>
      </c>
      <c r="P35" s="30" t="e">
        <f>#REF!</f>
        <v>#REF!</v>
      </c>
      <c r="Q35" s="33" t="e">
        <f>VLOOKUP(P35,REGISTRATION!$P$22:$Q$32,2)</f>
        <v>#REF!</v>
      </c>
      <c r="R35" s="35">
        <f t="shared" si="11"/>
        <v>0</v>
      </c>
      <c r="S35" s="33">
        <f>VLOOKUP(R35,REGISTRATION!$P$22:$Q$32,2)</f>
        <v>5</v>
      </c>
      <c r="T35" s="69"/>
      <c r="U35" s="36" t="str">
        <f t="shared" si="12"/>
        <v>FAILED</v>
      </c>
    </row>
    <row r="36" spans="1:21" ht="15.75" customHeight="1" x14ac:dyDescent="0.25">
      <c r="A36" s="27">
        <v>29</v>
      </c>
      <c r="B36" s="28" t="str">
        <f>UPPER((CONCATENATE(REGISTRATION!C39,REGISTRATION!D39,REGISTRATION!E39,".")))</f>
        <v>.</v>
      </c>
      <c r="C36" s="34" t="e">
        <f>#REF!</f>
        <v>#REF!</v>
      </c>
      <c r="D36" s="59" t="e">
        <f>#REF!</f>
        <v>#REF!</v>
      </c>
      <c r="E36" s="30" t="e">
        <f>#REF!</f>
        <v>#REF!</v>
      </c>
      <c r="F36" s="30" t="e">
        <f>#REF!</f>
        <v>#REF!</v>
      </c>
      <c r="G36" s="30" t="e">
        <f>#REF!</f>
        <v>#REF!</v>
      </c>
      <c r="H36" s="31" t="e">
        <f>#REF!</f>
        <v>#REF!</v>
      </c>
      <c r="I36" s="31" t="e">
        <f>#REF!</f>
        <v>#REF!</v>
      </c>
      <c r="J36" s="30"/>
      <c r="K36" s="30">
        <f t="shared" si="8"/>
        <v>0</v>
      </c>
      <c r="L36" s="30"/>
      <c r="M36" s="30">
        <f t="shared" si="9"/>
        <v>0</v>
      </c>
      <c r="N36" s="30"/>
      <c r="O36" s="30">
        <f t="shared" si="10"/>
        <v>0</v>
      </c>
      <c r="P36" s="30" t="e">
        <f>#REF!</f>
        <v>#REF!</v>
      </c>
      <c r="Q36" s="33" t="e">
        <f>VLOOKUP(P36,REGISTRATION!$P$22:$Q$32,2)</f>
        <v>#REF!</v>
      </c>
      <c r="R36" s="35">
        <f t="shared" si="11"/>
        <v>0</v>
      </c>
      <c r="S36" s="33">
        <f>VLOOKUP(R36,REGISTRATION!$P$22:$Q$32,2)</f>
        <v>5</v>
      </c>
      <c r="T36" s="69"/>
      <c r="U36" s="36" t="str">
        <f t="shared" si="12"/>
        <v>FAILED</v>
      </c>
    </row>
    <row r="37" spans="1:21" x14ac:dyDescent="0.25">
      <c r="A37" s="27">
        <v>30</v>
      </c>
      <c r="B37" s="28" t="str">
        <f>UPPER((CONCATENATE(REGISTRATION!C40,REGISTRATION!D40,REGISTRATION!E40,".")))</f>
        <v>.</v>
      </c>
      <c r="C37" s="34" t="e">
        <f>#REF!</f>
        <v>#REF!</v>
      </c>
      <c r="D37" s="59" t="e">
        <f>#REF!</f>
        <v>#REF!</v>
      </c>
      <c r="E37" s="30" t="e">
        <f>#REF!</f>
        <v>#REF!</v>
      </c>
      <c r="F37" s="30" t="e">
        <f>#REF!</f>
        <v>#REF!</v>
      </c>
      <c r="G37" s="30" t="e">
        <f>#REF!</f>
        <v>#REF!</v>
      </c>
      <c r="H37" s="31" t="e">
        <f>#REF!</f>
        <v>#REF!</v>
      </c>
      <c r="I37" s="31" t="e">
        <f>#REF!</f>
        <v>#REF!</v>
      </c>
      <c r="J37" s="30"/>
      <c r="K37" s="30">
        <f t="shared" si="8"/>
        <v>0</v>
      </c>
      <c r="L37" s="30"/>
      <c r="M37" s="30">
        <f t="shared" si="9"/>
        <v>0</v>
      </c>
      <c r="N37" s="30"/>
      <c r="O37" s="30">
        <f t="shared" si="10"/>
        <v>0</v>
      </c>
      <c r="P37" s="30" t="e">
        <f>#REF!</f>
        <v>#REF!</v>
      </c>
      <c r="Q37" s="33" t="e">
        <f>VLOOKUP(P37,REGISTRATION!$P$22:$Q$32,2)</f>
        <v>#REF!</v>
      </c>
      <c r="R37" s="35">
        <f t="shared" si="11"/>
        <v>0</v>
      </c>
      <c r="S37" s="33">
        <f>VLOOKUP(R37,REGISTRATION!$P$22:$Q$32,2)</f>
        <v>5</v>
      </c>
      <c r="T37" s="69"/>
      <c r="U37" s="36" t="str">
        <f t="shared" si="12"/>
        <v>FAILED</v>
      </c>
    </row>
    <row r="38" spans="1:21" x14ac:dyDescent="0.25">
      <c r="A38" s="27">
        <v>31</v>
      </c>
      <c r="B38" s="28" t="str">
        <f>UPPER((CONCATENATE(REGISTRATION!C41,REGISTRATION!D41,REGISTRATION!E41,".")))</f>
        <v>.</v>
      </c>
      <c r="C38" s="34" t="e">
        <f>#REF!</f>
        <v>#REF!</v>
      </c>
      <c r="D38" s="59" t="e">
        <f>#REF!</f>
        <v>#REF!</v>
      </c>
      <c r="E38" s="30" t="e">
        <f>#REF!</f>
        <v>#REF!</v>
      </c>
      <c r="F38" s="30" t="e">
        <f>#REF!</f>
        <v>#REF!</v>
      </c>
      <c r="G38" s="30" t="e">
        <f>#REF!</f>
        <v>#REF!</v>
      </c>
      <c r="H38" s="31" t="e">
        <f>#REF!</f>
        <v>#REF!</v>
      </c>
      <c r="I38" s="31" t="e">
        <f>#REF!</f>
        <v>#REF!</v>
      </c>
      <c r="J38" s="30"/>
      <c r="K38" s="30">
        <f t="shared" si="8"/>
        <v>0</v>
      </c>
      <c r="L38" s="30"/>
      <c r="M38" s="30">
        <f t="shared" si="9"/>
        <v>0</v>
      </c>
      <c r="N38" s="30"/>
      <c r="O38" s="30">
        <f t="shared" si="10"/>
        <v>0</v>
      </c>
      <c r="P38" s="30" t="e">
        <f>#REF!</f>
        <v>#REF!</v>
      </c>
      <c r="Q38" s="33" t="e">
        <f>VLOOKUP(P38,REGISTRATION!$P$22:$Q$32,2)</f>
        <v>#REF!</v>
      </c>
      <c r="R38" s="35">
        <f t="shared" si="11"/>
        <v>0</v>
      </c>
      <c r="S38" s="33">
        <f>VLOOKUP(R38,REGISTRATION!$P$22:$Q$32,2)</f>
        <v>5</v>
      </c>
      <c r="T38" s="69"/>
      <c r="U38" s="36" t="str">
        <f t="shared" si="12"/>
        <v>FAILED</v>
      </c>
    </row>
    <row r="39" spans="1:21" x14ac:dyDescent="0.25">
      <c r="A39" s="27">
        <v>32</v>
      </c>
      <c r="B39" s="28" t="str">
        <f>UPPER((CONCATENATE(REGISTRATION!C42,REGISTRATION!D42,REGISTRATION!E42,".")))</f>
        <v>.</v>
      </c>
      <c r="C39" s="34" t="e">
        <f>#REF!</f>
        <v>#REF!</v>
      </c>
      <c r="D39" s="59" t="e">
        <f>#REF!</f>
        <v>#REF!</v>
      </c>
      <c r="E39" s="30" t="e">
        <f>#REF!</f>
        <v>#REF!</v>
      </c>
      <c r="F39" s="30" t="e">
        <f>#REF!</f>
        <v>#REF!</v>
      </c>
      <c r="G39" s="30" t="e">
        <f>#REF!</f>
        <v>#REF!</v>
      </c>
      <c r="H39" s="31" t="e">
        <f>#REF!</f>
        <v>#REF!</v>
      </c>
      <c r="I39" s="31" t="e">
        <f>#REF!</f>
        <v>#REF!</v>
      </c>
      <c r="J39" s="30"/>
      <c r="K39" s="30">
        <f t="shared" si="8"/>
        <v>0</v>
      </c>
      <c r="L39" s="30"/>
      <c r="M39" s="30">
        <f t="shared" si="9"/>
        <v>0</v>
      </c>
      <c r="N39" s="30"/>
      <c r="O39" s="30">
        <f t="shared" si="10"/>
        <v>0</v>
      </c>
      <c r="P39" s="30" t="e">
        <f>#REF!</f>
        <v>#REF!</v>
      </c>
      <c r="Q39" s="33" t="e">
        <f>VLOOKUP(P39,REGISTRATION!$P$22:$Q$32,2)</f>
        <v>#REF!</v>
      </c>
      <c r="R39" s="35">
        <f t="shared" si="11"/>
        <v>0</v>
      </c>
      <c r="S39" s="33">
        <f>VLOOKUP(R39,REGISTRATION!$P$22:$Q$32,2)</f>
        <v>5</v>
      </c>
      <c r="T39" s="69"/>
      <c r="U39" s="36" t="str">
        <f t="shared" si="12"/>
        <v>FAILED</v>
      </c>
    </row>
    <row r="40" spans="1:21" x14ac:dyDescent="0.25">
      <c r="A40" s="27">
        <v>33</v>
      </c>
      <c r="B40" s="28" t="str">
        <f>UPPER((CONCATENATE(REGISTRATION!C43,REGISTRATION!D43,REGISTRATION!E43,".")))</f>
        <v>.</v>
      </c>
      <c r="C40" s="34" t="e">
        <f>#REF!</f>
        <v>#REF!</v>
      </c>
      <c r="D40" s="59" t="e">
        <f>#REF!</f>
        <v>#REF!</v>
      </c>
      <c r="E40" s="30" t="e">
        <f>#REF!</f>
        <v>#REF!</v>
      </c>
      <c r="F40" s="30" t="e">
        <f>#REF!</f>
        <v>#REF!</v>
      </c>
      <c r="G40" s="30" t="e">
        <f>#REF!</f>
        <v>#REF!</v>
      </c>
      <c r="H40" s="31" t="e">
        <f>#REF!</f>
        <v>#REF!</v>
      </c>
      <c r="I40" s="31" t="e">
        <f>#REF!</f>
        <v>#REF!</v>
      </c>
      <c r="J40" s="30"/>
      <c r="K40" s="30">
        <f t="shared" si="8"/>
        <v>0</v>
      </c>
      <c r="L40" s="30"/>
      <c r="M40" s="30">
        <f t="shared" si="9"/>
        <v>0</v>
      </c>
      <c r="N40" s="30"/>
      <c r="O40" s="30">
        <f t="shared" si="10"/>
        <v>0</v>
      </c>
      <c r="P40" s="30" t="e">
        <f>#REF!</f>
        <v>#REF!</v>
      </c>
      <c r="Q40" s="33" t="e">
        <f>VLOOKUP(P40,REGISTRATION!$P$22:$Q$32,2)</f>
        <v>#REF!</v>
      </c>
      <c r="R40" s="35">
        <f t="shared" si="11"/>
        <v>0</v>
      </c>
      <c r="S40" s="33">
        <f>VLOOKUP(R40,REGISTRATION!$P$22:$Q$32,2)</f>
        <v>5</v>
      </c>
      <c r="T40" s="69"/>
      <c r="U40" s="36" t="str">
        <f t="shared" si="12"/>
        <v>FAILED</v>
      </c>
    </row>
    <row r="41" spans="1:21" x14ac:dyDescent="0.25">
      <c r="A41" s="27">
        <v>34</v>
      </c>
      <c r="B41" s="28" t="str">
        <f>UPPER((CONCATENATE(REGISTRATION!C44,REGISTRATION!D44,REGISTRATION!E44,".")))</f>
        <v>.</v>
      </c>
      <c r="C41" s="34" t="e">
        <f>#REF!</f>
        <v>#REF!</v>
      </c>
      <c r="D41" s="59" t="e">
        <f>#REF!</f>
        <v>#REF!</v>
      </c>
      <c r="E41" s="30" t="e">
        <f>#REF!</f>
        <v>#REF!</v>
      </c>
      <c r="F41" s="30" t="e">
        <f>#REF!</f>
        <v>#REF!</v>
      </c>
      <c r="G41" s="30" t="e">
        <f>#REF!</f>
        <v>#REF!</v>
      </c>
      <c r="H41" s="31" t="e">
        <f>#REF!</f>
        <v>#REF!</v>
      </c>
      <c r="I41" s="31" t="e">
        <f>#REF!</f>
        <v>#REF!</v>
      </c>
      <c r="J41" s="30"/>
      <c r="K41" s="30">
        <f t="shared" si="8"/>
        <v>0</v>
      </c>
      <c r="L41" s="30"/>
      <c r="M41" s="30">
        <f t="shared" si="9"/>
        <v>0</v>
      </c>
      <c r="N41" s="30"/>
      <c r="O41" s="30">
        <f t="shared" si="10"/>
        <v>0</v>
      </c>
      <c r="P41" s="30" t="e">
        <f>#REF!</f>
        <v>#REF!</v>
      </c>
      <c r="Q41" s="33" t="e">
        <f>VLOOKUP(P41,REGISTRATION!$P$22:$Q$32,2)</f>
        <v>#REF!</v>
      </c>
      <c r="R41" s="35">
        <f t="shared" si="11"/>
        <v>0</v>
      </c>
      <c r="S41" s="33">
        <f>VLOOKUP(R41,REGISTRATION!$P$22:$Q$32,2)</f>
        <v>5</v>
      </c>
      <c r="T41" s="69"/>
      <c r="U41" s="36" t="str">
        <f t="shared" si="12"/>
        <v>FAILED</v>
      </c>
    </row>
    <row r="42" spans="1:21" x14ac:dyDescent="0.25">
      <c r="A42" s="27">
        <v>35</v>
      </c>
      <c r="B42" s="28" t="str">
        <f>UPPER((CONCATENATE(REGISTRATION!C45,REGISTRATION!D45,REGISTRATION!E45,".")))</f>
        <v>.</v>
      </c>
      <c r="C42" s="34" t="e">
        <f>#REF!</f>
        <v>#REF!</v>
      </c>
      <c r="D42" s="59" t="e">
        <f>#REF!</f>
        <v>#REF!</v>
      </c>
      <c r="E42" s="30" t="e">
        <f>#REF!</f>
        <v>#REF!</v>
      </c>
      <c r="F42" s="30" t="e">
        <f>#REF!</f>
        <v>#REF!</v>
      </c>
      <c r="G42" s="30" t="e">
        <f>#REF!</f>
        <v>#REF!</v>
      </c>
      <c r="H42" s="31" t="e">
        <f>#REF!</f>
        <v>#REF!</v>
      </c>
      <c r="I42" s="31" t="e">
        <f>#REF!</f>
        <v>#REF!</v>
      </c>
      <c r="J42" s="30"/>
      <c r="K42" s="30">
        <f t="shared" si="8"/>
        <v>0</v>
      </c>
      <c r="L42" s="30"/>
      <c r="M42" s="30">
        <f t="shared" si="9"/>
        <v>0</v>
      </c>
      <c r="N42" s="30"/>
      <c r="O42" s="30">
        <f t="shared" si="10"/>
        <v>0</v>
      </c>
      <c r="P42" s="30" t="e">
        <f>#REF!</f>
        <v>#REF!</v>
      </c>
      <c r="Q42" s="33" t="e">
        <f>VLOOKUP(P42,REGISTRATION!$P$22:$Q$32,2)</f>
        <v>#REF!</v>
      </c>
      <c r="R42" s="35">
        <f t="shared" si="11"/>
        <v>0</v>
      </c>
      <c r="S42" s="33">
        <f>VLOOKUP(R42,REGISTRATION!$P$22:$Q$32,2)</f>
        <v>5</v>
      </c>
      <c r="T42" s="69"/>
      <c r="U42" s="36" t="str">
        <f t="shared" si="12"/>
        <v>FAILED</v>
      </c>
    </row>
    <row r="43" spans="1:21" x14ac:dyDescent="0.25">
      <c r="A43" s="27">
        <v>36</v>
      </c>
      <c r="B43" s="28" t="str">
        <f>UPPER((CONCATENATE(REGISTRATION!C46,REGISTRATION!D46,REGISTRATION!E46,".")))</f>
        <v>.</v>
      </c>
      <c r="C43" s="34" t="e">
        <f>#REF!</f>
        <v>#REF!</v>
      </c>
      <c r="D43" s="59" t="e">
        <f>#REF!</f>
        <v>#REF!</v>
      </c>
      <c r="E43" s="30" t="e">
        <f>#REF!</f>
        <v>#REF!</v>
      </c>
      <c r="F43" s="30" t="e">
        <f>#REF!</f>
        <v>#REF!</v>
      </c>
      <c r="G43" s="30" t="e">
        <f>#REF!</f>
        <v>#REF!</v>
      </c>
      <c r="H43" s="31" t="e">
        <f>#REF!</f>
        <v>#REF!</v>
      </c>
      <c r="I43" s="31" t="e">
        <f>#REF!</f>
        <v>#REF!</v>
      </c>
      <c r="J43" s="30"/>
      <c r="K43" s="30">
        <f t="shared" si="8"/>
        <v>0</v>
      </c>
      <c r="L43" s="30"/>
      <c r="M43" s="30">
        <f t="shared" si="9"/>
        <v>0</v>
      </c>
      <c r="N43" s="30"/>
      <c r="O43" s="30">
        <f t="shared" si="10"/>
        <v>0</v>
      </c>
      <c r="P43" s="30" t="e">
        <f>#REF!</f>
        <v>#REF!</v>
      </c>
      <c r="Q43" s="33" t="e">
        <f>VLOOKUP(P43,REGISTRATION!$P$22:$Q$32,2)</f>
        <v>#REF!</v>
      </c>
      <c r="R43" s="35">
        <f t="shared" si="11"/>
        <v>0</v>
      </c>
      <c r="S43" s="33">
        <f>VLOOKUP(R43,REGISTRATION!$P$22:$Q$32,2)</f>
        <v>5</v>
      </c>
      <c r="T43" s="69"/>
      <c r="U43" s="36" t="str">
        <f t="shared" si="12"/>
        <v>FAILED</v>
      </c>
    </row>
    <row r="44" spans="1:21" x14ac:dyDescent="0.25">
      <c r="A44" s="27">
        <v>37</v>
      </c>
      <c r="B44" s="28" t="str">
        <f>UPPER((CONCATENATE(REGISTRATION!C47,REGISTRATION!D47,REGISTRATION!E47,".")))</f>
        <v>.</v>
      </c>
      <c r="C44" s="34" t="e">
        <f>#REF!</f>
        <v>#REF!</v>
      </c>
      <c r="D44" s="59" t="e">
        <f>#REF!</f>
        <v>#REF!</v>
      </c>
      <c r="E44" s="30" t="e">
        <f>#REF!</f>
        <v>#REF!</v>
      </c>
      <c r="F44" s="30" t="e">
        <f>#REF!</f>
        <v>#REF!</v>
      </c>
      <c r="G44" s="30" t="e">
        <f>#REF!</f>
        <v>#REF!</v>
      </c>
      <c r="H44" s="31" t="e">
        <f>#REF!</f>
        <v>#REF!</v>
      </c>
      <c r="I44" s="31" t="e">
        <f>#REF!</f>
        <v>#REF!</v>
      </c>
      <c r="J44" s="30"/>
      <c r="K44" s="30">
        <f t="shared" si="8"/>
        <v>0</v>
      </c>
      <c r="L44" s="30"/>
      <c r="M44" s="30">
        <f t="shared" si="9"/>
        <v>0</v>
      </c>
      <c r="N44" s="30"/>
      <c r="O44" s="30">
        <f t="shared" si="10"/>
        <v>0</v>
      </c>
      <c r="P44" s="30" t="e">
        <f>#REF!</f>
        <v>#REF!</v>
      </c>
      <c r="Q44" s="33" t="e">
        <f>VLOOKUP(P44,REGISTRATION!$P$22:$Q$32,2)</f>
        <v>#REF!</v>
      </c>
      <c r="R44" s="35">
        <f t="shared" si="11"/>
        <v>0</v>
      </c>
      <c r="S44" s="33">
        <f>VLOOKUP(R44,REGISTRATION!$P$22:$Q$32,2)</f>
        <v>5</v>
      </c>
      <c r="T44" s="69"/>
      <c r="U44" s="36" t="str">
        <f t="shared" si="12"/>
        <v>FAILED</v>
      </c>
    </row>
    <row r="45" spans="1:21" x14ac:dyDescent="0.25">
      <c r="A45" s="27">
        <v>38</v>
      </c>
      <c r="B45" s="28" t="str">
        <f>UPPER((CONCATENATE(REGISTRATION!C48,REGISTRATION!D48,REGISTRATION!E48,".")))</f>
        <v>.</v>
      </c>
      <c r="C45" s="34" t="e">
        <f>#REF!</f>
        <v>#REF!</v>
      </c>
      <c r="D45" s="59" t="e">
        <f>#REF!</f>
        <v>#REF!</v>
      </c>
      <c r="E45" s="30" t="e">
        <f>#REF!</f>
        <v>#REF!</v>
      </c>
      <c r="F45" s="30" t="e">
        <f>#REF!</f>
        <v>#REF!</v>
      </c>
      <c r="G45" s="30" t="e">
        <f>#REF!</f>
        <v>#REF!</v>
      </c>
      <c r="H45" s="31" t="e">
        <f>#REF!</f>
        <v>#REF!</v>
      </c>
      <c r="I45" s="31" t="e">
        <f>#REF!</f>
        <v>#REF!</v>
      </c>
      <c r="J45" s="30"/>
      <c r="K45" s="30">
        <f t="shared" si="8"/>
        <v>0</v>
      </c>
      <c r="L45" s="30"/>
      <c r="M45" s="30">
        <f t="shared" si="9"/>
        <v>0</v>
      </c>
      <c r="N45" s="30"/>
      <c r="O45" s="30">
        <f t="shared" si="10"/>
        <v>0</v>
      </c>
      <c r="P45" s="30" t="e">
        <f>#REF!</f>
        <v>#REF!</v>
      </c>
      <c r="Q45" s="33" t="e">
        <f>VLOOKUP(P45,REGISTRATION!$P$22:$Q$32,2)</f>
        <v>#REF!</v>
      </c>
      <c r="R45" s="35">
        <f t="shared" si="11"/>
        <v>0</v>
      </c>
      <c r="S45" s="33">
        <f>VLOOKUP(R45,REGISTRATION!$P$22:$Q$32,2)</f>
        <v>5</v>
      </c>
      <c r="T45" s="69"/>
      <c r="U45" s="36" t="str">
        <f t="shared" si="12"/>
        <v>FAILED</v>
      </c>
    </row>
    <row r="46" spans="1:21" x14ac:dyDescent="0.25">
      <c r="A46" s="27">
        <v>39</v>
      </c>
      <c r="B46" s="28" t="str">
        <f>UPPER((CONCATENATE(REGISTRATION!C49,REGISTRATION!D49,REGISTRATION!E49,".")))</f>
        <v>.</v>
      </c>
      <c r="C46" s="34" t="e">
        <f>#REF!</f>
        <v>#REF!</v>
      </c>
      <c r="D46" s="59" t="e">
        <f>#REF!</f>
        <v>#REF!</v>
      </c>
      <c r="E46" s="30" t="e">
        <f>#REF!</f>
        <v>#REF!</v>
      </c>
      <c r="F46" s="30" t="e">
        <f>#REF!</f>
        <v>#REF!</v>
      </c>
      <c r="G46" s="30" t="e">
        <f>#REF!</f>
        <v>#REF!</v>
      </c>
      <c r="H46" s="31" t="e">
        <f>#REF!</f>
        <v>#REF!</v>
      </c>
      <c r="I46" s="31" t="e">
        <f>#REF!</f>
        <v>#REF!</v>
      </c>
      <c r="J46" s="30"/>
      <c r="K46" s="30">
        <f t="shared" si="8"/>
        <v>0</v>
      </c>
      <c r="L46" s="30"/>
      <c r="M46" s="30">
        <f t="shared" si="9"/>
        <v>0</v>
      </c>
      <c r="N46" s="30"/>
      <c r="O46" s="30">
        <f t="shared" si="10"/>
        <v>0</v>
      </c>
      <c r="P46" s="30" t="e">
        <f>#REF!</f>
        <v>#REF!</v>
      </c>
      <c r="Q46" s="33" t="e">
        <f>VLOOKUP(P46,REGISTRATION!$P$22:$Q$32,2)</f>
        <v>#REF!</v>
      </c>
      <c r="R46" s="35">
        <f t="shared" si="11"/>
        <v>0</v>
      </c>
      <c r="S46" s="33">
        <f>VLOOKUP(R46,REGISTRATION!$P$22:$Q$32,2)</f>
        <v>5</v>
      </c>
      <c r="T46" s="69"/>
      <c r="U46" s="36" t="str">
        <f t="shared" si="12"/>
        <v>FAILED</v>
      </c>
    </row>
    <row r="47" spans="1:21" x14ac:dyDescent="0.25">
      <c r="A47" s="27">
        <v>40</v>
      </c>
      <c r="B47" s="28" t="str">
        <f>UPPER((CONCATENATE(REGISTRATION!C50,REGISTRATION!D50,REGISTRATION!E50,".")))</f>
        <v>.</v>
      </c>
      <c r="C47" s="34" t="e">
        <f>#REF!</f>
        <v>#REF!</v>
      </c>
      <c r="D47" s="59" t="e">
        <f>#REF!</f>
        <v>#REF!</v>
      </c>
      <c r="E47" s="30" t="e">
        <f>#REF!</f>
        <v>#REF!</v>
      </c>
      <c r="F47" s="30" t="e">
        <f>#REF!</f>
        <v>#REF!</v>
      </c>
      <c r="G47" s="30" t="e">
        <f>#REF!</f>
        <v>#REF!</v>
      </c>
      <c r="H47" s="31" t="e">
        <f>#REF!</f>
        <v>#REF!</v>
      </c>
      <c r="I47" s="31" t="e">
        <f>#REF!</f>
        <v>#REF!</v>
      </c>
      <c r="J47" s="30"/>
      <c r="K47" s="30">
        <f t="shared" si="8"/>
        <v>0</v>
      </c>
      <c r="L47" s="30"/>
      <c r="M47" s="30">
        <f t="shared" si="9"/>
        <v>0</v>
      </c>
      <c r="N47" s="30"/>
      <c r="O47" s="30">
        <f t="shared" si="10"/>
        <v>0</v>
      </c>
      <c r="P47" s="30" t="e">
        <f>#REF!</f>
        <v>#REF!</v>
      </c>
      <c r="Q47" s="33" t="e">
        <f>VLOOKUP(P47,REGISTRATION!$P$22:$Q$32,2)</f>
        <v>#REF!</v>
      </c>
      <c r="R47" s="35">
        <f t="shared" si="11"/>
        <v>0</v>
      </c>
      <c r="S47" s="33">
        <f>VLOOKUP(R47,REGISTRATION!$P$22:$Q$32,2)</f>
        <v>5</v>
      </c>
      <c r="T47" s="69"/>
      <c r="U47" s="36" t="str">
        <f t="shared" si="12"/>
        <v>FAILED</v>
      </c>
    </row>
    <row r="48" spans="1:21" x14ac:dyDescent="0.25">
      <c r="A48" s="27">
        <v>41</v>
      </c>
      <c r="B48" s="28" t="str">
        <f>UPPER((CONCATENATE(REGISTRATION!C51,REGISTRATION!D51,REGISTRATION!E51,".")))</f>
        <v>.</v>
      </c>
      <c r="C48" s="34" t="e">
        <f>#REF!</f>
        <v>#REF!</v>
      </c>
      <c r="D48" s="59" t="e">
        <f>#REF!</f>
        <v>#REF!</v>
      </c>
      <c r="E48" s="30" t="e">
        <f>#REF!</f>
        <v>#REF!</v>
      </c>
      <c r="F48" s="30" t="e">
        <f>#REF!</f>
        <v>#REF!</v>
      </c>
      <c r="G48" s="30" t="e">
        <f>#REF!</f>
        <v>#REF!</v>
      </c>
      <c r="H48" s="31" t="e">
        <f>#REF!</f>
        <v>#REF!</v>
      </c>
      <c r="I48" s="31" t="e">
        <f>#REF!</f>
        <v>#REF!</v>
      </c>
      <c r="J48" s="30"/>
      <c r="K48" s="30">
        <f t="shared" si="8"/>
        <v>0</v>
      </c>
      <c r="L48" s="30"/>
      <c r="M48" s="30">
        <f t="shared" si="9"/>
        <v>0</v>
      </c>
      <c r="N48" s="30"/>
      <c r="O48" s="30">
        <f t="shared" si="10"/>
        <v>0</v>
      </c>
      <c r="P48" s="30" t="e">
        <f>#REF!</f>
        <v>#REF!</v>
      </c>
      <c r="Q48" s="33" t="e">
        <f>VLOOKUP(P48,REGISTRATION!$P$22:$Q$32,2)</f>
        <v>#REF!</v>
      </c>
      <c r="R48" s="35">
        <f t="shared" si="11"/>
        <v>0</v>
      </c>
      <c r="S48" s="33">
        <f>VLOOKUP(R48,REGISTRATION!$P$22:$Q$32,2)</f>
        <v>5</v>
      </c>
      <c r="T48" s="69"/>
      <c r="U48" s="36" t="str">
        <f t="shared" si="12"/>
        <v>FAILED</v>
      </c>
    </row>
    <row r="49" spans="1:21" x14ac:dyDescent="0.25">
      <c r="A49" s="27">
        <v>42</v>
      </c>
      <c r="B49" s="28" t="str">
        <f>UPPER((CONCATENATE(REGISTRATION!C52,REGISTRATION!D52,REGISTRATION!E52,".")))</f>
        <v>.</v>
      </c>
      <c r="C49" s="34" t="e">
        <f>#REF!</f>
        <v>#REF!</v>
      </c>
      <c r="D49" s="59" t="e">
        <f>#REF!</f>
        <v>#REF!</v>
      </c>
      <c r="E49" s="30" t="e">
        <f>#REF!</f>
        <v>#REF!</v>
      </c>
      <c r="F49" s="30" t="e">
        <f>#REF!</f>
        <v>#REF!</v>
      </c>
      <c r="G49" s="30" t="e">
        <f>#REF!</f>
        <v>#REF!</v>
      </c>
      <c r="H49" s="31" t="e">
        <f>#REF!</f>
        <v>#REF!</v>
      </c>
      <c r="I49" s="31" t="e">
        <f>#REF!</f>
        <v>#REF!</v>
      </c>
      <c r="J49" s="30"/>
      <c r="K49" s="30">
        <f t="shared" si="8"/>
        <v>0</v>
      </c>
      <c r="L49" s="30"/>
      <c r="M49" s="30">
        <f t="shared" si="9"/>
        <v>0</v>
      </c>
      <c r="N49" s="30"/>
      <c r="O49" s="30">
        <f t="shared" si="10"/>
        <v>0</v>
      </c>
      <c r="P49" s="30" t="e">
        <f>#REF!</f>
        <v>#REF!</v>
      </c>
      <c r="Q49" s="33" t="e">
        <f>VLOOKUP(P49,REGISTRATION!$P$22:$Q$32,2)</f>
        <v>#REF!</v>
      </c>
      <c r="R49" s="35">
        <f t="shared" si="11"/>
        <v>0</v>
      </c>
      <c r="S49" s="33">
        <f>VLOOKUP(R49,REGISTRATION!$P$22:$Q$32,2)</f>
        <v>5</v>
      </c>
      <c r="T49" s="69"/>
      <c r="U49" s="36" t="str">
        <f t="shared" si="12"/>
        <v>FAILED</v>
      </c>
    </row>
    <row r="50" spans="1:21" x14ac:dyDescent="0.25">
      <c r="A50" s="27">
        <v>43</v>
      </c>
      <c r="B50" s="28" t="str">
        <f>UPPER((CONCATENATE(REGISTRATION!C53,REGISTRATION!D53,REGISTRATION!E53,".")))</f>
        <v>.</v>
      </c>
      <c r="C50" s="34" t="e">
        <f>#REF!</f>
        <v>#REF!</v>
      </c>
      <c r="D50" s="59" t="e">
        <f>#REF!</f>
        <v>#REF!</v>
      </c>
      <c r="E50" s="30" t="e">
        <f>#REF!</f>
        <v>#REF!</v>
      </c>
      <c r="F50" s="30" t="e">
        <f>#REF!</f>
        <v>#REF!</v>
      </c>
      <c r="G50" s="30" t="e">
        <f>#REF!</f>
        <v>#REF!</v>
      </c>
      <c r="H50" s="31" t="e">
        <f>#REF!</f>
        <v>#REF!</v>
      </c>
      <c r="I50" s="31" t="e">
        <f>#REF!</f>
        <v>#REF!</v>
      </c>
      <c r="J50" s="30"/>
      <c r="K50" s="30">
        <f t="shared" si="8"/>
        <v>0</v>
      </c>
      <c r="L50" s="30"/>
      <c r="M50" s="30">
        <f t="shared" si="9"/>
        <v>0</v>
      </c>
      <c r="N50" s="30"/>
      <c r="O50" s="30">
        <f t="shared" si="10"/>
        <v>0</v>
      </c>
      <c r="P50" s="30" t="e">
        <f>#REF!</f>
        <v>#REF!</v>
      </c>
      <c r="Q50" s="33" t="e">
        <f>VLOOKUP(P50,REGISTRATION!$P$22:$Q$32,2)</f>
        <v>#REF!</v>
      </c>
      <c r="R50" s="35">
        <f t="shared" si="11"/>
        <v>0</v>
      </c>
      <c r="S50" s="33">
        <f>VLOOKUP(R50,REGISTRATION!$P$22:$Q$32,2)</f>
        <v>5</v>
      </c>
      <c r="T50" s="69"/>
      <c r="U50" s="36" t="str">
        <f t="shared" si="12"/>
        <v>FAILED</v>
      </c>
    </row>
    <row r="51" spans="1:21" x14ac:dyDescent="0.25">
      <c r="A51" s="27">
        <v>44</v>
      </c>
      <c r="B51" s="28" t="str">
        <f>UPPER((CONCATENATE(REGISTRATION!C54,REGISTRATION!D54,REGISTRATION!E54,".")))</f>
        <v>.</v>
      </c>
      <c r="C51" s="34" t="e">
        <f>#REF!</f>
        <v>#REF!</v>
      </c>
      <c r="D51" s="59" t="e">
        <f>#REF!</f>
        <v>#REF!</v>
      </c>
      <c r="E51" s="30" t="e">
        <f>#REF!</f>
        <v>#REF!</v>
      </c>
      <c r="F51" s="30" t="e">
        <f>#REF!</f>
        <v>#REF!</v>
      </c>
      <c r="G51" s="30" t="e">
        <f>#REF!</f>
        <v>#REF!</v>
      </c>
      <c r="H51" s="31" t="e">
        <f>#REF!</f>
        <v>#REF!</v>
      </c>
      <c r="I51" s="31" t="e">
        <f>#REF!</f>
        <v>#REF!</v>
      </c>
      <c r="J51" s="30"/>
      <c r="K51" s="30">
        <f t="shared" si="8"/>
        <v>0</v>
      </c>
      <c r="L51" s="30"/>
      <c r="M51" s="30">
        <f t="shared" si="9"/>
        <v>0</v>
      </c>
      <c r="N51" s="30"/>
      <c r="O51" s="30">
        <f t="shared" si="10"/>
        <v>0</v>
      </c>
      <c r="P51" s="30" t="e">
        <f>#REF!</f>
        <v>#REF!</v>
      </c>
      <c r="Q51" s="33" t="e">
        <f>VLOOKUP(P51,REGISTRATION!$P$22:$Q$32,2)</f>
        <v>#REF!</v>
      </c>
      <c r="R51" s="35">
        <f t="shared" si="11"/>
        <v>0</v>
      </c>
      <c r="S51" s="33">
        <f>VLOOKUP(R51,REGISTRATION!$P$22:$Q$32,2)</f>
        <v>5</v>
      </c>
      <c r="T51" s="69"/>
      <c r="U51" s="36" t="str">
        <f t="shared" si="12"/>
        <v>FAILED</v>
      </c>
    </row>
    <row r="52" spans="1:21" x14ac:dyDescent="0.25">
      <c r="A52" s="27">
        <v>45</v>
      </c>
      <c r="B52" s="28" t="str">
        <f>UPPER((CONCATENATE(REGISTRATION!C55,REGISTRATION!D55,REGISTRATION!E55,".")))</f>
        <v>.</v>
      </c>
      <c r="C52" s="34" t="e">
        <f>#REF!</f>
        <v>#REF!</v>
      </c>
      <c r="D52" s="59" t="e">
        <f>#REF!</f>
        <v>#REF!</v>
      </c>
      <c r="E52" s="30" t="e">
        <f>#REF!</f>
        <v>#REF!</v>
      </c>
      <c r="F52" s="30" t="e">
        <f>#REF!</f>
        <v>#REF!</v>
      </c>
      <c r="G52" s="30" t="e">
        <f>#REF!</f>
        <v>#REF!</v>
      </c>
      <c r="H52" s="31" t="e">
        <f>#REF!</f>
        <v>#REF!</v>
      </c>
      <c r="I52" s="31" t="e">
        <f>#REF!</f>
        <v>#REF!</v>
      </c>
      <c r="J52" s="30"/>
      <c r="K52" s="30">
        <f t="shared" si="8"/>
        <v>0</v>
      </c>
      <c r="L52" s="30"/>
      <c r="M52" s="30">
        <f t="shared" si="9"/>
        <v>0</v>
      </c>
      <c r="N52" s="30"/>
      <c r="O52" s="30">
        <f t="shared" si="10"/>
        <v>0</v>
      </c>
      <c r="P52" s="30" t="e">
        <f>#REF!</f>
        <v>#REF!</v>
      </c>
      <c r="Q52" s="33" t="e">
        <f>VLOOKUP(P52,REGISTRATION!$P$22:$Q$32,2)</f>
        <v>#REF!</v>
      </c>
      <c r="R52" s="35">
        <f t="shared" si="11"/>
        <v>0</v>
      </c>
      <c r="S52" s="33">
        <f>VLOOKUP(R52,REGISTRATION!$P$22:$Q$32,2)</f>
        <v>5</v>
      </c>
      <c r="T52" s="69"/>
      <c r="U52" s="36" t="str">
        <f t="shared" si="12"/>
        <v>FAILED</v>
      </c>
    </row>
    <row r="53" spans="1:21" x14ac:dyDescent="0.25">
      <c r="A53" s="27">
        <v>46</v>
      </c>
      <c r="B53" s="28" t="str">
        <f>UPPER((CONCATENATE(REGISTRATION!C56,REGISTRATION!D56,REGISTRATION!E56,".")))</f>
        <v>.</v>
      </c>
      <c r="C53" s="34" t="e">
        <f>#REF!</f>
        <v>#REF!</v>
      </c>
      <c r="D53" s="59" t="e">
        <f>#REF!</f>
        <v>#REF!</v>
      </c>
      <c r="E53" s="30" t="e">
        <f>#REF!</f>
        <v>#REF!</v>
      </c>
      <c r="F53" s="30" t="e">
        <f>#REF!</f>
        <v>#REF!</v>
      </c>
      <c r="G53" s="30" t="e">
        <f>#REF!</f>
        <v>#REF!</v>
      </c>
      <c r="H53" s="31" t="e">
        <f>#REF!</f>
        <v>#REF!</v>
      </c>
      <c r="I53" s="31" t="e">
        <f>#REF!</f>
        <v>#REF!</v>
      </c>
      <c r="J53" s="30"/>
      <c r="K53" s="30">
        <f t="shared" si="8"/>
        <v>0</v>
      </c>
      <c r="L53" s="30"/>
      <c r="M53" s="30">
        <f t="shared" si="9"/>
        <v>0</v>
      </c>
      <c r="N53" s="30"/>
      <c r="O53" s="30">
        <f t="shared" si="10"/>
        <v>0</v>
      </c>
      <c r="P53" s="30" t="e">
        <f>#REF!</f>
        <v>#REF!</v>
      </c>
      <c r="Q53" s="33" t="e">
        <f>VLOOKUP(P53,REGISTRATION!$P$22:$Q$32,2)</f>
        <v>#REF!</v>
      </c>
      <c r="R53" s="35">
        <f t="shared" si="11"/>
        <v>0</v>
      </c>
      <c r="S53" s="33">
        <f>VLOOKUP(R53,REGISTRATION!$P$22:$Q$32,2)</f>
        <v>5</v>
      </c>
      <c r="T53" s="69"/>
      <c r="U53" s="36" t="str">
        <f t="shared" si="12"/>
        <v>FAILED</v>
      </c>
    </row>
    <row r="54" spans="1:21" x14ac:dyDescent="0.25">
      <c r="A54" s="27">
        <v>47</v>
      </c>
      <c r="B54" s="28" t="str">
        <f>UPPER((CONCATENATE(REGISTRATION!C57,REGISTRATION!D57,REGISTRATION!E57,".")))</f>
        <v>.</v>
      </c>
      <c r="C54" s="34" t="e">
        <f>#REF!</f>
        <v>#REF!</v>
      </c>
      <c r="D54" s="59" t="e">
        <f>#REF!</f>
        <v>#REF!</v>
      </c>
      <c r="E54" s="30" t="e">
        <f>#REF!</f>
        <v>#REF!</v>
      </c>
      <c r="F54" s="30" t="e">
        <f>#REF!</f>
        <v>#REF!</v>
      </c>
      <c r="G54" s="30" t="e">
        <f>#REF!</f>
        <v>#REF!</v>
      </c>
      <c r="H54" s="31" t="e">
        <f>#REF!</f>
        <v>#REF!</v>
      </c>
      <c r="I54" s="31" t="e">
        <f>#REF!</f>
        <v>#REF!</v>
      </c>
      <c r="J54" s="30"/>
      <c r="K54" s="30">
        <f t="shared" si="8"/>
        <v>0</v>
      </c>
      <c r="L54" s="30"/>
      <c r="M54" s="30">
        <f t="shared" si="9"/>
        <v>0</v>
      </c>
      <c r="N54" s="30"/>
      <c r="O54" s="30">
        <f t="shared" si="10"/>
        <v>0</v>
      </c>
      <c r="P54" s="30" t="e">
        <f>#REF!</f>
        <v>#REF!</v>
      </c>
      <c r="Q54" s="33" t="e">
        <f>VLOOKUP(P54,REGISTRATION!$P$22:$Q$32,2)</f>
        <v>#REF!</v>
      </c>
      <c r="R54" s="35">
        <f t="shared" si="11"/>
        <v>0</v>
      </c>
      <c r="S54" s="33">
        <f>VLOOKUP(R54,REGISTRATION!$P$22:$Q$32,2)</f>
        <v>5</v>
      </c>
      <c r="T54" s="69"/>
      <c r="U54" s="36" t="str">
        <f t="shared" si="12"/>
        <v>FAILED</v>
      </c>
    </row>
    <row r="55" spans="1:21" x14ac:dyDescent="0.25">
      <c r="A55" s="27">
        <v>48</v>
      </c>
      <c r="B55" s="28" t="str">
        <f>UPPER((CONCATENATE(REGISTRATION!C58,REGISTRATION!D58,REGISTRATION!E58,".")))</f>
        <v>.</v>
      </c>
      <c r="C55" s="34" t="e">
        <f>#REF!</f>
        <v>#REF!</v>
      </c>
      <c r="D55" s="59" t="e">
        <f>#REF!</f>
        <v>#REF!</v>
      </c>
      <c r="E55" s="30" t="e">
        <f>#REF!</f>
        <v>#REF!</v>
      </c>
      <c r="F55" s="30" t="e">
        <f>#REF!</f>
        <v>#REF!</v>
      </c>
      <c r="G55" s="30" t="e">
        <f>#REF!</f>
        <v>#REF!</v>
      </c>
      <c r="H55" s="31" t="e">
        <f>#REF!</f>
        <v>#REF!</v>
      </c>
      <c r="I55" s="31" t="e">
        <f>#REF!</f>
        <v>#REF!</v>
      </c>
      <c r="J55" s="30"/>
      <c r="K55" s="30">
        <f t="shared" si="8"/>
        <v>0</v>
      </c>
      <c r="L55" s="30"/>
      <c r="M55" s="30">
        <f t="shared" si="9"/>
        <v>0</v>
      </c>
      <c r="N55" s="30"/>
      <c r="O55" s="30">
        <f t="shared" si="10"/>
        <v>0</v>
      </c>
      <c r="P55" s="30" t="e">
        <f>#REF!</f>
        <v>#REF!</v>
      </c>
      <c r="Q55" s="33" t="e">
        <f>VLOOKUP(P55,REGISTRATION!$P$22:$Q$32,2)</f>
        <v>#REF!</v>
      </c>
      <c r="R55" s="35">
        <f t="shared" si="11"/>
        <v>0</v>
      </c>
      <c r="S55" s="33">
        <f>VLOOKUP(R55,REGISTRATION!$P$22:$Q$32,2)</f>
        <v>5</v>
      </c>
      <c r="T55" s="69"/>
      <c r="U55" s="36" t="str">
        <f t="shared" si="12"/>
        <v>FAILED</v>
      </c>
    </row>
    <row r="56" spans="1:21" x14ac:dyDescent="0.25">
      <c r="A56" s="27">
        <v>49</v>
      </c>
      <c r="B56" s="28" t="str">
        <f>UPPER((CONCATENATE(REGISTRATION!C59,REGISTRATION!D59,REGISTRATION!E59,".")))</f>
        <v>.</v>
      </c>
      <c r="C56" s="34" t="e">
        <f>#REF!</f>
        <v>#REF!</v>
      </c>
      <c r="D56" s="59" t="e">
        <f>#REF!</f>
        <v>#REF!</v>
      </c>
      <c r="E56" s="30" t="e">
        <f>#REF!</f>
        <v>#REF!</v>
      </c>
      <c r="F56" s="30" t="e">
        <f>#REF!</f>
        <v>#REF!</v>
      </c>
      <c r="G56" s="30" t="e">
        <f>#REF!</f>
        <v>#REF!</v>
      </c>
      <c r="H56" s="31" t="e">
        <f>#REF!</f>
        <v>#REF!</v>
      </c>
      <c r="I56" s="31" t="e">
        <f>#REF!</f>
        <v>#REF!</v>
      </c>
      <c r="J56" s="30"/>
      <c r="K56" s="30">
        <f t="shared" si="8"/>
        <v>0</v>
      </c>
      <c r="L56" s="30"/>
      <c r="M56" s="30">
        <f t="shared" si="9"/>
        <v>0</v>
      </c>
      <c r="N56" s="30"/>
      <c r="O56" s="30">
        <f t="shared" si="10"/>
        <v>0</v>
      </c>
      <c r="P56" s="30" t="e">
        <f>#REF!</f>
        <v>#REF!</v>
      </c>
      <c r="Q56" s="33" t="e">
        <f>VLOOKUP(P56,REGISTRATION!$P$22:$Q$32,2)</f>
        <v>#REF!</v>
      </c>
      <c r="R56" s="35">
        <f t="shared" si="11"/>
        <v>0</v>
      </c>
      <c r="S56" s="33">
        <f>VLOOKUP(R56,REGISTRATION!$P$22:$Q$32,2)</f>
        <v>5</v>
      </c>
      <c r="T56" s="69"/>
      <c r="U56" s="36" t="str">
        <f t="shared" si="12"/>
        <v>FAILED</v>
      </c>
    </row>
    <row r="57" spans="1:21" x14ac:dyDescent="0.25">
      <c r="A57" s="27">
        <v>50</v>
      </c>
      <c r="B57" s="28" t="str">
        <f>UPPER((CONCATENATE(REGISTRATION!C60,REGISTRATION!D60,REGISTRATION!E60,".")))</f>
        <v>.</v>
      </c>
      <c r="C57" s="34" t="e">
        <f>#REF!</f>
        <v>#REF!</v>
      </c>
      <c r="D57" s="59" t="e">
        <f>#REF!</f>
        <v>#REF!</v>
      </c>
      <c r="E57" s="30" t="e">
        <f>#REF!</f>
        <v>#REF!</v>
      </c>
      <c r="F57" s="30" t="e">
        <f>#REF!</f>
        <v>#REF!</v>
      </c>
      <c r="G57" s="30" t="e">
        <f>#REF!</f>
        <v>#REF!</v>
      </c>
      <c r="H57" s="31" t="e">
        <f>#REF!</f>
        <v>#REF!</v>
      </c>
      <c r="I57" s="31" t="e">
        <f>#REF!</f>
        <v>#REF!</v>
      </c>
      <c r="J57" s="30"/>
      <c r="K57" s="30">
        <f t="shared" si="8"/>
        <v>0</v>
      </c>
      <c r="L57" s="30"/>
      <c r="M57" s="30">
        <f t="shared" si="9"/>
        <v>0</v>
      </c>
      <c r="N57" s="30"/>
      <c r="O57" s="30">
        <f t="shared" si="10"/>
        <v>0</v>
      </c>
      <c r="P57" s="30" t="e">
        <f>#REF!</f>
        <v>#REF!</v>
      </c>
      <c r="Q57" s="33" t="e">
        <f>VLOOKUP(P57,REGISTRATION!$P$22:$Q$32,2)</f>
        <v>#REF!</v>
      </c>
      <c r="R57" s="35">
        <f t="shared" si="11"/>
        <v>0</v>
      </c>
      <c r="S57" s="33">
        <f>VLOOKUP(R57,REGISTRATION!$P$22:$Q$32,2)</f>
        <v>5</v>
      </c>
      <c r="T57" s="69"/>
      <c r="U57" s="36" t="str">
        <f>IF(S57&gt;3,"FAILED","PASSED")</f>
        <v>FAILED</v>
      </c>
    </row>
    <row r="58" spans="1:21" x14ac:dyDescent="0.25">
      <c r="A58" s="27">
        <v>51</v>
      </c>
      <c r="B58" s="28" t="str">
        <f>UPPER((CONCATENATE(REGISTRATION!C61,REGISTRATION!D61,REGISTRATION!E61,".")))</f>
        <v>.</v>
      </c>
      <c r="C58" s="34" t="e">
        <f>#REF!</f>
        <v>#REF!</v>
      </c>
      <c r="D58" s="59" t="e">
        <f>#REF!</f>
        <v>#REF!</v>
      </c>
      <c r="E58" s="30" t="e">
        <f>#REF!</f>
        <v>#REF!</v>
      </c>
      <c r="F58" s="30" t="e">
        <f>#REF!</f>
        <v>#REF!</v>
      </c>
      <c r="G58" s="30" t="e">
        <f>#REF!</f>
        <v>#REF!</v>
      </c>
      <c r="H58" s="31" t="e">
        <f>#REF!</f>
        <v>#REF!</v>
      </c>
      <c r="I58" s="31" t="e">
        <f>#REF!</f>
        <v>#REF!</v>
      </c>
      <c r="J58" s="30"/>
      <c r="K58" s="30">
        <f t="shared" si="8"/>
        <v>0</v>
      </c>
      <c r="L58" s="30"/>
      <c r="M58" s="30">
        <f t="shared" si="9"/>
        <v>0</v>
      </c>
      <c r="N58" s="30"/>
      <c r="O58" s="30">
        <f t="shared" si="10"/>
        <v>0</v>
      </c>
      <c r="P58" s="30" t="e">
        <f>#REF!</f>
        <v>#REF!</v>
      </c>
      <c r="Q58" s="33" t="e">
        <f>VLOOKUP(P58,REGISTRATION!$P$22:$Q$32,2)</f>
        <v>#REF!</v>
      </c>
      <c r="R58" s="35">
        <f t="shared" si="11"/>
        <v>0</v>
      </c>
      <c r="S58" s="33">
        <f>VLOOKUP(R58,REGISTRATION!$P$22:$Q$32,2)</f>
        <v>5</v>
      </c>
      <c r="T58" s="69"/>
      <c r="U58" s="36" t="str">
        <f t="shared" si="12"/>
        <v>FAILED</v>
      </c>
    </row>
    <row r="59" spans="1:21" x14ac:dyDescent="0.25">
      <c r="A59" s="27">
        <v>52</v>
      </c>
      <c r="B59" s="28" t="str">
        <f>UPPER((CONCATENATE(REGISTRATION!C62,REGISTRATION!D62,REGISTRATION!E62,".")))</f>
        <v>.</v>
      </c>
      <c r="C59" s="34" t="e">
        <f>#REF!</f>
        <v>#REF!</v>
      </c>
      <c r="D59" s="59" t="e">
        <f>#REF!</f>
        <v>#REF!</v>
      </c>
      <c r="E59" s="30" t="e">
        <f>#REF!</f>
        <v>#REF!</v>
      </c>
      <c r="F59" s="30" t="e">
        <f>#REF!</f>
        <v>#REF!</v>
      </c>
      <c r="G59" s="30" t="e">
        <f>#REF!</f>
        <v>#REF!</v>
      </c>
      <c r="H59" s="31" t="e">
        <f>#REF!</f>
        <v>#REF!</v>
      </c>
      <c r="I59" s="31" t="e">
        <f>#REF!</f>
        <v>#REF!</v>
      </c>
      <c r="J59" s="30"/>
      <c r="K59" s="30">
        <f t="shared" si="8"/>
        <v>0</v>
      </c>
      <c r="L59" s="30"/>
      <c r="M59" s="30">
        <f t="shared" si="9"/>
        <v>0</v>
      </c>
      <c r="N59" s="30"/>
      <c r="O59" s="30">
        <f t="shared" si="10"/>
        <v>0</v>
      </c>
      <c r="P59" s="30" t="e">
        <f>#REF!</f>
        <v>#REF!</v>
      </c>
      <c r="Q59" s="33" t="e">
        <f>VLOOKUP(P59,REGISTRATION!$P$22:$Q$32,2)</f>
        <v>#REF!</v>
      </c>
      <c r="R59" s="35">
        <f t="shared" si="11"/>
        <v>0</v>
      </c>
      <c r="S59" s="33">
        <f>VLOOKUP(R59,REGISTRATION!$P$22:$Q$32,2)</f>
        <v>5</v>
      </c>
      <c r="T59" s="69"/>
      <c r="U59" s="36" t="str">
        <f t="shared" si="12"/>
        <v>FAILED</v>
      </c>
    </row>
    <row r="60" spans="1:21" ht="12" customHeight="1" x14ac:dyDescent="0.25">
      <c r="A60" s="27">
        <v>53</v>
      </c>
      <c r="B60" s="28" t="str">
        <f>UPPER((CONCATENATE(REGISTRATION!C63,REGISTRATION!D63,REGISTRATION!E63,".")))</f>
        <v>.</v>
      </c>
      <c r="C60" s="34" t="e">
        <f>#REF!</f>
        <v>#REF!</v>
      </c>
      <c r="D60" s="59" t="e">
        <f>#REF!</f>
        <v>#REF!</v>
      </c>
      <c r="E60" s="30" t="e">
        <f>#REF!</f>
        <v>#REF!</v>
      </c>
      <c r="F60" s="30" t="e">
        <f>#REF!</f>
        <v>#REF!</v>
      </c>
      <c r="G60" s="30" t="e">
        <f>#REF!</f>
        <v>#REF!</v>
      </c>
      <c r="H60" s="31" t="e">
        <f>#REF!</f>
        <v>#REF!</v>
      </c>
      <c r="I60" s="31" t="e">
        <f>#REF!</f>
        <v>#REF!</v>
      </c>
      <c r="J60" s="30"/>
      <c r="K60" s="30">
        <f t="shared" si="8"/>
        <v>0</v>
      </c>
      <c r="L60" s="30"/>
      <c r="M60" s="30">
        <f t="shared" si="9"/>
        <v>0</v>
      </c>
      <c r="N60" s="30"/>
      <c r="O60" s="30">
        <f t="shared" si="10"/>
        <v>0</v>
      </c>
      <c r="P60" s="30" t="e">
        <f>#REF!</f>
        <v>#REF!</v>
      </c>
      <c r="Q60" s="33" t="e">
        <f>VLOOKUP(P60,REGISTRATION!$P$22:$Q$32,2)</f>
        <v>#REF!</v>
      </c>
      <c r="R60" s="35">
        <f t="shared" si="11"/>
        <v>0</v>
      </c>
      <c r="S60" s="33">
        <f>VLOOKUP(R60,REGISTRATION!$P$22:$Q$32,2)</f>
        <v>5</v>
      </c>
      <c r="T60" s="69"/>
      <c r="U60" s="36" t="str">
        <f t="shared" si="12"/>
        <v>FAILED</v>
      </c>
    </row>
    <row r="61" spans="1:21" x14ac:dyDescent="0.25">
      <c r="A61" s="27">
        <v>54</v>
      </c>
      <c r="B61" s="28" t="str">
        <f>UPPER((CONCATENATE(REGISTRATION!C64,REGISTRATION!D64,REGISTRATION!E64,".")))</f>
        <v>.</v>
      </c>
      <c r="C61" s="34" t="e">
        <f>#REF!</f>
        <v>#REF!</v>
      </c>
      <c r="D61" s="59" t="e">
        <f>#REF!</f>
        <v>#REF!</v>
      </c>
      <c r="E61" s="30" t="e">
        <f>#REF!</f>
        <v>#REF!</v>
      </c>
      <c r="F61" s="30" t="e">
        <f>#REF!</f>
        <v>#REF!</v>
      </c>
      <c r="G61" s="30" t="e">
        <f>#REF!</f>
        <v>#REF!</v>
      </c>
      <c r="H61" s="31" t="e">
        <f>#REF!</f>
        <v>#REF!</v>
      </c>
      <c r="I61" s="31" t="e">
        <f>#REF!</f>
        <v>#REF!</v>
      </c>
      <c r="J61" s="30"/>
      <c r="K61" s="30">
        <f t="shared" si="8"/>
        <v>0</v>
      </c>
      <c r="L61" s="30"/>
      <c r="M61" s="30">
        <f t="shared" si="9"/>
        <v>0</v>
      </c>
      <c r="N61" s="30"/>
      <c r="O61" s="30">
        <f t="shared" si="10"/>
        <v>0</v>
      </c>
      <c r="P61" s="30" t="e">
        <f>#REF!</f>
        <v>#REF!</v>
      </c>
      <c r="Q61" s="33" t="e">
        <f>VLOOKUP(P61,REGISTRATION!$P$22:$Q$32,2)</f>
        <v>#REF!</v>
      </c>
      <c r="R61" s="35">
        <f t="shared" si="11"/>
        <v>0</v>
      </c>
      <c r="S61" s="33">
        <f>VLOOKUP(R61,REGISTRATION!$P$22:$Q$32,2)</f>
        <v>5</v>
      </c>
      <c r="T61" s="69"/>
      <c r="U61" s="36" t="str">
        <f t="shared" si="12"/>
        <v>FAILED</v>
      </c>
    </row>
    <row r="62" spans="1:21" x14ac:dyDescent="0.25">
      <c r="A62" s="27">
        <v>55</v>
      </c>
      <c r="B62" s="28" t="str">
        <f>UPPER((CONCATENATE(REGISTRATION!C65,REGISTRATION!D65,REGISTRATION!E65,".")))</f>
        <v>.</v>
      </c>
      <c r="C62" s="34" t="e">
        <f>#REF!</f>
        <v>#REF!</v>
      </c>
      <c r="D62" s="59" t="e">
        <f>#REF!</f>
        <v>#REF!</v>
      </c>
      <c r="E62" s="30" t="e">
        <f>#REF!</f>
        <v>#REF!</v>
      </c>
      <c r="F62" s="30" t="e">
        <f>#REF!</f>
        <v>#REF!</v>
      </c>
      <c r="G62" s="30" t="e">
        <f>#REF!</f>
        <v>#REF!</v>
      </c>
      <c r="H62" s="31" t="e">
        <f>#REF!</f>
        <v>#REF!</v>
      </c>
      <c r="I62" s="31" t="e">
        <f>#REF!</f>
        <v>#REF!</v>
      </c>
      <c r="J62" s="30"/>
      <c r="K62" s="30">
        <f t="shared" si="8"/>
        <v>0</v>
      </c>
      <c r="L62" s="30"/>
      <c r="M62" s="30">
        <f t="shared" si="9"/>
        <v>0</v>
      </c>
      <c r="N62" s="30"/>
      <c r="O62" s="30">
        <f t="shared" si="10"/>
        <v>0</v>
      </c>
      <c r="P62" s="30" t="e">
        <f>#REF!</f>
        <v>#REF!</v>
      </c>
      <c r="Q62" s="33" t="e">
        <f>VLOOKUP(P62,REGISTRATION!$P$22:$Q$32,2)</f>
        <v>#REF!</v>
      </c>
      <c r="R62" s="35">
        <f t="shared" si="11"/>
        <v>0</v>
      </c>
      <c r="S62" s="33">
        <f>VLOOKUP(R62,REGISTRATION!$P$22:$Q$32,2)</f>
        <v>5</v>
      </c>
      <c r="T62" s="69"/>
      <c r="U62" s="36" t="str">
        <f t="shared" si="12"/>
        <v>FAILED</v>
      </c>
    </row>
    <row r="63" spans="1:21" ht="12.75" customHeight="1" x14ac:dyDescent="0.25">
      <c r="A63" s="27">
        <v>56</v>
      </c>
      <c r="B63" s="28" t="str">
        <f>UPPER((CONCATENATE(REGISTRATION!C66,REGISTRATION!D66,REGISTRATION!E66,".")))</f>
        <v>.</v>
      </c>
      <c r="C63" s="34" t="e">
        <f>#REF!</f>
        <v>#REF!</v>
      </c>
      <c r="D63" s="59" t="e">
        <f>#REF!</f>
        <v>#REF!</v>
      </c>
      <c r="E63" s="30" t="e">
        <f>#REF!</f>
        <v>#REF!</v>
      </c>
      <c r="F63" s="30" t="e">
        <f>#REF!</f>
        <v>#REF!</v>
      </c>
      <c r="G63" s="30" t="e">
        <f>#REF!</f>
        <v>#REF!</v>
      </c>
      <c r="H63" s="31" t="e">
        <f>#REF!</f>
        <v>#REF!</v>
      </c>
      <c r="I63" s="31" t="e">
        <f>#REF!</f>
        <v>#REF!</v>
      </c>
      <c r="J63" s="30"/>
      <c r="K63" s="30">
        <f t="shared" si="8"/>
        <v>0</v>
      </c>
      <c r="L63" s="30"/>
      <c r="M63" s="30">
        <f t="shared" si="9"/>
        <v>0</v>
      </c>
      <c r="N63" s="30"/>
      <c r="O63" s="30">
        <f t="shared" si="10"/>
        <v>0</v>
      </c>
      <c r="P63" s="30" t="e">
        <f>#REF!</f>
        <v>#REF!</v>
      </c>
      <c r="Q63" s="33" t="e">
        <f>VLOOKUP(P63,REGISTRATION!$P$22:$Q$32,2)</f>
        <v>#REF!</v>
      </c>
      <c r="R63" s="35">
        <f t="shared" si="11"/>
        <v>0</v>
      </c>
      <c r="S63" s="33">
        <f>VLOOKUP(R63,REGISTRATION!$P$22:$Q$32,2)</f>
        <v>5</v>
      </c>
      <c r="T63" s="69"/>
      <c r="U63" s="36" t="str">
        <f t="shared" si="12"/>
        <v>FAILED</v>
      </c>
    </row>
    <row r="64" spans="1:21" ht="13.5" customHeight="1" x14ac:dyDescent="0.25">
      <c r="A64" s="27">
        <v>57</v>
      </c>
      <c r="B64" s="28" t="str">
        <f>UPPER((CONCATENATE(REGISTRATION!C67,REGISTRATION!D67,REGISTRATION!E67,".")))</f>
        <v>.</v>
      </c>
      <c r="C64" s="34" t="e">
        <f>#REF!</f>
        <v>#REF!</v>
      </c>
      <c r="D64" s="59" t="e">
        <f>#REF!</f>
        <v>#REF!</v>
      </c>
      <c r="E64" s="30" t="e">
        <f>#REF!</f>
        <v>#REF!</v>
      </c>
      <c r="F64" s="30" t="e">
        <f>#REF!</f>
        <v>#REF!</v>
      </c>
      <c r="G64" s="30" t="e">
        <f>#REF!</f>
        <v>#REF!</v>
      </c>
      <c r="H64" s="31" t="e">
        <f>#REF!</f>
        <v>#REF!</v>
      </c>
      <c r="I64" s="31" t="e">
        <f>#REF!</f>
        <v>#REF!</v>
      </c>
      <c r="J64" s="30"/>
      <c r="K64" s="30">
        <f t="shared" si="8"/>
        <v>0</v>
      </c>
      <c r="L64" s="30"/>
      <c r="M64" s="30">
        <f t="shared" si="9"/>
        <v>0</v>
      </c>
      <c r="N64" s="30"/>
      <c r="O64" s="30">
        <f t="shared" si="10"/>
        <v>0</v>
      </c>
      <c r="P64" s="30" t="e">
        <f>#REF!</f>
        <v>#REF!</v>
      </c>
      <c r="Q64" s="33" t="e">
        <f>VLOOKUP(P64,REGISTRATION!$P$22:$Q$32,2)</f>
        <v>#REF!</v>
      </c>
      <c r="R64" s="35">
        <f t="shared" si="11"/>
        <v>0</v>
      </c>
      <c r="S64" s="33">
        <f>VLOOKUP(R64,REGISTRATION!$P$22:$Q$32,2)</f>
        <v>5</v>
      </c>
      <c r="T64" s="69"/>
      <c r="U64" s="36" t="str">
        <f t="shared" si="12"/>
        <v>FAILED</v>
      </c>
    </row>
    <row r="65" spans="1:21" ht="16.5" customHeight="1" x14ac:dyDescent="0.25">
      <c r="A65" s="27">
        <v>58</v>
      </c>
      <c r="B65" s="28" t="str">
        <f>UPPER((CONCATENATE(REGISTRATION!C68,REGISTRATION!D68,REGISTRATION!E68,".")))</f>
        <v>.</v>
      </c>
      <c r="C65" s="34" t="e">
        <f>#REF!</f>
        <v>#REF!</v>
      </c>
      <c r="D65" s="59" t="e">
        <f>#REF!</f>
        <v>#REF!</v>
      </c>
      <c r="E65" s="30" t="e">
        <f>#REF!</f>
        <v>#REF!</v>
      </c>
      <c r="F65" s="30" t="e">
        <f>#REF!</f>
        <v>#REF!</v>
      </c>
      <c r="G65" s="30" t="e">
        <f>#REF!</f>
        <v>#REF!</v>
      </c>
      <c r="H65" s="31" t="e">
        <f>#REF!</f>
        <v>#REF!</v>
      </c>
      <c r="I65" s="31" t="e">
        <f>#REF!</f>
        <v>#REF!</v>
      </c>
      <c r="J65" s="30"/>
      <c r="K65" s="30">
        <f t="shared" si="8"/>
        <v>0</v>
      </c>
      <c r="L65" s="30"/>
      <c r="M65" s="30">
        <f t="shared" si="9"/>
        <v>0</v>
      </c>
      <c r="N65" s="30"/>
      <c r="O65" s="30">
        <f t="shared" si="10"/>
        <v>0</v>
      </c>
      <c r="P65" s="30" t="e">
        <f>#REF!</f>
        <v>#REF!</v>
      </c>
      <c r="Q65" s="33" t="e">
        <f>VLOOKUP(P65,REGISTRATION!$P$22:$Q$32,2)</f>
        <v>#REF!</v>
      </c>
      <c r="R65" s="35">
        <f t="shared" si="11"/>
        <v>0</v>
      </c>
      <c r="S65" s="33">
        <f>VLOOKUP(R65,REGISTRATION!$P$22:$Q$32,2)</f>
        <v>5</v>
      </c>
      <c r="T65" s="69"/>
      <c r="U65" s="36" t="str">
        <f t="shared" si="12"/>
        <v>FAILED</v>
      </c>
    </row>
    <row r="66" spans="1:21" x14ac:dyDescent="0.25">
      <c r="A66" s="27">
        <v>59</v>
      </c>
      <c r="B66" s="28" t="str">
        <f>UPPER((CONCATENATE(REGISTRATION!C69,REGISTRATION!D69,REGISTRATION!E69,".")))</f>
        <v>.</v>
      </c>
      <c r="C66" s="34" t="e">
        <f>#REF!</f>
        <v>#REF!</v>
      </c>
      <c r="D66" s="59" t="e">
        <f>#REF!</f>
        <v>#REF!</v>
      </c>
      <c r="E66" s="30" t="e">
        <f>#REF!</f>
        <v>#REF!</v>
      </c>
      <c r="F66" s="30" t="e">
        <f>#REF!</f>
        <v>#REF!</v>
      </c>
      <c r="G66" s="30" t="e">
        <f>#REF!</f>
        <v>#REF!</v>
      </c>
      <c r="H66" s="31" t="e">
        <f>#REF!</f>
        <v>#REF!</v>
      </c>
      <c r="I66" s="31" t="e">
        <f>#REF!</f>
        <v>#REF!</v>
      </c>
      <c r="J66" s="30"/>
      <c r="K66" s="30">
        <f t="shared" si="8"/>
        <v>0</v>
      </c>
      <c r="L66" s="30"/>
      <c r="M66" s="30">
        <f t="shared" si="9"/>
        <v>0</v>
      </c>
      <c r="N66" s="30"/>
      <c r="O66" s="30">
        <f t="shared" si="10"/>
        <v>0</v>
      </c>
      <c r="P66" s="30" t="e">
        <f>#REF!</f>
        <v>#REF!</v>
      </c>
      <c r="Q66" s="33" t="e">
        <f>VLOOKUP(P66,REGISTRATION!$P$22:$Q$32,2)</f>
        <v>#REF!</v>
      </c>
      <c r="R66" s="35">
        <f t="shared" si="11"/>
        <v>0</v>
      </c>
      <c r="S66" s="33">
        <f>VLOOKUP(R66,REGISTRATION!$P$22:$Q$32,2)</f>
        <v>5</v>
      </c>
      <c r="T66" s="69"/>
      <c r="U66" s="36" t="str">
        <f t="shared" si="12"/>
        <v>FAILED</v>
      </c>
    </row>
    <row r="67" spans="1:21" ht="21" customHeight="1" x14ac:dyDescent="0.25">
      <c r="A67" s="27">
        <v>60</v>
      </c>
      <c r="B67" s="28" t="str">
        <f>UPPER((CONCATENATE(REGISTRATION!C70,REGISTRATION!D70,REGISTRATION!E70,".")))</f>
        <v>.</v>
      </c>
      <c r="C67" s="34" t="e">
        <f>#REF!</f>
        <v>#REF!</v>
      </c>
      <c r="D67" s="59" t="e">
        <f>#REF!</f>
        <v>#REF!</v>
      </c>
      <c r="E67" s="30" t="e">
        <f>#REF!</f>
        <v>#REF!</v>
      </c>
      <c r="F67" s="30" t="e">
        <f>#REF!</f>
        <v>#REF!</v>
      </c>
      <c r="G67" s="30" t="e">
        <f>#REF!</f>
        <v>#REF!</v>
      </c>
      <c r="H67" s="31" t="e">
        <f>#REF!</f>
        <v>#REF!</v>
      </c>
      <c r="I67" s="31" t="e">
        <f>#REF!</f>
        <v>#REF!</v>
      </c>
      <c r="J67" s="30"/>
      <c r="K67" s="30">
        <f t="shared" si="8"/>
        <v>0</v>
      </c>
      <c r="L67" s="30"/>
      <c r="M67" s="30">
        <f t="shared" si="9"/>
        <v>0</v>
      </c>
      <c r="N67" s="30"/>
      <c r="O67" s="30">
        <f t="shared" si="10"/>
        <v>0</v>
      </c>
      <c r="P67" s="30" t="e">
        <f>#REF!</f>
        <v>#REF!</v>
      </c>
      <c r="Q67" s="33" t="e">
        <f>VLOOKUP(P67,REGISTRATION!$P$22:$Q$32,2)</f>
        <v>#REF!</v>
      </c>
      <c r="R67" s="35">
        <f t="shared" si="11"/>
        <v>0</v>
      </c>
      <c r="S67" s="33">
        <f>VLOOKUP(R67,REGISTRATION!$P$22:$Q$32,2)</f>
        <v>5</v>
      </c>
      <c r="T67" s="69"/>
      <c r="U67" s="36" t="str">
        <f t="shared" si="12"/>
        <v>FAILED</v>
      </c>
    </row>
    <row r="72" spans="1:21" x14ac:dyDescent="0.25">
      <c r="J72" s="81"/>
    </row>
  </sheetData>
  <mergeCells count="9">
    <mergeCell ref="A2:U3"/>
    <mergeCell ref="A5:A7"/>
    <mergeCell ref="C5:I5"/>
    <mergeCell ref="J5:Q5"/>
    <mergeCell ref="R5:S6"/>
    <mergeCell ref="U5:U7"/>
    <mergeCell ref="B6:B7"/>
    <mergeCell ref="H6:I6"/>
    <mergeCell ref="P6:Q6"/>
  </mergeCells>
  <conditionalFormatting sqref="T8:T25 U8:U67">
    <cfRule type="cellIs" dxfId="7" priority="2" operator="equal">
      <formula>"FAILED"</formula>
    </cfRule>
  </conditionalFormatting>
  <printOptions horizontalCentered="1"/>
  <pageMargins left="0.7" right="0.7" top="0.75" bottom="0.75" header="0.3" footer="0.3"/>
  <pageSetup paperSize="256" scale="77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95"/>
  <sheetViews>
    <sheetView topLeftCell="A10" workbookViewId="0">
      <selection activeCell="C22" sqref="C22"/>
    </sheetView>
  </sheetViews>
  <sheetFormatPr defaultRowHeight="15" x14ac:dyDescent="0.25"/>
  <cols>
    <col min="1" max="1" width="5" bestFit="1" customWidth="1"/>
    <col min="2" max="2" width="49.5703125" customWidth="1"/>
    <col min="3" max="3" width="16.140625" customWidth="1"/>
    <col min="4" max="4" width="12.85546875" customWidth="1"/>
    <col min="5" max="5" width="14" customWidth="1"/>
    <col min="6" max="6" width="18.85546875" customWidth="1"/>
  </cols>
  <sheetData>
    <row r="1" spans="1:6" x14ac:dyDescent="0.25">
      <c r="A1" s="37"/>
      <c r="B1" s="37"/>
      <c r="C1" s="37"/>
      <c r="D1" s="37"/>
      <c r="E1" s="37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151"/>
      <c r="B3" s="151"/>
      <c r="C3" s="151"/>
      <c r="D3" s="151"/>
      <c r="E3" s="151"/>
      <c r="F3" s="151"/>
    </row>
    <row r="4" spans="1:6" x14ac:dyDescent="0.25">
      <c r="A4" s="154" t="s">
        <v>46</v>
      </c>
      <c r="B4" s="154"/>
      <c r="C4" s="154"/>
      <c r="D4" s="154"/>
      <c r="E4" s="154"/>
      <c r="F4" s="154"/>
    </row>
    <row r="5" spans="1:6" ht="18" x14ac:dyDescent="0.25">
      <c r="A5" s="155" t="s">
        <v>47</v>
      </c>
      <c r="B5" s="155"/>
      <c r="C5" s="155"/>
      <c r="D5" s="155"/>
      <c r="E5" s="155"/>
      <c r="F5" s="155"/>
    </row>
    <row r="6" spans="1:6" x14ac:dyDescent="0.25">
      <c r="A6" s="154" t="s">
        <v>48</v>
      </c>
      <c r="B6" s="154"/>
      <c r="C6" s="154"/>
      <c r="D6" s="154"/>
      <c r="E6" s="154"/>
      <c r="F6" s="154"/>
    </row>
    <row r="7" spans="1:6" x14ac:dyDescent="0.25">
      <c r="A7" s="156" t="s">
        <v>49</v>
      </c>
      <c r="B7" s="156"/>
      <c r="C7" s="156"/>
      <c r="D7" s="156"/>
      <c r="E7" s="156"/>
      <c r="F7" s="156"/>
    </row>
    <row r="8" spans="1:6" x14ac:dyDescent="0.25">
      <c r="A8" s="150"/>
      <c r="B8" s="150"/>
      <c r="C8" s="150"/>
      <c r="D8" s="150"/>
      <c r="E8" s="150"/>
      <c r="F8" s="150"/>
    </row>
    <row r="9" spans="1:6" x14ac:dyDescent="0.25">
      <c r="A9" s="151"/>
      <c r="B9" s="151"/>
      <c r="C9" s="151"/>
      <c r="D9" s="151"/>
      <c r="E9" s="151"/>
      <c r="F9" s="151"/>
    </row>
    <row r="10" spans="1:6" ht="18" x14ac:dyDescent="0.25">
      <c r="A10" s="152"/>
      <c r="B10" s="152"/>
      <c r="C10" s="152"/>
      <c r="D10" s="152"/>
      <c r="E10" s="152"/>
      <c r="F10" s="152"/>
    </row>
    <row r="11" spans="1:6" ht="22.5" x14ac:dyDescent="0.25">
      <c r="A11" s="153" t="s">
        <v>50</v>
      </c>
      <c r="B11" s="153"/>
      <c r="C11" s="153"/>
      <c r="D11" s="153"/>
      <c r="E11" s="153"/>
      <c r="F11" s="153"/>
    </row>
    <row r="12" spans="1:6" x14ac:dyDescent="0.25">
      <c r="A12" s="150"/>
      <c r="B12" s="150"/>
      <c r="C12" s="150"/>
      <c r="D12" s="150"/>
      <c r="E12" s="150"/>
      <c r="F12" s="150"/>
    </row>
    <row r="13" spans="1:6" x14ac:dyDescent="0.25">
      <c r="A13" s="37"/>
      <c r="B13" s="38" t="s">
        <v>51</v>
      </c>
      <c r="C13" s="149" t="str">
        <f>REGISTRATION!C7</f>
        <v>ITEC200A</v>
      </c>
      <c r="D13" s="149"/>
      <c r="E13" s="149"/>
      <c r="F13" s="39"/>
    </row>
    <row r="14" spans="1:6" x14ac:dyDescent="0.25">
      <c r="A14" s="37"/>
      <c r="B14" s="38" t="s">
        <v>52</v>
      </c>
      <c r="C14" s="83" t="str">
        <f>REGISTRATION!C6</f>
        <v>UNDERGRADUATE THESIS PART 1</v>
      </c>
      <c r="D14" s="83"/>
      <c r="E14" s="83"/>
      <c r="F14" s="39"/>
    </row>
    <row r="15" spans="1:6" x14ac:dyDescent="0.25">
      <c r="A15" s="37"/>
      <c r="B15" s="39" t="s">
        <v>53</v>
      </c>
      <c r="C15" s="158" t="str">
        <f>REGISTRATION!A4</f>
        <v>THIRD YEAR</v>
      </c>
      <c r="D15" s="158"/>
      <c r="E15" s="158"/>
      <c r="F15" s="40"/>
    </row>
    <row r="16" spans="1:6" x14ac:dyDescent="0.25">
      <c r="A16" s="37"/>
      <c r="B16" s="39" t="s">
        <v>9</v>
      </c>
      <c r="C16" s="158" t="str">
        <f>UPPER(CONCATENATE(REGISTRATION!C8," ",REGISTRATION!D8))</f>
        <v>BSIT 3</v>
      </c>
      <c r="D16" s="158"/>
      <c r="E16" s="158"/>
      <c r="F16" s="40"/>
    </row>
    <row r="17" spans="1:6" x14ac:dyDescent="0.25">
      <c r="A17" s="37"/>
      <c r="B17" s="39" t="s">
        <v>54</v>
      </c>
      <c r="C17" s="158" t="str">
        <f>UPPER(CONCATENATE(REGISTRATION!P13," ","SEMESTER"," ","A.Y."," ",REGISTRATION!P12))</f>
        <v>SECOND SEMESTER A.Y. 2017-2018</v>
      </c>
      <c r="D17" s="158"/>
      <c r="E17" s="158"/>
      <c r="F17" s="40"/>
    </row>
    <row r="18" spans="1:6" ht="15.75" thickBot="1" x14ac:dyDescent="0.3">
      <c r="A18" s="37"/>
      <c r="B18" s="37"/>
      <c r="C18" s="37"/>
      <c r="D18" s="37"/>
      <c r="E18" s="37"/>
      <c r="F18" s="37"/>
    </row>
    <row r="19" spans="1:6" x14ac:dyDescent="0.25">
      <c r="A19" s="159" t="s">
        <v>13</v>
      </c>
      <c r="B19" s="162" t="s">
        <v>38</v>
      </c>
      <c r="C19" s="159" t="s">
        <v>30</v>
      </c>
      <c r="D19" s="159" t="s">
        <v>55</v>
      </c>
      <c r="E19" s="164" t="s">
        <v>56</v>
      </c>
      <c r="F19" s="159" t="s">
        <v>40</v>
      </c>
    </row>
    <row r="20" spans="1:6" x14ac:dyDescent="0.25">
      <c r="A20" s="160"/>
      <c r="B20" s="163"/>
      <c r="C20" s="160"/>
      <c r="D20" s="160"/>
      <c r="E20" s="165"/>
      <c r="F20" s="167"/>
    </row>
    <row r="21" spans="1:6" ht="16.5" thickBot="1" x14ac:dyDescent="0.3">
      <c r="A21" s="161"/>
      <c r="B21" s="41" t="s">
        <v>57</v>
      </c>
      <c r="C21" s="161"/>
      <c r="D21" s="161"/>
      <c r="E21" s="166"/>
      <c r="F21" s="168"/>
    </row>
    <row r="22" spans="1:6" ht="18" x14ac:dyDescent="0.25">
      <c r="A22" s="42">
        <v>1</v>
      </c>
      <c r="B22" s="43" t="str">
        <f>ITEC200C!B8</f>
        <v>APUYA PRINCESS DAVP .</v>
      </c>
      <c r="C22" s="84">
        <f>REGISTRATION!B11</f>
        <v>0</v>
      </c>
      <c r="D22" s="45" t="str">
        <f>ITEC200A!U8</f>
        <v>S</v>
      </c>
      <c r="E22" s="46" t="str">
        <f>IF(D22="S","1","0")</f>
        <v>1</v>
      </c>
      <c r="F22" s="47" t="str">
        <f>IF(D22="S","PASSED","Unsatisfactory")</f>
        <v>PASSED</v>
      </c>
    </row>
    <row r="23" spans="1:6" ht="18" x14ac:dyDescent="0.25">
      <c r="A23" s="42">
        <v>2</v>
      </c>
      <c r="B23" s="43" t="str">
        <f>ITEC200C!B9</f>
        <v>UNITO CLIFFORD KARL .</v>
      </c>
      <c r="C23" s="84">
        <f>REGISTRATION!B12</f>
        <v>0</v>
      </c>
      <c r="D23" s="45" t="str">
        <f>ITEC200A!U9</f>
        <v>S</v>
      </c>
      <c r="E23" s="46" t="str">
        <f t="shared" ref="E23:E39" si="0">IF(D23="S","1","0")</f>
        <v>1</v>
      </c>
      <c r="F23" s="47" t="str">
        <f t="shared" ref="F23:F39" si="1">IF(D23="S","PASSED","Unsatisfactory")</f>
        <v>PASSED</v>
      </c>
    </row>
    <row r="24" spans="1:6" ht="18" x14ac:dyDescent="0.25">
      <c r="A24" s="42">
        <v>3</v>
      </c>
      <c r="B24" s="43" t="str">
        <f>ITEC200C!B10</f>
        <v>PANES  .</v>
      </c>
      <c r="C24" s="84">
        <f>REGISTRATION!B13</f>
        <v>0</v>
      </c>
      <c r="D24" s="45" t="str">
        <f>ITEC200A!U10</f>
        <v>S</v>
      </c>
      <c r="E24" s="46" t="str">
        <f t="shared" si="0"/>
        <v>1</v>
      </c>
      <c r="F24" s="47" t="str">
        <f t="shared" si="1"/>
        <v>PASSED</v>
      </c>
    </row>
    <row r="25" spans="1:6" ht="18" x14ac:dyDescent="0.25">
      <c r="A25" s="42">
        <v>4</v>
      </c>
      <c r="B25" s="43" t="str">
        <f>ITEC200C!B11</f>
        <v>PACANTARA  .</v>
      </c>
      <c r="C25" s="84">
        <f>REGISTRATION!B14</f>
        <v>0</v>
      </c>
      <c r="D25" s="45" t="str">
        <f>ITEC200A!U11</f>
        <v>S</v>
      </c>
      <c r="E25" s="46" t="str">
        <f t="shared" si="0"/>
        <v>1</v>
      </c>
      <c r="F25" s="47" t="str">
        <f t="shared" si="1"/>
        <v>PASSED</v>
      </c>
    </row>
    <row r="26" spans="1:6" ht="18" x14ac:dyDescent="0.25">
      <c r="A26" s="42">
        <v>5</v>
      </c>
      <c r="B26" s="43" t="str">
        <f>ITEC200C!B12</f>
        <v>DAYRIT  .</v>
      </c>
      <c r="C26" s="84">
        <f>REGISTRATION!B15</f>
        <v>0</v>
      </c>
      <c r="D26" s="45" t="str">
        <f>ITEC200A!U12</f>
        <v>S</v>
      </c>
      <c r="E26" s="46" t="str">
        <f t="shared" si="0"/>
        <v>1</v>
      </c>
      <c r="F26" s="47" t="str">
        <f t="shared" si="1"/>
        <v>PASSED</v>
      </c>
    </row>
    <row r="27" spans="1:6" ht="18" x14ac:dyDescent="0.25">
      <c r="A27" s="42">
        <v>6</v>
      </c>
      <c r="B27" s="43" t="str">
        <f>ITEC200C!B13</f>
        <v>SAPATUA  .</v>
      </c>
      <c r="C27" s="84">
        <f>REGISTRATION!B16</f>
        <v>0</v>
      </c>
      <c r="D27" s="45" t="str">
        <f>ITEC200A!U13</f>
        <v>S</v>
      </c>
      <c r="E27" s="46" t="str">
        <f t="shared" si="0"/>
        <v>1</v>
      </c>
      <c r="F27" s="47" t="str">
        <f t="shared" si="1"/>
        <v>PASSED</v>
      </c>
    </row>
    <row r="28" spans="1:6" ht="18" x14ac:dyDescent="0.25">
      <c r="A28" s="42">
        <v>7</v>
      </c>
      <c r="B28" s="43" t="str">
        <f>ITEC200C!B14</f>
        <v>ANCIRO  .</v>
      </c>
      <c r="C28" s="84">
        <f>REGISTRATION!B17</f>
        <v>0</v>
      </c>
      <c r="D28" s="45" t="str">
        <f>ITEC200A!U14</f>
        <v>S</v>
      </c>
      <c r="E28" s="46" t="str">
        <f t="shared" si="0"/>
        <v>1</v>
      </c>
      <c r="F28" s="47" t="str">
        <f t="shared" si="1"/>
        <v>PASSED</v>
      </c>
    </row>
    <row r="29" spans="1:6" ht="18" x14ac:dyDescent="0.25">
      <c r="A29" s="42">
        <v>8</v>
      </c>
      <c r="B29" s="43" t="str">
        <f>ITEC200C!B15</f>
        <v>MONSERRATA  .</v>
      </c>
      <c r="C29" s="84">
        <f>REGISTRATION!B18</f>
        <v>0</v>
      </c>
      <c r="D29" s="45" t="str">
        <f>ITEC200A!U15</f>
        <v>S</v>
      </c>
      <c r="E29" s="46" t="str">
        <f t="shared" si="0"/>
        <v>1</v>
      </c>
      <c r="F29" s="47" t="str">
        <f t="shared" si="1"/>
        <v>PASSED</v>
      </c>
    </row>
    <row r="30" spans="1:6" ht="18" x14ac:dyDescent="0.25">
      <c r="A30" s="42">
        <v>9</v>
      </c>
      <c r="B30" s="43" t="str">
        <f>ITEC200C!B16</f>
        <v>CARLOS  .</v>
      </c>
      <c r="C30" s="84">
        <f>REGISTRATION!B19</f>
        <v>0</v>
      </c>
      <c r="D30" s="45" t="str">
        <f>ITEC200A!U16</f>
        <v>S</v>
      </c>
      <c r="E30" s="46" t="str">
        <f t="shared" si="0"/>
        <v>1</v>
      </c>
      <c r="F30" s="47" t="str">
        <f t="shared" si="1"/>
        <v>PASSED</v>
      </c>
    </row>
    <row r="31" spans="1:6" ht="18" x14ac:dyDescent="0.25">
      <c r="A31" s="42">
        <v>10</v>
      </c>
      <c r="B31" s="43" t="str">
        <f>ITEC200C!B17</f>
        <v>PARANGIPANG  .</v>
      </c>
      <c r="C31" s="84">
        <f>REGISTRATION!B20</f>
        <v>0</v>
      </c>
      <c r="D31" s="45" t="str">
        <f>ITEC200A!U17</f>
        <v>S</v>
      </c>
      <c r="E31" s="46" t="str">
        <f t="shared" si="0"/>
        <v>1</v>
      </c>
      <c r="F31" s="47" t="str">
        <f t="shared" si="1"/>
        <v>PASSED</v>
      </c>
    </row>
    <row r="32" spans="1:6" ht="18" x14ac:dyDescent="0.25">
      <c r="A32" s="42">
        <v>11</v>
      </c>
      <c r="B32" s="43" t="str">
        <f>ITEC200C!B18</f>
        <v>PEÑARANDA  .</v>
      </c>
      <c r="C32" s="84">
        <f>REGISTRATION!B21</f>
        <v>0</v>
      </c>
      <c r="D32" s="45" t="str">
        <f>ITEC200A!U18</f>
        <v>S</v>
      </c>
      <c r="E32" s="46" t="str">
        <f t="shared" si="0"/>
        <v>1</v>
      </c>
      <c r="F32" s="47" t="str">
        <f t="shared" si="1"/>
        <v>PASSED</v>
      </c>
    </row>
    <row r="33" spans="1:6" ht="18" x14ac:dyDescent="0.25">
      <c r="A33" s="42">
        <v>12</v>
      </c>
      <c r="B33" s="43" t="str">
        <f>ITEC200C!B19</f>
        <v>GALLAZA  .</v>
      </c>
      <c r="C33" s="84">
        <f>REGISTRATION!B22</f>
        <v>0</v>
      </c>
      <c r="D33" s="45" t="str">
        <f>ITEC200A!U19</f>
        <v>S</v>
      </c>
      <c r="E33" s="46" t="str">
        <f t="shared" si="0"/>
        <v>1</v>
      </c>
      <c r="F33" s="47" t="str">
        <f t="shared" si="1"/>
        <v>PASSED</v>
      </c>
    </row>
    <row r="34" spans="1:6" ht="18" x14ac:dyDescent="0.25">
      <c r="A34" s="42">
        <v>13</v>
      </c>
      <c r="B34" s="43" t="str">
        <f>ITEC200C!B20</f>
        <v>BENCITO  .</v>
      </c>
      <c r="C34" s="84">
        <f>REGISTRATION!B23</f>
        <v>0</v>
      </c>
      <c r="D34" s="45" t="str">
        <f>ITEC200A!U20</f>
        <v>S</v>
      </c>
      <c r="E34" s="46" t="str">
        <f t="shared" si="0"/>
        <v>1</v>
      </c>
      <c r="F34" s="47" t="str">
        <f t="shared" si="1"/>
        <v>PASSED</v>
      </c>
    </row>
    <row r="35" spans="1:6" ht="18" x14ac:dyDescent="0.25">
      <c r="A35" s="42">
        <v>14</v>
      </c>
      <c r="B35" s="43" t="str">
        <f>ITEC200C!B21</f>
        <v>DABU  .</v>
      </c>
      <c r="C35" s="84">
        <f>REGISTRATION!B24</f>
        <v>0</v>
      </c>
      <c r="D35" s="45" t="str">
        <f>ITEC200A!U21</f>
        <v>S</v>
      </c>
      <c r="E35" s="46" t="str">
        <f t="shared" si="0"/>
        <v>1</v>
      </c>
      <c r="F35" s="47" t="str">
        <f t="shared" si="1"/>
        <v>PASSED</v>
      </c>
    </row>
    <row r="36" spans="1:6" ht="18" x14ac:dyDescent="0.25">
      <c r="A36" s="42">
        <v>15</v>
      </c>
      <c r="B36" s="43" t="str">
        <f>ITEC200C!B22</f>
        <v>MATA  .</v>
      </c>
      <c r="C36" s="84">
        <f>REGISTRATION!B25</f>
        <v>0</v>
      </c>
      <c r="D36" s="45" t="str">
        <f>ITEC200A!U22</f>
        <v>S</v>
      </c>
      <c r="E36" s="46" t="str">
        <f t="shared" si="0"/>
        <v>1</v>
      </c>
      <c r="F36" s="47" t="str">
        <f t="shared" si="1"/>
        <v>PASSED</v>
      </c>
    </row>
    <row r="37" spans="1:6" ht="18" x14ac:dyDescent="0.25">
      <c r="A37" s="42">
        <v>16</v>
      </c>
      <c r="B37" s="43" t="str">
        <f>ITEC200C!B23</f>
        <v>PETINGLAY  .</v>
      </c>
      <c r="C37" s="84">
        <f>REGISTRATION!B26</f>
        <v>0</v>
      </c>
      <c r="D37" s="45" t="str">
        <f>ITEC200A!U23</f>
        <v>S</v>
      </c>
      <c r="E37" s="46" t="str">
        <f t="shared" si="0"/>
        <v>1</v>
      </c>
      <c r="F37" s="47" t="str">
        <f t="shared" si="1"/>
        <v>PASSED</v>
      </c>
    </row>
    <row r="38" spans="1:6" ht="18" x14ac:dyDescent="0.25">
      <c r="A38" s="42">
        <v>17</v>
      </c>
      <c r="B38" s="43" t="str">
        <f>ITEC200C!B24</f>
        <v>ORTEGA  .</v>
      </c>
      <c r="C38" s="84">
        <f>REGISTRATION!B27</f>
        <v>0</v>
      </c>
      <c r="D38" s="45">
        <f>ITEC200A!U24</f>
        <v>0</v>
      </c>
      <c r="E38" s="46" t="str">
        <f t="shared" si="0"/>
        <v>0</v>
      </c>
      <c r="F38" s="47" t="str">
        <f t="shared" si="1"/>
        <v>Unsatisfactory</v>
      </c>
    </row>
    <row r="39" spans="1:6" ht="18" x14ac:dyDescent="0.25">
      <c r="A39" s="42">
        <v>18</v>
      </c>
      <c r="B39" s="43" t="str">
        <f>ITEC200C!B25</f>
        <v>ONG  .</v>
      </c>
      <c r="C39" s="84">
        <f>REGISTRATION!B28</f>
        <v>0</v>
      </c>
      <c r="D39" s="45">
        <f>ITEC200A!U25</f>
        <v>0</v>
      </c>
      <c r="E39" s="46" t="str">
        <f t="shared" si="0"/>
        <v>0</v>
      </c>
      <c r="F39" s="47" t="str">
        <f t="shared" si="1"/>
        <v>Unsatisfactory</v>
      </c>
    </row>
    <row r="40" spans="1:6" ht="18" x14ac:dyDescent="0.25">
      <c r="A40" s="42">
        <v>19</v>
      </c>
      <c r="B40" s="43" t="str">
        <f>ITEC200C!B26</f>
        <v>SANTOS  .</v>
      </c>
      <c r="C40" s="84">
        <f>REGISTRATION!B29</f>
        <v>0</v>
      </c>
      <c r="D40" s="45" t="str">
        <f>ITEC200A!U26</f>
        <v>FAILED</v>
      </c>
      <c r="E40" s="46" t="str">
        <f t="shared" ref="E40:E48" si="2">IF(D40="S","1","0")</f>
        <v>0</v>
      </c>
      <c r="F40" s="47" t="str">
        <f t="shared" ref="F40:F48" si="3">IF(D40="S","PASSED","Unsatisfactory")</f>
        <v>Unsatisfactory</v>
      </c>
    </row>
    <row r="41" spans="1:6" ht="18" x14ac:dyDescent="0.25">
      <c r="A41" s="42">
        <v>20</v>
      </c>
      <c r="B41" s="43" t="str">
        <f>ITEC200C!B27</f>
        <v>ATIENZA  .</v>
      </c>
      <c r="C41" s="84">
        <f>REGISTRATION!B30</f>
        <v>0</v>
      </c>
      <c r="D41" s="45" t="str">
        <f>ITEC200A!U27</f>
        <v>FAILED</v>
      </c>
      <c r="E41" s="46" t="str">
        <f t="shared" si="2"/>
        <v>0</v>
      </c>
      <c r="F41" s="47" t="str">
        <f t="shared" si="3"/>
        <v>Unsatisfactory</v>
      </c>
    </row>
    <row r="42" spans="1:6" ht="18" x14ac:dyDescent="0.25">
      <c r="A42" s="42">
        <v>21</v>
      </c>
      <c r="B42" s="43" t="str">
        <f>ITEC200C!B28</f>
        <v>ALGARA  .</v>
      </c>
      <c r="C42" s="84">
        <f>REGISTRATION!B31</f>
        <v>0</v>
      </c>
      <c r="D42" s="45" t="str">
        <f>ITEC200A!U28</f>
        <v>FAILED</v>
      </c>
      <c r="E42" s="46" t="str">
        <f t="shared" si="2"/>
        <v>0</v>
      </c>
      <c r="F42" s="47" t="str">
        <f t="shared" si="3"/>
        <v>Unsatisfactory</v>
      </c>
    </row>
    <row r="43" spans="1:6" ht="18" x14ac:dyDescent="0.25">
      <c r="A43" s="42">
        <v>22</v>
      </c>
      <c r="B43" s="43" t="str">
        <f>ITEC200C!B29</f>
        <v>MIRASOL  .</v>
      </c>
      <c r="C43" s="84">
        <f>REGISTRATION!B32</f>
        <v>0</v>
      </c>
      <c r="D43" s="45" t="str">
        <f>ITEC200A!U29</f>
        <v>FAILED</v>
      </c>
      <c r="E43" s="46" t="str">
        <f t="shared" si="2"/>
        <v>0</v>
      </c>
      <c r="F43" s="47" t="str">
        <f t="shared" si="3"/>
        <v>Unsatisfactory</v>
      </c>
    </row>
    <row r="44" spans="1:6" ht="18" x14ac:dyDescent="0.25">
      <c r="A44" s="42">
        <v>23</v>
      </c>
      <c r="B44" s="43" t="str">
        <f>ITEC200C!B30</f>
        <v xml:space="preserve">  .</v>
      </c>
      <c r="C44" s="84">
        <f>REGISTRATION!B33</f>
        <v>0</v>
      </c>
      <c r="D44" s="45" t="str">
        <f>ITEC200A!U30</f>
        <v>FAILED</v>
      </c>
      <c r="E44" s="46" t="str">
        <f t="shared" si="2"/>
        <v>0</v>
      </c>
      <c r="F44" s="47" t="str">
        <f t="shared" si="3"/>
        <v>Unsatisfactory</v>
      </c>
    </row>
    <row r="45" spans="1:6" ht="18" x14ac:dyDescent="0.25">
      <c r="A45" s="42">
        <v>24</v>
      </c>
      <c r="B45" s="43" t="str">
        <f>ITEC200C!B31</f>
        <v xml:space="preserve">  .</v>
      </c>
      <c r="C45" s="84">
        <f>REGISTRATION!B34</f>
        <v>0</v>
      </c>
      <c r="D45" s="45" t="str">
        <f>ITEC200A!U31</f>
        <v>FAILED</v>
      </c>
      <c r="E45" s="46" t="str">
        <f t="shared" si="2"/>
        <v>0</v>
      </c>
      <c r="F45" s="47" t="str">
        <f t="shared" si="3"/>
        <v>Unsatisfactory</v>
      </c>
    </row>
    <row r="46" spans="1:6" ht="18" x14ac:dyDescent="0.25">
      <c r="A46" s="42">
        <v>25</v>
      </c>
      <c r="B46" s="43" t="str">
        <f>ITEC200C!B32</f>
        <v xml:space="preserve">  .</v>
      </c>
      <c r="C46" s="84">
        <f>REGISTRATION!B35</f>
        <v>0</v>
      </c>
      <c r="D46" s="45" t="str">
        <f>ITEC200A!U32</f>
        <v>FAILED</v>
      </c>
      <c r="E46" s="46" t="str">
        <f t="shared" si="2"/>
        <v>0</v>
      </c>
      <c r="F46" s="47" t="str">
        <f t="shared" si="3"/>
        <v>Unsatisfactory</v>
      </c>
    </row>
    <row r="47" spans="1:6" ht="18" x14ac:dyDescent="0.25">
      <c r="A47" s="42">
        <v>26</v>
      </c>
      <c r="B47" s="43">
        <f>ITEC200C!B33</f>
        <v>0</v>
      </c>
      <c r="C47" s="84">
        <f>REGISTRATION!B36</f>
        <v>0</v>
      </c>
      <c r="D47" s="45" t="str">
        <f>ITEC200A!U33</f>
        <v>FAILED</v>
      </c>
      <c r="E47" s="46" t="str">
        <f t="shared" si="2"/>
        <v>0</v>
      </c>
      <c r="F47" s="47" t="str">
        <f t="shared" si="3"/>
        <v>Unsatisfactory</v>
      </c>
    </row>
    <row r="48" spans="1:6" ht="18.75" thickBot="1" x14ac:dyDescent="0.3">
      <c r="A48" s="42">
        <v>27</v>
      </c>
      <c r="B48" s="43">
        <f>ITEC200C!B34</f>
        <v>0</v>
      </c>
      <c r="C48" s="84">
        <f>REGISTRATION!B37</f>
        <v>0</v>
      </c>
      <c r="D48" s="45" t="str">
        <f>ITEC200A!U34</f>
        <v>FAILED</v>
      </c>
      <c r="E48" s="46" t="str">
        <f t="shared" si="2"/>
        <v>0</v>
      </c>
      <c r="F48" s="47" t="str">
        <f t="shared" si="3"/>
        <v>Unsatisfactory</v>
      </c>
    </row>
    <row r="49" spans="1:6" ht="15.75" customHeight="1" thickBot="1" x14ac:dyDescent="0.3">
      <c r="A49" s="169" t="s">
        <v>58</v>
      </c>
      <c r="B49" s="170"/>
      <c r="C49" s="170"/>
      <c r="D49" s="170"/>
      <c r="E49" s="170"/>
      <c r="F49" s="171"/>
    </row>
    <row r="50" spans="1:6" ht="15.75" x14ac:dyDescent="0.25">
      <c r="A50" s="39"/>
      <c r="B50" s="48"/>
      <c r="C50" s="48"/>
      <c r="D50" s="39"/>
      <c r="E50" s="39"/>
      <c r="F50" s="39"/>
    </row>
    <row r="51" spans="1:6" ht="15.75" x14ac:dyDescent="0.25">
      <c r="A51" s="39"/>
      <c r="B51" s="48"/>
      <c r="C51" s="48"/>
      <c r="D51" s="39"/>
      <c r="E51" s="39"/>
      <c r="F51" s="39"/>
    </row>
    <row r="52" spans="1:6" x14ac:dyDescent="0.25">
      <c r="A52" s="37"/>
      <c r="B52" s="37"/>
      <c r="C52" s="37"/>
      <c r="D52" s="37"/>
      <c r="E52" s="37"/>
      <c r="F52" s="37"/>
    </row>
    <row r="53" spans="1:6" ht="16.5" thickBot="1" x14ac:dyDescent="0.3">
      <c r="A53" s="37"/>
      <c r="B53" s="76" t="s">
        <v>59</v>
      </c>
      <c r="C53" s="37"/>
      <c r="D53" s="37"/>
      <c r="E53" s="172">
        <f ca="1">NOW()</f>
        <v>43248.622453819444</v>
      </c>
      <c r="F53" s="172"/>
    </row>
    <row r="54" spans="1:6" ht="15.75" x14ac:dyDescent="0.25">
      <c r="A54" s="37"/>
      <c r="B54" s="48" t="str">
        <f>REGISTRATION!P14</f>
        <v>GIMEL C. CONTILLO</v>
      </c>
      <c r="C54" s="76"/>
      <c r="D54" s="76"/>
      <c r="E54" s="151" t="s">
        <v>60</v>
      </c>
      <c r="F54" s="151"/>
    </row>
    <row r="55" spans="1:6" x14ac:dyDescent="0.25">
      <c r="A55" s="37"/>
      <c r="B55" s="75" t="s">
        <v>84</v>
      </c>
      <c r="C55" s="75"/>
      <c r="D55" s="75"/>
      <c r="E55" s="37"/>
      <c r="F55" s="37"/>
    </row>
    <row r="56" spans="1:6" x14ac:dyDescent="0.25">
      <c r="A56" s="37"/>
      <c r="B56" s="75"/>
      <c r="C56" s="75"/>
      <c r="D56" s="75"/>
      <c r="E56" s="151"/>
      <c r="F56" s="151"/>
    </row>
    <row r="57" spans="1:6" x14ac:dyDescent="0.25">
      <c r="A57" s="37"/>
      <c r="B57" s="37"/>
      <c r="C57" s="37"/>
      <c r="D57" s="37"/>
      <c r="E57" s="37"/>
      <c r="F57" s="37"/>
    </row>
    <row r="58" spans="1:6" x14ac:dyDescent="0.25">
      <c r="A58" s="37"/>
      <c r="B58" s="37"/>
      <c r="C58" s="37"/>
      <c r="D58" s="37"/>
      <c r="E58" s="37"/>
      <c r="F58" s="51"/>
    </row>
    <row r="59" spans="1:6" x14ac:dyDescent="0.25">
      <c r="A59" s="37"/>
      <c r="B59" s="37"/>
      <c r="C59" s="37"/>
      <c r="D59" s="37"/>
      <c r="E59" s="37"/>
      <c r="F59" s="51"/>
    </row>
    <row r="60" spans="1:6" x14ac:dyDescent="0.25">
      <c r="A60" s="37"/>
      <c r="B60" s="37"/>
      <c r="C60" s="37"/>
      <c r="D60" s="37"/>
      <c r="E60" s="37"/>
      <c r="F60" s="51"/>
    </row>
    <row r="61" spans="1:6" x14ac:dyDescent="0.25">
      <c r="A61" s="37"/>
      <c r="B61" s="37"/>
      <c r="C61" s="37"/>
      <c r="D61" s="37"/>
      <c r="E61" s="37"/>
      <c r="F61" s="51"/>
    </row>
    <row r="62" spans="1:6" x14ac:dyDescent="0.25">
      <c r="A62" s="37"/>
      <c r="B62" s="37"/>
      <c r="C62" s="37"/>
      <c r="D62" s="37"/>
      <c r="E62" s="37"/>
      <c r="F62" s="51"/>
    </row>
    <row r="63" spans="1:6" x14ac:dyDescent="0.25">
      <c r="A63" s="37"/>
      <c r="B63" s="37"/>
      <c r="C63" s="37"/>
      <c r="D63" s="37"/>
      <c r="E63" s="37"/>
      <c r="F63" s="51"/>
    </row>
    <row r="64" spans="1:6" x14ac:dyDescent="0.25">
      <c r="A64" s="37"/>
      <c r="B64" s="37"/>
      <c r="C64" s="37"/>
      <c r="D64" s="37"/>
      <c r="E64" s="37"/>
      <c r="F64" s="51"/>
    </row>
    <row r="65" spans="1:7" x14ac:dyDescent="0.25">
      <c r="A65" s="37"/>
      <c r="B65" s="55"/>
      <c r="C65" s="55"/>
      <c r="D65" s="55"/>
      <c r="E65" s="55"/>
      <c r="F65" s="55"/>
      <c r="G65" s="55"/>
    </row>
    <row r="66" spans="1:7" x14ac:dyDescent="0.25">
      <c r="A66" s="37"/>
      <c r="B66" s="37"/>
      <c r="C66" s="37"/>
      <c r="D66" s="37"/>
      <c r="E66" s="37"/>
      <c r="F66" s="37"/>
    </row>
    <row r="67" spans="1:7" x14ac:dyDescent="0.25">
      <c r="A67" s="37"/>
      <c r="B67" s="37"/>
      <c r="C67" s="37"/>
      <c r="D67" s="37"/>
      <c r="E67" s="37"/>
      <c r="F67" s="37"/>
    </row>
    <row r="68" spans="1:7" ht="15.75" x14ac:dyDescent="0.25">
      <c r="A68" s="37"/>
      <c r="B68" s="76"/>
      <c r="C68" s="76"/>
      <c r="D68" s="37"/>
      <c r="E68" s="52"/>
      <c r="F68" s="37"/>
    </row>
    <row r="69" spans="1:7" x14ac:dyDescent="0.25">
      <c r="A69" s="37"/>
      <c r="B69" s="75"/>
      <c r="C69" s="75"/>
      <c r="D69" s="37"/>
      <c r="E69" s="37"/>
      <c r="F69" s="37"/>
    </row>
    <row r="70" spans="1:7" x14ac:dyDescent="0.25">
      <c r="A70" s="37"/>
      <c r="B70" s="75"/>
      <c r="C70" s="75"/>
      <c r="D70" s="37"/>
      <c r="E70" s="37"/>
      <c r="F70" s="37"/>
    </row>
    <row r="71" spans="1:7" ht="15.75" x14ac:dyDescent="0.25">
      <c r="A71" s="157" t="s">
        <v>74</v>
      </c>
      <c r="B71" s="157"/>
      <c r="C71" s="157"/>
      <c r="D71" s="157"/>
      <c r="E71" s="157"/>
      <c r="F71" s="157"/>
    </row>
    <row r="72" spans="1:7" ht="15.75" thickBot="1" x14ac:dyDescent="0.3">
      <c r="A72" s="37"/>
      <c r="B72" s="37"/>
      <c r="C72" s="37"/>
      <c r="D72" s="37"/>
      <c r="E72" s="37"/>
      <c r="F72" s="37"/>
    </row>
    <row r="73" spans="1:7" ht="16.5" thickBot="1" x14ac:dyDescent="0.3">
      <c r="A73" s="37"/>
      <c r="B73" s="77" t="s">
        <v>75</v>
      </c>
      <c r="C73" s="173" t="s">
        <v>76</v>
      </c>
      <c r="D73" s="174"/>
      <c r="E73" s="175" t="s">
        <v>77</v>
      </c>
      <c r="F73" s="174"/>
    </row>
    <row r="74" spans="1:7" x14ac:dyDescent="0.25">
      <c r="A74" s="37"/>
      <c r="B74" s="56" t="s">
        <v>88</v>
      </c>
      <c r="C74" s="176">
        <f>COUNTIF($D$22:$D$39,"=S")</f>
        <v>16</v>
      </c>
      <c r="D74" s="177"/>
      <c r="E74" s="178">
        <f>(C74/$C$78)*100</f>
        <v>100</v>
      </c>
      <c r="F74" s="179"/>
    </row>
    <row r="75" spans="1:7" x14ac:dyDescent="0.25">
      <c r="A75" s="37"/>
      <c r="B75" s="57" t="s">
        <v>89</v>
      </c>
      <c r="C75" s="180">
        <f>COUNTIF($D$22:$D$39,"=US")</f>
        <v>0</v>
      </c>
      <c r="D75" s="181"/>
      <c r="E75" s="182">
        <f>(C75/$C$78)*100</f>
        <v>0</v>
      </c>
      <c r="F75" s="183"/>
    </row>
    <row r="76" spans="1:7" x14ac:dyDescent="0.25">
      <c r="A76" s="37"/>
      <c r="B76" s="57" t="s">
        <v>65</v>
      </c>
      <c r="C76" s="184">
        <f>COUNTIF($D$22:$D$39,"=INC")</f>
        <v>0</v>
      </c>
      <c r="D76" s="185"/>
      <c r="E76" s="182">
        <f>(C76/$C$78)*100</f>
        <v>0</v>
      </c>
      <c r="F76" s="183"/>
    </row>
    <row r="77" spans="1:7" x14ac:dyDescent="0.25">
      <c r="A77" s="37"/>
      <c r="B77" s="57" t="s">
        <v>66</v>
      </c>
      <c r="C77" s="184">
        <v>0</v>
      </c>
      <c r="D77" s="185"/>
      <c r="E77" s="182">
        <f>(C77/$C$78)*100</f>
        <v>0</v>
      </c>
      <c r="F77" s="183"/>
    </row>
    <row r="78" spans="1:7" ht="16.5" thickBot="1" x14ac:dyDescent="0.3">
      <c r="A78" s="37"/>
      <c r="B78" s="58" t="s">
        <v>67</v>
      </c>
      <c r="C78" s="186">
        <f>SUM(C74:D77)</f>
        <v>16</v>
      </c>
      <c r="D78" s="187"/>
      <c r="E78" s="188">
        <f>SUM(E74:F77)</f>
        <v>100</v>
      </c>
      <c r="F78" s="189"/>
    </row>
    <row r="79" spans="1:7" x14ac:dyDescent="0.25">
      <c r="A79" s="37"/>
      <c r="B79" s="37"/>
      <c r="C79" s="37"/>
      <c r="D79" s="37"/>
      <c r="E79" s="37"/>
      <c r="F79" s="37"/>
    </row>
    <row r="80" spans="1:7" x14ac:dyDescent="0.25">
      <c r="A80" s="37"/>
      <c r="B80" s="37"/>
      <c r="C80" s="37"/>
      <c r="D80" s="37"/>
      <c r="E80" s="37"/>
      <c r="F80" s="37"/>
    </row>
    <row r="81" spans="1:6" x14ac:dyDescent="0.25">
      <c r="A81" s="37"/>
      <c r="B81" s="37"/>
      <c r="C81" s="37"/>
      <c r="D81" s="37"/>
      <c r="E81" s="37"/>
      <c r="F81" s="37"/>
    </row>
    <row r="82" spans="1:6" ht="15" customHeight="1" x14ac:dyDescent="0.25">
      <c r="A82" s="37"/>
      <c r="B82" s="190" t="s">
        <v>69</v>
      </c>
      <c r="C82" s="190"/>
      <c r="D82" s="190"/>
      <c r="E82" s="190"/>
      <c r="F82" s="190"/>
    </row>
    <row r="83" spans="1:6" x14ac:dyDescent="0.25">
      <c r="A83" s="37"/>
      <c r="B83" s="37"/>
      <c r="C83" s="37"/>
      <c r="D83" s="37"/>
      <c r="E83" s="37"/>
      <c r="F83" s="37"/>
    </row>
    <row r="84" spans="1:6" x14ac:dyDescent="0.25">
      <c r="A84" s="37"/>
      <c r="B84" s="75" t="s">
        <v>70</v>
      </c>
      <c r="C84" s="37"/>
      <c r="D84" s="37"/>
      <c r="E84" s="75" t="s">
        <v>70</v>
      </c>
      <c r="F84" s="37"/>
    </row>
    <row r="85" spans="1:6" ht="15.75" x14ac:dyDescent="0.25">
      <c r="A85" s="37"/>
      <c r="B85" s="76" t="str">
        <f>REGISTRATION!P16</f>
        <v>RENEN PAUL M. VIADO</v>
      </c>
      <c r="C85" s="37"/>
      <c r="D85" s="37"/>
      <c r="E85" s="76" t="str">
        <f>REGISTRATION!P15</f>
        <v>BRYLLE D. SAMSON</v>
      </c>
      <c r="F85" s="37"/>
    </row>
    <row r="86" spans="1:6" x14ac:dyDescent="0.25">
      <c r="A86" s="37"/>
      <c r="B86" s="75" t="s">
        <v>29</v>
      </c>
      <c r="C86" s="37"/>
      <c r="D86" s="37"/>
      <c r="E86" s="75" t="s">
        <v>71</v>
      </c>
      <c r="F86" s="37"/>
    </row>
    <row r="87" spans="1:6" x14ac:dyDescent="0.25">
      <c r="A87" s="37"/>
      <c r="B87" s="37"/>
      <c r="C87" s="37"/>
      <c r="D87" s="37"/>
      <c r="E87" s="37"/>
      <c r="F87" s="37"/>
    </row>
    <row r="88" spans="1:6" x14ac:dyDescent="0.25">
      <c r="A88" s="37"/>
      <c r="B88" s="37"/>
      <c r="C88" s="37"/>
      <c r="D88" s="37"/>
      <c r="E88" s="37"/>
      <c r="F88" s="37"/>
    </row>
    <row r="89" spans="1:6" x14ac:dyDescent="0.25">
      <c r="A89" s="37"/>
      <c r="B89" s="37"/>
      <c r="C89" s="37"/>
      <c r="D89" s="37"/>
      <c r="E89" s="37"/>
      <c r="F89" s="37"/>
    </row>
    <row r="90" spans="1:6" x14ac:dyDescent="0.25">
      <c r="A90" s="37"/>
      <c r="B90" s="37"/>
      <c r="C90" s="37"/>
      <c r="D90" s="37"/>
      <c r="E90" s="37"/>
      <c r="F90" s="37"/>
    </row>
    <row r="91" spans="1:6" ht="15.75" x14ac:dyDescent="0.25">
      <c r="A91" s="37"/>
      <c r="B91" s="190" t="s">
        <v>72</v>
      </c>
      <c r="C91" s="190"/>
      <c r="D91" s="190"/>
      <c r="E91" s="190"/>
      <c r="F91" s="190"/>
    </row>
    <row r="92" spans="1:6" ht="15.75" x14ac:dyDescent="0.25">
      <c r="A92" s="37"/>
      <c r="B92" s="53"/>
      <c r="C92" s="37"/>
      <c r="D92" s="37"/>
      <c r="E92" s="37"/>
      <c r="F92" s="37"/>
    </row>
    <row r="93" spans="1:6" x14ac:dyDescent="0.25">
      <c r="A93" s="37"/>
      <c r="B93" s="151" t="s">
        <v>70</v>
      </c>
      <c r="C93" s="151"/>
      <c r="D93" s="151"/>
      <c r="E93" s="151"/>
      <c r="F93" s="151"/>
    </row>
    <row r="94" spans="1:6" ht="15.75" x14ac:dyDescent="0.25">
      <c r="A94" s="37"/>
      <c r="B94" s="157" t="str">
        <f>REGISTRATION!P17</f>
        <v>AMMIE P. FERRER, Ph.D.</v>
      </c>
      <c r="C94" s="157"/>
      <c r="D94" s="157"/>
      <c r="E94" s="157"/>
      <c r="F94" s="157"/>
    </row>
    <row r="95" spans="1:6" x14ac:dyDescent="0.25">
      <c r="A95" s="37"/>
      <c r="B95" s="151" t="s">
        <v>73</v>
      </c>
      <c r="C95" s="151"/>
      <c r="D95" s="151"/>
      <c r="E95" s="151"/>
      <c r="F95" s="151"/>
    </row>
  </sheetData>
  <mergeCells count="42">
    <mergeCell ref="B82:F82"/>
    <mergeCell ref="B91:F91"/>
    <mergeCell ref="B93:F93"/>
    <mergeCell ref="B94:F94"/>
    <mergeCell ref="B95:F95"/>
    <mergeCell ref="C77:D77"/>
    <mergeCell ref="E77:F77"/>
    <mergeCell ref="C78:D78"/>
    <mergeCell ref="E78:F78"/>
    <mergeCell ref="C76:D76"/>
    <mergeCell ref="E76:F76"/>
    <mergeCell ref="C73:D73"/>
    <mergeCell ref="E73:F73"/>
    <mergeCell ref="C74:D74"/>
    <mergeCell ref="E74:F74"/>
    <mergeCell ref="C75:D75"/>
    <mergeCell ref="E75:F75"/>
    <mergeCell ref="A71:F71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A49:F49"/>
    <mergeCell ref="E53:F53"/>
    <mergeCell ref="E54:F54"/>
    <mergeCell ref="E56:F56"/>
    <mergeCell ref="A3:F3"/>
    <mergeCell ref="A4:F4"/>
    <mergeCell ref="A5:F5"/>
    <mergeCell ref="A6:F6"/>
    <mergeCell ref="A7:F7"/>
    <mergeCell ref="C13:E13"/>
    <mergeCell ref="A8:F8"/>
    <mergeCell ref="A9:F9"/>
    <mergeCell ref="A10:F10"/>
    <mergeCell ref="A11:F11"/>
    <mergeCell ref="A12:F12"/>
  </mergeCells>
  <conditionalFormatting sqref="F22:F48">
    <cfRule type="cellIs" dxfId="6" priority="1" operator="equal">
      <formula>"FAILED"</formula>
    </cfRule>
  </conditionalFormatting>
  <printOptions horizontalCentered="1"/>
  <pageMargins left="0.7" right="0.7" top="0.75" bottom="0.75" header="0.3" footer="0.3"/>
  <pageSetup paperSize="256" scale="92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2:U115"/>
  <sheetViews>
    <sheetView workbookViewId="0">
      <selection activeCell="O117" sqref="O117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0" width="9.140625" hidden="1" customWidth="1"/>
    <col min="21" max="21" width="9.140625" customWidth="1"/>
  </cols>
  <sheetData>
    <row r="2" spans="1:21" x14ac:dyDescent="0.25">
      <c r="A2" s="132" t="str">
        <f>UPPER(CONCATENATE("GRADING SHEET A.Y."," ",REGISTRATION!P12))</f>
        <v>GRADING SHEET A.Y. 2017-2018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</row>
    <row r="4" spans="1:21" ht="15.75" thickBot="1" x14ac:dyDescent="0.3"/>
    <row r="5" spans="1:21" ht="15" customHeight="1" x14ac:dyDescent="0.25">
      <c r="A5" s="133" t="s">
        <v>13</v>
      </c>
      <c r="B5" s="21" t="s">
        <v>38</v>
      </c>
      <c r="C5" s="136" t="s">
        <v>39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7" t="s">
        <v>31</v>
      </c>
      <c r="S5" s="138"/>
      <c r="T5" s="73"/>
      <c r="U5" s="141" t="s">
        <v>40</v>
      </c>
    </row>
    <row r="6" spans="1:21" x14ac:dyDescent="0.25">
      <c r="A6" s="134"/>
      <c r="B6" s="144" t="s">
        <v>41</v>
      </c>
      <c r="C6" s="74" t="s">
        <v>45</v>
      </c>
      <c r="D6" s="74" t="s">
        <v>78</v>
      </c>
      <c r="E6" s="74" t="s">
        <v>21</v>
      </c>
      <c r="F6" s="74" t="s">
        <v>33</v>
      </c>
      <c r="G6" s="74" t="s">
        <v>34</v>
      </c>
      <c r="H6" s="146" t="s">
        <v>42</v>
      </c>
      <c r="I6" s="146"/>
      <c r="J6" s="74" t="s">
        <v>80</v>
      </c>
      <c r="K6" s="74"/>
      <c r="L6" s="74" t="s">
        <v>81</v>
      </c>
      <c r="M6" s="74"/>
      <c r="N6" s="74" t="s">
        <v>82</v>
      </c>
      <c r="P6" s="146" t="s">
        <v>43</v>
      </c>
      <c r="Q6" s="146"/>
      <c r="R6" s="139"/>
      <c r="S6" s="140"/>
      <c r="T6" s="67"/>
      <c r="U6" s="142"/>
    </row>
    <row r="7" spans="1:21" ht="51.75" thickBot="1" x14ac:dyDescent="0.3">
      <c r="A7" s="135"/>
      <c r="B7" s="145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44</v>
      </c>
      <c r="I7" s="25" t="s">
        <v>32</v>
      </c>
      <c r="J7" s="65">
        <v>100</v>
      </c>
      <c r="K7" s="71" t="s">
        <v>35</v>
      </c>
      <c r="L7" s="65">
        <v>100</v>
      </c>
      <c r="M7" s="71" t="s">
        <v>35</v>
      </c>
      <c r="N7" s="65">
        <v>100</v>
      </c>
      <c r="O7" s="71" t="s">
        <v>35</v>
      </c>
      <c r="P7" s="24" t="s">
        <v>44</v>
      </c>
      <c r="Q7" s="25" t="s">
        <v>32</v>
      </c>
      <c r="R7" s="26" t="s">
        <v>44</v>
      </c>
      <c r="S7" s="26" t="s">
        <v>32</v>
      </c>
      <c r="T7" s="68"/>
      <c r="U7" s="143"/>
    </row>
    <row r="8" spans="1:21" x14ac:dyDescent="0.25">
      <c r="A8" s="27">
        <v>1</v>
      </c>
      <c r="B8" s="28" t="str">
        <f>UPPER((CONCATENATE(REGISTRATION!C11," ",REGISTRATION!D11," ",REGISTRATION!E11,".")))</f>
        <v>APUYA PRINCESS DAVP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/>
      <c r="K8" s="72">
        <f>(J8/100)*100</f>
        <v>0</v>
      </c>
      <c r="L8" s="82"/>
      <c r="M8" s="72">
        <f>(L8/100)*100</f>
        <v>0</v>
      </c>
      <c r="N8" s="82"/>
      <c r="O8" s="72">
        <f>(N8/100)*100</f>
        <v>0</v>
      </c>
      <c r="P8" s="32">
        <f>(K8+M8+O8)/3</f>
        <v>0</v>
      </c>
      <c r="Q8" s="33">
        <f>VLOOKUP(P8,REGISTRATION!$P$22:$Q$32,2)</f>
        <v>5</v>
      </c>
      <c r="R8" s="32">
        <f>P8</f>
        <v>0</v>
      </c>
      <c r="S8" s="33">
        <f>(K8+M8+O8)/3</f>
        <v>0</v>
      </c>
      <c r="T8" s="36" t="str">
        <f>IF(R8&gt;69,"PASSED","FAILED")</f>
        <v>FAILED</v>
      </c>
      <c r="U8" s="70" t="str">
        <f>IF(T8="PASSED","S","US")</f>
        <v>US</v>
      </c>
    </row>
    <row r="9" spans="1:21" x14ac:dyDescent="0.25">
      <c r="A9" s="27">
        <v>2</v>
      </c>
      <c r="B9" s="28" t="str">
        <f>UPPER((CONCATENATE(REGISTRATION!C12," ",REGISTRATION!D12," ",REGISTRATION!E12,".")))</f>
        <v>UNITO CLIFFORD KARL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/>
      <c r="K9" s="72">
        <f t="shared" ref="K9:K72" si="0">(J9/100)*100</f>
        <v>0</v>
      </c>
      <c r="L9" s="82"/>
      <c r="M9" s="72">
        <f t="shared" ref="M9:M72" si="1">(L9/100)*100</f>
        <v>0</v>
      </c>
      <c r="N9" s="82"/>
      <c r="O9" s="72">
        <f t="shared" ref="O9:O72" si="2">(N9/100)*100</f>
        <v>0</v>
      </c>
      <c r="P9" s="35">
        <f>(K9+M9+O9)/3</f>
        <v>0</v>
      </c>
      <c r="Q9" s="33">
        <f>VLOOKUP(P9,REGISTRATION!$P$22:$Q$32,2)</f>
        <v>5</v>
      </c>
      <c r="R9" s="35">
        <f t="shared" ref="R9:R69" si="3">P9</f>
        <v>0</v>
      </c>
      <c r="S9" s="33">
        <f t="shared" ref="S9:S28" si="4">(K9+M9+O9)/3</f>
        <v>0</v>
      </c>
      <c r="T9" s="36" t="str">
        <f t="shared" ref="T9:T28" si="5">IF(R9&gt;69,"PASSED","FAILED")</f>
        <v>FAILED</v>
      </c>
      <c r="U9" s="70" t="str">
        <f t="shared" ref="U9:U28" si="6">IF(T9="PASSED","S","US")</f>
        <v>US</v>
      </c>
    </row>
    <row r="10" spans="1:21" x14ac:dyDescent="0.25">
      <c r="A10" s="27">
        <v>3</v>
      </c>
      <c r="B10" s="28" t="str">
        <f>UPPER((CONCATENATE(REGISTRATION!C13," ",REGISTRATION!D13," ",REGISTRATION!E13,".")))</f>
        <v>PANES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/>
      <c r="K10" s="72">
        <f t="shared" si="0"/>
        <v>0</v>
      </c>
      <c r="L10" s="82"/>
      <c r="M10" s="72">
        <f t="shared" si="1"/>
        <v>0</v>
      </c>
      <c r="N10" s="82"/>
      <c r="O10" s="72">
        <f t="shared" si="2"/>
        <v>0</v>
      </c>
      <c r="P10" s="35">
        <f t="shared" ref="P10:P68" si="7">(K10+M10+O10)/3</f>
        <v>0</v>
      </c>
      <c r="Q10" s="33">
        <f>VLOOKUP(P10,REGISTRATION!$P$22:$Q$32,2)</f>
        <v>5</v>
      </c>
      <c r="R10" s="35">
        <f t="shared" si="3"/>
        <v>0</v>
      </c>
      <c r="S10" s="33">
        <f t="shared" si="4"/>
        <v>0</v>
      </c>
      <c r="T10" s="36" t="str">
        <f t="shared" si="5"/>
        <v>FAILED</v>
      </c>
      <c r="U10" s="70" t="str">
        <f t="shared" si="6"/>
        <v>US</v>
      </c>
    </row>
    <row r="11" spans="1:21" x14ac:dyDescent="0.25">
      <c r="A11" s="27">
        <v>4</v>
      </c>
      <c r="B11" s="28" t="str">
        <f>UPPER((CONCATENATE(REGISTRATION!C14," ",REGISTRATION!D14," ",REGISTRATION!E14,".")))</f>
        <v>PACANTARA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/>
      <c r="K11" s="72">
        <f t="shared" si="0"/>
        <v>0</v>
      </c>
      <c r="L11" s="82"/>
      <c r="M11" s="72">
        <f t="shared" si="1"/>
        <v>0</v>
      </c>
      <c r="N11" s="82"/>
      <c r="O11" s="72">
        <f t="shared" si="2"/>
        <v>0</v>
      </c>
      <c r="P11" s="35">
        <f t="shared" si="7"/>
        <v>0</v>
      </c>
      <c r="Q11" s="33">
        <f>VLOOKUP(P11,REGISTRATION!$P$22:$Q$32,2)</f>
        <v>5</v>
      </c>
      <c r="R11" s="35">
        <f t="shared" si="3"/>
        <v>0</v>
      </c>
      <c r="S11" s="33">
        <f t="shared" si="4"/>
        <v>0</v>
      </c>
      <c r="T11" s="36" t="str">
        <f t="shared" si="5"/>
        <v>FAILED</v>
      </c>
      <c r="U11" s="70" t="str">
        <f t="shared" si="6"/>
        <v>US</v>
      </c>
    </row>
    <row r="12" spans="1:21" x14ac:dyDescent="0.25">
      <c r="A12" s="27">
        <v>5</v>
      </c>
      <c r="B12" s="28" t="str">
        <f>UPPER((CONCATENATE(REGISTRATION!C15," ",REGISTRATION!D15," ",REGISTRATION!E15,".")))</f>
        <v>DAYRIT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/>
      <c r="K12" s="72">
        <f t="shared" si="0"/>
        <v>0</v>
      </c>
      <c r="L12" s="82"/>
      <c r="M12" s="72">
        <f t="shared" si="1"/>
        <v>0</v>
      </c>
      <c r="N12" s="82"/>
      <c r="O12" s="72">
        <f t="shared" si="2"/>
        <v>0</v>
      </c>
      <c r="P12" s="35">
        <f t="shared" si="7"/>
        <v>0</v>
      </c>
      <c r="Q12" s="33">
        <f>VLOOKUP(P12,REGISTRATION!$P$22:$Q$32,2)</f>
        <v>5</v>
      </c>
      <c r="R12" s="35">
        <f t="shared" si="3"/>
        <v>0</v>
      </c>
      <c r="S12" s="33">
        <f t="shared" si="4"/>
        <v>0</v>
      </c>
      <c r="T12" s="36" t="str">
        <f t="shared" si="5"/>
        <v>FAILED</v>
      </c>
      <c r="U12" s="70" t="str">
        <f t="shared" si="6"/>
        <v>US</v>
      </c>
    </row>
    <row r="13" spans="1:21" x14ac:dyDescent="0.25">
      <c r="A13" s="27">
        <v>6</v>
      </c>
      <c r="B13" s="28" t="str">
        <f>UPPER((CONCATENATE(REGISTRATION!C16," ",REGISTRATION!D16," ",REGISTRATION!E16,".")))</f>
        <v>SAPATUA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/>
      <c r="K13" s="72">
        <f t="shared" si="0"/>
        <v>0</v>
      </c>
      <c r="L13" s="82"/>
      <c r="M13" s="72">
        <f t="shared" si="1"/>
        <v>0</v>
      </c>
      <c r="N13" s="82"/>
      <c r="O13" s="72">
        <f t="shared" si="2"/>
        <v>0</v>
      </c>
      <c r="P13" s="35">
        <f t="shared" si="7"/>
        <v>0</v>
      </c>
      <c r="Q13" s="33">
        <f>VLOOKUP(P13,REGISTRATION!$P$22:$Q$32,2)</f>
        <v>5</v>
      </c>
      <c r="R13" s="35">
        <f t="shared" si="3"/>
        <v>0</v>
      </c>
      <c r="S13" s="33">
        <f t="shared" si="4"/>
        <v>0</v>
      </c>
      <c r="T13" s="36" t="str">
        <f t="shared" si="5"/>
        <v>FAILED</v>
      </c>
      <c r="U13" s="70" t="str">
        <f t="shared" si="6"/>
        <v>US</v>
      </c>
    </row>
    <row r="14" spans="1:21" x14ac:dyDescent="0.25">
      <c r="A14" s="27">
        <v>7</v>
      </c>
      <c r="B14" s="28" t="str">
        <f>UPPER((CONCATENATE(REGISTRATION!C17," ",REGISTRATION!D17," ",REGISTRATION!E17,".")))</f>
        <v>ANCIRO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/>
      <c r="K14" s="72">
        <f t="shared" si="0"/>
        <v>0</v>
      </c>
      <c r="L14" s="82"/>
      <c r="M14" s="72">
        <f t="shared" si="1"/>
        <v>0</v>
      </c>
      <c r="N14" s="82"/>
      <c r="O14" s="72">
        <f t="shared" si="2"/>
        <v>0</v>
      </c>
      <c r="P14" s="35">
        <f t="shared" si="7"/>
        <v>0</v>
      </c>
      <c r="Q14" s="33">
        <f>VLOOKUP(P14,REGISTRATION!$P$22:$Q$32,2)</f>
        <v>5</v>
      </c>
      <c r="R14" s="35">
        <f t="shared" si="3"/>
        <v>0</v>
      </c>
      <c r="S14" s="33">
        <f t="shared" si="4"/>
        <v>0</v>
      </c>
      <c r="T14" s="36" t="str">
        <f t="shared" si="5"/>
        <v>FAILED</v>
      </c>
      <c r="U14" s="70" t="str">
        <f t="shared" si="6"/>
        <v>US</v>
      </c>
    </row>
    <row r="15" spans="1:21" x14ac:dyDescent="0.25">
      <c r="A15" s="27">
        <v>8</v>
      </c>
      <c r="B15" s="28" t="str">
        <f>UPPER((CONCATENATE(REGISTRATION!C18," ",REGISTRATION!D18," ",REGISTRATION!E18,".")))</f>
        <v>MONSERRATA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/>
      <c r="K15" s="72">
        <f t="shared" si="0"/>
        <v>0</v>
      </c>
      <c r="L15" s="82"/>
      <c r="M15" s="72">
        <f t="shared" si="1"/>
        <v>0</v>
      </c>
      <c r="N15" s="82"/>
      <c r="O15" s="72">
        <f t="shared" si="2"/>
        <v>0</v>
      </c>
      <c r="P15" s="35">
        <f t="shared" si="7"/>
        <v>0</v>
      </c>
      <c r="Q15" s="33">
        <f>VLOOKUP(P15,REGISTRATION!$P$22:$Q$32,2)</f>
        <v>5</v>
      </c>
      <c r="R15" s="35">
        <f t="shared" si="3"/>
        <v>0</v>
      </c>
      <c r="S15" s="33">
        <f t="shared" si="4"/>
        <v>0</v>
      </c>
      <c r="T15" s="36" t="str">
        <f t="shared" si="5"/>
        <v>FAILED</v>
      </c>
      <c r="U15" s="70" t="str">
        <f t="shared" si="6"/>
        <v>US</v>
      </c>
    </row>
    <row r="16" spans="1:21" x14ac:dyDescent="0.25">
      <c r="A16" s="27">
        <v>9</v>
      </c>
      <c r="B16" s="28" t="str">
        <f>UPPER((CONCATENATE(REGISTRATION!C19," ",REGISTRATION!D19," ",REGISTRATION!E19,".")))</f>
        <v>CARLOS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/>
      <c r="K16" s="72">
        <f t="shared" si="0"/>
        <v>0</v>
      </c>
      <c r="L16" s="82"/>
      <c r="M16" s="72">
        <f t="shared" si="1"/>
        <v>0</v>
      </c>
      <c r="N16" s="82"/>
      <c r="O16" s="72">
        <f t="shared" si="2"/>
        <v>0</v>
      </c>
      <c r="P16" s="35">
        <f t="shared" si="7"/>
        <v>0</v>
      </c>
      <c r="Q16" s="33">
        <f>VLOOKUP(P16,REGISTRATION!$P$22:$Q$32,2)</f>
        <v>5</v>
      </c>
      <c r="R16" s="35">
        <f t="shared" si="3"/>
        <v>0</v>
      </c>
      <c r="S16" s="33">
        <f t="shared" si="4"/>
        <v>0</v>
      </c>
      <c r="T16" s="36" t="str">
        <f t="shared" si="5"/>
        <v>FAILED</v>
      </c>
      <c r="U16" s="70" t="str">
        <f t="shared" si="6"/>
        <v>US</v>
      </c>
    </row>
    <row r="17" spans="1:21" x14ac:dyDescent="0.25">
      <c r="A17" s="27">
        <v>10</v>
      </c>
      <c r="B17" s="28" t="str">
        <f>UPPER((CONCATENATE(REGISTRATION!C20," ",REGISTRATION!D20," ",REGISTRATION!E20,".")))</f>
        <v>PARANGIPANG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/>
      <c r="K17" s="72">
        <f t="shared" si="0"/>
        <v>0</v>
      </c>
      <c r="L17" s="82"/>
      <c r="M17" s="72">
        <f t="shared" si="1"/>
        <v>0</v>
      </c>
      <c r="N17" s="82"/>
      <c r="O17" s="72">
        <f t="shared" si="2"/>
        <v>0</v>
      </c>
      <c r="P17" s="35">
        <f t="shared" si="7"/>
        <v>0</v>
      </c>
      <c r="Q17" s="33">
        <f>VLOOKUP(P17,REGISTRATION!$P$22:$Q$32,2)</f>
        <v>5</v>
      </c>
      <c r="R17" s="35">
        <f t="shared" si="3"/>
        <v>0</v>
      </c>
      <c r="S17" s="33">
        <f t="shared" si="4"/>
        <v>0</v>
      </c>
      <c r="T17" s="36" t="str">
        <f t="shared" si="5"/>
        <v>FAILED</v>
      </c>
      <c r="U17" s="70" t="str">
        <f t="shared" si="6"/>
        <v>US</v>
      </c>
    </row>
    <row r="18" spans="1:21" hidden="1" x14ac:dyDescent="0.25">
      <c r="A18" s="27">
        <v>11</v>
      </c>
      <c r="B18" s="28" t="str">
        <f>UPPER((CONCATENATE(REGISTRATION!C21," ",REGISTRATION!D21," ",REGISTRATION!E21,".")))</f>
        <v>PEÑARANDA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/>
      <c r="K18" s="72">
        <f t="shared" si="0"/>
        <v>0</v>
      </c>
      <c r="L18" s="30"/>
      <c r="M18" s="72">
        <f t="shared" si="1"/>
        <v>0</v>
      </c>
      <c r="N18" s="30"/>
      <c r="O18" s="72">
        <f t="shared" si="2"/>
        <v>0</v>
      </c>
      <c r="P18" s="35">
        <f t="shared" si="7"/>
        <v>0</v>
      </c>
      <c r="Q18" s="33">
        <f>VLOOKUP(P18,REGISTRATION!$P$22:$Q$32,2)</f>
        <v>5</v>
      </c>
      <c r="R18" s="35">
        <f t="shared" si="3"/>
        <v>0</v>
      </c>
      <c r="S18" s="33">
        <f t="shared" si="4"/>
        <v>0</v>
      </c>
      <c r="T18" s="36" t="str">
        <f t="shared" si="5"/>
        <v>FAILED</v>
      </c>
      <c r="U18" s="70" t="str">
        <f t="shared" si="6"/>
        <v>US</v>
      </c>
    </row>
    <row r="19" spans="1:21" hidden="1" x14ac:dyDescent="0.25">
      <c r="A19" s="27">
        <v>12</v>
      </c>
      <c r="B19" s="28" t="str">
        <f>UPPER((CONCATENATE(REGISTRATION!C22," ",REGISTRATION!D22," ",REGISTRATION!E22,".")))</f>
        <v>GALLAZA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/>
      <c r="K19" s="72">
        <f t="shared" si="0"/>
        <v>0</v>
      </c>
      <c r="L19" s="30"/>
      <c r="M19" s="72">
        <f t="shared" si="1"/>
        <v>0</v>
      </c>
      <c r="N19" s="30"/>
      <c r="O19" s="72">
        <f t="shared" si="2"/>
        <v>0</v>
      </c>
      <c r="P19" s="35">
        <f t="shared" si="7"/>
        <v>0</v>
      </c>
      <c r="Q19" s="33">
        <f>VLOOKUP(P19,REGISTRATION!$P$22:$Q$32,2)</f>
        <v>5</v>
      </c>
      <c r="R19" s="35">
        <f t="shared" si="3"/>
        <v>0</v>
      </c>
      <c r="S19" s="33">
        <f t="shared" si="4"/>
        <v>0</v>
      </c>
      <c r="T19" s="36" t="str">
        <f t="shared" si="5"/>
        <v>FAILED</v>
      </c>
      <c r="U19" s="70" t="str">
        <f t="shared" si="6"/>
        <v>US</v>
      </c>
    </row>
    <row r="20" spans="1:21" hidden="1" x14ac:dyDescent="0.25">
      <c r="A20" s="27">
        <v>13</v>
      </c>
      <c r="B20" s="28" t="str">
        <f>UPPER((CONCATENATE(REGISTRATION!C23," ",REGISTRATION!D23," ",REGISTRATION!E23,".")))</f>
        <v>BENCITO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/>
      <c r="K20" s="72">
        <f t="shared" si="0"/>
        <v>0</v>
      </c>
      <c r="L20" s="30"/>
      <c r="M20" s="72">
        <f t="shared" si="1"/>
        <v>0</v>
      </c>
      <c r="N20" s="30"/>
      <c r="O20" s="72">
        <f t="shared" si="2"/>
        <v>0</v>
      </c>
      <c r="P20" s="35">
        <f t="shared" si="7"/>
        <v>0</v>
      </c>
      <c r="Q20" s="33">
        <f>VLOOKUP(P20,REGISTRATION!$P$22:$Q$32,2)</f>
        <v>5</v>
      </c>
      <c r="R20" s="35">
        <f t="shared" si="3"/>
        <v>0</v>
      </c>
      <c r="S20" s="33">
        <f t="shared" si="4"/>
        <v>0</v>
      </c>
      <c r="T20" s="36" t="str">
        <f t="shared" si="5"/>
        <v>FAILED</v>
      </c>
      <c r="U20" s="70" t="str">
        <f t="shared" si="6"/>
        <v>US</v>
      </c>
    </row>
    <row r="21" spans="1:21" hidden="1" x14ac:dyDescent="0.25">
      <c r="A21" s="27">
        <v>14</v>
      </c>
      <c r="B21" s="28" t="str">
        <f>UPPER((CONCATENATE(REGISTRATION!C24," ",REGISTRATION!D24," ",REGISTRATION!E24,".")))</f>
        <v>DABU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/>
      <c r="K21" s="72">
        <f t="shared" si="0"/>
        <v>0</v>
      </c>
      <c r="L21" s="30"/>
      <c r="M21" s="72">
        <f t="shared" si="1"/>
        <v>0</v>
      </c>
      <c r="N21" s="30"/>
      <c r="O21" s="72">
        <f t="shared" si="2"/>
        <v>0</v>
      </c>
      <c r="P21" s="35">
        <f t="shared" si="7"/>
        <v>0</v>
      </c>
      <c r="Q21" s="33">
        <f>VLOOKUP(P21,REGISTRATION!$P$22:$Q$32,2)</f>
        <v>5</v>
      </c>
      <c r="R21" s="35">
        <f t="shared" si="3"/>
        <v>0</v>
      </c>
      <c r="S21" s="33">
        <f t="shared" si="4"/>
        <v>0</v>
      </c>
      <c r="T21" s="36" t="str">
        <f t="shared" si="5"/>
        <v>FAILED</v>
      </c>
      <c r="U21" s="70" t="str">
        <f t="shared" si="6"/>
        <v>US</v>
      </c>
    </row>
    <row r="22" spans="1:21" hidden="1" x14ac:dyDescent="0.25">
      <c r="A22" s="27">
        <v>15</v>
      </c>
      <c r="B22" s="28" t="str">
        <f>UPPER((CONCATENATE(REGISTRATION!C25," ",REGISTRATION!D25," ",REGISTRATION!E25,".")))</f>
        <v>MATA  .</v>
      </c>
      <c r="C22" s="34"/>
      <c r="D22" s="59"/>
      <c r="E22" s="30"/>
      <c r="F22" s="30"/>
      <c r="G22" s="30"/>
      <c r="H22" s="31"/>
      <c r="I22" s="31"/>
      <c r="J22" s="30"/>
      <c r="K22" s="72">
        <f t="shared" si="0"/>
        <v>0</v>
      </c>
      <c r="L22" s="30"/>
      <c r="M22" s="72">
        <f t="shared" si="1"/>
        <v>0</v>
      </c>
      <c r="N22" s="30"/>
      <c r="O22" s="72">
        <f t="shared" si="2"/>
        <v>0</v>
      </c>
      <c r="P22" s="35">
        <f t="shared" si="7"/>
        <v>0</v>
      </c>
      <c r="Q22" s="33">
        <f>VLOOKUP(P22,REGISTRATION!$P$22:$Q$32,2)</f>
        <v>5</v>
      </c>
      <c r="R22" s="35">
        <f t="shared" si="3"/>
        <v>0</v>
      </c>
      <c r="S22" s="33">
        <f t="shared" si="4"/>
        <v>0</v>
      </c>
      <c r="T22" s="36" t="str">
        <f t="shared" si="5"/>
        <v>FAILED</v>
      </c>
      <c r="U22" s="70" t="str">
        <f t="shared" si="6"/>
        <v>US</v>
      </c>
    </row>
    <row r="23" spans="1:21" hidden="1" x14ac:dyDescent="0.25">
      <c r="A23" s="27">
        <v>16</v>
      </c>
      <c r="B23" s="28" t="str">
        <f>UPPER((CONCATENATE(REGISTRATION!C26," ",REGISTRATION!D26," ",REGISTRATION!E26,".")))</f>
        <v>PETINGLAY  .</v>
      </c>
      <c r="C23" s="34"/>
      <c r="D23" s="59"/>
      <c r="E23" s="30"/>
      <c r="F23" s="30"/>
      <c r="G23" s="30"/>
      <c r="H23" s="31"/>
      <c r="I23" s="31"/>
      <c r="J23" s="30"/>
      <c r="K23" s="72">
        <f t="shared" si="0"/>
        <v>0</v>
      </c>
      <c r="L23" s="30"/>
      <c r="M23" s="72">
        <f t="shared" si="1"/>
        <v>0</v>
      </c>
      <c r="N23" s="30"/>
      <c r="O23" s="72">
        <f t="shared" si="2"/>
        <v>0</v>
      </c>
      <c r="P23" s="35">
        <f t="shared" si="7"/>
        <v>0</v>
      </c>
      <c r="Q23" s="33">
        <f>VLOOKUP(P23,REGISTRATION!$P$22:$Q$32,2)</f>
        <v>5</v>
      </c>
      <c r="R23" s="35">
        <f t="shared" si="3"/>
        <v>0</v>
      </c>
      <c r="S23" s="33">
        <f t="shared" si="4"/>
        <v>0</v>
      </c>
      <c r="T23" s="36" t="str">
        <f t="shared" si="5"/>
        <v>FAILED</v>
      </c>
      <c r="U23" s="70" t="str">
        <f t="shared" si="6"/>
        <v>US</v>
      </c>
    </row>
    <row r="24" spans="1:21" hidden="1" x14ac:dyDescent="0.25">
      <c r="A24" s="27">
        <v>17</v>
      </c>
      <c r="B24" s="28" t="str">
        <f>UPPER((CONCATENATE(REGISTRATION!C27," ",REGISTRATION!D27," ",REGISTRATION!E27,".")))</f>
        <v>ORTEGA  .</v>
      </c>
      <c r="C24" s="34"/>
      <c r="D24" s="59"/>
      <c r="E24" s="30"/>
      <c r="F24" s="30"/>
      <c r="G24" s="30"/>
      <c r="H24" s="31"/>
      <c r="I24" s="31"/>
      <c r="J24" s="30"/>
      <c r="K24" s="72">
        <f t="shared" si="0"/>
        <v>0</v>
      </c>
      <c r="L24" s="30"/>
      <c r="M24" s="72">
        <f t="shared" si="1"/>
        <v>0</v>
      </c>
      <c r="N24" s="30"/>
      <c r="O24" s="72">
        <f t="shared" si="2"/>
        <v>0</v>
      </c>
      <c r="P24" s="35">
        <f t="shared" si="7"/>
        <v>0</v>
      </c>
      <c r="Q24" s="33">
        <f>VLOOKUP(P24,REGISTRATION!$P$22:$Q$32,2)</f>
        <v>5</v>
      </c>
      <c r="R24" s="35">
        <f t="shared" si="3"/>
        <v>0</v>
      </c>
      <c r="S24" s="33">
        <f t="shared" si="4"/>
        <v>0</v>
      </c>
      <c r="T24" s="36" t="str">
        <f t="shared" si="5"/>
        <v>FAILED</v>
      </c>
      <c r="U24" s="70" t="str">
        <f t="shared" si="6"/>
        <v>US</v>
      </c>
    </row>
    <row r="25" spans="1:21" hidden="1" x14ac:dyDescent="0.25">
      <c r="A25" s="27">
        <v>18</v>
      </c>
      <c r="B25" s="28" t="str">
        <f>UPPER((CONCATENATE(REGISTRATION!C28," ",REGISTRATION!D28," ",REGISTRATION!E28,".")))</f>
        <v>ONG  .</v>
      </c>
      <c r="C25" s="34"/>
      <c r="D25" s="59"/>
      <c r="E25" s="30"/>
      <c r="F25" s="30"/>
      <c r="G25" s="30"/>
      <c r="H25" s="31"/>
      <c r="I25" s="31"/>
      <c r="J25" s="30"/>
      <c r="K25" s="72">
        <f t="shared" si="0"/>
        <v>0</v>
      </c>
      <c r="L25" s="30"/>
      <c r="M25" s="72">
        <f t="shared" si="1"/>
        <v>0</v>
      </c>
      <c r="N25" s="30"/>
      <c r="O25" s="72">
        <f t="shared" si="2"/>
        <v>0</v>
      </c>
      <c r="P25" s="35">
        <f t="shared" si="7"/>
        <v>0</v>
      </c>
      <c r="Q25" s="33">
        <f>VLOOKUP(P25,REGISTRATION!$P$22:$Q$32,2)</f>
        <v>5</v>
      </c>
      <c r="R25" s="35">
        <f t="shared" si="3"/>
        <v>0</v>
      </c>
      <c r="S25" s="33">
        <f t="shared" si="4"/>
        <v>0</v>
      </c>
      <c r="T25" s="36" t="str">
        <f t="shared" si="5"/>
        <v>FAILED</v>
      </c>
      <c r="U25" s="70" t="str">
        <f t="shared" si="6"/>
        <v>US</v>
      </c>
    </row>
    <row r="26" spans="1:21" hidden="1" x14ac:dyDescent="0.25">
      <c r="A26" s="27">
        <v>19</v>
      </c>
      <c r="B26" s="28" t="str">
        <f>UPPER((CONCATENATE(REGISTRATION!C29," ",REGISTRATION!D29," ",REGISTRATION!E29,".")))</f>
        <v>SANTOS  .</v>
      </c>
      <c r="C26" s="34"/>
      <c r="D26" s="59"/>
      <c r="E26" s="30"/>
      <c r="F26" s="30"/>
      <c r="G26" s="30"/>
      <c r="H26" s="31"/>
      <c r="I26" s="31"/>
      <c r="J26" s="30"/>
      <c r="K26" s="72">
        <f t="shared" si="0"/>
        <v>0</v>
      </c>
      <c r="L26" s="30"/>
      <c r="M26" s="72">
        <f t="shared" si="1"/>
        <v>0</v>
      </c>
      <c r="N26" s="30"/>
      <c r="O26" s="72">
        <f t="shared" si="2"/>
        <v>0</v>
      </c>
      <c r="P26" s="35">
        <f t="shared" si="7"/>
        <v>0</v>
      </c>
      <c r="Q26" s="33">
        <f>VLOOKUP(P26,REGISTRATION!$P$22:$Q$32,2)</f>
        <v>5</v>
      </c>
      <c r="R26" s="35">
        <f t="shared" si="3"/>
        <v>0</v>
      </c>
      <c r="S26" s="33">
        <f t="shared" si="4"/>
        <v>0</v>
      </c>
      <c r="T26" s="36" t="str">
        <f t="shared" si="5"/>
        <v>FAILED</v>
      </c>
      <c r="U26" s="70" t="str">
        <f t="shared" si="6"/>
        <v>US</v>
      </c>
    </row>
    <row r="27" spans="1:21" hidden="1" x14ac:dyDescent="0.25">
      <c r="A27" s="27">
        <v>20</v>
      </c>
      <c r="B27" s="28" t="str">
        <f>UPPER((CONCATENATE(REGISTRATION!C30," ",REGISTRATION!D30," ",REGISTRATION!E30,".")))</f>
        <v>ATIENZA  .</v>
      </c>
      <c r="C27" s="34"/>
      <c r="D27" s="59"/>
      <c r="E27" s="30"/>
      <c r="F27" s="30"/>
      <c r="G27" s="30"/>
      <c r="H27" s="31"/>
      <c r="I27" s="31"/>
      <c r="J27" s="30"/>
      <c r="K27" s="72">
        <f t="shared" si="0"/>
        <v>0</v>
      </c>
      <c r="L27" s="30"/>
      <c r="M27" s="72">
        <f t="shared" si="1"/>
        <v>0</v>
      </c>
      <c r="N27" s="30"/>
      <c r="O27" s="72">
        <f t="shared" si="2"/>
        <v>0</v>
      </c>
      <c r="P27" s="35">
        <f t="shared" si="7"/>
        <v>0</v>
      </c>
      <c r="Q27" s="33">
        <f>VLOOKUP(P27,REGISTRATION!$P$22:$Q$32,2)</f>
        <v>5</v>
      </c>
      <c r="R27" s="35">
        <f t="shared" si="3"/>
        <v>0</v>
      </c>
      <c r="S27" s="33">
        <f t="shared" si="4"/>
        <v>0</v>
      </c>
      <c r="T27" s="36" t="str">
        <f t="shared" si="5"/>
        <v>FAILED</v>
      </c>
      <c r="U27" s="70" t="str">
        <f t="shared" si="6"/>
        <v>US</v>
      </c>
    </row>
    <row r="28" spans="1:21" hidden="1" x14ac:dyDescent="0.25">
      <c r="A28" s="27">
        <v>21</v>
      </c>
      <c r="B28" s="28" t="str">
        <f>UPPER((CONCATENATE(REGISTRATION!C31," ",REGISTRATION!D31," ",REGISTRATION!E31,".")))</f>
        <v>ALGARA  .</v>
      </c>
      <c r="C28" s="34"/>
      <c r="D28" s="59"/>
      <c r="E28" s="30"/>
      <c r="F28" s="30"/>
      <c r="G28" s="30"/>
      <c r="H28" s="31"/>
      <c r="I28" s="31"/>
      <c r="J28" s="30"/>
      <c r="K28" s="72">
        <f t="shared" si="0"/>
        <v>0</v>
      </c>
      <c r="L28" s="30"/>
      <c r="M28" s="72">
        <f t="shared" si="1"/>
        <v>0</v>
      </c>
      <c r="N28" s="30"/>
      <c r="O28" s="72">
        <f t="shared" si="2"/>
        <v>0</v>
      </c>
      <c r="P28" s="35">
        <f t="shared" si="7"/>
        <v>0</v>
      </c>
      <c r="Q28" s="33">
        <f>VLOOKUP(P28,REGISTRATION!$P$22:$Q$32,2)</f>
        <v>5</v>
      </c>
      <c r="R28" s="35">
        <f t="shared" si="3"/>
        <v>0</v>
      </c>
      <c r="S28" s="33">
        <f t="shared" si="4"/>
        <v>0</v>
      </c>
      <c r="T28" s="36" t="str">
        <f t="shared" si="5"/>
        <v>FAILED</v>
      </c>
      <c r="U28" s="70" t="str">
        <f t="shared" si="6"/>
        <v>US</v>
      </c>
    </row>
    <row r="29" spans="1:21" hidden="1" x14ac:dyDescent="0.25">
      <c r="A29" s="27"/>
      <c r="B29" s="28" t="str">
        <f>UPPER((CONCATENATE(REGISTRATION!C32," ",REGISTRATION!D32," ",REGISTRATION!E32,".")))</f>
        <v>MIRASOL  .</v>
      </c>
      <c r="C29" s="34"/>
      <c r="D29" s="59"/>
      <c r="E29" s="30"/>
      <c r="F29" s="30"/>
      <c r="G29" s="30"/>
      <c r="H29" s="31"/>
      <c r="I29" s="31"/>
      <c r="J29" s="30"/>
      <c r="K29" s="30">
        <f t="shared" si="0"/>
        <v>0</v>
      </c>
      <c r="L29" s="30"/>
      <c r="M29" s="30">
        <f t="shared" si="1"/>
        <v>0</v>
      </c>
      <c r="N29" s="30"/>
      <c r="O29" s="30">
        <f t="shared" si="2"/>
        <v>0</v>
      </c>
      <c r="P29" s="35">
        <f t="shared" si="7"/>
        <v>0</v>
      </c>
      <c r="Q29" s="33">
        <f>VLOOKUP(P29,REGISTRATION!$P$22:$Q$32,2)</f>
        <v>5</v>
      </c>
      <c r="R29" s="35">
        <f t="shared" si="3"/>
        <v>0</v>
      </c>
      <c r="S29" s="33" t="str">
        <f>IF(J29="","INC",VLOOKUP(R29,REGISTRATION!$P$22:$Q$32,2))</f>
        <v>INC</v>
      </c>
      <c r="T29" s="36" t="str">
        <f t="shared" ref="T29:T69" si="8">IF(S29&gt;3,"FAILED","PASSED")</f>
        <v>FAILED</v>
      </c>
      <c r="U29" s="70" t="e">
        <f>#REF!</f>
        <v>#REF!</v>
      </c>
    </row>
    <row r="30" spans="1:21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/>
      <c r="K30" s="30">
        <f t="shared" si="0"/>
        <v>0</v>
      </c>
      <c r="L30" s="30"/>
      <c r="M30" s="30">
        <f t="shared" si="1"/>
        <v>0</v>
      </c>
      <c r="N30" s="30"/>
      <c r="O30" s="30">
        <f t="shared" si="2"/>
        <v>0</v>
      </c>
      <c r="P30" s="35">
        <f t="shared" si="7"/>
        <v>0</v>
      </c>
      <c r="Q30" s="33">
        <f>VLOOKUP(P30,REGISTRATION!$P$22:$Q$32,2)</f>
        <v>5</v>
      </c>
      <c r="R30" s="35">
        <f t="shared" si="3"/>
        <v>0</v>
      </c>
      <c r="S30" s="33" t="str">
        <f>IF(J30="","INC",VLOOKUP(R30,REGISTRATION!$P$22:$Q$32,2))</f>
        <v>INC</v>
      </c>
      <c r="T30" s="36" t="str">
        <f t="shared" si="8"/>
        <v>FAILED</v>
      </c>
      <c r="U30" s="70" t="e">
        <f>#REF!</f>
        <v>#REF!</v>
      </c>
    </row>
    <row r="31" spans="1:21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/>
      <c r="K31" s="30">
        <f t="shared" si="0"/>
        <v>0</v>
      </c>
      <c r="L31" s="30"/>
      <c r="M31" s="30">
        <f t="shared" si="1"/>
        <v>0</v>
      </c>
      <c r="N31" s="30"/>
      <c r="O31" s="30">
        <f t="shared" si="2"/>
        <v>0</v>
      </c>
      <c r="P31" s="35">
        <f t="shared" si="7"/>
        <v>0</v>
      </c>
      <c r="Q31" s="33">
        <f>VLOOKUP(P31,REGISTRATION!$P$22:$Q$32,2)</f>
        <v>5</v>
      </c>
      <c r="R31" s="35">
        <f t="shared" si="3"/>
        <v>0</v>
      </c>
      <c r="S31" s="33" t="str">
        <f>IF(J31="","INC",VLOOKUP(R31,REGISTRATION!$P$22:$Q$32,2))</f>
        <v>INC</v>
      </c>
      <c r="T31" s="36" t="str">
        <f t="shared" si="8"/>
        <v>FAILED</v>
      </c>
      <c r="U31" s="70" t="e">
        <f>#REF!</f>
        <v>#REF!</v>
      </c>
    </row>
    <row r="32" spans="1:21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/>
      <c r="K32" s="30">
        <f t="shared" si="0"/>
        <v>0</v>
      </c>
      <c r="L32" s="30"/>
      <c r="M32" s="30">
        <f t="shared" si="1"/>
        <v>0</v>
      </c>
      <c r="N32" s="30"/>
      <c r="O32" s="30">
        <f t="shared" si="2"/>
        <v>0</v>
      </c>
      <c r="P32" s="35">
        <f t="shared" si="7"/>
        <v>0</v>
      </c>
      <c r="Q32" s="33">
        <f>VLOOKUP(P32,REGISTRATION!$P$22:$Q$32,2)</f>
        <v>5</v>
      </c>
      <c r="R32" s="35">
        <f t="shared" si="3"/>
        <v>0</v>
      </c>
      <c r="S32" s="33" t="str">
        <f>IF(J32="","INC",VLOOKUP(R32,REGISTRATION!$P$22:$Q$32,2))</f>
        <v>INC</v>
      </c>
      <c r="T32" s="36" t="str">
        <f t="shared" si="8"/>
        <v>FAILED</v>
      </c>
      <c r="U32" s="70" t="e">
        <f>#REF!</f>
        <v>#REF!</v>
      </c>
    </row>
    <row r="33" spans="1:21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/>
      <c r="K33" s="30">
        <f t="shared" si="0"/>
        <v>0</v>
      </c>
      <c r="L33" s="30"/>
      <c r="M33" s="30">
        <f t="shared" si="1"/>
        <v>0</v>
      </c>
      <c r="N33" s="30"/>
      <c r="O33" s="30">
        <f t="shared" si="2"/>
        <v>0</v>
      </c>
      <c r="P33" s="35">
        <f t="shared" si="7"/>
        <v>0</v>
      </c>
      <c r="Q33" s="33">
        <f>VLOOKUP(P33,REGISTRATION!$P$22:$Q$32,2)</f>
        <v>5</v>
      </c>
      <c r="R33" s="35">
        <f t="shared" si="3"/>
        <v>0</v>
      </c>
      <c r="S33" s="33" t="str">
        <f>IF(J33="","INC",VLOOKUP(R33,REGISTRATION!$P$22:$Q$32,2))</f>
        <v>INC</v>
      </c>
      <c r="T33" s="36" t="str">
        <f t="shared" si="8"/>
        <v>FAILED</v>
      </c>
      <c r="U33" s="70" t="e">
        <f>#REF!</f>
        <v>#REF!</v>
      </c>
    </row>
    <row r="34" spans="1:21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/>
      <c r="K34" s="30">
        <f t="shared" si="0"/>
        <v>0</v>
      </c>
      <c r="L34" s="30"/>
      <c r="M34" s="30">
        <f t="shared" si="1"/>
        <v>0</v>
      </c>
      <c r="N34" s="30"/>
      <c r="O34" s="30">
        <f t="shared" si="2"/>
        <v>0</v>
      </c>
      <c r="P34" s="35">
        <f t="shared" si="7"/>
        <v>0</v>
      </c>
      <c r="Q34" s="33">
        <f>VLOOKUP(P34,REGISTRATION!$P$22:$Q$32,2)</f>
        <v>5</v>
      </c>
      <c r="R34" s="35">
        <f t="shared" si="3"/>
        <v>0</v>
      </c>
      <c r="S34" s="33" t="str">
        <f>IF(J34="","INC",VLOOKUP(R34,REGISTRATION!$P$22:$Q$32,2))</f>
        <v>INC</v>
      </c>
      <c r="T34" s="36" t="str">
        <f t="shared" si="8"/>
        <v>FAILED</v>
      </c>
      <c r="U34" s="70" t="e">
        <f>#REF!</f>
        <v>#REF!</v>
      </c>
    </row>
    <row r="35" spans="1:21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/>
      <c r="K35" s="30">
        <f t="shared" si="0"/>
        <v>0</v>
      </c>
      <c r="L35" s="30"/>
      <c r="M35" s="30">
        <f t="shared" si="1"/>
        <v>0</v>
      </c>
      <c r="N35" s="30"/>
      <c r="O35" s="30">
        <f t="shared" si="2"/>
        <v>0</v>
      </c>
      <c r="P35" s="35">
        <f t="shared" si="7"/>
        <v>0</v>
      </c>
      <c r="Q35" s="33">
        <f>VLOOKUP(P35,REGISTRATION!$P$22:$Q$32,2)</f>
        <v>5</v>
      </c>
      <c r="R35" s="35">
        <f t="shared" si="3"/>
        <v>0</v>
      </c>
      <c r="S35" s="33" t="str">
        <f>IF(J35="","INC",VLOOKUP(R35,REGISTRATION!$P$22:$Q$32,2))</f>
        <v>INC</v>
      </c>
      <c r="T35" s="36" t="str">
        <f t="shared" si="8"/>
        <v>FAILED</v>
      </c>
      <c r="U35" s="70" t="e">
        <f>#REF!</f>
        <v>#REF!</v>
      </c>
    </row>
    <row r="36" spans="1:21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/>
      <c r="K36" s="30">
        <f t="shared" si="0"/>
        <v>0</v>
      </c>
      <c r="L36" s="30"/>
      <c r="M36" s="30">
        <f t="shared" si="1"/>
        <v>0</v>
      </c>
      <c r="N36" s="30"/>
      <c r="O36" s="30">
        <f t="shared" si="2"/>
        <v>0</v>
      </c>
      <c r="P36" s="35">
        <f t="shared" si="7"/>
        <v>0</v>
      </c>
      <c r="Q36" s="33">
        <f>VLOOKUP(P36,REGISTRATION!$P$22:$Q$32,2)</f>
        <v>5</v>
      </c>
      <c r="R36" s="35">
        <f t="shared" si="3"/>
        <v>0</v>
      </c>
      <c r="S36" s="33" t="str">
        <f>IF(J36="","INC",VLOOKUP(R36,REGISTRATION!$P$22:$Q$32,2))</f>
        <v>INC</v>
      </c>
      <c r="T36" s="36" t="str">
        <f t="shared" si="8"/>
        <v>FAILED</v>
      </c>
      <c r="U36" s="70" t="e">
        <f>#REF!</f>
        <v>#REF!</v>
      </c>
    </row>
    <row r="37" spans="1:21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/>
      <c r="K37" s="30">
        <f t="shared" si="0"/>
        <v>0</v>
      </c>
      <c r="L37" s="30"/>
      <c r="M37" s="30">
        <f t="shared" si="1"/>
        <v>0</v>
      </c>
      <c r="N37" s="30"/>
      <c r="O37" s="30">
        <f t="shared" si="2"/>
        <v>0</v>
      </c>
      <c r="P37" s="35">
        <f t="shared" si="7"/>
        <v>0</v>
      </c>
      <c r="Q37" s="33">
        <f>VLOOKUP(P37,REGISTRATION!$P$22:$Q$32,2)</f>
        <v>5</v>
      </c>
      <c r="R37" s="35">
        <f t="shared" si="3"/>
        <v>0</v>
      </c>
      <c r="S37" s="33" t="str">
        <f>IF(J37="","INC",VLOOKUP(R37,REGISTRATION!$P$22:$Q$32,2))</f>
        <v>INC</v>
      </c>
      <c r="T37" s="36" t="str">
        <f t="shared" si="8"/>
        <v>FAILED</v>
      </c>
      <c r="U37" s="70" t="e">
        <f>#REF!</f>
        <v>#REF!</v>
      </c>
    </row>
    <row r="38" spans="1:21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/>
      <c r="K38" s="30">
        <f t="shared" si="0"/>
        <v>0</v>
      </c>
      <c r="L38" s="30"/>
      <c r="M38" s="30">
        <f t="shared" si="1"/>
        <v>0</v>
      </c>
      <c r="N38" s="30"/>
      <c r="O38" s="30">
        <f t="shared" si="2"/>
        <v>0</v>
      </c>
      <c r="P38" s="35">
        <f t="shared" si="7"/>
        <v>0</v>
      </c>
      <c r="Q38" s="33">
        <f>VLOOKUP(P38,REGISTRATION!$P$22:$Q$32,2)</f>
        <v>5</v>
      </c>
      <c r="R38" s="35">
        <f t="shared" si="3"/>
        <v>0</v>
      </c>
      <c r="S38" s="33" t="str">
        <f>IF(J38="","INC",VLOOKUP(R38,REGISTRATION!$P$22:$Q$32,2))</f>
        <v>INC</v>
      </c>
      <c r="T38" s="36" t="str">
        <f t="shared" si="8"/>
        <v>FAILED</v>
      </c>
      <c r="U38" s="70" t="e">
        <f>#REF!</f>
        <v>#REF!</v>
      </c>
    </row>
    <row r="39" spans="1:21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/>
      <c r="K39" s="30">
        <f t="shared" si="0"/>
        <v>0</v>
      </c>
      <c r="L39" s="30"/>
      <c r="M39" s="30">
        <f t="shared" si="1"/>
        <v>0</v>
      </c>
      <c r="N39" s="30"/>
      <c r="O39" s="30">
        <f t="shared" si="2"/>
        <v>0</v>
      </c>
      <c r="P39" s="35">
        <f t="shared" si="7"/>
        <v>0</v>
      </c>
      <c r="Q39" s="33">
        <f>VLOOKUP(P39,REGISTRATION!$P$22:$Q$32,2)</f>
        <v>5</v>
      </c>
      <c r="R39" s="35">
        <f t="shared" si="3"/>
        <v>0</v>
      </c>
      <c r="S39" s="33" t="str">
        <f>IF(J39="","INC",VLOOKUP(R39,REGISTRATION!$P$22:$Q$32,2))</f>
        <v>INC</v>
      </c>
      <c r="T39" s="36" t="str">
        <f t="shared" si="8"/>
        <v>FAILED</v>
      </c>
      <c r="U39" s="70" t="e">
        <f>#REF!</f>
        <v>#REF!</v>
      </c>
    </row>
    <row r="40" spans="1:21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/>
      <c r="K40" s="30">
        <f t="shared" si="0"/>
        <v>0</v>
      </c>
      <c r="L40" s="30"/>
      <c r="M40" s="30">
        <f t="shared" si="1"/>
        <v>0</v>
      </c>
      <c r="N40" s="30"/>
      <c r="O40" s="30">
        <f t="shared" si="2"/>
        <v>0</v>
      </c>
      <c r="P40" s="35">
        <f t="shared" si="7"/>
        <v>0</v>
      </c>
      <c r="Q40" s="33">
        <f>VLOOKUP(P40,REGISTRATION!$P$22:$Q$32,2)</f>
        <v>5</v>
      </c>
      <c r="R40" s="35">
        <f t="shared" si="3"/>
        <v>0</v>
      </c>
      <c r="S40" s="33" t="str">
        <f>IF(J40="","INC",VLOOKUP(R40,REGISTRATION!$P$22:$Q$32,2))</f>
        <v>INC</v>
      </c>
      <c r="T40" s="36" t="str">
        <f t="shared" si="8"/>
        <v>FAILED</v>
      </c>
      <c r="U40" s="70" t="e">
        <f>#REF!</f>
        <v>#REF!</v>
      </c>
    </row>
    <row r="41" spans="1:21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/>
      <c r="K41" s="30">
        <f t="shared" si="0"/>
        <v>0</v>
      </c>
      <c r="L41" s="30"/>
      <c r="M41" s="30">
        <f t="shared" si="1"/>
        <v>0</v>
      </c>
      <c r="N41" s="30"/>
      <c r="O41" s="30">
        <f t="shared" si="2"/>
        <v>0</v>
      </c>
      <c r="P41" s="35">
        <f t="shared" si="7"/>
        <v>0</v>
      </c>
      <c r="Q41" s="33">
        <f>VLOOKUP(P41,REGISTRATION!$P$22:$Q$32,2)</f>
        <v>5</v>
      </c>
      <c r="R41" s="35">
        <f t="shared" si="3"/>
        <v>0</v>
      </c>
      <c r="S41" s="33" t="str">
        <f>IF(J41="","INC",VLOOKUP(R41,REGISTRATION!$P$22:$Q$32,2))</f>
        <v>INC</v>
      </c>
      <c r="T41" s="36" t="str">
        <f t="shared" si="8"/>
        <v>FAILED</v>
      </c>
      <c r="U41" s="70" t="e">
        <f>#REF!</f>
        <v>#REF!</v>
      </c>
    </row>
    <row r="42" spans="1:21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/>
      <c r="K42" s="30">
        <f t="shared" si="0"/>
        <v>0</v>
      </c>
      <c r="L42" s="30"/>
      <c r="M42" s="30">
        <f t="shared" si="1"/>
        <v>0</v>
      </c>
      <c r="N42" s="30"/>
      <c r="O42" s="30">
        <f t="shared" si="2"/>
        <v>0</v>
      </c>
      <c r="P42" s="35">
        <f t="shared" si="7"/>
        <v>0</v>
      </c>
      <c r="Q42" s="33">
        <f>VLOOKUP(P42,REGISTRATION!$P$22:$Q$32,2)</f>
        <v>5</v>
      </c>
      <c r="R42" s="35">
        <f t="shared" si="3"/>
        <v>0</v>
      </c>
      <c r="S42" s="33" t="str">
        <f>IF(J42="","INC",VLOOKUP(R42,REGISTRATION!$P$22:$Q$32,2))</f>
        <v>INC</v>
      </c>
      <c r="T42" s="36" t="str">
        <f t="shared" si="8"/>
        <v>FAILED</v>
      </c>
      <c r="U42" s="70" t="e">
        <f>#REF!</f>
        <v>#REF!</v>
      </c>
    </row>
    <row r="43" spans="1:21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/>
      <c r="K43" s="30">
        <f t="shared" si="0"/>
        <v>0</v>
      </c>
      <c r="L43" s="30"/>
      <c r="M43" s="30">
        <f t="shared" si="1"/>
        <v>0</v>
      </c>
      <c r="N43" s="30"/>
      <c r="O43" s="30">
        <f t="shared" si="2"/>
        <v>0</v>
      </c>
      <c r="P43" s="35">
        <f t="shared" si="7"/>
        <v>0</v>
      </c>
      <c r="Q43" s="33">
        <f>VLOOKUP(P43,REGISTRATION!$P$22:$Q$32,2)</f>
        <v>5</v>
      </c>
      <c r="R43" s="35">
        <f t="shared" si="3"/>
        <v>0</v>
      </c>
      <c r="S43" s="33" t="str">
        <f>IF(J43="","INC",VLOOKUP(R43,REGISTRATION!$P$22:$Q$32,2))</f>
        <v>INC</v>
      </c>
      <c r="T43" s="36" t="str">
        <f t="shared" si="8"/>
        <v>FAILED</v>
      </c>
      <c r="U43" s="70" t="e">
        <f>#REF!</f>
        <v>#REF!</v>
      </c>
    </row>
    <row r="44" spans="1:21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/>
      <c r="K44" s="30">
        <f t="shared" si="0"/>
        <v>0</v>
      </c>
      <c r="L44" s="30"/>
      <c r="M44" s="30">
        <f t="shared" si="1"/>
        <v>0</v>
      </c>
      <c r="N44" s="30"/>
      <c r="O44" s="30">
        <f t="shared" si="2"/>
        <v>0</v>
      </c>
      <c r="P44" s="35">
        <f t="shared" si="7"/>
        <v>0</v>
      </c>
      <c r="Q44" s="33">
        <f>VLOOKUP(P44,REGISTRATION!$P$22:$Q$32,2)</f>
        <v>5</v>
      </c>
      <c r="R44" s="35">
        <f t="shared" si="3"/>
        <v>0</v>
      </c>
      <c r="S44" s="33" t="str">
        <f>IF(J44="","INC",VLOOKUP(R44,REGISTRATION!$P$22:$Q$32,2))</f>
        <v>INC</v>
      </c>
      <c r="T44" s="36" t="str">
        <f t="shared" si="8"/>
        <v>FAILED</v>
      </c>
      <c r="U44" s="70" t="e">
        <f>#REF!</f>
        <v>#REF!</v>
      </c>
    </row>
    <row r="45" spans="1:21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/>
      <c r="K45" s="30">
        <f t="shared" si="0"/>
        <v>0</v>
      </c>
      <c r="L45" s="30"/>
      <c r="M45" s="30">
        <f t="shared" si="1"/>
        <v>0</v>
      </c>
      <c r="N45" s="30"/>
      <c r="O45" s="30">
        <f t="shared" si="2"/>
        <v>0</v>
      </c>
      <c r="P45" s="35">
        <f t="shared" si="7"/>
        <v>0</v>
      </c>
      <c r="Q45" s="33">
        <f>VLOOKUP(P45,REGISTRATION!$P$22:$Q$32,2)</f>
        <v>5</v>
      </c>
      <c r="R45" s="35">
        <f t="shared" si="3"/>
        <v>0</v>
      </c>
      <c r="S45" s="33" t="str">
        <f>IF(J45="","INC",VLOOKUP(R45,REGISTRATION!$P$22:$Q$32,2))</f>
        <v>INC</v>
      </c>
      <c r="T45" s="36" t="str">
        <f t="shared" si="8"/>
        <v>FAILED</v>
      </c>
      <c r="U45" s="70" t="e">
        <f>#REF!</f>
        <v>#REF!</v>
      </c>
    </row>
    <row r="46" spans="1:21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/>
      <c r="K46" s="30">
        <f t="shared" si="0"/>
        <v>0</v>
      </c>
      <c r="L46" s="30"/>
      <c r="M46" s="30">
        <f t="shared" si="1"/>
        <v>0</v>
      </c>
      <c r="N46" s="30"/>
      <c r="O46" s="30">
        <f t="shared" si="2"/>
        <v>0</v>
      </c>
      <c r="P46" s="35">
        <f t="shared" si="7"/>
        <v>0</v>
      </c>
      <c r="Q46" s="33">
        <f>VLOOKUP(P46,REGISTRATION!$P$22:$Q$32,2)</f>
        <v>5</v>
      </c>
      <c r="R46" s="35">
        <f t="shared" si="3"/>
        <v>0</v>
      </c>
      <c r="S46" s="33" t="str">
        <f>IF(J46="","INC",VLOOKUP(R46,REGISTRATION!$P$22:$Q$32,2))</f>
        <v>INC</v>
      </c>
      <c r="T46" s="36" t="str">
        <f t="shared" si="8"/>
        <v>FAILED</v>
      </c>
      <c r="U46" s="70" t="e">
        <f>#REF!</f>
        <v>#REF!</v>
      </c>
    </row>
    <row r="47" spans="1:21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/>
      <c r="K47" s="30">
        <f t="shared" si="0"/>
        <v>0</v>
      </c>
      <c r="L47" s="30"/>
      <c r="M47" s="30">
        <f t="shared" si="1"/>
        <v>0</v>
      </c>
      <c r="N47" s="30"/>
      <c r="O47" s="30">
        <f t="shared" si="2"/>
        <v>0</v>
      </c>
      <c r="P47" s="35">
        <f t="shared" si="7"/>
        <v>0</v>
      </c>
      <c r="Q47" s="33">
        <f>VLOOKUP(P47,REGISTRATION!$P$22:$Q$32,2)</f>
        <v>5</v>
      </c>
      <c r="R47" s="35">
        <f t="shared" si="3"/>
        <v>0</v>
      </c>
      <c r="S47" s="33" t="str">
        <f>IF(J47="","INC",VLOOKUP(R47,REGISTRATION!$P$22:$Q$32,2))</f>
        <v>INC</v>
      </c>
      <c r="T47" s="36" t="str">
        <f t="shared" si="8"/>
        <v>FAILED</v>
      </c>
      <c r="U47" s="70" t="e">
        <f>#REF!</f>
        <v>#REF!</v>
      </c>
    </row>
    <row r="48" spans="1:21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/>
      <c r="K48" s="30">
        <f t="shared" si="0"/>
        <v>0</v>
      </c>
      <c r="L48" s="30"/>
      <c r="M48" s="30">
        <f t="shared" si="1"/>
        <v>0</v>
      </c>
      <c r="N48" s="30"/>
      <c r="O48" s="30">
        <f t="shared" si="2"/>
        <v>0</v>
      </c>
      <c r="P48" s="35">
        <f t="shared" si="7"/>
        <v>0</v>
      </c>
      <c r="Q48" s="33">
        <f>VLOOKUP(P48,REGISTRATION!$P$22:$Q$32,2)</f>
        <v>5</v>
      </c>
      <c r="R48" s="35">
        <f t="shared" si="3"/>
        <v>0</v>
      </c>
      <c r="S48" s="33" t="str">
        <f>IF(J48="","INC",VLOOKUP(R48,REGISTRATION!$P$22:$Q$32,2))</f>
        <v>INC</v>
      </c>
      <c r="T48" s="36" t="str">
        <f t="shared" si="8"/>
        <v>FAILED</v>
      </c>
      <c r="U48" s="70" t="e">
        <f>#REF!</f>
        <v>#REF!</v>
      </c>
    </row>
    <row r="49" spans="1:21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/>
      <c r="K49" s="30">
        <f t="shared" si="0"/>
        <v>0</v>
      </c>
      <c r="L49" s="30"/>
      <c r="M49" s="30">
        <f t="shared" si="1"/>
        <v>0</v>
      </c>
      <c r="N49" s="30"/>
      <c r="O49" s="30">
        <f t="shared" si="2"/>
        <v>0</v>
      </c>
      <c r="P49" s="35">
        <f t="shared" si="7"/>
        <v>0</v>
      </c>
      <c r="Q49" s="33">
        <f>VLOOKUP(P49,REGISTRATION!$P$22:$Q$32,2)</f>
        <v>5</v>
      </c>
      <c r="R49" s="35">
        <f t="shared" si="3"/>
        <v>0</v>
      </c>
      <c r="S49" s="33" t="str">
        <f>IF(J49="","INC",VLOOKUP(R49,REGISTRATION!$P$22:$Q$32,2))</f>
        <v>INC</v>
      </c>
      <c r="T49" s="36" t="str">
        <f t="shared" si="8"/>
        <v>FAILED</v>
      </c>
      <c r="U49" s="70" t="e">
        <f>#REF!</f>
        <v>#REF!</v>
      </c>
    </row>
    <row r="50" spans="1:21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/>
      <c r="K50" s="30">
        <f t="shared" si="0"/>
        <v>0</v>
      </c>
      <c r="L50" s="30"/>
      <c r="M50" s="30">
        <f t="shared" si="1"/>
        <v>0</v>
      </c>
      <c r="N50" s="30"/>
      <c r="O50" s="30">
        <f t="shared" si="2"/>
        <v>0</v>
      </c>
      <c r="P50" s="35">
        <f t="shared" si="7"/>
        <v>0</v>
      </c>
      <c r="Q50" s="33">
        <f>VLOOKUP(P50,REGISTRATION!$P$22:$Q$32,2)</f>
        <v>5</v>
      </c>
      <c r="R50" s="35">
        <f t="shared" si="3"/>
        <v>0</v>
      </c>
      <c r="S50" s="33" t="str">
        <f>IF(J50="","INC",VLOOKUP(R50,REGISTRATION!$P$22:$Q$32,2))</f>
        <v>INC</v>
      </c>
      <c r="T50" s="36" t="str">
        <f t="shared" si="8"/>
        <v>FAILED</v>
      </c>
      <c r="U50" s="70" t="e">
        <f>#REF!</f>
        <v>#REF!</v>
      </c>
    </row>
    <row r="51" spans="1:21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/>
      <c r="K51" s="30">
        <f t="shared" si="0"/>
        <v>0</v>
      </c>
      <c r="L51" s="30"/>
      <c r="M51" s="30">
        <f t="shared" si="1"/>
        <v>0</v>
      </c>
      <c r="N51" s="30"/>
      <c r="O51" s="30">
        <f t="shared" si="2"/>
        <v>0</v>
      </c>
      <c r="P51" s="35">
        <f t="shared" si="7"/>
        <v>0</v>
      </c>
      <c r="Q51" s="33">
        <f>VLOOKUP(P51,REGISTRATION!$P$22:$Q$32,2)</f>
        <v>5</v>
      </c>
      <c r="R51" s="35">
        <f t="shared" si="3"/>
        <v>0</v>
      </c>
      <c r="S51" s="33" t="str">
        <f>IF(J51="","INC",VLOOKUP(R51,REGISTRATION!$P$22:$Q$32,2))</f>
        <v>INC</v>
      </c>
      <c r="T51" s="36" t="str">
        <f t="shared" si="8"/>
        <v>FAILED</v>
      </c>
      <c r="U51" s="70" t="e">
        <f>#REF!</f>
        <v>#REF!</v>
      </c>
    </row>
    <row r="52" spans="1:21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/>
      <c r="K52" s="30">
        <f t="shared" si="0"/>
        <v>0</v>
      </c>
      <c r="L52" s="30"/>
      <c r="M52" s="30">
        <f t="shared" si="1"/>
        <v>0</v>
      </c>
      <c r="N52" s="30"/>
      <c r="O52" s="30">
        <f t="shared" si="2"/>
        <v>0</v>
      </c>
      <c r="P52" s="35">
        <f t="shared" si="7"/>
        <v>0</v>
      </c>
      <c r="Q52" s="33">
        <f>VLOOKUP(P52,REGISTRATION!$P$22:$Q$32,2)</f>
        <v>5</v>
      </c>
      <c r="R52" s="35">
        <f t="shared" si="3"/>
        <v>0</v>
      </c>
      <c r="S52" s="33" t="str">
        <f>IF(J52="","INC",VLOOKUP(R52,REGISTRATION!$P$22:$Q$32,2))</f>
        <v>INC</v>
      </c>
      <c r="T52" s="36" t="str">
        <f t="shared" si="8"/>
        <v>FAILED</v>
      </c>
      <c r="U52" s="70" t="e">
        <f>#REF!</f>
        <v>#REF!</v>
      </c>
    </row>
    <row r="53" spans="1:21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/>
      <c r="K53" s="30">
        <f t="shared" si="0"/>
        <v>0</v>
      </c>
      <c r="L53" s="30"/>
      <c r="M53" s="30">
        <f t="shared" si="1"/>
        <v>0</v>
      </c>
      <c r="N53" s="30"/>
      <c r="O53" s="30">
        <f t="shared" si="2"/>
        <v>0</v>
      </c>
      <c r="P53" s="35">
        <f t="shared" si="7"/>
        <v>0</v>
      </c>
      <c r="Q53" s="33">
        <f>VLOOKUP(P53,REGISTRATION!$P$22:$Q$32,2)</f>
        <v>5</v>
      </c>
      <c r="R53" s="35">
        <f t="shared" si="3"/>
        <v>0</v>
      </c>
      <c r="S53" s="33" t="str">
        <f>IF(J53="","INC",VLOOKUP(R53,REGISTRATION!$P$22:$Q$32,2))</f>
        <v>INC</v>
      </c>
      <c r="T53" s="36" t="str">
        <f t="shared" si="8"/>
        <v>FAILED</v>
      </c>
      <c r="U53" s="70" t="e">
        <f>#REF!</f>
        <v>#REF!</v>
      </c>
    </row>
    <row r="54" spans="1:21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/>
      <c r="K54" s="30">
        <f t="shared" si="0"/>
        <v>0</v>
      </c>
      <c r="L54" s="30"/>
      <c r="M54" s="30">
        <f t="shared" si="1"/>
        <v>0</v>
      </c>
      <c r="N54" s="30"/>
      <c r="O54" s="30">
        <f t="shared" si="2"/>
        <v>0</v>
      </c>
      <c r="P54" s="35">
        <f t="shared" si="7"/>
        <v>0</v>
      </c>
      <c r="Q54" s="33">
        <f>VLOOKUP(P54,REGISTRATION!$P$22:$Q$32,2)</f>
        <v>5</v>
      </c>
      <c r="R54" s="35">
        <f t="shared" si="3"/>
        <v>0</v>
      </c>
      <c r="S54" s="33" t="str">
        <f>IF(J54="","INC",VLOOKUP(R54,REGISTRATION!$P$22:$Q$32,2))</f>
        <v>INC</v>
      </c>
      <c r="T54" s="36" t="str">
        <f t="shared" si="8"/>
        <v>FAILED</v>
      </c>
      <c r="U54" s="70" t="e">
        <f>#REF!</f>
        <v>#REF!</v>
      </c>
    </row>
    <row r="55" spans="1:21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/>
      <c r="K55" s="30">
        <f t="shared" si="0"/>
        <v>0</v>
      </c>
      <c r="L55" s="30"/>
      <c r="M55" s="30">
        <f t="shared" si="1"/>
        <v>0</v>
      </c>
      <c r="N55" s="30"/>
      <c r="O55" s="30">
        <f t="shared" si="2"/>
        <v>0</v>
      </c>
      <c r="P55" s="35">
        <f t="shared" si="7"/>
        <v>0</v>
      </c>
      <c r="Q55" s="33">
        <f>VLOOKUP(P55,REGISTRATION!$P$22:$Q$32,2)</f>
        <v>5</v>
      </c>
      <c r="R55" s="35">
        <f t="shared" si="3"/>
        <v>0</v>
      </c>
      <c r="S55" s="33" t="str">
        <f>IF(J55="","INC",VLOOKUP(R55,REGISTRATION!$P$22:$Q$32,2))</f>
        <v>INC</v>
      </c>
      <c r="T55" s="36" t="str">
        <f t="shared" si="8"/>
        <v>FAILED</v>
      </c>
      <c r="U55" s="70" t="e">
        <f>#REF!</f>
        <v>#REF!</v>
      </c>
    </row>
    <row r="56" spans="1:21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/>
      <c r="K56" s="30">
        <f t="shared" si="0"/>
        <v>0</v>
      </c>
      <c r="L56" s="30"/>
      <c r="M56" s="30">
        <f t="shared" si="1"/>
        <v>0</v>
      </c>
      <c r="N56" s="30"/>
      <c r="O56" s="30">
        <f t="shared" si="2"/>
        <v>0</v>
      </c>
      <c r="P56" s="35">
        <f t="shared" si="7"/>
        <v>0</v>
      </c>
      <c r="Q56" s="33">
        <f>VLOOKUP(P56,REGISTRATION!$P$22:$Q$32,2)</f>
        <v>5</v>
      </c>
      <c r="R56" s="35">
        <f t="shared" si="3"/>
        <v>0</v>
      </c>
      <c r="S56" s="33" t="str">
        <f>IF(J56="","INC",VLOOKUP(R56,REGISTRATION!$P$22:$Q$32,2))</f>
        <v>INC</v>
      </c>
      <c r="T56" s="36" t="str">
        <f t="shared" si="8"/>
        <v>FAILED</v>
      </c>
      <c r="U56" s="70" t="e">
        <f>#REF!</f>
        <v>#REF!</v>
      </c>
    </row>
    <row r="57" spans="1:21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/>
      <c r="K57" s="30">
        <f t="shared" si="0"/>
        <v>0</v>
      </c>
      <c r="L57" s="30"/>
      <c r="M57" s="30">
        <f t="shared" si="1"/>
        <v>0</v>
      </c>
      <c r="N57" s="30"/>
      <c r="O57" s="30">
        <f t="shared" si="2"/>
        <v>0</v>
      </c>
      <c r="P57" s="35">
        <f t="shared" si="7"/>
        <v>0</v>
      </c>
      <c r="Q57" s="33">
        <f>VLOOKUP(P57,REGISTRATION!$P$22:$Q$32,2)</f>
        <v>5</v>
      </c>
      <c r="R57" s="35">
        <f t="shared" si="3"/>
        <v>0</v>
      </c>
      <c r="S57" s="33" t="str">
        <f>IF(J57="","INC",VLOOKUP(R57,REGISTRATION!$P$22:$Q$32,2))</f>
        <v>INC</v>
      </c>
      <c r="T57" s="36" t="str">
        <f t="shared" si="8"/>
        <v>FAILED</v>
      </c>
      <c r="U57" s="70" t="e">
        <f>#REF!</f>
        <v>#REF!</v>
      </c>
    </row>
    <row r="58" spans="1:21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/>
      <c r="K58" s="30">
        <f t="shared" si="0"/>
        <v>0</v>
      </c>
      <c r="L58" s="30"/>
      <c r="M58" s="30">
        <f t="shared" si="1"/>
        <v>0</v>
      </c>
      <c r="N58" s="30"/>
      <c r="O58" s="30">
        <f t="shared" si="2"/>
        <v>0</v>
      </c>
      <c r="P58" s="35">
        <f t="shared" si="7"/>
        <v>0</v>
      </c>
      <c r="Q58" s="33">
        <f>VLOOKUP(P58,REGISTRATION!$P$22:$Q$32,2)</f>
        <v>5</v>
      </c>
      <c r="R58" s="35">
        <f t="shared" si="3"/>
        <v>0</v>
      </c>
      <c r="S58" s="33" t="str">
        <f>IF(J58="","INC",VLOOKUP(R58,REGISTRATION!$P$22:$Q$32,2))</f>
        <v>INC</v>
      </c>
      <c r="T58" s="36" t="str">
        <f t="shared" si="8"/>
        <v>FAILED</v>
      </c>
      <c r="U58" s="70" t="e">
        <f>#REF!</f>
        <v>#REF!</v>
      </c>
    </row>
    <row r="59" spans="1:21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/>
      <c r="K59" s="30">
        <f t="shared" si="0"/>
        <v>0</v>
      </c>
      <c r="L59" s="30"/>
      <c r="M59" s="30">
        <f t="shared" si="1"/>
        <v>0</v>
      </c>
      <c r="N59" s="30"/>
      <c r="O59" s="30">
        <f t="shared" si="2"/>
        <v>0</v>
      </c>
      <c r="P59" s="35">
        <f t="shared" si="7"/>
        <v>0</v>
      </c>
      <c r="Q59" s="33">
        <f>VLOOKUP(P59,REGISTRATION!$P$22:$Q$32,2)</f>
        <v>5</v>
      </c>
      <c r="R59" s="35">
        <f t="shared" si="3"/>
        <v>0</v>
      </c>
      <c r="S59" s="33" t="str">
        <f>IF(J59="","INC",VLOOKUP(R59,REGISTRATION!$P$22:$Q$32,2))</f>
        <v>INC</v>
      </c>
      <c r="T59" s="36" t="str">
        <f t="shared" si="8"/>
        <v>FAILED</v>
      </c>
      <c r="U59" s="70" t="e">
        <f>#REF!</f>
        <v>#REF!</v>
      </c>
    </row>
    <row r="60" spans="1:21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/>
      <c r="K60" s="30">
        <f t="shared" si="0"/>
        <v>0</v>
      </c>
      <c r="L60" s="30"/>
      <c r="M60" s="30">
        <f t="shared" si="1"/>
        <v>0</v>
      </c>
      <c r="N60" s="30"/>
      <c r="O60" s="30">
        <f t="shared" si="2"/>
        <v>0</v>
      </c>
      <c r="P60" s="35">
        <f t="shared" si="7"/>
        <v>0</v>
      </c>
      <c r="Q60" s="33">
        <f>VLOOKUP(P60,REGISTRATION!$P$22:$Q$32,2)</f>
        <v>5</v>
      </c>
      <c r="R60" s="35">
        <f t="shared" si="3"/>
        <v>0</v>
      </c>
      <c r="S60" s="33" t="str">
        <f>IF(J60="","INC",VLOOKUP(R60,REGISTRATION!$P$22:$Q$32,2))</f>
        <v>INC</v>
      </c>
      <c r="T60" s="36" t="str">
        <f t="shared" si="8"/>
        <v>FAILED</v>
      </c>
      <c r="U60" s="70" t="e">
        <f>#REF!</f>
        <v>#REF!</v>
      </c>
    </row>
    <row r="61" spans="1:21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/>
      <c r="K61" s="30">
        <f t="shared" si="0"/>
        <v>0</v>
      </c>
      <c r="L61" s="30"/>
      <c r="M61" s="30">
        <f t="shared" si="1"/>
        <v>0</v>
      </c>
      <c r="N61" s="30"/>
      <c r="O61" s="30">
        <f t="shared" si="2"/>
        <v>0</v>
      </c>
      <c r="P61" s="35">
        <f t="shared" si="7"/>
        <v>0</v>
      </c>
      <c r="Q61" s="33">
        <f>VLOOKUP(P61,REGISTRATION!$P$22:$Q$32,2)</f>
        <v>5</v>
      </c>
      <c r="R61" s="35">
        <f t="shared" si="3"/>
        <v>0</v>
      </c>
      <c r="S61" s="33" t="str">
        <f>IF(J61="","INC",VLOOKUP(R61,REGISTRATION!$P$22:$Q$32,2))</f>
        <v>INC</v>
      </c>
      <c r="T61" s="36" t="str">
        <f t="shared" si="8"/>
        <v>FAILED</v>
      </c>
      <c r="U61" s="70" t="e">
        <f>#REF!</f>
        <v>#REF!</v>
      </c>
    </row>
    <row r="62" spans="1:21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/>
      <c r="K62" s="30">
        <f t="shared" si="0"/>
        <v>0</v>
      </c>
      <c r="L62" s="30"/>
      <c r="M62" s="30">
        <f t="shared" si="1"/>
        <v>0</v>
      </c>
      <c r="N62" s="30"/>
      <c r="O62" s="30">
        <f t="shared" si="2"/>
        <v>0</v>
      </c>
      <c r="P62" s="35">
        <f t="shared" si="7"/>
        <v>0</v>
      </c>
      <c r="Q62" s="33">
        <f>VLOOKUP(P62,REGISTRATION!$P$22:$Q$32,2)</f>
        <v>5</v>
      </c>
      <c r="R62" s="35">
        <f t="shared" si="3"/>
        <v>0</v>
      </c>
      <c r="S62" s="33" t="str">
        <f>IF(J62="","INC",VLOOKUP(R62,REGISTRATION!$P$22:$Q$32,2))</f>
        <v>INC</v>
      </c>
      <c r="T62" s="36" t="str">
        <f t="shared" si="8"/>
        <v>FAILED</v>
      </c>
      <c r="U62" s="70" t="e">
        <f>#REF!</f>
        <v>#REF!</v>
      </c>
    </row>
    <row r="63" spans="1:21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/>
      <c r="K63" s="30">
        <f t="shared" si="0"/>
        <v>0</v>
      </c>
      <c r="L63" s="30"/>
      <c r="M63" s="30">
        <f t="shared" si="1"/>
        <v>0</v>
      </c>
      <c r="N63" s="30"/>
      <c r="O63" s="30">
        <f t="shared" si="2"/>
        <v>0</v>
      </c>
      <c r="P63" s="35">
        <f t="shared" si="7"/>
        <v>0</v>
      </c>
      <c r="Q63" s="33">
        <f>VLOOKUP(P63,REGISTRATION!$P$22:$Q$32,2)</f>
        <v>5</v>
      </c>
      <c r="R63" s="35">
        <f t="shared" si="3"/>
        <v>0</v>
      </c>
      <c r="S63" s="33" t="str">
        <f>IF(J63="","INC",VLOOKUP(R63,REGISTRATION!$P$22:$Q$32,2))</f>
        <v>INC</v>
      </c>
      <c r="T63" s="36" t="str">
        <f t="shared" si="8"/>
        <v>FAILED</v>
      </c>
      <c r="U63" s="70" t="e">
        <f>#REF!</f>
        <v>#REF!</v>
      </c>
    </row>
    <row r="64" spans="1:21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/>
      <c r="K64" s="30">
        <f t="shared" si="0"/>
        <v>0</v>
      </c>
      <c r="L64" s="30"/>
      <c r="M64" s="30">
        <f t="shared" si="1"/>
        <v>0</v>
      </c>
      <c r="N64" s="30"/>
      <c r="O64" s="30">
        <f t="shared" si="2"/>
        <v>0</v>
      </c>
      <c r="P64" s="35">
        <f t="shared" si="7"/>
        <v>0</v>
      </c>
      <c r="Q64" s="33">
        <f>VLOOKUP(P64,REGISTRATION!$P$22:$Q$32,2)</f>
        <v>5</v>
      </c>
      <c r="R64" s="35">
        <f t="shared" si="3"/>
        <v>0</v>
      </c>
      <c r="S64" s="33" t="str">
        <f>IF(J64="","INC",VLOOKUP(R64,REGISTRATION!$P$22:$Q$32,2))</f>
        <v>INC</v>
      </c>
      <c r="T64" s="36" t="str">
        <f t="shared" si="8"/>
        <v>FAILED</v>
      </c>
      <c r="U64" s="70" t="e">
        <f>#REF!</f>
        <v>#REF!</v>
      </c>
    </row>
    <row r="65" spans="1:21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/>
      <c r="K65" s="30">
        <f t="shared" si="0"/>
        <v>0</v>
      </c>
      <c r="L65" s="30"/>
      <c r="M65" s="30">
        <f t="shared" si="1"/>
        <v>0</v>
      </c>
      <c r="N65" s="30"/>
      <c r="O65" s="30">
        <f t="shared" si="2"/>
        <v>0</v>
      </c>
      <c r="P65" s="35">
        <f t="shared" si="7"/>
        <v>0</v>
      </c>
      <c r="Q65" s="33">
        <f>VLOOKUP(P65,REGISTRATION!$P$22:$Q$32,2)</f>
        <v>5</v>
      </c>
      <c r="R65" s="35">
        <f t="shared" si="3"/>
        <v>0</v>
      </c>
      <c r="S65" s="33" t="str">
        <f>IF(J65="","INC",VLOOKUP(R65,REGISTRATION!$P$22:$Q$32,2))</f>
        <v>INC</v>
      </c>
      <c r="T65" s="36" t="str">
        <f t="shared" si="8"/>
        <v>FAILED</v>
      </c>
      <c r="U65" s="70" t="e">
        <f>#REF!</f>
        <v>#REF!</v>
      </c>
    </row>
    <row r="66" spans="1:21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/>
      <c r="K66" s="30">
        <f t="shared" si="0"/>
        <v>0</v>
      </c>
      <c r="L66" s="30"/>
      <c r="M66" s="30">
        <f t="shared" si="1"/>
        <v>0</v>
      </c>
      <c r="N66" s="30"/>
      <c r="O66" s="30">
        <f t="shared" si="2"/>
        <v>0</v>
      </c>
      <c r="P66" s="35">
        <f t="shared" si="7"/>
        <v>0</v>
      </c>
      <c r="Q66" s="33">
        <f>VLOOKUP(P66,REGISTRATION!$P$22:$Q$32,2)</f>
        <v>5</v>
      </c>
      <c r="R66" s="35">
        <f t="shared" si="3"/>
        <v>0</v>
      </c>
      <c r="S66" s="33" t="str">
        <f>IF(J66="","INC",VLOOKUP(R66,REGISTRATION!$P$22:$Q$32,2))</f>
        <v>INC</v>
      </c>
      <c r="T66" s="36" t="str">
        <f t="shared" si="8"/>
        <v>FAILED</v>
      </c>
      <c r="U66" s="70" t="e">
        <f>#REF!</f>
        <v>#REF!</v>
      </c>
    </row>
    <row r="67" spans="1:21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/>
      <c r="K67" s="30">
        <f t="shared" si="0"/>
        <v>0</v>
      </c>
      <c r="L67" s="30"/>
      <c r="M67" s="30">
        <f t="shared" si="1"/>
        <v>0</v>
      </c>
      <c r="N67" s="30"/>
      <c r="O67" s="30">
        <f t="shared" si="2"/>
        <v>0</v>
      </c>
      <c r="P67" s="35">
        <f t="shared" si="7"/>
        <v>0</v>
      </c>
      <c r="Q67" s="33">
        <f>VLOOKUP(P67,REGISTRATION!$P$22:$Q$32,2)</f>
        <v>5</v>
      </c>
      <c r="R67" s="35">
        <f t="shared" si="3"/>
        <v>0</v>
      </c>
      <c r="S67" s="33" t="str">
        <f>IF(J67="","INC",VLOOKUP(R67,REGISTRATION!$P$22:$Q$32,2))</f>
        <v>INC</v>
      </c>
      <c r="T67" s="36" t="str">
        <f t="shared" si="8"/>
        <v>FAILED</v>
      </c>
      <c r="U67" s="70" t="e">
        <f>#REF!</f>
        <v>#REF!</v>
      </c>
    </row>
    <row r="68" spans="1:21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/>
      <c r="K68" s="30">
        <f t="shared" si="0"/>
        <v>0</v>
      </c>
      <c r="L68" s="30"/>
      <c r="M68" s="30">
        <f t="shared" si="1"/>
        <v>0</v>
      </c>
      <c r="N68" s="30"/>
      <c r="O68" s="30">
        <f t="shared" si="2"/>
        <v>0</v>
      </c>
      <c r="P68" s="35">
        <f t="shared" si="7"/>
        <v>0</v>
      </c>
      <c r="Q68" s="33">
        <f>VLOOKUP(P68,REGISTRATION!$P$22:$Q$32,2)</f>
        <v>5</v>
      </c>
      <c r="R68" s="35">
        <f t="shared" si="3"/>
        <v>0</v>
      </c>
      <c r="S68" s="33" t="str">
        <f>IF(J68="","INC",VLOOKUP(R68,REGISTRATION!$P$22:$Q$32,2))</f>
        <v>INC</v>
      </c>
      <c r="T68" s="36" t="str">
        <f t="shared" si="8"/>
        <v>FAILED</v>
      </c>
      <c r="U68" s="70" t="e">
        <f>#REF!</f>
        <v>#REF!</v>
      </c>
    </row>
    <row r="69" spans="1:21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/>
      <c r="K69" s="30">
        <f t="shared" si="0"/>
        <v>0</v>
      </c>
      <c r="L69" s="30"/>
      <c r="M69" s="30">
        <f t="shared" si="1"/>
        <v>0</v>
      </c>
      <c r="N69" s="30"/>
      <c r="O69" s="30">
        <f t="shared" si="2"/>
        <v>0</v>
      </c>
      <c r="P69" s="35">
        <f>(K69+M69+O69)/3</f>
        <v>0</v>
      </c>
      <c r="Q69" s="33">
        <f>VLOOKUP(P69,REGISTRATION!$P$22:$Q$32,2)</f>
        <v>5</v>
      </c>
      <c r="R69" s="35">
        <f t="shared" si="3"/>
        <v>0</v>
      </c>
      <c r="S69" s="33" t="str">
        <f>IF(J69="","INC",VLOOKUP(R69,REGISTRATION!$P$22:$Q$32,2))</f>
        <v>INC</v>
      </c>
      <c r="T69" s="36" t="str">
        <f t="shared" si="8"/>
        <v>FAILED</v>
      </c>
      <c r="U69" s="70" t="e">
        <f>#REF!</f>
        <v>#REF!</v>
      </c>
    </row>
    <row r="70" spans="1:21" hidden="1" x14ac:dyDescent="0.25">
      <c r="A70" s="27">
        <v>16</v>
      </c>
      <c r="B70" s="28" t="str">
        <f>UPPER((CONCATENATE(REGISTRATION!C26,REGISTRATION!D26,REGISTRATION!E26,".")))</f>
        <v>PETINGLAY.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/>
      <c r="K70" s="30">
        <f t="shared" si="0"/>
        <v>0</v>
      </c>
      <c r="L70" s="30"/>
      <c r="M70" s="30">
        <f t="shared" si="1"/>
        <v>0</v>
      </c>
      <c r="N70" s="30"/>
      <c r="O70" s="30">
        <f t="shared" si="2"/>
        <v>0</v>
      </c>
      <c r="P70" s="30" t="e">
        <f>#REF!</f>
        <v>#REF!</v>
      </c>
      <c r="Q70" s="33" t="e">
        <f>VLOOKUP(P70,REGISTRATION!$P$22:$Q$32,2)</f>
        <v>#REF!</v>
      </c>
      <c r="R70" s="35">
        <f t="shared" ref="R70:R114" si="9">(K70+M70+O70)/3</f>
        <v>0</v>
      </c>
      <c r="S70" s="33">
        <f>VLOOKUP(R70,REGISTRATION!$P$22:$Q$32,2)</f>
        <v>5</v>
      </c>
      <c r="T70" s="69"/>
      <c r="U70" s="36" t="str">
        <f t="shared" ref="U70:U114" si="10">IF(S70&gt;3,"FAILED","PASSED")</f>
        <v>FAILED</v>
      </c>
    </row>
    <row r="71" spans="1:21" hidden="1" x14ac:dyDescent="0.25">
      <c r="A71" s="27">
        <v>17</v>
      </c>
      <c r="B71" s="28" t="str">
        <f>UPPER((CONCATENATE(REGISTRATION!C27,REGISTRATION!D27,REGISTRATION!E27,".")))</f>
        <v>ORTEGA.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/>
      <c r="K71" s="30">
        <f t="shared" si="0"/>
        <v>0</v>
      </c>
      <c r="L71" s="30"/>
      <c r="M71" s="30">
        <f t="shared" si="1"/>
        <v>0</v>
      </c>
      <c r="N71" s="30"/>
      <c r="O71" s="30">
        <f t="shared" si="2"/>
        <v>0</v>
      </c>
      <c r="P71" s="30" t="e">
        <f>#REF!</f>
        <v>#REF!</v>
      </c>
      <c r="Q71" s="33" t="e">
        <f>VLOOKUP(P71,REGISTRATION!$P$22:$Q$32,2)</f>
        <v>#REF!</v>
      </c>
      <c r="R71" s="35">
        <f t="shared" si="9"/>
        <v>0</v>
      </c>
      <c r="S71" s="33">
        <f>VLOOKUP(R71,REGISTRATION!$P$22:$Q$32,2)</f>
        <v>5</v>
      </c>
      <c r="T71" s="69"/>
      <c r="U71" s="36" t="str">
        <f t="shared" si="10"/>
        <v>FAILED</v>
      </c>
    </row>
    <row r="72" spans="1:21" hidden="1" x14ac:dyDescent="0.25">
      <c r="A72" s="27">
        <v>18</v>
      </c>
      <c r="B72" s="28" t="str">
        <f>UPPER((CONCATENATE(REGISTRATION!C28,REGISTRATION!D28,REGISTRATION!E28,".")))</f>
        <v>ONG.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/>
      <c r="K72" s="30">
        <f t="shared" si="0"/>
        <v>0</v>
      </c>
      <c r="L72" s="30"/>
      <c r="M72" s="30">
        <f t="shared" si="1"/>
        <v>0</v>
      </c>
      <c r="N72" s="30"/>
      <c r="O72" s="30">
        <f t="shared" si="2"/>
        <v>0</v>
      </c>
      <c r="P72" s="30" t="e">
        <f>#REF!</f>
        <v>#REF!</v>
      </c>
      <c r="Q72" s="33" t="e">
        <f>VLOOKUP(P72,REGISTRATION!$P$22:$Q$32,2)</f>
        <v>#REF!</v>
      </c>
      <c r="R72" s="35">
        <f t="shared" si="9"/>
        <v>0</v>
      </c>
      <c r="S72" s="33">
        <f>VLOOKUP(R72,REGISTRATION!$P$22:$Q$32,2)</f>
        <v>5</v>
      </c>
      <c r="T72" s="69"/>
      <c r="U72" s="36" t="str">
        <f t="shared" si="10"/>
        <v>FAILED</v>
      </c>
    </row>
    <row r="73" spans="1:21" hidden="1" x14ac:dyDescent="0.25">
      <c r="A73" s="27">
        <v>19</v>
      </c>
      <c r="B73" s="28" t="str">
        <f>UPPER((CONCATENATE(REGISTRATION!C29,REGISTRATION!D29,REGISTRATION!E29,".")))</f>
        <v>SANTOS.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/>
      <c r="K73" s="30">
        <f t="shared" ref="K73:K114" si="11">(J73/100)*100</f>
        <v>0</v>
      </c>
      <c r="L73" s="30"/>
      <c r="M73" s="30">
        <f t="shared" ref="M73:M114" si="12">(L73/100)*100</f>
        <v>0</v>
      </c>
      <c r="N73" s="30"/>
      <c r="O73" s="30">
        <f t="shared" ref="O73:O114" si="13">(N73/100)*100</f>
        <v>0</v>
      </c>
      <c r="P73" s="30" t="e">
        <f>#REF!</f>
        <v>#REF!</v>
      </c>
      <c r="Q73" s="33" t="e">
        <f>VLOOKUP(P73,REGISTRATION!$P$22:$Q$32,2)</f>
        <v>#REF!</v>
      </c>
      <c r="R73" s="35">
        <f t="shared" si="9"/>
        <v>0</v>
      </c>
      <c r="S73" s="33">
        <f>VLOOKUP(R73,REGISTRATION!$P$22:$Q$32,2)</f>
        <v>5</v>
      </c>
      <c r="T73" s="69"/>
      <c r="U73" s="36" t="str">
        <f t="shared" si="10"/>
        <v>FAILED</v>
      </c>
    </row>
    <row r="74" spans="1:21" hidden="1" x14ac:dyDescent="0.25">
      <c r="A74" s="27">
        <v>20</v>
      </c>
      <c r="B74" s="28" t="str">
        <f>UPPER((CONCATENATE(REGISTRATION!C30,REGISTRATION!D30,REGISTRATION!E30,".")))</f>
        <v>ATIENZA.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/>
      <c r="K74" s="30">
        <f t="shared" si="11"/>
        <v>0</v>
      </c>
      <c r="L74" s="30"/>
      <c r="M74" s="30">
        <f t="shared" si="12"/>
        <v>0</v>
      </c>
      <c r="N74" s="30"/>
      <c r="O74" s="30">
        <f t="shared" si="13"/>
        <v>0</v>
      </c>
      <c r="P74" s="30" t="e">
        <f>#REF!</f>
        <v>#REF!</v>
      </c>
      <c r="Q74" s="33" t="e">
        <f>VLOOKUP(P74,REGISTRATION!$P$22:$Q$32,2)</f>
        <v>#REF!</v>
      </c>
      <c r="R74" s="35">
        <f t="shared" si="9"/>
        <v>0</v>
      </c>
      <c r="S74" s="33">
        <f>VLOOKUP(R74,REGISTRATION!$P$22:$Q$32,2)</f>
        <v>5</v>
      </c>
      <c r="T74" s="69"/>
      <c r="U74" s="36" t="str">
        <f t="shared" si="10"/>
        <v>FAILED</v>
      </c>
    </row>
    <row r="75" spans="1:21" hidden="1" x14ac:dyDescent="0.25">
      <c r="A75" s="27">
        <v>21</v>
      </c>
      <c r="B75" s="28" t="str">
        <f>UPPER((CONCATENATE(REGISTRATION!C31,REGISTRATION!D31,REGISTRATION!E31,".")))</f>
        <v>ALGARA.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/>
      <c r="K75" s="30">
        <f t="shared" si="11"/>
        <v>0</v>
      </c>
      <c r="L75" s="30"/>
      <c r="M75" s="30">
        <f t="shared" si="12"/>
        <v>0</v>
      </c>
      <c r="N75" s="30"/>
      <c r="O75" s="30">
        <f t="shared" si="13"/>
        <v>0</v>
      </c>
      <c r="P75" s="30" t="e">
        <f>#REF!</f>
        <v>#REF!</v>
      </c>
      <c r="Q75" s="33" t="e">
        <f>VLOOKUP(P75,REGISTRATION!$P$22:$Q$32,2)</f>
        <v>#REF!</v>
      </c>
      <c r="R75" s="35">
        <f t="shared" si="9"/>
        <v>0</v>
      </c>
      <c r="S75" s="33">
        <f>VLOOKUP(R75,REGISTRATION!$P$22:$Q$32,2)</f>
        <v>5</v>
      </c>
      <c r="T75" s="69"/>
      <c r="U75" s="36" t="str">
        <f t="shared" si="10"/>
        <v>FAILED</v>
      </c>
    </row>
    <row r="76" spans="1:21" hidden="1" x14ac:dyDescent="0.25">
      <c r="A76" s="27">
        <v>22</v>
      </c>
      <c r="B76" s="28" t="str">
        <f>UPPER((CONCATENATE(REGISTRATION!C32,REGISTRATION!D32,REGISTRATION!E32,".")))</f>
        <v>MIRASOL.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/>
      <c r="K76" s="30">
        <f t="shared" si="11"/>
        <v>0</v>
      </c>
      <c r="L76" s="30"/>
      <c r="M76" s="30">
        <f t="shared" si="12"/>
        <v>0</v>
      </c>
      <c r="N76" s="30"/>
      <c r="O76" s="30">
        <f t="shared" si="13"/>
        <v>0</v>
      </c>
      <c r="P76" s="30" t="e">
        <f>#REF!</f>
        <v>#REF!</v>
      </c>
      <c r="Q76" s="33" t="e">
        <f>VLOOKUP(P76,REGISTRATION!$P$22:$Q$32,2)</f>
        <v>#REF!</v>
      </c>
      <c r="R76" s="35">
        <f t="shared" si="9"/>
        <v>0</v>
      </c>
      <c r="S76" s="33">
        <f>VLOOKUP(R76,REGISTRATION!$P$22:$Q$32,2)</f>
        <v>5</v>
      </c>
      <c r="T76" s="69"/>
      <c r="U76" s="36" t="str">
        <f t="shared" si="10"/>
        <v>FAILED</v>
      </c>
    </row>
    <row r="77" spans="1:21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/>
      <c r="K77" s="30">
        <f t="shared" si="11"/>
        <v>0</v>
      </c>
      <c r="L77" s="30"/>
      <c r="M77" s="30">
        <f t="shared" si="12"/>
        <v>0</v>
      </c>
      <c r="N77" s="30"/>
      <c r="O77" s="30">
        <f t="shared" si="13"/>
        <v>0</v>
      </c>
      <c r="P77" s="30" t="e">
        <f>#REF!</f>
        <v>#REF!</v>
      </c>
      <c r="Q77" s="33" t="e">
        <f>VLOOKUP(P77,REGISTRATION!$P$22:$Q$32,2)</f>
        <v>#REF!</v>
      </c>
      <c r="R77" s="35">
        <f t="shared" si="9"/>
        <v>0</v>
      </c>
      <c r="S77" s="33">
        <f>VLOOKUP(R77,REGISTRATION!$P$22:$Q$32,2)</f>
        <v>5</v>
      </c>
      <c r="T77" s="69"/>
      <c r="U77" s="36" t="str">
        <f t="shared" si="10"/>
        <v>FAILED</v>
      </c>
    </row>
    <row r="78" spans="1:21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/>
      <c r="K78" s="30">
        <f t="shared" si="11"/>
        <v>0</v>
      </c>
      <c r="L78" s="30"/>
      <c r="M78" s="30">
        <f t="shared" si="12"/>
        <v>0</v>
      </c>
      <c r="N78" s="30"/>
      <c r="O78" s="30">
        <f t="shared" si="13"/>
        <v>0</v>
      </c>
      <c r="P78" s="30" t="e">
        <f>#REF!</f>
        <v>#REF!</v>
      </c>
      <c r="Q78" s="33" t="e">
        <f>VLOOKUP(P78,REGISTRATION!$P$22:$Q$32,2)</f>
        <v>#REF!</v>
      </c>
      <c r="R78" s="35">
        <f t="shared" si="9"/>
        <v>0</v>
      </c>
      <c r="S78" s="33">
        <f>VLOOKUP(R78,REGISTRATION!$P$22:$Q$32,2)</f>
        <v>5</v>
      </c>
      <c r="T78" s="69"/>
      <c r="U78" s="36" t="str">
        <f t="shared" si="10"/>
        <v>FAILED</v>
      </c>
    </row>
    <row r="79" spans="1:21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/>
      <c r="K79" s="30">
        <f t="shared" si="11"/>
        <v>0</v>
      </c>
      <c r="L79" s="30"/>
      <c r="M79" s="30">
        <f t="shared" si="12"/>
        <v>0</v>
      </c>
      <c r="N79" s="30"/>
      <c r="O79" s="30">
        <f t="shared" si="13"/>
        <v>0</v>
      </c>
      <c r="P79" s="30" t="e">
        <f>#REF!</f>
        <v>#REF!</v>
      </c>
      <c r="Q79" s="33" t="e">
        <f>VLOOKUP(P79,REGISTRATION!$P$22:$Q$32,2)</f>
        <v>#REF!</v>
      </c>
      <c r="R79" s="35">
        <f t="shared" si="9"/>
        <v>0</v>
      </c>
      <c r="S79" s="33">
        <f>VLOOKUP(R79,REGISTRATION!$P$22:$Q$32,2)</f>
        <v>5</v>
      </c>
      <c r="T79" s="69"/>
      <c r="U79" s="36" t="str">
        <f t="shared" si="10"/>
        <v>FAILED</v>
      </c>
    </row>
    <row r="80" spans="1:21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/>
      <c r="K80" s="30">
        <f t="shared" si="11"/>
        <v>0</v>
      </c>
      <c r="L80" s="30"/>
      <c r="M80" s="30">
        <f t="shared" si="12"/>
        <v>0</v>
      </c>
      <c r="N80" s="30"/>
      <c r="O80" s="30">
        <f t="shared" si="13"/>
        <v>0</v>
      </c>
      <c r="P80" s="30" t="e">
        <f>#REF!</f>
        <v>#REF!</v>
      </c>
      <c r="Q80" s="33" t="e">
        <f>VLOOKUP(P80,REGISTRATION!$P$22:$Q$32,2)</f>
        <v>#REF!</v>
      </c>
      <c r="R80" s="35">
        <f t="shared" si="9"/>
        <v>0</v>
      </c>
      <c r="S80" s="33">
        <f>VLOOKUP(R80,REGISTRATION!$P$22:$Q$32,2)</f>
        <v>5</v>
      </c>
      <c r="T80" s="69"/>
      <c r="U80" s="36" t="str">
        <f t="shared" si="10"/>
        <v>FAILED</v>
      </c>
    </row>
    <row r="81" spans="1:21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/>
      <c r="K81" s="30">
        <f t="shared" si="11"/>
        <v>0</v>
      </c>
      <c r="L81" s="30"/>
      <c r="M81" s="30">
        <f t="shared" si="12"/>
        <v>0</v>
      </c>
      <c r="N81" s="30"/>
      <c r="O81" s="30">
        <f t="shared" si="13"/>
        <v>0</v>
      </c>
      <c r="P81" s="30" t="e">
        <f>#REF!</f>
        <v>#REF!</v>
      </c>
      <c r="Q81" s="33" t="e">
        <f>VLOOKUP(P81,REGISTRATION!$P$22:$Q$32,2)</f>
        <v>#REF!</v>
      </c>
      <c r="R81" s="35">
        <f t="shared" si="9"/>
        <v>0</v>
      </c>
      <c r="S81" s="33">
        <f>VLOOKUP(R81,REGISTRATION!$P$22:$Q$32,2)</f>
        <v>5</v>
      </c>
      <c r="T81" s="69"/>
      <c r="U81" s="36" t="str">
        <f t="shared" si="10"/>
        <v>FAILED</v>
      </c>
    </row>
    <row r="82" spans="1:21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/>
      <c r="K82" s="30">
        <f t="shared" si="11"/>
        <v>0</v>
      </c>
      <c r="L82" s="30"/>
      <c r="M82" s="30">
        <f t="shared" si="12"/>
        <v>0</v>
      </c>
      <c r="N82" s="30"/>
      <c r="O82" s="30">
        <f t="shared" si="13"/>
        <v>0</v>
      </c>
      <c r="P82" s="30" t="e">
        <f>#REF!</f>
        <v>#REF!</v>
      </c>
      <c r="Q82" s="33" t="e">
        <f>VLOOKUP(P82,REGISTRATION!$P$22:$Q$32,2)</f>
        <v>#REF!</v>
      </c>
      <c r="R82" s="35">
        <f t="shared" si="9"/>
        <v>0</v>
      </c>
      <c r="S82" s="33">
        <f>VLOOKUP(R82,REGISTRATION!$P$22:$Q$32,2)</f>
        <v>5</v>
      </c>
      <c r="T82" s="69"/>
      <c r="U82" s="36" t="str">
        <f t="shared" si="10"/>
        <v>FAILED</v>
      </c>
    </row>
    <row r="83" spans="1:21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/>
      <c r="K83" s="30">
        <f t="shared" si="11"/>
        <v>0</v>
      </c>
      <c r="L83" s="30"/>
      <c r="M83" s="30">
        <f t="shared" si="12"/>
        <v>0</v>
      </c>
      <c r="N83" s="30"/>
      <c r="O83" s="30">
        <f t="shared" si="13"/>
        <v>0</v>
      </c>
      <c r="P83" s="30" t="e">
        <f>#REF!</f>
        <v>#REF!</v>
      </c>
      <c r="Q83" s="33" t="e">
        <f>VLOOKUP(P83,REGISTRATION!$P$22:$Q$32,2)</f>
        <v>#REF!</v>
      </c>
      <c r="R83" s="35">
        <f t="shared" si="9"/>
        <v>0</v>
      </c>
      <c r="S83" s="33">
        <f>VLOOKUP(R83,REGISTRATION!$P$22:$Q$32,2)</f>
        <v>5</v>
      </c>
      <c r="T83" s="69"/>
      <c r="U83" s="36" t="str">
        <f t="shared" si="10"/>
        <v>FAILED</v>
      </c>
    </row>
    <row r="84" spans="1:21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/>
      <c r="K84" s="30">
        <f t="shared" si="11"/>
        <v>0</v>
      </c>
      <c r="L84" s="30"/>
      <c r="M84" s="30">
        <f t="shared" si="12"/>
        <v>0</v>
      </c>
      <c r="N84" s="30"/>
      <c r="O84" s="30">
        <f t="shared" si="13"/>
        <v>0</v>
      </c>
      <c r="P84" s="30" t="e">
        <f>#REF!</f>
        <v>#REF!</v>
      </c>
      <c r="Q84" s="33" t="e">
        <f>VLOOKUP(P84,REGISTRATION!$P$22:$Q$32,2)</f>
        <v>#REF!</v>
      </c>
      <c r="R84" s="35">
        <f t="shared" si="9"/>
        <v>0</v>
      </c>
      <c r="S84" s="33">
        <f>VLOOKUP(R84,REGISTRATION!$P$22:$Q$32,2)</f>
        <v>5</v>
      </c>
      <c r="T84" s="69"/>
      <c r="U84" s="36" t="str">
        <f t="shared" si="10"/>
        <v>FAILED</v>
      </c>
    </row>
    <row r="85" spans="1:21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/>
      <c r="K85" s="30">
        <f t="shared" si="11"/>
        <v>0</v>
      </c>
      <c r="L85" s="30"/>
      <c r="M85" s="30">
        <f t="shared" si="12"/>
        <v>0</v>
      </c>
      <c r="N85" s="30"/>
      <c r="O85" s="30">
        <f t="shared" si="13"/>
        <v>0</v>
      </c>
      <c r="P85" s="30" t="e">
        <f>#REF!</f>
        <v>#REF!</v>
      </c>
      <c r="Q85" s="33" t="e">
        <f>VLOOKUP(P85,REGISTRATION!$P$22:$Q$32,2)</f>
        <v>#REF!</v>
      </c>
      <c r="R85" s="35">
        <f t="shared" si="9"/>
        <v>0</v>
      </c>
      <c r="S85" s="33">
        <f>VLOOKUP(R85,REGISTRATION!$P$22:$Q$32,2)</f>
        <v>5</v>
      </c>
      <c r="T85" s="69"/>
      <c r="U85" s="36" t="str">
        <f t="shared" si="10"/>
        <v>FAILED</v>
      </c>
    </row>
    <row r="86" spans="1:21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/>
      <c r="K86" s="30">
        <f t="shared" si="11"/>
        <v>0</v>
      </c>
      <c r="L86" s="30"/>
      <c r="M86" s="30">
        <f t="shared" si="12"/>
        <v>0</v>
      </c>
      <c r="N86" s="30"/>
      <c r="O86" s="30">
        <f t="shared" si="13"/>
        <v>0</v>
      </c>
      <c r="P86" s="30" t="e">
        <f>#REF!</f>
        <v>#REF!</v>
      </c>
      <c r="Q86" s="33" t="e">
        <f>VLOOKUP(P86,REGISTRATION!$P$22:$Q$32,2)</f>
        <v>#REF!</v>
      </c>
      <c r="R86" s="35">
        <f t="shared" si="9"/>
        <v>0</v>
      </c>
      <c r="S86" s="33">
        <f>VLOOKUP(R86,REGISTRATION!$P$22:$Q$32,2)</f>
        <v>5</v>
      </c>
      <c r="T86" s="69"/>
      <c r="U86" s="36" t="str">
        <f t="shared" si="10"/>
        <v>FAILED</v>
      </c>
    </row>
    <row r="87" spans="1:21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/>
      <c r="K87" s="30">
        <f t="shared" si="11"/>
        <v>0</v>
      </c>
      <c r="L87" s="30"/>
      <c r="M87" s="30">
        <f t="shared" si="12"/>
        <v>0</v>
      </c>
      <c r="N87" s="30"/>
      <c r="O87" s="30">
        <f t="shared" si="13"/>
        <v>0</v>
      </c>
      <c r="P87" s="30" t="e">
        <f>#REF!</f>
        <v>#REF!</v>
      </c>
      <c r="Q87" s="33" t="e">
        <f>VLOOKUP(P87,REGISTRATION!$P$22:$Q$32,2)</f>
        <v>#REF!</v>
      </c>
      <c r="R87" s="35">
        <f t="shared" si="9"/>
        <v>0</v>
      </c>
      <c r="S87" s="33">
        <f>VLOOKUP(R87,REGISTRATION!$P$22:$Q$32,2)</f>
        <v>5</v>
      </c>
      <c r="T87" s="69"/>
      <c r="U87" s="36" t="str">
        <f t="shared" si="10"/>
        <v>FAILED</v>
      </c>
    </row>
    <row r="88" spans="1:21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/>
      <c r="K88" s="30">
        <f t="shared" si="11"/>
        <v>0</v>
      </c>
      <c r="L88" s="30"/>
      <c r="M88" s="30">
        <f t="shared" si="12"/>
        <v>0</v>
      </c>
      <c r="N88" s="30"/>
      <c r="O88" s="30">
        <f t="shared" si="13"/>
        <v>0</v>
      </c>
      <c r="P88" s="30" t="e">
        <f>#REF!</f>
        <v>#REF!</v>
      </c>
      <c r="Q88" s="33" t="e">
        <f>VLOOKUP(P88,REGISTRATION!$P$22:$Q$32,2)</f>
        <v>#REF!</v>
      </c>
      <c r="R88" s="35">
        <f t="shared" si="9"/>
        <v>0</v>
      </c>
      <c r="S88" s="33">
        <f>VLOOKUP(R88,REGISTRATION!$P$22:$Q$32,2)</f>
        <v>5</v>
      </c>
      <c r="T88" s="69"/>
      <c r="U88" s="36" t="str">
        <f t="shared" si="10"/>
        <v>FAILED</v>
      </c>
    </row>
    <row r="89" spans="1:21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/>
      <c r="K89" s="30">
        <f t="shared" si="11"/>
        <v>0</v>
      </c>
      <c r="L89" s="30"/>
      <c r="M89" s="30">
        <f t="shared" si="12"/>
        <v>0</v>
      </c>
      <c r="N89" s="30"/>
      <c r="O89" s="30">
        <f t="shared" si="13"/>
        <v>0</v>
      </c>
      <c r="P89" s="30" t="e">
        <f>#REF!</f>
        <v>#REF!</v>
      </c>
      <c r="Q89" s="33" t="e">
        <f>VLOOKUP(P89,REGISTRATION!$P$22:$Q$32,2)</f>
        <v>#REF!</v>
      </c>
      <c r="R89" s="35">
        <f t="shared" si="9"/>
        <v>0</v>
      </c>
      <c r="S89" s="33">
        <f>VLOOKUP(R89,REGISTRATION!$P$22:$Q$32,2)</f>
        <v>5</v>
      </c>
      <c r="T89" s="69"/>
      <c r="U89" s="36" t="str">
        <f t="shared" si="10"/>
        <v>FAILED</v>
      </c>
    </row>
    <row r="90" spans="1:21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/>
      <c r="K90" s="30">
        <f t="shared" si="11"/>
        <v>0</v>
      </c>
      <c r="L90" s="30"/>
      <c r="M90" s="30">
        <f t="shared" si="12"/>
        <v>0</v>
      </c>
      <c r="N90" s="30"/>
      <c r="O90" s="30">
        <f t="shared" si="13"/>
        <v>0</v>
      </c>
      <c r="P90" s="30" t="e">
        <f>#REF!</f>
        <v>#REF!</v>
      </c>
      <c r="Q90" s="33" t="e">
        <f>VLOOKUP(P90,REGISTRATION!$P$22:$Q$32,2)</f>
        <v>#REF!</v>
      </c>
      <c r="R90" s="35">
        <f t="shared" si="9"/>
        <v>0</v>
      </c>
      <c r="S90" s="33">
        <f>VLOOKUP(R90,REGISTRATION!$P$22:$Q$32,2)</f>
        <v>5</v>
      </c>
      <c r="T90" s="69"/>
      <c r="U90" s="36" t="str">
        <f t="shared" si="10"/>
        <v>FAILED</v>
      </c>
    </row>
    <row r="91" spans="1:21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/>
      <c r="K91" s="30">
        <f t="shared" si="11"/>
        <v>0</v>
      </c>
      <c r="L91" s="30"/>
      <c r="M91" s="30">
        <f t="shared" si="12"/>
        <v>0</v>
      </c>
      <c r="N91" s="30"/>
      <c r="O91" s="30">
        <f t="shared" si="13"/>
        <v>0</v>
      </c>
      <c r="P91" s="30" t="e">
        <f>#REF!</f>
        <v>#REF!</v>
      </c>
      <c r="Q91" s="33" t="e">
        <f>VLOOKUP(P91,REGISTRATION!$P$22:$Q$32,2)</f>
        <v>#REF!</v>
      </c>
      <c r="R91" s="35">
        <f t="shared" si="9"/>
        <v>0</v>
      </c>
      <c r="S91" s="33">
        <f>VLOOKUP(R91,REGISTRATION!$P$22:$Q$32,2)</f>
        <v>5</v>
      </c>
      <c r="T91" s="69"/>
      <c r="U91" s="36" t="str">
        <f t="shared" si="10"/>
        <v>FAILED</v>
      </c>
    </row>
    <row r="92" spans="1:21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/>
      <c r="K92" s="30">
        <f t="shared" si="11"/>
        <v>0</v>
      </c>
      <c r="L92" s="30"/>
      <c r="M92" s="30">
        <f t="shared" si="12"/>
        <v>0</v>
      </c>
      <c r="N92" s="30"/>
      <c r="O92" s="30">
        <f t="shared" si="13"/>
        <v>0</v>
      </c>
      <c r="P92" s="30" t="e">
        <f>#REF!</f>
        <v>#REF!</v>
      </c>
      <c r="Q92" s="33" t="e">
        <f>VLOOKUP(P92,REGISTRATION!$P$22:$Q$32,2)</f>
        <v>#REF!</v>
      </c>
      <c r="R92" s="35">
        <f t="shared" si="9"/>
        <v>0</v>
      </c>
      <c r="S92" s="33">
        <f>VLOOKUP(R92,REGISTRATION!$P$22:$Q$32,2)</f>
        <v>5</v>
      </c>
      <c r="T92" s="69"/>
      <c r="U92" s="36" t="str">
        <f t="shared" si="10"/>
        <v>FAILED</v>
      </c>
    </row>
    <row r="93" spans="1:21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/>
      <c r="K93" s="30">
        <f t="shared" si="11"/>
        <v>0</v>
      </c>
      <c r="L93" s="30"/>
      <c r="M93" s="30">
        <f t="shared" si="12"/>
        <v>0</v>
      </c>
      <c r="N93" s="30"/>
      <c r="O93" s="30">
        <f t="shared" si="13"/>
        <v>0</v>
      </c>
      <c r="P93" s="30" t="e">
        <f>#REF!</f>
        <v>#REF!</v>
      </c>
      <c r="Q93" s="33" t="e">
        <f>VLOOKUP(P93,REGISTRATION!$P$22:$Q$32,2)</f>
        <v>#REF!</v>
      </c>
      <c r="R93" s="35">
        <f t="shared" si="9"/>
        <v>0</v>
      </c>
      <c r="S93" s="33">
        <f>VLOOKUP(R93,REGISTRATION!$P$22:$Q$32,2)</f>
        <v>5</v>
      </c>
      <c r="T93" s="69"/>
      <c r="U93" s="36" t="str">
        <f t="shared" si="10"/>
        <v>FAILED</v>
      </c>
    </row>
    <row r="94" spans="1:21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/>
      <c r="K94" s="30">
        <f t="shared" si="11"/>
        <v>0</v>
      </c>
      <c r="L94" s="30"/>
      <c r="M94" s="30">
        <f t="shared" si="12"/>
        <v>0</v>
      </c>
      <c r="N94" s="30"/>
      <c r="O94" s="30">
        <f t="shared" si="13"/>
        <v>0</v>
      </c>
      <c r="P94" s="30" t="e">
        <f>#REF!</f>
        <v>#REF!</v>
      </c>
      <c r="Q94" s="33" t="e">
        <f>VLOOKUP(P94,REGISTRATION!$P$22:$Q$32,2)</f>
        <v>#REF!</v>
      </c>
      <c r="R94" s="35">
        <f t="shared" si="9"/>
        <v>0</v>
      </c>
      <c r="S94" s="33">
        <f>VLOOKUP(R94,REGISTRATION!$P$22:$Q$32,2)</f>
        <v>5</v>
      </c>
      <c r="T94" s="69"/>
      <c r="U94" s="36" t="str">
        <f t="shared" si="10"/>
        <v>FAILED</v>
      </c>
    </row>
    <row r="95" spans="1:21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/>
      <c r="K95" s="30">
        <f t="shared" si="11"/>
        <v>0</v>
      </c>
      <c r="L95" s="30"/>
      <c r="M95" s="30">
        <f t="shared" si="12"/>
        <v>0</v>
      </c>
      <c r="N95" s="30"/>
      <c r="O95" s="30">
        <f t="shared" si="13"/>
        <v>0</v>
      </c>
      <c r="P95" s="30" t="e">
        <f>#REF!</f>
        <v>#REF!</v>
      </c>
      <c r="Q95" s="33" t="e">
        <f>VLOOKUP(P95,REGISTRATION!$P$22:$Q$32,2)</f>
        <v>#REF!</v>
      </c>
      <c r="R95" s="35">
        <f t="shared" si="9"/>
        <v>0</v>
      </c>
      <c r="S95" s="33">
        <f>VLOOKUP(R95,REGISTRATION!$P$22:$Q$32,2)</f>
        <v>5</v>
      </c>
      <c r="T95" s="69"/>
      <c r="U95" s="36" t="str">
        <f t="shared" si="10"/>
        <v>FAILED</v>
      </c>
    </row>
    <row r="96" spans="1:21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/>
      <c r="K96" s="30">
        <f t="shared" si="11"/>
        <v>0</v>
      </c>
      <c r="L96" s="30"/>
      <c r="M96" s="30">
        <f t="shared" si="12"/>
        <v>0</v>
      </c>
      <c r="N96" s="30"/>
      <c r="O96" s="30">
        <f t="shared" si="13"/>
        <v>0</v>
      </c>
      <c r="P96" s="30" t="e">
        <f>#REF!</f>
        <v>#REF!</v>
      </c>
      <c r="Q96" s="33" t="e">
        <f>VLOOKUP(P96,REGISTRATION!$P$22:$Q$32,2)</f>
        <v>#REF!</v>
      </c>
      <c r="R96" s="35">
        <f t="shared" si="9"/>
        <v>0</v>
      </c>
      <c r="S96" s="33">
        <f>VLOOKUP(R96,REGISTRATION!$P$22:$Q$32,2)</f>
        <v>5</v>
      </c>
      <c r="T96" s="69"/>
      <c r="U96" s="36" t="str">
        <f t="shared" si="10"/>
        <v>FAILED</v>
      </c>
    </row>
    <row r="97" spans="1:21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/>
      <c r="K97" s="30">
        <f t="shared" si="11"/>
        <v>0</v>
      </c>
      <c r="L97" s="30"/>
      <c r="M97" s="30">
        <f t="shared" si="12"/>
        <v>0</v>
      </c>
      <c r="N97" s="30"/>
      <c r="O97" s="30">
        <f t="shared" si="13"/>
        <v>0</v>
      </c>
      <c r="P97" s="30" t="e">
        <f>#REF!</f>
        <v>#REF!</v>
      </c>
      <c r="Q97" s="33" t="e">
        <f>VLOOKUP(P97,REGISTRATION!$P$22:$Q$32,2)</f>
        <v>#REF!</v>
      </c>
      <c r="R97" s="35">
        <f t="shared" si="9"/>
        <v>0</v>
      </c>
      <c r="S97" s="33">
        <f>VLOOKUP(R97,REGISTRATION!$P$22:$Q$32,2)</f>
        <v>5</v>
      </c>
      <c r="T97" s="69"/>
      <c r="U97" s="36" t="str">
        <f t="shared" si="10"/>
        <v>FAILED</v>
      </c>
    </row>
    <row r="98" spans="1:21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/>
      <c r="K98" s="30">
        <f t="shared" si="11"/>
        <v>0</v>
      </c>
      <c r="L98" s="30"/>
      <c r="M98" s="30">
        <f t="shared" si="12"/>
        <v>0</v>
      </c>
      <c r="N98" s="30"/>
      <c r="O98" s="30">
        <f t="shared" si="13"/>
        <v>0</v>
      </c>
      <c r="P98" s="30" t="e">
        <f>#REF!</f>
        <v>#REF!</v>
      </c>
      <c r="Q98" s="33" t="e">
        <f>VLOOKUP(P98,REGISTRATION!$P$22:$Q$32,2)</f>
        <v>#REF!</v>
      </c>
      <c r="R98" s="35">
        <f t="shared" si="9"/>
        <v>0</v>
      </c>
      <c r="S98" s="33">
        <f>VLOOKUP(R98,REGISTRATION!$P$22:$Q$32,2)</f>
        <v>5</v>
      </c>
      <c r="T98" s="69"/>
      <c r="U98" s="36" t="str">
        <f t="shared" si="10"/>
        <v>FAILED</v>
      </c>
    </row>
    <row r="99" spans="1:21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/>
      <c r="K99" s="30">
        <f t="shared" si="11"/>
        <v>0</v>
      </c>
      <c r="L99" s="30"/>
      <c r="M99" s="30">
        <f t="shared" si="12"/>
        <v>0</v>
      </c>
      <c r="N99" s="30"/>
      <c r="O99" s="30">
        <f t="shared" si="13"/>
        <v>0</v>
      </c>
      <c r="P99" s="30" t="e">
        <f>#REF!</f>
        <v>#REF!</v>
      </c>
      <c r="Q99" s="33" t="e">
        <f>VLOOKUP(P99,REGISTRATION!$P$22:$Q$32,2)</f>
        <v>#REF!</v>
      </c>
      <c r="R99" s="35">
        <f t="shared" si="9"/>
        <v>0</v>
      </c>
      <c r="S99" s="33">
        <f>VLOOKUP(R99,REGISTRATION!$P$22:$Q$32,2)</f>
        <v>5</v>
      </c>
      <c r="T99" s="69"/>
      <c r="U99" s="36" t="str">
        <f t="shared" si="10"/>
        <v>FAILED</v>
      </c>
    </row>
    <row r="100" spans="1:21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/>
      <c r="K100" s="30">
        <f t="shared" si="11"/>
        <v>0</v>
      </c>
      <c r="L100" s="30"/>
      <c r="M100" s="30">
        <f t="shared" si="12"/>
        <v>0</v>
      </c>
      <c r="N100" s="30"/>
      <c r="O100" s="30">
        <f t="shared" si="13"/>
        <v>0</v>
      </c>
      <c r="P100" s="30" t="e">
        <f>#REF!</f>
        <v>#REF!</v>
      </c>
      <c r="Q100" s="33" t="e">
        <f>VLOOKUP(P100,REGISTRATION!$P$22:$Q$32,2)</f>
        <v>#REF!</v>
      </c>
      <c r="R100" s="35">
        <f t="shared" si="9"/>
        <v>0</v>
      </c>
      <c r="S100" s="33">
        <f>VLOOKUP(R100,REGISTRATION!$P$22:$Q$32,2)</f>
        <v>5</v>
      </c>
      <c r="T100" s="69"/>
      <c r="U100" s="36" t="str">
        <f t="shared" si="10"/>
        <v>FAILED</v>
      </c>
    </row>
    <row r="101" spans="1:21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/>
      <c r="K101" s="30">
        <f t="shared" si="11"/>
        <v>0</v>
      </c>
      <c r="L101" s="30"/>
      <c r="M101" s="30">
        <f t="shared" si="12"/>
        <v>0</v>
      </c>
      <c r="N101" s="30"/>
      <c r="O101" s="30">
        <f t="shared" si="13"/>
        <v>0</v>
      </c>
      <c r="P101" s="30" t="e">
        <f>#REF!</f>
        <v>#REF!</v>
      </c>
      <c r="Q101" s="33" t="e">
        <f>VLOOKUP(P101,REGISTRATION!$P$22:$Q$32,2)</f>
        <v>#REF!</v>
      </c>
      <c r="R101" s="35">
        <f t="shared" si="9"/>
        <v>0</v>
      </c>
      <c r="S101" s="33">
        <f>VLOOKUP(R101,REGISTRATION!$P$22:$Q$32,2)</f>
        <v>5</v>
      </c>
      <c r="T101" s="69"/>
      <c r="U101" s="36" t="str">
        <f t="shared" si="10"/>
        <v>FAILED</v>
      </c>
    </row>
    <row r="102" spans="1:21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/>
      <c r="K102" s="30">
        <f t="shared" si="11"/>
        <v>0</v>
      </c>
      <c r="L102" s="30"/>
      <c r="M102" s="30">
        <f t="shared" si="12"/>
        <v>0</v>
      </c>
      <c r="N102" s="30"/>
      <c r="O102" s="30">
        <f t="shared" si="13"/>
        <v>0</v>
      </c>
      <c r="P102" s="30" t="e">
        <f>#REF!</f>
        <v>#REF!</v>
      </c>
      <c r="Q102" s="33" t="e">
        <f>VLOOKUP(P102,REGISTRATION!$P$22:$Q$32,2)</f>
        <v>#REF!</v>
      </c>
      <c r="R102" s="35">
        <f t="shared" si="9"/>
        <v>0</v>
      </c>
      <c r="S102" s="33">
        <f>VLOOKUP(R102,REGISTRATION!$P$22:$Q$32,2)</f>
        <v>5</v>
      </c>
      <c r="T102" s="69"/>
      <c r="U102" s="36" t="str">
        <f t="shared" si="10"/>
        <v>FAILED</v>
      </c>
    </row>
    <row r="103" spans="1:21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/>
      <c r="K103" s="30">
        <f t="shared" si="11"/>
        <v>0</v>
      </c>
      <c r="L103" s="30"/>
      <c r="M103" s="30">
        <f t="shared" si="12"/>
        <v>0</v>
      </c>
      <c r="N103" s="30"/>
      <c r="O103" s="30">
        <f t="shared" si="13"/>
        <v>0</v>
      </c>
      <c r="P103" s="30" t="e">
        <f>#REF!</f>
        <v>#REF!</v>
      </c>
      <c r="Q103" s="33" t="e">
        <f>VLOOKUP(P103,REGISTRATION!$P$22:$Q$32,2)</f>
        <v>#REF!</v>
      </c>
      <c r="R103" s="35">
        <f t="shared" si="9"/>
        <v>0</v>
      </c>
      <c r="S103" s="33">
        <f>VLOOKUP(R103,REGISTRATION!$P$22:$Q$32,2)</f>
        <v>5</v>
      </c>
      <c r="T103" s="69"/>
      <c r="U103" s="36" t="str">
        <f t="shared" si="10"/>
        <v>FAILED</v>
      </c>
    </row>
    <row r="104" spans="1:21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/>
      <c r="K104" s="30">
        <f t="shared" si="11"/>
        <v>0</v>
      </c>
      <c r="L104" s="30"/>
      <c r="M104" s="30">
        <f t="shared" si="12"/>
        <v>0</v>
      </c>
      <c r="N104" s="30"/>
      <c r="O104" s="30">
        <f t="shared" si="13"/>
        <v>0</v>
      </c>
      <c r="P104" s="30" t="e">
        <f>#REF!</f>
        <v>#REF!</v>
      </c>
      <c r="Q104" s="33" t="e">
        <f>VLOOKUP(P104,REGISTRATION!$P$22:$Q$32,2)</f>
        <v>#REF!</v>
      </c>
      <c r="R104" s="35">
        <f t="shared" si="9"/>
        <v>0</v>
      </c>
      <c r="S104" s="33">
        <f>VLOOKUP(R104,REGISTRATION!$P$22:$Q$32,2)</f>
        <v>5</v>
      </c>
      <c r="T104" s="69"/>
      <c r="U104" s="36" t="str">
        <f>IF(S104&gt;3,"FAILED","PASSED")</f>
        <v>FAILED</v>
      </c>
    </row>
    <row r="105" spans="1:21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/>
      <c r="K105" s="30">
        <f t="shared" si="11"/>
        <v>0</v>
      </c>
      <c r="L105" s="30"/>
      <c r="M105" s="30">
        <f t="shared" si="12"/>
        <v>0</v>
      </c>
      <c r="N105" s="30"/>
      <c r="O105" s="30">
        <f t="shared" si="13"/>
        <v>0</v>
      </c>
      <c r="P105" s="30" t="e">
        <f>#REF!</f>
        <v>#REF!</v>
      </c>
      <c r="Q105" s="33" t="e">
        <f>VLOOKUP(P105,REGISTRATION!$P$22:$Q$32,2)</f>
        <v>#REF!</v>
      </c>
      <c r="R105" s="35">
        <f t="shared" si="9"/>
        <v>0</v>
      </c>
      <c r="S105" s="33">
        <f>VLOOKUP(R105,REGISTRATION!$P$22:$Q$32,2)</f>
        <v>5</v>
      </c>
      <c r="T105" s="69"/>
      <c r="U105" s="36" t="str">
        <f t="shared" si="10"/>
        <v>FAILED</v>
      </c>
    </row>
    <row r="106" spans="1:21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/>
      <c r="K106" s="30">
        <f t="shared" si="11"/>
        <v>0</v>
      </c>
      <c r="L106" s="30"/>
      <c r="M106" s="30">
        <f t="shared" si="12"/>
        <v>0</v>
      </c>
      <c r="N106" s="30"/>
      <c r="O106" s="30">
        <f t="shared" si="13"/>
        <v>0</v>
      </c>
      <c r="P106" s="30" t="e">
        <f>#REF!</f>
        <v>#REF!</v>
      </c>
      <c r="Q106" s="33" t="e">
        <f>VLOOKUP(P106,REGISTRATION!$P$22:$Q$32,2)</f>
        <v>#REF!</v>
      </c>
      <c r="R106" s="35">
        <f t="shared" si="9"/>
        <v>0</v>
      </c>
      <c r="S106" s="33">
        <f>VLOOKUP(R106,REGISTRATION!$P$22:$Q$32,2)</f>
        <v>5</v>
      </c>
      <c r="T106" s="69"/>
      <c r="U106" s="36" t="str">
        <f t="shared" si="10"/>
        <v>FAILED</v>
      </c>
    </row>
    <row r="107" spans="1:21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/>
      <c r="K107" s="30">
        <f t="shared" si="11"/>
        <v>0</v>
      </c>
      <c r="L107" s="30"/>
      <c r="M107" s="30">
        <f t="shared" si="12"/>
        <v>0</v>
      </c>
      <c r="N107" s="30"/>
      <c r="O107" s="30">
        <f t="shared" si="13"/>
        <v>0</v>
      </c>
      <c r="P107" s="30" t="e">
        <f>#REF!</f>
        <v>#REF!</v>
      </c>
      <c r="Q107" s="33" t="e">
        <f>VLOOKUP(P107,REGISTRATION!$P$22:$Q$32,2)</f>
        <v>#REF!</v>
      </c>
      <c r="R107" s="35">
        <f t="shared" si="9"/>
        <v>0</v>
      </c>
      <c r="S107" s="33">
        <f>VLOOKUP(R107,REGISTRATION!$P$22:$Q$32,2)</f>
        <v>5</v>
      </c>
      <c r="T107" s="69"/>
      <c r="U107" s="36" t="str">
        <f t="shared" si="10"/>
        <v>FAILED</v>
      </c>
    </row>
    <row r="108" spans="1:21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/>
      <c r="K108" s="30">
        <f t="shared" si="11"/>
        <v>0</v>
      </c>
      <c r="L108" s="30"/>
      <c r="M108" s="30">
        <f t="shared" si="12"/>
        <v>0</v>
      </c>
      <c r="N108" s="30"/>
      <c r="O108" s="30">
        <f t="shared" si="13"/>
        <v>0</v>
      </c>
      <c r="P108" s="30" t="e">
        <f>#REF!</f>
        <v>#REF!</v>
      </c>
      <c r="Q108" s="33" t="e">
        <f>VLOOKUP(P108,REGISTRATION!$P$22:$Q$32,2)</f>
        <v>#REF!</v>
      </c>
      <c r="R108" s="35">
        <f t="shared" si="9"/>
        <v>0</v>
      </c>
      <c r="S108" s="33">
        <f>VLOOKUP(R108,REGISTRATION!$P$22:$Q$32,2)</f>
        <v>5</v>
      </c>
      <c r="T108" s="69"/>
      <c r="U108" s="36" t="str">
        <f t="shared" si="10"/>
        <v>FAILED</v>
      </c>
    </row>
    <row r="109" spans="1:21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/>
      <c r="K109" s="30">
        <f t="shared" si="11"/>
        <v>0</v>
      </c>
      <c r="L109" s="30"/>
      <c r="M109" s="30">
        <f t="shared" si="12"/>
        <v>0</v>
      </c>
      <c r="N109" s="30"/>
      <c r="O109" s="30">
        <f t="shared" si="13"/>
        <v>0</v>
      </c>
      <c r="P109" s="30" t="e">
        <f>#REF!</f>
        <v>#REF!</v>
      </c>
      <c r="Q109" s="33" t="e">
        <f>VLOOKUP(P109,REGISTRATION!$P$22:$Q$32,2)</f>
        <v>#REF!</v>
      </c>
      <c r="R109" s="35">
        <f t="shared" si="9"/>
        <v>0</v>
      </c>
      <c r="S109" s="33">
        <f>VLOOKUP(R109,REGISTRATION!$P$22:$Q$32,2)</f>
        <v>5</v>
      </c>
      <c r="T109" s="69"/>
      <c r="U109" s="36" t="str">
        <f t="shared" si="10"/>
        <v>FAILED</v>
      </c>
    </row>
    <row r="110" spans="1:21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/>
      <c r="K110" s="30">
        <f t="shared" si="11"/>
        <v>0</v>
      </c>
      <c r="L110" s="30"/>
      <c r="M110" s="30">
        <f t="shared" si="12"/>
        <v>0</v>
      </c>
      <c r="N110" s="30"/>
      <c r="O110" s="30">
        <f t="shared" si="13"/>
        <v>0</v>
      </c>
      <c r="P110" s="30" t="e">
        <f>#REF!</f>
        <v>#REF!</v>
      </c>
      <c r="Q110" s="33" t="e">
        <f>VLOOKUP(P110,REGISTRATION!$P$22:$Q$32,2)</f>
        <v>#REF!</v>
      </c>
      <c r="R110" s="35">
        <f t="shared" si="9"/>
        <v>0</v>
      </c>
      <c r="S110" s="33">
        <f>VLOOKUP(R110,REGISTRATION!$P$22:$Q$32,2)</f>
        <v>5</v>
      </c>
      <c r="T110" s="69"/>
      <c r="U110" s="36" t="str">
        <f t="shared" si="10"/>
        <v>FAILED</v>
      </c>
    </row>
    <row r="111" spans="1:21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/>
      <c r="K111" s="30">
        <f t="shared" si="11"/>
        <v>0</v>
      </c>
      <c r="L111" s="30"/>
      <c r="M111" s="30">
        <f t="shared" si="12"/>
        <v>0</v>
      </c>
      <c r="N111" s="30"/>
      <c r="O111" s="30">
        <f t="shared" si="13"/>
        <v>0</v>
      </c>
      <c r="P111" s="30" t="e">
        <f>#REF!</f>
        <v>#REF!</v>
      </c>
      <c r="Q111" s="33" t="e">
        <f>VLOOKUP(P111,REGISTRATION!$P$22:$Q$32,2)</f>
        <v>#REF!</v>
      </c>
      <c r="R111" s="35">
        <f t="shared" si="9"/>
        <v>0</v>
      </c>
      <c r="S111" s="33">
        <f>VLOOKUP(R111,REGISTRATION!$P$22:$Q$32,2)</f>
        <v>5</v>
      </c>
      <c r="T111" s="69"/>
      <c r="U111" s="36" t="str">
        <f t="shared" si="10"/>
        <v>FAILED</v>
      </c>
    </row>
    <row r="112" spans="1:21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/>
      <c r="K112" s="30">
        <f t="shared" si="11"/>
        <v>0</v>
      </c>
      <c r="L112" s="30"/>
      <c r="M112" s="30">
        <f t="shared" si="12"/>
        <v>0</v>
      </c>
      <c r="N112" s="30"/>
      <c r="O112" s="30">
        <f t="shared" si="13"/>
        <v>0</v>
      </c>
      <c r="P112" s="30" t="e">
        <f>#REF!</f>
        <v>#REF!</v>
      </c>
      <c r="Q112" s="33" t="e">
        <f>VLOOKUP(P112,REGISTRATION!$P$22:$Q$32,2)</f>
        <v>#REF!</v>
      </c>
      <c r="R112" s="35">
        <f t="shared" si="9"/>
        <v>0</v>
      </c>
      <c r="S112" s="33">
        <f>VLOOKUP(R112,REGISTRATION!$P$22:$Q$32,2)</f>
        <v>5</v>
      </c>
      <c r="T112" s="69"/>
      <c r="U112" s="36" t="str">
        <f t="shared" si="10"/>
        <v>FAILED</v>
      </c>
    </row>
    <row r="113" spans="1:21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/>
      <c r="K113" s="30">
        <f t="shared" si="11"/>
        <v>0</v>
      </c>
      <c r="L113" s="30"/>
      <c r="M113" s="30">
        <f t="shared" si="12"/>
        <v>0</v>
      </c>
      <c r="N113" s="30"/>
      <c r="O113" s="30">
        <f t="shared" si="13"/>
        <v>0</v>
      </c>
      <c r="P113" s="30" t="e">
        <f>#REF!</f>
        <v>#REF!</v>
      </c>
      <c r="Q113" s="33" t="e">
        <f>VLOOKUP(P113,REGISTRATION!$P$22:$Q$32,2)</f>
        <v>#REF!</v>
      </c>
      <c r="R113" s="35">
        <f t="shared" si="9"/>
        <v>0</v>
      </c>
      <c r="S113" s="33">
        <f>VLOOKUP(R113,REGISTRATION!$P$22:$Q$32,2)</f>
        <v>5</v>
      </c>
      <c r="T113" s="69"/>
      <c r="U113" s="36" t="str">
        <f t="shared" si="10"/>
        <v>FAILED</v>
      </c>
    </row>
    <row r="114" spans="1:21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/>
      <c r="K114" s="30">
        <f t="shared" si="11"/>
        <v>0</v>
      </c>
      <c r="L114" s="30"/>
      <c r="M114" s="30">
        <f t="shared" si="12"/>
        <v>0</v>
      </c>
      <c r="N114" s="30"/>
      <c r="O114" s="30">
        <f t="shared" si="13"/>
        <v>0</v>
      </c>
      <c r="P114" s="30" t="e">
        <f>#REF!</f>
        <v>#REF!</v>
      </c>
      <c r="Q114" s="33" t="e">
        <f>VLOOKUP(P114,REGISTRATION!$P$22:$Q$32,2)</f>
        <v>#REF!</v>
      </c>
      <c r="R114" s="35">
        <f t="shared" si="9"/>
        <v>0</v>
      </c>
      <c r="S114" s="33">
        <f>VLOOKUP(R114,REGISTRATION!$P$22:$Q$32,2)</f>
        <v>5</v>
      </c>
      <c r="T114" s="69"/>
      <c r="U114" s="36" t="str">
        <f t="shared" si="10"/>
        <v>FAILED</v>
      </c>
    </row>
    <row r="115" spans="1:21" hidden="1" x14ac:dyDescent="0.25"/>
  </sheetData>
  <mergeCells count="9">
    <mergeCell ref="A2:U3"/>
    <mergeCell ref="A5:A7"/>
    <mergeCell ref="C5:I5"/>
    <mergeCell ref="J5:Q5"/>
    <mergeCell ref="R5:S6"/>
    <mergeCell ref="U5:U7"/>
    <mergeCell ref="B6:B7"/>
    <mergeCell ref="H6:I6"/>
    <mergeCell ref="P6:Q6"/>
  </mergeCells>
  <conditionalFormatting sqref="T8:T69 U8:U114">
    <cfRule type="cellIs" dxfId="5" priority="2" operator="equal">
      <formula>"FAILED"</formula>
    </cfRule>
  </conditionalFormatting>
  <printOptions horizontalCentered="1"/>
  <pageMargins left="0.7" right="0.7" top="0.75" bottom="0.75" header="0.3" footer="0.3"/>
  <pageSetup paperSize="1000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G77"/>
  <sheetViews>
    <sheetView topLeftCell="A14" workbookViewId="0">
      <selection activeCell="B52" sqref="A52:F78"/>
    </sheetView>
  </sheetViews>
  <sheetFormatPr defaultRowHeight="15" x14ac:dyDescent="0.2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 x14ac:dyDescent="0.25">
      <c r="A1" s="37"/>
      <c r="B1" s="37"/>
      <c r="C1" s="37"/>
      <c r="D1" s="37"/>
      <c r="E1" s="37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151"/>
      <c r="B3" s="151"/>
      <c r="C3" s="151"/>
      <c r="D3" s="151"/>
      <c r="E3" s="151"/>
      <c r="F3" s="151"/>
    </row>
    <row r="4" spans="1:6" x14ac:dyDescent="0.25">
      <c r="A4" s="154" t="s">
        <v>46</v>
      </c>
      <c r="B4" s="154"/>
      <c r="C4" s="154"/>
      <c r="D4" s="154"/>
      <c r="E4" s="154"/>
      <c r="F4" s="154"/>
    </row>
    <row r="5" spans="1:6" ht="18" x14ac:dyDescent="0.25">
      <c r="A5" s="155" t="s">
        <v>47</v>
      </c>
      <c r="B5" s="155"/>
      <c r="C5" s="155"/>
      <c r="D5" s="155"/>
      <c r="E5" s="155"/>
      <c r="F5" s="155"/>
    </row>
    <row r="6" spans="1:6" x14ac:dyDescent="0.25">
      <c r="A6" s="154" t="s">
        <v>48</v>
      </c>
      <c r="B6" s="154"/>
      <c r="C6" s="154"/>
      <c r="D6" s="154"/>
      <c r="E6" s="154"/>
      <c r="F6" s="154"/>
    </row>
    <row r="7" spans="1:6" x14ac:dyDescent="0.25">
      <c r="A7" s="156" t="s">
        <v>49</v>
      </c>
      <c r="B7" s="156"/>
      <c r="C7" s="156"/>
      <c r="D7" s="156"/>
      <c r="E7" s="156"/>
      <c r="F7" s="156"/>
    </row>
    <row r="8" spans="1:6" x14ac:dyDescent="0.25">
      <c r="A8" s="150"/>
      <c r="B8" s="150"/>
      <c r="C8" s="150"/>
      <c r="D8" s="150"/>
      <c r="E8" s="150"/>
      <c r="F8" s="150"/>
    </row>
    <row r="9" spans="1:6" x14ac:dyDescent="0.25">
      <c r="A9" s="151"/>
      <c r="B9" s="151"/>
      <c r="C9" s="151"/>
      <c r="D9" s="151"/>
      <c r="E9" s="151"/>
      <c r="F9" s="151"/>
    </row>
    <row r="10" spans="1:6" ht="18" x14ac:dyDescent="0.25">
      <c r="A10" s="152"/>
      <c r="B10" s="152"/>
      <c r="C10" s="152"/>
      <c r="D10" s="152"/>
      <c r="E10" s="152"/>
      <c r="F10" s="152"/>
    </row>
    <row r="11" spans="1:6" ht="22.5" x14ac:dyDescent="0.25">
      <c r="A11" s="153" t="s">
        <v>50</v>
      </c>
      <c r="B11" s="153"/>
      <c r="C11" s="153"/>
      <c r="D11" s="153"/>
      <c r="E11" s="153"/>
      <c r="F11" s="153"/>
    </row>
    <row r="12" spans="1:6" x14ac:dyDescent="0.25">
      <c r="A12" s="150"/>
      <c r="B12" s="150"/>
      <c r="C12" s="150"/>
      <c r="D12" s="150"/>
      <c r="E12" s="150"/>
      <c r="F12" s="150"/>
    </row>
    <row r="13" spans="1:6" x14ac:dyDescent="0.25">
      <c r="A13" s="37"/>
      <c r="B13" s="38" t="s">
        <v>51</v>
      </c>
      <c r="C13" s="149" t="str">
        <f>REGISTRATION!C7</f>
        <v>ITEC200A</v>
      </c>
      <c r="D13" s="149"/>
      <c r="E13" s="149"/>
      <c r="F13" s="39"/>
    </row>
    <row r="14" spans="1:6" x14ac:dyDescent="0.25">
      <c r="A14" s="37"/>
      <c r="B14" s="38" t="s">
        <v>52</v>
      </c>
      <c r="C14" s="191" t="str">
        <f>REGISTRATION!C6</f>
        <v>UNDERGRADUATE THESIS PART 1</v>
      </c>
      <c r="D14" s="191"/>
      <c r="E14" s="191"/>
      <c r="F14" s="39"/>
    </row>
    <row r="15" spans="1:6" x14ac:dyDescent="0.25">
      <c r="A15" s="37"/>
      <c r="B15" s="39" t="s">
        <v>53</v>
      </c>
      <c r="C15" s="158" t="str">
        <f>REGISTRATION!A4</f>
        <v>THIRD YEAR</v>
      </c>
      <c r="D15" s="158"/>
      <c r="E15" s="158"/>
      <c r="F15" s="40"/>
    </row>
    <row r="16" spans="1:6" x14ac:dyDescent="0.25">
      <c r="A16" s="37"/>
      <c r="B16" s="39" t="s">
        <v>9</v>
      </c>
      <c r="C16" s="158" t="str">
        <f>UPPER(CONCATENATE(REGISTRATION!C8," ",REGISTRATION!D8))</f>
        <v>BSIT 3</v>
      </c>
      <c r="D16" s="158"/>
      <c r="E16" s="158"/>
      <c r="F16" s="40"/>
    </row>
    <row r="17" spans="1:6" x14ac:dyDescent="0.25">
      <c r="A17" s="37"/>
      <c r="B17" s="39" t="s">
        <v>54</v>
      </c>
      <c r="C17" s="158" t="str">
        <f>UPPER(CONCATENATE(REGISTRATION!P13," ","SEMESTER"," ","A.Y."," ",REGISTRATION!P12))</f>
        <v>SECOND SEMESTER A.Y. 2017-2018</v>
      </c>
      <c r="D17" s="158"/>
      <c r="E17" s="158"/>
      <c r="F17" s="40"/>
    </row>
    <row r="18" spans="1:6" ht="15.75" thickBot="1" x14ac:dyDescent="0.3">
      <c r="A18" s="37"/>
      <c r="B18" s="37"/>
      <c r="C18" s="37"/>
      <c r="D18" s="37"/>
      <c r="E18" s="37"/>
      <c r="F18" s="37"/>
    </row>
    <row r="19" spans="1:6" x14ac:dyDescent="0.25">
      <c r="A19" s="159" t="s">
        <v>13</v>
      </c>
      <c r="B19" s="162" t="s">
        <v>38</v>
      </c>
      <c r="C19" s="159" t="s">
        <v>30</v>
      </c>
      <c r="D19" s="159" t="s">
        <v>55</v>
      </c>
      <c r="E19" s="164" t="s">
        <v>56</v>
      </c>
      <c r="F19" s="159" t="s">
        <v>40</v>
      </c>
    </row>
    <row r="20" spans="1:6" x14ac:dyDescent="0.25">
      <c r="A20" s="160"/>
      <c r="B20" s="163"/>
      <c r="C20" s="160"/>
      <c r="D20" s="160"/>
      <c r="E20" s="165"/>
      <c r="F20" s="167"/>
    </row>
    <row r="21" spans="1:6" ht="16.5" thickBot="1" x14ac:dyDescent="0.3">
      <c r="A21" s="161"/>
      <c r="B21" s="41" t="s">
        <v>57</v>
      </c>
      <c r="C21" s="161"/>
      <c r="D21" s="161"/>
      <c r="E21" s="166"/>
      <c r="F21" s="168"/>
    </row>
    <row r="22" spans="1:6" ht="18" x14ac:dyDescent="0.25">
      <c r="A22" s="42">
        <v>1</v>
      </c>
      <c r="B22" s="43" t="str">
        <f>ITEC200C!B8</f>
        <v>APUYA PRINCESS DAVP .</v>
      </c>
      <c r="C22" s="44">
        <f>REGISTRATION!B11</f>
        <v>0</v>
      </c>
      <c r="D22" s="45" t="str">
        <f>ITEC200B!U8</f>
        <v>US</v>
      </c>
      <c r="E22" s="46" t="str">
        <f>IF(D22="S","1","0")</f>
        <v>0</v>
      </c>
      <c r="F22" s="47" t="str">
        <f>IF(D22="S","PASSED","Unsatisfactory")</f>
        <v>Unsatisfactory</v>
      </c>
    </row>
    <row r="23" spans="1:6" ht="18" x14ac:dyDescent="0.25">
      <c r="A23" s="42">
        <v>2</v>
      </c>
      <c r="B23" s="43" t="str">
        <f>ITEC200C!B9</f>
        <v>UNITO CLIFFORD KARL .</v>
      </c>
      <c r="C23" s="44">
        <f>REGISTRATION!B12</f>
        <v>0</v>
      </c>
      <c r="D23" s="45" t="str">
        <f>ITEC200B!U9</f>
        <v>US</v>
      </c>
      <c r="E23" s="46" t="str">
        <f t="shared" ref="E23:E30" si="0">IF(D23="S","1","0")</f>
        <v>0</v>
      </c>
      <c r="F23" s="47" t="str">
        <f t="shared" ref="F23:F30" si="1">IF(D23="S","PASSED","Unsatisfactory")</f>
        <v>Unsatisfactory</v>
      </c>
    </row>
    <row r="24" spans="1:6" ht="18" x14ac:dyDescent="0.25">
      <c r="A24" s="42">
        <v>3</v>
      </c>
      <c r="B24" s="43" t="str">
        <f>ITEC200C!B10</f>
        <v>PANES  .</v>
      </c>
      <c r="C24" s="44">
        <f>REGISTRATION!B13</f>
        <v>0</v>
      </c>
      <c r="D24" s="45" t="str">
        <f>ITEC200B!U10</f>
        <v>US</v>
      </c>
      <c r="E24" s="46" t="str">
        <f t="shared" si="0"/>
        <v>0</v>
      </c>
      <c r="F24" s="47" t="str">
        <f t="shared" si="1"/>
        <v>Unsatisfactory</v>
      </c>
    </row>
    <row r="25" spans="1:6" ht="18" x14ac:dyDescent="0.25">
      <c r="A25" s="42">
        <v>4</v>
      </c>
      <c r="B25" s="43" t="str">
        <f>ITEC200C!B11</f>
        <v>PACANTARA  .</v>
      </c>
      <c r="C25" s="44">
        <f>REGISTRATION!B14</f>
        <v>0</v>
      </c>
      <c r="D25" s="45" t="str">
        <f>ITEC200B!U11</f>
        <v>US</v>
      </c>
      <c r="E25" s="46" t="str">
        <f t="shared" si="0"/>
        <v>0</v>
      </c>
      <c r="F25" s="47" t="str">
        <f t="shared" si="1"/>
        <v>Unsatisfactory</v>
      </c>
    </row>
    <row r="26" spans="1:6" ht="18" x14ac:dyDescent="0.25">
      <c r="A26" s="42">
        <v>5</v>
      </c>
      <c r="B26" s="43" t="str">
        <f>ITEC200C!B12</f>
        <v>DAYRIT  .</v>
      </c>
      <c r="C26" s="44">
        <f>REGISTRATION!B15</f>
        <v>0</v>
      </c>
      <c r="D26" s="45" t="str">
        <f>ITEC200B!U12</f>
        <v>US</v>
      </c>
      <c r="E26" s="46" t="str">
        <f t="shared" si="0"/>
        <v>0</v>
      </c>
      <c r="F26" s="47" t="str">
        <f t="shared" si="1"/>
        <v>Unsatisfactory</v>
      </c>
    </row>
    <row r="27" spans="1:6" ht="18" x14ac:dyDescent="0.25">
      <c r="A27" s="42">
        <v>6</v>
      </c>
      <c r="B27" s="43" t="str">
        <f>ITEC200C!B13</f>
        <v>SAPATUA  .</v>
      </c>
      <c r="C27" s="44">
        <f>REGISTRATION!B16</f>
        <v>0</v>
      </c>
      <c r="D27" s="45" t="str">
        <f>ITEC200B!U13</f>
        <v>US</v>
      </c>
      <c r="E27" s="46" t="str">
        <f t="shared" si="0"/>
        <v>0</v>
      </c>
      <c r="F27" s="47" t="str">
        <f t="shared" si="1"/>
        <v>Unsatisfactory</v>
      </c>
    </row>
    <row r="28" spans="1:6" ht="18" x14ac:dyDescent="0.25">
      <c r="A28" s="42">
        <v>7</v>
      </c>
      <c r="B28" s="43" t="str">
        <f>ITEC200C!B14</f>
        <v>ANCIRO  .</v>
      </c>
      <c r="C28" s="44">
        <f>REGISTRATION!B17</f>
        <v>0</v>
      </c>
      <c r="D28" s="45" t="str">
        <f>ITEC200B!U14</f>
        <v>US</v>
      </c>
      <c r="E28" s="46" t="str">
        <f t="shared" si="0"/>
        <v>0</v>
      </c>
      <c r="F28" s="47" t="str">
        <f t="shared" si="1"/>
        <v>Unsatisfactory</v>
      </c>
    </row>
    <row r="29" spans="1:6" ht="18" x14ac:dyDescent="0.25">
      <c r="A29" s="42">
        <v>8</v>
      </c>
      <c r="B29" s="43" t="str">
        <f>ITEC200C!B15</f>
        <v>MONSERRATA  .</v>
      </c>
      <c r="C29" s="44">
        <f>REGISTRATION!B18</f>
        <v>0</v>
      </c>
      <c r="D29" s="45" t="str">
        <f>ITEC200B!U15</f>
        <v>US</v>
      </c>
      <c r="E29" s="46" t="str">
        <f t="shared" si="0"/>
        <v>0</v>
      </c>
      <c r="F29" s="47" t="str">
        <f t="shared" si="1"/>
        <v>Unsatisfactory</v>
      </c>
    </row>
    <row r="30" spans="1:6" ht="18.75" thickBot="1" x14ac:dyDescent="0.3">
      <c r="A30" s="42">
        <v>9</v>
      </c>
      <c r="B30" s="43" t="str">
        <f>ITEC200C!B16</f>
        <v>CARLOS  .</v>
      </c>
      <c r="C30" s="44">
        <f>REGISTRATION!B19</f>
        <v>0</v>
      </c>
      <c r="D30" s="45" t="str">
        <f>ITEC200B!U16</f>
        <v>US</v>
      </c>
      <c r="E30" s="46" t="str">
        <f t="shared" si="0"/>
        <v>0</v>
      </c>
      <c r="F30" s="47" t="str">
        <f t="shared" si="1"/>
        <v>Unsatisfactory</v>
      </c>
    </row>
    <row r="31" spans="1:6" ht="19.5" thickBot="1" x14ac:dyDescent="0.3">
      <c r="A31" s="169" t="s">
        <v>58</v>
      </c>
      <c r="B31" s="170"/>
      <c r="C31" s="170"/>
      <c r="D31" s="170"/>
      <c r="E31" s="170"/>
      <c r="F31" s="171"/>
    </row>
    <row r="32" spans="1:6" ht="15.75" customHeight="1" x14ac:dyDescent="0.25">
      <c r="A32" s="39"/>
      <c r="B32" s="48"/>
      <c r="C32" s="48"/>
      <c r="D32" s="39"/>
      <c r="E32" s="39"/>
      <c r="F32" s="39"/>
    </row>
    <row r="33" spans="1:7" ht="15.75" x14ac:dyDescent="0.25">
      <c r="A33" s="39"/>
      <c r="B33" s="48"/>
      <c r="C33" s="48"/>
      <c r="D33" s="39"/>
      <c r="E33" s="39"/>
      <c r="F33" s="39"/>
    </row>
    <row r="34" spans="1:7" x14ac:dyDescent="0.25">
      <c r="A34" s="37"/>
      <c r="B34" s="37"/>
      <c r="C34" s="37"/>
      <c r="D34" s="37"/>
      <c r="E34" s="37"/>
      <c r="F34" s="37"/>
    </row>
    <row r="35" spans="1:7" ht="16.5" thickBot="1" x14ac:dyDescent="0.3">
      <c r="A35" s="37"/>
      <c r="B35" s="76" t="s">
        <v>59</v>
      </c>
      <c r="C35" s="37"/>
      <c r="D35" s="37"/>
      <c r="E35" s="172">
        <f ca="1">NOW()</f>
        <v>43248.622453819444</v>
      </c>
      <c r="F35" s="172"/>
    </row>
    <row r="36" spans="1:7" ht="15.75" x14ac:dyDescent="0.25">
      <c r="A36" s="37"/>
      <c r="B36" s="48" t="str">
        <f>REGISTRATION!P14</f>
        <v>GIMEL C. CONTILLO</v>
      </c>
      <c r="C36" s="76"/>
      <c r="D36" s="76"/>
      <c r="E36" s="151" t="s">
        <v>60</v>
      </c>
      <c r="F36" s="151"/>
    </row>
    <row r="37" spans="1:7" x14ac:dyDescent="0.25">
      <c r="A37" s="37"/>
      <c r="B37" s="75" t="s">
        <v>84</v>
      </c>
      <c r="C37" s="75"/>
      <c r="D37" s="75"/>
      <c r="E37" s="37"/>
      <c r="F37" s="37"/>
    </row>
    <row r="38" spans="1:7" x14ac:dyDescent="0.25">
      <c r="A38" s="37"/>
      <c r="B38" s="75"/>
      <c r="C38" s="75"/>
      <c r="D38" s="75"/>
      <c r="E38" s="151"/>
      <c r="F38" s="151"/>
    </row>
    <row r="39" spans="1:7" x14ac:dyDescent="0.25">
      <c r="A39" s="37"/>
      <c r="B39" s="37"/>
      <c r="C39" s="37"/>
      <c r="D39" s="37"/>
      <c r="E39" s="37"/>
      <c r="F39" s="37"/>
    </row>
    <row r="40" spans="1:7" x14ac:dyDescent="0.25">
      <c r="A40" s="37"/>
      <c r="B40" s="37"/>
      <c r="C40" s="37"/>
      <c r="D40" s="37"/>
      <c r="E40" s="37"/>
      <c r="F40" s="51"/>
    </row>
    <row r="41" spans="1:7" x14ac:dyDescent="0.25">
      <c r="A41" s="37"/>
      <c r="B41" s="37"/>
      <c r="C41" s="37"/>
      <c r="D41" s="37"/>
      <c r="E41" s="37"/>
      <c r="F41" s="51"/>
    </row>
    <row r="42" spans="1:7" x14ac:dyDescent="0.25">
      <c r="A42" s="37"/>
      <c r="B42" s="37"/>
      <c r="C42" s="37"/>
      <c r="D42" s="37"/>
      <c r="E42" s="37"/>
      <c r="F42" s="51"/>
    </row>
    <row r="43" spans="1:7" x14ac:dyDescent="0.25">
      <c r="A43" s="37"/>
      <c r="B43" s="37"/>
      <c r="C43" s="37"/>
      <c r="D43" s="37"/>
      <c r="E43" s="37"/>
      <c r="F43" s="51"/>
    </row>
    <row r="44" spans="1:7" x14ac:dyDescent="0.25">
      <c r="A44" s="37"/>
      <c r="B44" s="37"/>
      <c r="C44" s="37"/>
      <c r="D44" s="37"/>
      <c r="E44" s="37"/>
      <c r="F44" s="51"/>
    </row>
    <row r="45" spans="1:7" x14ac:dyDescent="0.25">
      <c r="A45" s="37"/>
      <c r="B45" s="37"/>
      <c r="C45" s="37"/>
      <c r="D45" s="37"/>
      <c r="E45" s="37"/>
      <c r="F45" s="51"/>
    </row>
    <row r="46" spans="1:7" x14ac:dyDescent="0.25">
      <c r="A46" s="37"/>
      <c r="B46" s="37"/>
      <c r="C46" s="37"/>
      <c r="D46" s="37"/>
      <c r="E46" s="37"/>
      <c r="F46" s="51"/>
    </row>
    <row r="47" spans="1:7" x14ac:dyDescent="0.25">
      <c r="A47" s="37"/>
      <c r="B47" s="55"/>
      <c r="C47" s="55"/>
      <c r="D47" s="55"/>
      <c r="E47" s="55"/>
      <c r="F47" s="55"/>
    </row>
    <row r="48" spans="1:7" x14ac:dyDescent="0.25">
      <c r="A48" s="37"/>
      <c r="B48" s="37"/>
      <c r="C48" s="37"/>
      <c r="D48" s="37"/>
      <c r="E48" s="37"/>
      <c r="F48" s="37"/>
      <c r="G48" s="55"/>
    </row>
    <row r="49" spans="1:6" x14ac:dyDescent="0.25">
      <c r="A49" s="37"/>
      <c r="B49" s="37"/>
      <c r="C49" s="37"/>
      <c r="D49" s="37"/>
      <c r="E49" s="37"/>
      <c r="F49" s="37"/>
    </row>
    <row r="50" spans="1:6" ht="15.75" x14ac:dyDescent="0.25">
      <c r="A50" s="37"/>
      <c r="B50" s="76"/>
      <c r="C50" s="76"/>
      <c r="D50" s="37"/>
      <c r="E50" s="52"/>
      <c r="F50" s="37"/>
    </row>
    <row r="51" spans="1:6" x14ac:dyDescent="0.25">
      <c r="A51" s="37"/>
      <c r="B51" s="75"/>
      <c r="C51" s="75"/>
      <c r="D51" s="37"/>
      <c r="E51" s="37"/>
      <c r="F51" s="37"/>
    </row>
    <row r="52" spans="1:6" x14ac:dyDescent="0.25">
      <c r="A52" s="37"/>
      <c r="B52" s="75"/>
      <c r="C52" s="75"/>
      <c r="D52" s="37"/>
      <c r="E52" s="37"/>
      <c r="F52" s="37"/>
    </row>
    <row r="53" spans="1:6" ht="15.75" x14ac:dyDescent="0.25">
      <c r="A53" s="157" t="s">
        <v>74</v>
      </c>
      <c r="B53" s="157"/>
      <c r="C53" s="157"/>
      <c r="D53" s="157"/>
      <c r="E53" s="157"/>
      <c r="F53" s="157"/>
    </row>
    <row r="54" spans="1:6" ht="15.75" thickBot="1" x14ac:dyDescent="0.3">
      <c r="A54" s="37"/>
      <c r="B54" s="37"/>
      <c r="C54" s="37"/>
      <c r="D54" s="37"/>
      <c r="E54" s="37"/>
      <c r="F54" s="37"/>
    </row>
    <row r="55" spans="1:6" ht="16.5" thickBot="1" x14ac:dyDescent="0.3">
      <c r="A55" s="37"/>
      <c r="B55" s="77" t="s">
        <v>75</v>
      </c>
      <c r="C55" s="173" t="s">
        <v>76</v>
      </c>
      <c r="D55" s="174"/>
      <c r="E55" s="175" t="s">
        <v>77</v>
      </c>
      <c r="F55" s="174"/>
    </row>
    <row r="56" spans="1:6" x14ac:dyDescent="0.25">
      <c r="A56" s="37"/>
      <c r="B56" s="56" t="s">
        <v>88</v>
      </c>
      <c r="C56" s="176">
        <f>COUNTIF($D$22:$D$30,"=S")</f>
        <v>0</v>
      </c>
      <c r="D56" s="177"/>
      <c r="E56" s="178">
        <f>(C56/$C$60)*100</f>
        <v>0</v>
      </c>
      <c r="F56" s="179"/>
    </row>
    <row r="57" spans="1:6" x14ac:dyDescent="0.25">
      <c r="A57" s="37"/>
      <c r="B57" s="57" t="s">
        <v>89</v>
      </c>
      <c r="C57" s="180">
        <f>COUNTIF($D$22:$D$30,"=US")</f>
        <v>9</v>
      </c>
      <c r="D57" s="181"/>
      <c r="E57" s="182">
        <f>(C57/$C$60)*100</f>
        <v>100</v>
      </c>
      <c r="F57" s="183"/>
    </row>
    <row r="58" spans="1:6" x14ac:dyDescent="0.25">
      <c r="A58" s="37"/>
      <c r="B58" s="57" t="s">
        <v>65</v>
      </c>
      <c r="C58" s="184">
        <f>COUNTIF($D$22:$D$30,"=INC")</f>
        <v>0</v>
      </c>
      <c r="D58" s="185"/>
      <c r="E58" s="182">
        <f>(C58/$C$60)*100</f>
        <v>0</v>
      </c>
      <c r="F58" s="183"/>
    </row>
    <row r="59" spans="1:6" x14ac:dyDescent="0.25">
      <c r="A59" s="37"/>
      <c r="B59" s="57" t="s">
        <v>66</v>
      </c>
      <c r="C59" s="184">
        <v>0</v>
      </c>
      <c r="D59" s="185"/>
      <c r="E59" s="182">
        <f>(C59/$C$60)*100</f>
        <v>0</v>
      </c>
      <c r="F59" s="183"/>
    </row>
    <row r="60" spans="1:6" ht="16.5" thickBot="1" x14ac:dyDescent="0.3">
      <c r="A60" s="37"/>
      <c r="B60" s="58" t="s">
        <v>67</v>
      </c>
      <c r="C60" s="186">
        <f>SUM(C56:D59)</f>
        <v>9</v>
      </c>
      <c r="D60" s="187"/>
      <c r="E60" s="188">
        <f>SUM(E56:F59)</f>
        <v>100</v>
      </c>
      <c r="F60" s="189"/>
    </row>
    <row r="61" spans="1:6" x14ac:dyDescent="0.25">
      <c r="A61" s="37"/>
      <c r="B61" s="37"/>
      <c r="C61" s="37"/>
      <c r="D61" s="37"/>
      <c r="E61" s="37"/>
      <c r="F61" s="37"/>
    </row>
    <row r="62" spans="1:6" x14ac:dyDescent="0.25">
      <c r="A62" s="37"/>
      <c r="B62" s="37"/>
      <c r="C62" s="37"/>
      <c r="D62" s="37"/>
      <c r="E62" s="37"/>
      <c r="F62" s="37"/>
    </row>
    <row r="63" spans="1:6" x14ac:dyDescent="0.25">
      <c r="A63" s="37"/>
      <c r="B63" s="37"/>
      <c r="C63" s="37"/>
      <c r="D63" s="37"/>
      <c r="E63" s="37"/>
      <c r="F63" s="37"/>
    </row>
    <row r="64" spans="1:6" ht="15.75" x14ac:dyDescent="0.25">
      <c r="A64" s="37"/>
      <c r="B64" s="53" t="s">
        <v>68</v>
      </c>
      <c r="C64" s="37"/>
      <c r="D64" s="37"/>
      <c r="E64" s="53" t="s">
        <v>69</v>
      </c>
      <c r="F64" s="37"/>
    </row>
    <row r="65" spans="1:6" x14ac:dyDescent="0.25">
      <c r="A65" s="37"/>
      <c r="B65" s="37"/>
      <c r="C65" s="37"/>
      <c r="D65" s="37"/>
      <c r="E65" s="37"/>
      <c r="F65" s="37"/>
    </row>
    <row r="66" spans="1:6" x14ac:dyDescent="0.25">
      <c r="A66" s="37"/>
      <c r="B66" s="75" t="s">
        <v>70</v>
      </c>
      <c r="C66" s="37"/>
      <c r="D66" s="37"/>
      <c r="E66" s="75" t="s">
        <v>70</v>
      </c>
      <c r="F66" s="37"/>
    </row>
    <row r="67" spans="1:6" ht="15.75" x14ac:dyDescent="0.25">
      <c r="A67" s="37"/>
      <c r="B67" s="76" t="str">
        <f>REGISTRATION!P16</f>
        <v>RENEN PAUL M. VIADO</v>
      </c>
      <c r="C67" s="37"/>
      <c r="D67" s="37"/>
      <c r="E67" s="76" t="str">
        <f>REGISTRATION!P15</f>
        <v>BRYLLE D. SAMSON</v>
      </c>
      <c r="F67" s="37"/>
    </row>
    <row r="68" spans="1:6" x14ac:dyDescent="0.25">
      <c r="A68" s="37"/>
      <c r="B68" s="75" t="s">
        <v>29</v>
      </c>
      <c r="C68" s="37"/>
      <c r="D68" s="37"/>
      <c r="E68" s="75" t="s">
        <v>71</v>
      </c>
      <c r="F68" s="37"/>
    </row>
    <row r="69" spans="1:6" x14ac:dyDescent="0.25">
      <c r="A69" s="37"/>
      <c r="B69" s="37"/>
      <c r="C69" s="37"/>
      <c r="D69" s="37"/>
      <c r="E69" s="37"/>
      <c r="F69" s="37"/>
    </row>
    <row r="70" spans="1:6" x14ac:dyDescent="0.25">
      <c r="A70" s="37"/>
      <c r="B70" s="37"/>
      <c r="C70" s="37"/>
      <c r="D70" s="37"/>
      <c r="E70" s="37"/>
      <c r="F70" s="37"/>
    </row>
    <row r="71" spans="1:6" x14ac:dyDescent="0.25">
      <c r="A71" s="37"/>
      <c r="B71" s="37"/>
      <c r="C71" s="37"/>
      <c r="D71" s="37"/>
      <c r="E71" s="37"/>
      <c r="F71" s="37"/>
    </row>
    <row r="72" spans="1:6" x14ac:dyDescent="0.25">
      <c r="A72" s="37"/>
      <c r="B72" s="37"/>
      <c r="C72" s="37"/>
      <c r="D72" s="37"/>
      <c r="E72" s="37"/>
      <c r="F72" s="37"/>
    </row>
    <row r="73" spans="1:6" ht="15.75" x14ac:dyDescent="0.25">
      <c r="A73" s="37"/>
      <c r="B73" s="53" t="s">
        <v>72</v>
      </c>
      <c r="C73" s="37"/>
      <c r="D73" s="37"/>
      <c r="E73" s="37"/>
      <c r="F73" s="37"/>
    </row>
    <row r="74" spans="1:6" ht="15.75" x14ac:dyDescent="0.25">
      <c r="A74" s="37"/>
      <c r="B74" s="53"/>
      <c r="C74" s="37"/>
      <c r="D74" s="37"/>
      <c r="E74" s="37"/>
      <c r="F74" s="37"/>
    </row>
    <row r="75" spans="1:6" x14ac:dyDescent="0.25">
      <c r="A75" s="37"/>
      <c r="B75" s="75" t="s">
        <v>70</v>
      </c>
      <c r="C75" s="37"/>
      <c r="D75" s="37"/>
      <c r="E75" s="37"/>
      <c r="F75" s="37"/>
    </row>
    <row r="76" spans="1:6" ht="15.75" x14ac:dyDescent="0.25">
      <c r="A76" s="37"/>
      <c r="B76" s="76" t="str">
        <f>REGISTRATION!P17</f>
        <v>AMMIE P. FERRER, Ph.D.</v>
      </c>
      <c r="C76" s="37"/>
      <c r="D76" s="37"/>
      <c r="E76" s="37"/>
      <c r="F76" s="37"/>
    </row>
    <row r="77" spans="1:6" x14ac:dyDescent="0.25">
      <c r="A77" s="37"/>
      <c r="B77" s="75" t="s">
        <v>73</v>
      </c>
      <c r="C77" s="37"/>
      <c r="D77" s="37"/>
      <c r="E77" s="37"/>
      <c r="F77" s="37"/>
    </row>
  </sheetData>
  <mergeCells count="38">
    <mergeCell ref="C59:D59"/>
    <mergeCell ref="E59:F59"/>
    <mergeCell ref="C60:D60"/>
    <mergeCell ref="E60:F60"/>
    <mergeCell ref="C58:D58"/>
    <mergeCell ref="E58:F58"/>
    <mergeCell ref="C55:D55"/>
    <mergeCell ref="E55:F55"/>
    <mergeCell ref="C56:D56"/>
    <mergeCell ref="E56:F56"/>
    <mergeCell ref="C57:D57"/>
    <mergeCell ref="E57:F57"/>
    <mergeCell ref="A53:F53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A31:F31"/>
    <mergeCell ref="E35:F35"/>
    <mergeCell ref="E36:F36"/>
    <mergeCell ref="E38:F38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30">
    <cfRule type="cellIs" dxfId="4" priority="1" operator="equal">
      <formula>"FAILED"</formula>
    </cfRule>
  </conditionalFormatting>
  <printOptions horizontalCentered="1"/>
  <pageMargins left="0.7" right="0.7" top="0.75" bottom="0.75" header="0.3" footer="0.3"/>
  <pageSetup paperSize="10000" scale="68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1"/>
    <pageSetUpPr fitToPage="1"/>
  </sheetPr>
  <dimension ref="A2:V115"/>
  <sheetViews>
    <sheetView workbookViewId="0">
      <selection activeCell="N8" sqref="N8:N17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2" width="9.140625" hidden="1" customWidth="1"/>
  </cols>
  <sheetData>
    <row r="2" spans="1:22" x14ac:dyDescent="0.25">
      <c r="A2" s="132" t="str">
        <f>UPPER(CONCATENATE("GRADING SHEET A.Y."," ",REGISTRATION!P12))</f>
        <v>GRADING SHEET A.Y. 2017-2018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.75" thickBot="1" x14ac:dyDescent="0.3"/>
    <row r="5" spans="1:22" ht="15" customHeight="1" x14ac:dyDescent="0.25">
      <c r="A5" s="133" t="s">
        <v>13</v>
      </c>
      <c r="B5" s="21" t="s">
        <v>38</v>
      </c>
      <c r="C5" s="136" t="s">
        <v>39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7" t="s">
        <v>31</v>
      </c>
      <c r="S5" s="138"/>
      <c r="T5" s="66"/>
      <c r="U5" s="66"/>
      <c r="V5" s="141" t="s">
        <v>40</v>
      </c>
    </row>
    <row r="6" spans="1:22" x14ac:dyDescent="0.25">
      <c r="A6" s="134"/>
      <c r="B6" s="144" t="s">
        <v>41</v>
      </c>
      <c r="C6" s="22" t="s">
        <v>45</v>
      </c>
      <c r="D6" s="23" t="s">
        <v>78</v>
      </c>
      <c r="E6" s="22" t="s">
        <v>21</v>
      </c>
      <c r="F6" s="22" t="s">
        <v>33</v>
      </c>
      <c r="G6" s="22" t="s">
        <v>34</v>
      </c>
      <c r="H6" s="146" t="s">
        <v>42</v>
      </c>
      <c r="I6" s="146"/>
      <c r="J6" s="22" t="s">
        <v>80</v>
      </c>
      <c r="K6" s="64"/>
      <c r="L6" s="64" t="s">
        <v>81</v>
      </c>
      <c r="M6" s="64"/>
      <c r="N6" s="22" t="s">
        <v>82</v>
      </c>
      <c r="P6" s="146" t="s">
        <v>43</v>
      </c>
      <c r="Q6" s="146"/>
      <c r="R6" s="139"/>
      <c r="S6" s="140"/>
      <c r="T6" s="67"/>
      <c r="U6" s="67"/>
      <c r="V6" s="142"/>
    </row>
    <row r="7" spans="1:22" ht="51.75" thickBot="1" x14ac:dyDescent="0.3">
      <c r="A7" s="135"/>
      <c r="B7" s="145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44</v>
      </c>
      <c r="I7" s="25" t="s">
        <v>32</v>
      </c>
      <c r="J7" s="65">
        <v>100</v>
      </c>
      <c r="K7" s="71" t="s">
        <v>35</v>
      </c>
      <c r="L7" s="65">
        <v>100</v>
      </c>
      <c r="M7" s="71" t="s">
        <v>35</v>
      </c>
      <c r="N7" s="65">
        <v>100</v>
      </c>
      <c r="O7" s="71" t="s">
        <v>35</v>
      </c>
      <c r="P7" s="24" t="s">
        <v>44</v>
      </c>
      <c r="Q7" s="25" t="s">
        <v>32</v>
      </c>
      <c r="R7" s="26" t="s">
        <v>44</v>
      </c>
      <c r="S7" s="26" t="s">
        <v>32</v>
      </c>
      <c r="T7" s="68"/>
      <c r="U7" s="68"/>
      <c r="V7" s="143"/>
    </row>
    <row r="8" spans="1:22" x14ac:dyDescent="0.25">
      <c r="A8" s="27">
        <v>1</v>
      </c>
      <c r="B8" s="28" t="str">
        <f>UPPER((CONCATENATE(REGISTRATION!C11," ",REGISTRATION!D11," ",REGISTRATION!E11,".")))</f>
        <v>APUYA PRINCESS DAVP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/>
      <c r="K8" s="72">
        <f>(J8/100)*100</f>
        <v>0</v>
      </c>
      <c r="L8" s="82"/>
      <c r="M8" s="72">
        <f>(L8/100)*100</f>
        <v>0</v>
      </c>
      <c r="N8" s="82"/>
      <c r="O8" s="72">
        <f>(N8/100)*100</f>
        <v>0</v>
      </c>
      <c r="P8" s="32">
        <f>(K8+M8+O8)/3</f>
        <v>0</v>
      </c>
      <c r="Q8" s="33">
        <f>VLOOKUP(P8,REGISTRATION!$P$22:$Q$32,2)</f>
        <v>5</v>
      </c>
      <c r="R8" s="32">
        <f>P8</f>
        <v>0</v>
      </c>
      <c r="S8" s="33">
        <f>(K8+M8+O8)/3</f>
        <v>0</v>
      </c>
      <c r="T8" s="36"/>
      <c r="U8" s="69"/>
      <c r="V8" s="70"/>
    </row>
    <row r="9" spans="1:22" x14ac:dyDescent="0.25">
      <c r="A9" s="27">
        <v>2</v>
      </c>
      <c r="B9" s="28" t="str">
        <f>UPPER((CONCATENATE(REGISTRATION!C12," ",REGISTRATION!D12," ",REGISTRATION!E12,".")))</f>
        <v>UNITO CLIFFORD KARL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/>
      <c r="K9" s="72">
        <f t="shared" ref="K9:K69" si="0">(J9/100)*100</f>
        <v>0</v>
      </c>
      <c r="L9" s="82"/>
      <c r="M9" s="72">
        <f t="shared" ref="M9:M69" si="1">(L9/100)*100</f>
        <v>0</v>
      </c>
      <c r="N9" s="82"/>
      <c r="O9" s="72">
        <f t="shared" ref="O9:O69" si="2">(N9/100)*100</f>
        <v>0</v>
      </c>
      <c r="P9" s="35">
        <f>(K9+M9+O9)/3</f>
        <v>0</v>
      </c>
      <c r="Q9" s="33">
        <f>VLOOKUP(P9,REGISTRATION!$P$22:$Q$32,2)</f>
        <v>5</v>
      </c>
      <c r="R9" s="35">
        <f t="shared" ref="R9:R69" si="3">P9</f>
        <v>0</v>
      </c>
      <c r="S9" s="33">
        <f t="shared" ref="S9:S28" si="4">(K9+M9+O9)/3</f>
        <v>0</v>
      </c>
      <c r="T9" s="36"/>
      <c r="U9" s="69"/>
      <c r="V9" s="70"/>
    </row>
    <row r="10" spans="1:22" x14ac:dyDescent="0.25">
      <c r="A10" s="27">
        <v>3</v>
      </c>
      <c r="B10" s="28" t="str">
        <f>UPPER((CONCATENATE(REGISTRATION!C13," ",REGISTRATION!D13," ",REGISTRATION!E13,".")))</f>
        <v>PANES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/>
      <c r="K10" s="72">
        <f t="shared" si="0"/>
        <v>0</v>
      </c>
      <c r="L10" s="82"/>
      <c r="M10" s="72">
        <f t="shared" si="1"/>
        <v>0</v>
      </c>
      <c r="N10" s="82"/>
      <c r="O10" s="72">
        <f t="shared" si="2"/>
        <v>0</v>
      </c>
      <c r="P10" s="35">
        <f t="shared" ref="P10:P68" si="5">(K10+M10+O10)/3</f>
        <v>0</v>
      </c>
      <c r="Q10" s="33">
        <f>VLOOKUP(P10,REGISTRATION!$P$22:$Q$32,2)</f>
        <v>5</v>
      </c>
      <c r="R10" s="35">
        <f t="shared" si="3"/>
        <v>0</v>
      </c>
      <c r="S10" s="33">
        <f t="shared" si="4"/>
        <v>0</v>
      </c>
      <c r="T10" s="36"/>
      <c r="U10" s="69"/>
      <c r="V10" s="70"/>
    </row>
    <row r="11" spans="1:22" x14ac:dyDescent="0.25">
      <c r="A11" s="27">
        <v>4</v>
      </c>
      <c r="B11" s="28" t="str">
        <f>UPPER((CONCATENATE(REGISTRATION!C14," ",REGISTRATION!D14," ",REGISTRATION!E14,".")))</f>
        <v>PACANTARA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/>
      <c r="K11" s="72">
        <f t="shared" si="0"/>
        <v>0</v>
      </c>
      <c r="L11" s="82"/>
      <c r="M11" s="72">
        <f t="shared" si="1"/>
        <v>0</v>
      </c>
      <c r="N11" s="82"/>
      <c r="O11" s="72">
        <f t="shared" si="2"/>
        <v>0</v>
      </c>
      <c r="P11" s="35">
        <f t="shared" si="5"/>
        <v>0</v>
      </c>
      <c r="Q11" s="33">
        <f>VLOOKUP(P11,REGISTRATION!$P$22:$Q$32,2)</f>
        <v>5</v>
      </c>
      <c r="R11" s="35">
        <f t="shared" si="3"/>
        <v>0</v>
      </c>
      <c r="S11" s="33">
        <f t="shared" si="4"/>
        <v>0</v>
      </c>
      <c r="T11" s="36"/>
      <c r="U11" s="69"/>
      <c r="V11" s="70"/>
    </row>
    <row r="12" spans="1:22" x14ac:dyDescent="0.25">
      <c r="A12" s="27">
        <v>5</v>
      </c>
      <c r="B12" s="28" t="str">
        <f>UPPER((CONCATENATE(REGISTRATION!C15," ",REGISTRATION!D15," ",REGISTRATION!E15,".")))</f>
        <v>DAYRIT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/>
      <c r="K12" s="72">
        <f t="shared" si="0"/>
        <v>0</v>
      </c>
      <c r="L12" s="82"/>
      <c r="M12" s="72">
        <f t="shared" si="1"/>
        <v>0</v>
      </c>
      <c r="N12" s="82"/>
      <c r="O12" s="72">
        <f t="shared" si="2"/>
        <v>0</v>
      </c>
      <c r="P12" s="35">
        <f t="shared" si="5"/>
        <v>0</v>
      </c>
      <c r="Q12" s="33">
        <f>VLOOKUP(P12,REGISTRATION!$P$22:$Q$32,2)</f>
        <v>5</v>
      </c>
      <c r="R12" s="35">
        <f t="shared" si="3"/>
        <v>0</v>
      </c>
      <c r="S12" s="33">
        <f t="shared" si="4"/>
        <v>0</v>
      </c>
      <c r="T12" s="36"/>
      <c r="U12" s="69"/>
      <c r="V12" s="70"/>
    </row>
    <row r="13" spans="1:22" x14ac:dyDescent="0.25">
      <c r="A13" s="27">
        <v>6</v>
      </c>
      <c r="B13" s="28" t="str">
        <f>UPPER((CONCATENATE(REGISTRATION!C16," ",REGISTRATION!D16," ",REGISTRATION!E16,".")))</f>
        <v>SAPATUA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/>
      <c r="K13" s="72">
        <f t="shared" si="0"/>
        <v>0</v>
      </c>
      <c r="L13" s="82"/>
      <c r="M13" s="72">
        <f t="shared" si="1"/>
        <v>0</v>
      </c>
      <c r="N13" s="82"/>
      <c r="O13" s="72">
        <f t="shared" si="2"/>
        <v>0</v>
      </c>
      <c r="P13" s="35">
        <f t="shared" si="5"/>
        <v>0</v>
      </c>
      <c r="Q13" s="33">
        <f>VLOOKUP(P13,REGISTRATION!$P$22:$Q$32,2)</f>
        <v>5</v>
      </c>
      <c r="R13" s="35">
        <f t="shared" si="3"/>
        <v>0</v>
      </c>
      <c r="S13" s="33">
        <f t="shared" si="4"/>
        <v>0</v>
      </c>
      <c r="T13" s="36"/>
      <c r="U13" s="69"/>
      <c r="V13" s="70"/>
    </row>
    <row r="14" spans="1:22" x14ac:dyDescent="0.25">
      <c r="A14" s="27">
        <v>7</v>
      </c>
      <c r="B14" s="28" t="str">
        <f>UPPER((CONCATENATE(REGISTRATION!C17," ",REGISTRATION!D17," ",REGISTRATION!E17,".")))</f>
        <v>ANCIRO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/>
      <c r="K14" s="72">
        <f t="shared" si="0"/>
        <v>0</v>
      </c>
      <c r="L14" s="82"/>
      <c r="M14" s="72">
        <f t="shared" si="1"/>
        <v>0</v>
      </c>
      <c r="N14" s="82"/>
      <c r="O14" s="72">
        <f t="shared" si="2"/>
        <v>0</v>
      </c>
      <c r="P14" s="35">
        <f t="shared" si="5"/>
        <v>0</v>
      </c>
      <c r="Q14" s="33">
        <f>VLOOKUP(P14,REGISTRATION!$P$22:$Q$32,2)</f>
        <v>5</v>
      </c>
      <c r="R14" s="35">
        <f t="shared" si="3"/>
        <v>0</v>
      </c>
      <c r="S14" s="33">
        <f t="shared" si="4"/>
        <v>0</v>
      </c>
      <c r="T14" s="36"/>
      <c r="U14" s="69"/>
      <c r="V14" s="70"/>
    </row>
    <row r="15" spans="1:22" x14ac:dyDescent="0.25">
      <c r="A15" s="27">
        <v>8</v>
      </c>
      <c r="B15" s="28" t="str">
        <f>UPPER((CONCATENATE(REGISTRATION!C18," ",REGISTRATION!D18," ",REGISTRATION!E18,".")))</f>
        <v>MONSERRATA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/>
      <c r="K15" s="72">
        <f t="shared" si="0"/>
        <v>0</v>
      </c>
      <c r="L15" s="82"/>
      <c r="M15" s="72">
        <f t="shared" si="1"/>
        <v>0</v>
      </c>
      <c r="N15" s="82"/>
      <c r="O15" s="72">
        <f t="shared" si="2"/>
        <v>0</v>
      </c>
      <c r="P15" s="35">
        <f t="shared" si="5"/>
        <v>0</v>
      </c>
      <c r="Q15" s="33">
        <f>VLOOKUP(P15,REGISTRATION!$P$22:$Q$32,2)</f>
        <v>5</v>
      </c>
      <c r="R15" s="35">
        <f t="shared" si="3"/>
        <v>0</v>
      </c>
      <c r="S15" s="33">
        <f t="shared" si="4"/>
        <v>0</v>
      </c>
      <c r="T15" s="36"/>
      <c r="U15" s="69"/>
      <c r="V15" s="70"/>
    </row>
    <row r="16" spans="1:22" x14ac:dyDescent="0.25">
      <c r="A16" s="27">
        <v>9</v>
      </c>
      <c r="B16" s="28" t="str">
        <f>UPPER((CONCATENATE(REGISTRATION!C19," ",REGISTRATION!D19," ",REGISTRATION!E19,".")))</f>
        <v>CARLOS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/>
      <c r="K16" s="72">
        <f t="shared" si="0"/>
        <v>0</v>
      </c>
      <c r="L16" s="82"/>
      <c r="M16" s="72">
        <f t="shared" si="1"/>
        <v>0</v>
      </c>
      <c r="N16" s="82"/>
      <c r="O16" s="72">
        <f t="shared" si="2"/>
        <v>0</v>
      </c>
      <c r="P16" s="35">
        <f t="shared" si="5"/>
        <v>0</v>
      </c>
      <c r="Q16" s="33">
        <f>VLOOKUP(P16,REGISTRATION!$P$22:$Q$32,2)</f>
        <v>5</v>
      </c>
      <c r="R16" s="35">
        <f t="shared" si="3"/>
        <v>0</v>
      </c>
      <c r="S16" s="33">
        <f t="shared" si="4"/>
        <v>0</v>
      </c>
      <c r="T16" s="36"/>
      <c r="U16" s="69"/>
      <c r="V16" s="70"/>
    </row>
    <row r="17" spans="1:22" x14ac:dyDescent="0.25">
      <c r="A17" s="27">
        <v>10</v>
      </c>
      <c r="B17" s="28" t="str">
        <f>UPPER((CONCATENATE(REGISTRATION!C20," ",REGISTRATION!D20," ",REGISTRATION!E20,".")))</f>
        <v>PARANGIPANG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/>
      <c r="K17" s="72">
        <f t="shared" si="0"/>
        <v>0</v>
      </c>
      <c r="L17" s="82"/>
      <c r="M17" s="72">
        <f t="shared" si="1"/>
        <v>0</v>
      </c>
      <c r="N17" s="82"/>
      <c r="O17" s="72">
        <f t="shared" si="2"/>
        <v>0</v>
      </c>
      <c r="P17" s="35">
        <f t="shared" si="5"/>
        <v>0</v>
      </c>
      <c r="Q17" s="33">
        <f>VLOOKUP(P17,REGISTRATION!$P$22:$Q$32,2)</f>
        <v>5</v>
      </c>
      <c r="R17" s="35">
        <f t="shared" si="3"/>
        <v>0</v>
      </c>
      <c r="S17" s="33">
        <f t="shared" si="4"/>
        <v>0</v>
      </c>
      <c r="T17" s="36"/>
      <c r="U17" s="69"/>
      <c r="V17" s="70"/>
    </row>
    <row r="18" spans="1:22" hidden="1" x14ac:dyDescent="0.25">
      <c r="A18" s="27">
        <v>11</v>
      </c>
      <c r="B18" s="28" t="str">
        <f>UPPER((CONCATENATE(REGISTRATION!C21," ",REGISTRATION!D21," ",REGISTRATION!E21,".")))</f>
        <v>PEÑARANDA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/>
      <c r="K18" s="72">
        <f t="shared" si="0"/>
        <v>0</v>
      </c>
      <c r="L18" s="30"/>
      <c r="M18" s="72">
        <f t="shared" si="1"/>
        <v>0</v>
      </c>
      <c r="N18" s="30"/>
      <c r="O18" s="72">
        <f t="shared" si="2"/>
        <v>0</v>
      </c>
      <c r="P18" s="35">
        <f t="shared" si="5"/>
        <v>0</v>
      </c>
      <c r="Q18" s="33">
        <f>VLOOKUP(P18,REGISTRATION!$P$22:$Q$32,2)</f>
        <v>5</v>
      </c>
      <c r="R18" s="35">
        <f t="shared" si="3"/>
        <v>0</v>
      </c>
      <c r="S18" s="33">
        <f t="shared" si="4"/>
        <v>0</v>
      </c>
      <c r="T18" s="36"/>
      <c r="U18" s="69"/>
      <c r="V18" s="70"/>
    </row>
    <row r="19" spans="1:22" hidden="1" x14ac:dyDescent="0.25">
      <c r="A19" s="27">
        <v>12</v>
      </c>
      <c r="B19" s="28" t="str">
        <f>UPPER((CONCATENATE(REGISTRATION!C22," ",REGISTRATION!D22," ",REGISTRATION!E22,".")))</f>
        <v>GALLAZA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/>
      <c r="K19" s="72">
        <f t="shared" si="0"/>
        <v>0</v>
      </c>
      <c r="L19" s="30"/>
      <c r="M19" s="72">
        <f t="shared" si="1"/>
        <v>0</v>
      </c>
      <c r="N19" s="30"/>
      <c r="O19" s="72">
        <f t="shared" si="2"/>
        <v>0</v>
      </c>
      <c r="P19" s="35">
        <f t="shared" si="5"/>
        <v>0</v>
      </c>
      <c r="Q19" s="33">
        <f>VLOOKUP(P19,REGISTRATION!$P$22:$Q$32,2)</f>
        <v>5</v>
      </c>
      <c r="R19" s="35">
        <f t="shared" si="3"/>
        <v>0</v>
      </c>
      <c r="S19" s="33">
        <f t="shared" si="4"/>
        <v>0</v>
      </c>
      <c r="T19" s="36"/>
      <c r="U19" s="69"/>
      <c r="V19" s="70"/>
    </row>
    <row r="20" spans="1:22" hidden="1" x14ac:dyDescent="0.25">
      <c r="A20" s="27">
        <v>13</v>
      </c>
      <c r="B20" s="28" t="str">
        <f>UPPER((CONCATENATE(REGISTRATION!C23," ",REGISTRATION!D23," ",REGISTRATION!E23,".")))</f>
        <v>BENCITO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/>
      <c r="K20" s="72">
        <f t="shared" si="0"/>
        <v>0</v>
      </c>
      <c r="L20" s="30"/>
      <c r="M20" s="72">
        <f t="shared" si="1"/>
        <v>0</v>
      </c>
      <c r="N20" s="30"/>
      <c r="O20" s="72">
        <f t="shared" si="2"/>
        <v>0</v>
      </c>
      <c r="P20" s="35">
        <f t="shared" si="5"/>
        <v>0</v>
      </c>
      <c r="Q20" s="33">
        <f>VLOOKUP(P20,REGISTRATION!$P$22:$Q$32,2)</f>
        <v>5</v>
      </c>
      <c r="R20" s="35">
        <f t="shared" si="3"/>
        <v>0</v>
      </c>
      <c r="S20" s="33">
        <f t="shared" si="4"/>
        <v>0</v>
      </c>
      <c r="T20" s="36"/>
      <c r="U20" s="69"/>
      <c r="V20" s="70"/>
    </row>
    <row r="21" spans="1:22" hidden="1" x14ac:dyDescent="0.25">
      <c r="A21" s="27">
        <v>14</v>
      </c>
      <c r="B21" s="28" t="str">
        <f>UPPER((CONCATENATE(REGISTRATION!C24," ",REGISTRATION!D24," ",REGISTRATION!E24,".")))</f>
        <v>DABU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/>
      <c r="K21" s="72">
        <f t="shared" si="0"/>
        <v>0</v>
      </c>
      <c r="L21" s="30"/>
      <c r="M21" s="72">
        <f t="shared" si="1"/>
        <v>0</v>
      </c>
      <c r="N21" s="30"/>
      <c r="O21" s="72">
        <f t="shared" si="2"/>
        <v>0</v>
      </c>
      <c r="P21" s="35">
        <f t="shared" si="5"/>
        <v>0</v>
      </c>
      <c r="Q21" s="33">
        <f>VLOOKUP(P21,REGISTRATION!$P$22:$Q$32,2)</f>
        <v>5</v>
      </c>
      <c r="R21" s="35">
        <f t="shared" si="3"/>
        <v>0</v>
      </c>
      <c r="S21" s="33">
        <f t="shared" si="4"/>
        <v>0</v>
      </c>
      <c r="T21" s="36"/>
      <c r="U21" s="69"/>
      <c r="V21" s="70"/>
    </row>
    <row r="22" spans="1:22" hidden="1" x14ac:dyDescent="0.25">
      <c r="A22" s="27">
        <v>15</v>
      </c>
      <c r="B22" s="28" t="str">
        <f>UPPER((CONCATENATE(REGISTRATION!C25," ",REGISTRATION!D25," ",REGISTRATION!E25,".")))</f>
        <v>MATA  .</v>
      </c>
      <c r="C22" s="34"/>
      <c r="D22" s="59"/>
      <c r="E22" s="30"/>
      <c r="F22" s="30"/>
      <c r="G22" s="30"/>
      <c r="H22" s="31"/>
      <c r="I22" s="31"/>
      <c r="J22" s="30"/>
      <c r="K22" s="72">
        <f t="shared" si="0"/>
        <v>0</v>
      </c>
      <c r="L22" s="30"/>
      <c r="M22" s="72">
        <f t="shared" si="1"/>
        <v>0</v>
      </c>
      <c r="N22" s="30"/>
      <c r="O22" s="72">
        <f t="shared" si="2"/>
        <v>0</v>
      </c>
      <c r="P22" s="35">
        <f t="shared" si="5"/>
        <v>0</v>
      </c>
      <c r="Q22" s="33">
        <f>VLOOKUP(P22,REGISTRATION!$P$22:$Q$32,2)</f>
        <v>5</v>
      </c>
      <c r="R22" s="35">
        <f t="shared" si="3"/>
        <v>0</v>
      </c>
      <c r="S22" s="33">
        <f t="shared" si="4"/>
        <v>0</v>
      </c>
      <c r="T22" s="36"/>
      <c r="U22" s="69"/>
      <c r="V22" s="70"/>
    </row>
    <row r="23" spans="1:22" hidden="1" x14ac:dyDescent="0.25">
      <c r="A23" s="27">
        <v>16</v>
      </c>
      <c r="B23" s="28" t="str">
        <f>UPPER((CONCATENATE(REGISTRATION!C26," ",REGISTRATION!D26," ",REGISTRATION!E26,".")))</f>
        <v>PETINGLAY  .</v>
      </c>
      <c r="C23" s="34"/>
      <c r="D23" s="59"/>
      <c r="E23" s="30"/>
      <c r="F23" s="30"/>
      <c r="G23" s="30"/>
      <c r="H23" s="31"/>
      <c r="I23" s="31"/>
      <c r="J23" s="30"/>
      <c r="K23" s="72">
        <f t="shared" si="0"/>
        <v>0</v>
      </c>
      <c r="L23" s="30"/>
      <c r="M23" s="72">
        <f t="shared" si="1"/>
        <v>0</v>
      </c>
      <c r="N23" s="30"/>
      <c r="O23" s="72">
        <f t="shared" si="2"/>
        <v>0</v>
      </c>
      <c r="P23" s="35">
        <f t="shared" si="5"/>
        <v>0</v>
      </c>
      <c r="Q23" s="33">
        <f>VLOOKUP(P23,REGISTRATION!$P$22:$Q$32,2)</f>
        <v>5</v>
      </c>
      <c r="R23" s="35">
        <f t="shared" si="3"/>
        <v>0</v>
      </c>
      <c r="S23" s="33">
        <f t="shared" si="4"/>
        <v>0</v>
      </c>
      <c r="T23" s="36"/>
      <c r="U23" s="69"/>
      <c r="V23" s="70"/>
    </row>
    <row r="24" spans="1:22" hidden="1" x14ac:dyDescent="0.25">
      <c r="A24" s="27">
        <v>17</v>
      </c>
      <c r="B24" s="28" t="str">
        <f>UPPER((CONCATENATE(REGISTRATION!C27," ",REGISTRATION!D27," ",REGISTRATION!E27,".")))</f>
        <v>ORTEGA  .</v>
      </c>
      <c r="C24" s="34"/>
      <c r="D24" s="59"/>
      <c r="E24" s="30"/>
      <c r="F24" s="30"/>
      <c r="G24" s="30"/>
      <c r="H24" s="31"/>
      <c r="I24" s="31"/>
      <c r="J24" s="30"/>
      <c r="K24" s="72">
        <f t="shared" si="0"/>
        <v>0</v>
      </c>
      <c r="L24" s="30"/>
      <c r="M24" s="72">
        <f t="shared" si="1"/>
        <v>0</v>
      </c>
      <c r="N24" s="30"/>
      <c r="O24" s="72">
        <f t="shared" si="2"/>
        <v>0</v>
      </c>
      <c r="P24" s="35">
        <f t="shared" si="5"/>
        <v>0</v>
      </c>
      <c r="Q24" s="33">
        <f>VLOOKUP(P24,REGISTRATION!$P$22:$Q$32,2)</f>
        <v>5</v>
      </c>
      <c r="R24" s="35">
        <f t="shared" si="3"/>
        <v>0</v>
      </c>
      <c r="S24" s="33">
        <f t="shared" si="4"/>
        <v>0</v>
      </c>
      <c r="T24" s="36"/>
      <c r="U24" s="69"/>
      <c r="V24" s="70"/>
    </row>
    <row r="25" spans="1:22" hidden="1" x14ac:dyDescent="0.25">
      <c r="A25" s="27">
        <v>18</v>
      </c>
      <c r="B25" s="28" t="str">
        <f>UPPER((CONCATENATE(REGISTRATION!C28," ",REGISTRATION!D28," ",REGISTRATION!E28,".")))</f>
        <v>ONG  .</v>
      </c>
      <c r="C25" s="34"/>
      <c r="D25" s="59"/>
      <c r="E25" s="30"/>
      <c r="F25" s="30"/>
      <c r="G25" s="30"/>
      <c r="H25" s="31"/>
      <c r="I25" s="31"/>
      <c r="J25" s="30"/>
      <c r="K25" s="72">
        <f t="shared" si="0"/>
        <v>0</v>
      </c>
      <c r="L25" s="30"/>
      <c r="M25" s="72">
        <f t="shared" si="1"/>
        <v>0</v>
      </c>
      <c r="N25" s="30"/>
      <c r="O25" s="72">
        <f t="shared" si="2"/>
        <v>0</v>
      </c>
      <c r="P25" s="35">
        <f t="shared" si="5"/>
        <v>0</v>
      </c>
      <c r="Q25" s="33">
        <f>VLOOKUP(P25,REGISTRATION!$P$22:$Q$32,2)</f>
        <v>5</v>
      </c>
      <c r="R25" s="35">
        <f t="shared" si="3"/>
        <v>0</v>
      </c>
      <c r="S25" s="33">
        <f t="shared" si="4"/>
        <v>0</v>
      </c>
      <c r="T25" s="36"/>
      <c r="U25" s="69"/>
      <c r="V25" s="70"/>
    </row>
    <row r="26" spans="1:22" hidden="1" x14ac:dyDescent="0.25">
      <c r="A26" s="27">
        <v>19</v>
      </c>
      <c r="B26" s="28" t="str">
        <f>UPPER((CONCATENATE(REGISTRATION!C29," ",REGISTRATION!D29," ",REGISTRATION!E29,".")))</f>
        <v>SANTOS  .</v>
      </c>
      <c r="C26" s="34"/>
      <c r="D26" s="59"/>
      <c r="E26" s="30"/>
      <c r="F26" s="30"/>
      <c r="G26" s="30"/>
      <c r="H26" s="31"/>
      <c r="I26" s="31"/>
      <c r="J26" s="30"/>
      <c r="K26" s="72">
        <f t="shared" si="0"/>
        <v>0</v>
      </c>
      <c r="L26" s="30"/>
      <c r="M26" s="72">
        <f t="shared" si="1"/>
        <v>0</v>
      </c>
      <c r="N26" s="30"/>
      <c r="O26" s="72">
        <f t="shared" si="2"/>
        <v>0</v>
      </c>
      <c r="P26" s="35">
        <f t="shared" si="5"/>
        <v>0</v>
      </c>
      <c r="Q26" s="33">
        <f>VLOOKUP(P26,REGISTRATION!$P$22:$Q$32,2)</f>
        <v>5</v>
      </c>
      <c r="R26" s="35">
        <f t="shared" si="3"/>
        <v>0</v>
      </c>
      <c r="S26" s="33">
        <f t="shared" si="4"/>
        <v>0</v>
      </c>
      <c r="T26" s="36"/>
      <c r="U26" s="69"/>
      <c r="V26" s="70"/>
    </row>
    <row r="27" spans="1:22" hidden="1" x14ac:dyDescent="0.25">
      <c r="A27" s="27">
        <v>20</v>
      </c>
      <c r="B27" s="28" t="str">
        <f>UPPER((CONCATENATE(REGISTRATION!C30," ",REGISTRATION!D30," ",REGISTRATION!E30,".")))</f>
        <v>ATIENZA  .</v>
      </c>
      <c r="C27" s="34"/>
      <c r="D27" s="59"/>
      <c r="E27" s="30"/>
      <c r="F27" s="30"/>
      <c r="G27" s="30"/>
      <c r="H27" s="31"/>
      <c r="I27" s="31"/>
      <c r="J27" s="30"/>
      <c r="K27" s="72">
        <f t="shared" si="0"/>
        <v>0</v>
      </c>
      <c r="L27" s="30"/>
      <c r="M27" s="72">
        <f t="shared" si="1"/>
        <v>0</v>
      </c>
      <c r="N27" s="30"/>
      <c r="O27" s="72">
        <f t="shared" si="2"/>
        <v>0</v>
      </c>
      <c r="P27" s="35">
        <f t="shared" si="5"/>
        <v>0</v>
      </c>
      <c r="Q27" s="33">
        <f>VLOOKUP(P27,REGISTRATION!$P$22:$Q$32,2)</f>
        <v>5</v>
      </c>
      <c r="R27" s="35">
        <f t="shared" si="3"/>
        <v>0</v>
      </c>
      <c r="S27" s="33">
        <f t="shared" si="4"/>
        <v>0</v>
      </c>
      <c r="T27" s="36"/>
      <c r="U27" s="69"/>
      <c r="V27" s="70"/>
    </row>
    <row r="28" spans="1:22" hidden="1" x14ac:dyDescent="0.25">
      <c r="A28" s="27">
        <v>21</v>
      </c>
      <c r="B28" s="28" t="str">
        <f>UPPER((CONCATENATE(REGISTRATION!C31," ",REGISTRATION!D31," ",REGISTRATION!E31,".")))</f>
        <v>ALGARA  .</v>
      </c>
      <c r="C28" s="34"/>
      <c r="D28" s="59"/>
      <c r="E28" s="30"/>
      <c r="F28" s="30"/>
      <c r="G28" s="30"/>
      <c r="H28" s="31"/>
      <c r="I28" s="31"/>
      <c r="J28" s="30"/>
      <c r="K28" s="72">
        <f t="shared" si="0"/>
        <v>0</v>
      </c>
      <c r="L28" s="30"/>
      <c r="M28" s="72">
        <f t="shared" si="1"/>
        <v>0</v>
      </c>
      <c r="N28" s="30"/>
      <c r="O28" s="72">
        <f t="shared" si="2"/>
        <v>0</v>
      </c>
      <c r="P28" s="35">
        <f t="shared" si="5"/>
        <v>0</v>
      </c>
      <c r="Q28" s="33">
        <f>VLOOKUP(P28,REGISTRATION!$P$22:$Q$32,2)</f>
        <v>5</v>
      </c>
      <c r="R28" s="35">
        <f t="shared" si="3"/>
        <v>0</v>
      </c>
      <c r="S28" s="33">
        <f t="shared" si="4"/>
        <v>0</v>
      </c>
      <c r="T28" s="36"/>
      <c r="U28" s="69"/>
      <c r="V28" s="70"/>
    </row>
    <row r="29" spans="1:22" hidden="1" x14ac:dyDescent="0.25">
      <c r="A29" s="27"/>
      <c r="B29" s="28" t="str">
        <f>UPPER((CONCATENATE(REGISTRATION!C32," ",REGISTRATION!D32," ",REGISTRATION!E32,".")))</f>
        <v>MIRASOL  .</v>
      </c>
      <c r="C29" s="34"/>
      <c r="D29" s="59"/>
      <c r="E29" s="30"/>
      <c r="F29" s="30"/>
      <c r="G29" s="30"/>
      <c r="H29" s="31"/>
      <c r="I29" s="31"/>
      <c r="J29" s="30"/>
      <c r="K29" s="30">
        <f t="shared" si="0"/>
        <v>0</v>
      </c>
      <c r="L29" s="30"/>
      <c r="M29" s="30">
        <f t="shared" si="1"/>
        <v>0</v>
      </c>
      <c r="N29" s="30"/>
      <c r="O29" s="30">
        <f t="shared" si="2"/>
        <v>0</v>
      </c>
      <c r="P29" s="35">
        <f t="shared" si="5"/>
        <v>0</v>
      </c>
      <c r="Q29" s="33">
        <f>VLOOKUP(P29,REGISTRATION!$P$22:$Q$32,2)</f>
        <v>5</v>
      </c>
      <c r="R29" s="35">
        <f t="shared" si="3"/>
        <v>0</v>
      </c>
      <c r="S29" s="33" t="str">
        <f>IF(J29="","INC",VLOOKUP(R29,REGISTRATION!$P$22:$Q$32,2))</f>
        <v>INC</v>
      </c>
      <c r="T29" s="36" t="str">
        <f t="shared" ref="T29:T69" si="6">IF(S29&gt;3,"FAILED","PASSED")</f>
        <v>FAILED</v>
      </c>
      <c r="U29" s="69" t="str">
        <f t="shared" ref="U29:U69" si="7">IF(((J29="")+(T29="FAILED")),"INC","PASSED")</f>
        <v>INC</v>
      </c>
      <c r="V29" s="70" t="str">
        <f t="shared" ref="V29:V69" si="8">U29</f>
        <v>INC</v>
      </c>
    </row>
    <row r="30" spans="1:22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/>
      <c r="K30" s="30">
        <f t="shared" si="0"/>
        <v>0</v>
      </c>
      <c r="L30" s="30"/>
      <c r="M30" s="30">
        <f t="shared" si="1"/>
        <v>0</v>
      </c>
      <c r="N30" s="30"/>
      <c r="O30" s="30">
        <f t="shared" si="2"/>
        <v>0</v>
      </c>
      <c r="P30" s="35">
        <f t="shared" si="5"/>
        <v>0</v>
      </c>
      <c r="Q30" s="33">
        <f>VLOOKUP(P30,REGISTRATION!$P$22:$Q$32,2)</f>
        <v>5</v>
      </c>
      <c r="R30" s="35">
        <f t="shared" si="3"/>
        <v>0</v>
      </c>
      <c r="S30" s="33" t="str">
        <f>IF(J30="","INC",VLOOKUP(R30,REGISTRATION!$P$22:$Q$32,2))</f>
        <v>INC</v>
      </c>
      <c r="T30" s="36" t="str">
        <f t="shared" si="6"/>
        <v>FAILED</v>
      </c>
      <c r="U30" s="69" t="str">
        <f t="shared" si="7"/>
        <v>INC</v>
      </c>
      <c r="V30" s="70" t="str">
        <f t="shared" si="8"/>
        <v>INC</v>
      </c>
    </row>
    <row r="31" spans="1:22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/>
      <c r="K31" s="30">
        <f t="shared" si="0"/>
        <v>0</v>
      </c>
      <c r="L31" s="30"/>
      <c r="M31" s="30">
        <f t="shared" si="1"/>
        <v>0</v>
      </c>
      <c r="N31" s="30"/>
      <c r="O31" s="30">
        <f t="shared" si="2"/>
        <v>0</v>
      </c>
      <c r="P31" s="35">
        <f t="shared" si="5"/>
        <v>0</v>
      </c>
      <c r="Q31" s="33">
        <f>VLOOKUP(P31,REGISTRATION!$P$22:$Q$32,2)</f>
        <v>5</v>
      </c>
      <c r="R31" s="35">
        <f t="shared" si="3"/>
        <v>0</v>
      </c>
      <c r="S31" s="33" t="str">
        <f>IF(J31="","INC",VLOOKUP(R31,REGISTRATION!$P$22:$Q$32,2))</f>
        <v>INC</v>
      </c>
      <c r="T31" s="36" t="str">
        <f t="shared" si="6"/>
        <v>FAILED</v>
      </c>
      <c r="U31" s="69" t="str">
        <f t="shared" si="7"/>
        <v>INC</v>
      </c>
      <c r="V31" s="70" t="str">
        <f t="shared" si="8"/>
        <v>INC</v>
      </c>
    </row>
    <row r="32" spans="1:22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/>
      <c r="K32" s="30">
        <f t="shared" si="0"/>
        <v>0</v>
      </c>
      <c r="L32" s="30"/>
      <c r="M32" s="30">
        <f t="shared" si="1"/>
        <v>0</v>
      </c>
      <c r="N32" s="30"/>
      <c r="O32" s="30">
        <f t="shared" si="2"/>
        <v>0</v>
      </c>
      <c r="P32" s="35">
        <f t="shared" si="5"/>
        <v>0</v>
      </c>
      <c r="Q32" s="33">
        <f>VLOOKUP(P32,REGISTRATION!$P$22:$Q$32,2)</f>
        <v>5</v>
      </c>
      <c r="R32" s="35">
        <f t="shared" si="3"/>
        <v>0</v>
      </c>
      <c r="S32" s="33" t="str">
        <f>IF(J32="","INC",VLOOKUP(R32,REGISTRATION!$P$22:$Q$32,2))</f>
        <v>INC</v>
      </c>
      <c r="T32" s="36" t="str">
        <f t="shared" si="6"/>
        <v>FAILED</v>
      </c>
      <c r="U32" s="69" t="str">
        <f t="shared" si="7"/>
        <v>INC</v>
      </c>
      <c r="V32" s="70" t="str">
        <f t="shared" si="8"/>
        <v>INC</v>
      </c>
    </row>
    <row r="33" spans="1:22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/>
      <c r="K33" s="30">
        <f t="shared" si="0"/>
        <v>0</v>
      </c>
      <c r="L33" s="30"/>
      <c r="M33" s="30">
        <f t="shared" si="1"/>
        <v>0</v>
      </c>
      <c r="N33" s="30"/>
      <c r="O33" s="30">
        <f t="shared" si="2"/>
        <v>0</v>
      </c>
      <c r="P33" s="35">
        <f t="shared" si="5"/>
        <v>0</v>
      </c>
      <c r="Q33" s="33">
        <f>VLOOKUP(P33,REGISTRATION!$P$22:$Q$32,2)</f>
        <v>5</v>
      </c>
      <c r="R33" s="35">
        <f t="shared" si="3"/>
        <v>0</v>
      </c>
      <c r="S33" s="33" t="str">
        <f>IF(J33="","INC",VLOOKUP(R33,REGISTRATION!$P$22:$Q$32,2))</f>
        <v>INC</v>
      </c>
      <c r="T33" s="36" t="str">
        <f t="shared" si="6"/>
        <v>FAILED</v>
      </c>
      <c r="U33" s="69" t="str">
        <f t="shared" si="7"/>
        <v>INC</v>
      </c>
      <c r="V33" s="70" t="str">
        <f t="shared" si="8"/>
        <v>INC</v>
      </c>
    </row>
    <row r="34" spans="1:22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/>
      <c r="K34" s="30">
        <f t="shared" si="0"/>
        <v>0</v>
      </c>
      <c r="L34" s="30"/>
      <c r="M34" s="30">
        <f t="shared" si="1"/>
        <v>0</v>
      </c>
      <c r="N34" s="30"/>
      <c r="O34" s="30">
        <f t="shared" si="2"/>
        <v>0</v>
      </c>
      <c r="P34" s="35">
        <f t="shared" si="5"/>
        <v>0</v>
      </c>
      <c r="Q34" s="33">
        <f>VLOOKUP(P34,REGISTRATION!$P$22:$Q$32,2)</f>
        <v>5</v>
      </c>
      <c r="R34" s="35">
        <f t="shared" si="3"/>
        <v>0</v>
      </c>
      <c r="S34" s="33" t="str">
        <f>IF(J34="","INC",VLOOKUP(R34,REGISTRATION!$P$22:$Q$32,2))</f>
        <v>INC</v>
      </c>
      <c r="T34" s="36" t="str">
        <f t="shared" si="6"/>
        <v>FAILED</v>
      </c>
      <c r="U34" s="69" t="str">
        <f t="shared" si="7"/>
        <v>INC</v>
      </c>
      <c r="V34" s="70" t="str">
        <f t="shared" si="8"/>
        <v>INC</v>
      </c>
    </row>
    <row r="35" spans="1:22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/>
      <c r="K35" s="30">
        <f t="shared" si="0"/>
        <v>0</v>
      </c>
      <c r="L35" s="30"/>
      <c r="M35" s="30">
        <f t="shared" si="1"/>
        <v>0</v>
      </c>
      <c r="N35" s="30"/>
      <c r="O35" s="30">
        <f t="shared" si="2"/>
        <v>0</v>
      </c>
      <c r="P35" s="35">
        <f t="shared" si="5"/>
        <v>0</v>
      </c>
      <c r="Q35" s="33">
        <f>VLOOKUP(P35,REGISTRATION!$P$22:$Q$32,2)</f>
        <v>5</v>
      </c>
      <c r="R35" s="35">
        <f t="shared" si="3"/>
        <v>0</v>
      </c>
      <c r="S35" s="33" t="str">
        <f>IF(J35="","INC",VLOOKUP(R35,REGISTRATION!$P$22:$Q$32,2))</f>
        <v>INC</v>
      </c>
      <c r="T35" s="36" t="str">
        <f t="shared" si="6"/>
        <v>FAILED</v>
      </c>
      <c r="U35" s="69" t="str">
        <f t="shared" si="7"/>
        <v>INC</v>
      </c>
      <c r="V35" s="70" t="str">
        <f t="shared" si="8"/>
        <v>INC</v>
      </c>
    </row>
    <row r="36" spans="1:22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/>
      <c r="K36" s="30">
        <f t="shared" si="0"/>
        <v>0</v>
      </c>
      <c r="L36" s="30"/>
      <c r="M36" s="30">
        <f t="shared" si="1"/>
        <v>0</v>
      </c>
      <c r="N36" s="30"/>
      <c r="O36" s="30">
        <f t="shared" si="2"/>
        <v>0</v>
      </c>
      <c r="P36" s="35">
        <f t="shared" si="5"/>
        <v>0</v>
      </c>
      <c r="Q36" s="33">
        <f>VLOOKUP(P36,REGISTRATION!$P$22:$Q$32,2)</f>
        <v>5</v>
      </c>
      <c r="R36" s="35">
        <f t="shared" si="3"/>
        <v>0</v>
      </c>
      <c r="S36" s="33" t="str">
        <f>IF(J36="","INC",VLOOKUP(R36,REGISTRATION!$P$22:$Q$32,2))</f>
        <v>INC</v>
      </c>
      <c r="T36" s="36" t="str">
        <f t="shared" si="6"/>
        <v>FAILED</v>
      </c>
      <c r="U36" s="69" t="str">
        <f t="shared" si="7"/>
        <v>INC</v>
      </c>
      <c r="V36" s="70" t="str">
        <f t="shared" si="8"/>
        <v>INC</v>
      </c>
    </row>
    <row r="37" spans="1:22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/>
      <c r="K37" s="30">
        <f t="shared" si="0"/>
        <v>0</v>
      </c>
      <c r="L37" s="30"/>
      <c r="M37" s="30">
        <f t="shared" si="1"/>
        <v>0</v>
      </c>
      <c r="N37" s="30"/>
      <c r="O37" s="30">
        <f t="shared" si="2"/>
        <v>0</v>
      </c>
      <c r="P37" s="35">
        <f t="shared" si="5"/>
        <v>0</v>
      </c>
      <c r="Q37" s="33">
        <f>VLOOKUP(P37,REGISTRATION!$P$22:$Q$32,2)</f>
        <v>5</v>
      </c>
      <c r="R37" s="35">
        <f t="shared" si="3"/>
        <v>0</v>
      </c>
      <c r="S37" s="33" t="str">
        <f>IF(J37="","INC",VLOOKUP(R37,REGISTRATION!$P$22:$Q$32,2))</f>
        <v>INC</v>
      </c>
      <c r="T37" s="36" t="str">
        <f t="shared" si="6"/>
        <v>FAILED</v>
      </c>
      <c r="U37" s="69" t="str">
        <f t="shared" si="7"/>
        <v>INC</v>
      </c>
      <c r="V37" s="70" t="str">
        <f t="shared" si="8"/>
        <v>INC</v>
      </c>
    </row>
    <row r="38" spans="1:22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/>
      <c r="K38" s="30">
        <f t="shared" si="0"/>
        <v>0</v>
      </c>
      <c r="L38" s="30"/>
      <c r="M38" s="30">
        <f t="shared" si="1"/>
        <v>0</v>
      </c>
      <c r="N38" s="30"/>
      <c r="O38" s="30">
        <f t="shared" si="2"/>
        <v>0</v>
      </c>
      <c r="P38" s="35">
        <f t="shared" si="5"/>
        <v>0</v>
      </c>
      <c r="Q38" s="33">
        <f>VLOOKUP(P38,REGISTRATION!$P$22:$Q$32,2)</f>
        <v>5</v>
      </c>
      <c r="R38" s="35">
        <f t="shared" si="3"/>
        <v>0</v>
      </c>
      <c r="S38" s="33" t="str">
        <f>IF(J38="","INC",VLOOKUP(R38,REGISTRATION!$P$22:$Q$32,2))</f>
        <v>INC</v>
      </c>
      <c r="T38" s="36" t="str">
        <f t="shared" si="6"/>
        <v>FAILED</v>
      </c>
      <c r="U38" s="69" t="str">
        <f t="shared" si="7"/>
        <v>INC</v>
      </c>
      <c r="V38" s="70" t="str">
        <f t="shared" si="8"/>
        <v>INC</v>
      </c>
    </row>
    <row r="39" spans="1:22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/>
      <c r="K39" s="30">
        <f t="shared" si="0"/>
        <v>0</v>
      </c>
      <c r="L39" s="30"/>
      <c r="M39" s="30">
        <f t="shared" si="1"/>
        <v>0</v>
      </c>
      <c r="N39" s="30"/>
      <c r="O39" s="30">
        <f t="shared" si="2"/>
        <v>0</v>
      </c>
      <c r="P39" s="35">
        <f t="shared" si="5"/>
        <v>0</v>
      </c>
      <c r="Q39" s="33">
        <f>VLOOKUP(P39,REGISTRATION!$P$22:$Q$32,2)</f>
        <v>5</v>
      </c>
      <c r="R39" s="35">
        <f t="shared" si="3"/>
        <v>0</v>
      </c>
      <c r="S39" s="33" t="str">
        <f>IF(J39="","INC",VLOOKUP(R39,REGISTRATION!$P$22:$Q$32,2))</f>
        <v>INC</v>
      </c>
      <c r="T39" s="36" t="str">
        <f t="shared" si="6"/>
        <v>FAILED</v>
      </c>
      <c r="U39" s="69" t="str">
        <f t="shared" si="7"/>
        <v>INC</v>
      </c>
      <c r="V39" s="70" t="str">
        <f t="shared" si="8"/>
        <v>INC</v>
      </c>
    </row>
    <row r="40" spans="1:22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/>
      <c r="K40" s="30">
        <f t="shared" si="0"/>
        <v>0</v>
      </c>
      <c r="L40" s="30"/>
      <c r="M40" s="30">
        <f t="shared" si="1"/>
        <v>0</v>
      </c>
      <c r="N40" s="30"/>
      <c r="O40" s="30">
        <f t="shared" si="2"/>
        <v>0</v>
      </c>
      <c r="P40" s="35">
        <f t="shared" si="5"/>
        <v>0</v>
      </c>
      <c r="Q40" s="33">
        <f>VLOOKUP(P40,REGISTRATION!$P$22:$Q$32,2)</f>
        <v>5</v>
      </c>
      <c r="R40" s="35">
        <f t="shared" si="3"/>
        <v>0</v>
      </c>
      <c r="S40" s="33" t="str">
        <f>IF(J40="","INC",VLOOKUP(R40,REGISTRATION!$P$22:$Q$32,2))</f>
        <v>INC</v>
      </c>
      <c r="T40" s="36" t="str">
        <f t="shared" si="6"/>
        <v>FAILED</v>
      </c>
      <c r="U40" s="69" t="str">
        <f t="shared" si="7"/>
        <v>INC</v>
      </c>
      <c r="V40" s="70" t="str">
        <f t="shared" si="8"/>
        <v>INC</v>
      </c>
    </row>
    <row r="41" spans="1:22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/>
      <c r="K41" s="30">
        <f t="shared" si="0"/>
        <v>0</v>
      </c>
      <c r="L41" s="30"/>
      <c r="M41" s="30">
        <f t="shared" si="1"/>
        <v>0</v>
      </c>
      <c r="N41" s="30"/>
      <c r="O41" s="30">
        <f t="shared" si="2"/>
        <v>0</v>
      </c>
      <c r="P41" s="35">
        <f t="shared" si="5"/>
        <v>0</v>
      </c>
      <c r="Q41" s="33">
        <f>VLOOKUP(P41,REGISTRATION!$P$22:$Q$32,2)</f>
        <v>5</v>
      </c>
      <c r="R41" s="35">
        <f t="shared" si="3"/>
        <v>0</v>
      </c>
      <c r="S41" s="33" t="str">
        <f>IF(J41="","INC",VLOOKUP(R41,REGISTRATION!$P$22:$Q$32,2))</f>
        <v>INC</v>
      </c>
      <c r="T41" s="36" t="str">
        <f t="shared" si="6"/>
        <v>FAILED</v>
      </c>
      <c r="U41" s="69" t="str">
        <f t="shared" si="7"/>
        <v>INC</v>
      </c>
      <c r="V41" s="70" t="str">
        <f t="shared" si="8"/>
        <v>INC</v>
      </c>
    </row>
    <row r="42" spans="1:22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/>
      <c r="K42" s="30">
        <f t="shared" si="0"/>
        <v>0</v>
      </c>
      <c r="L42" s="30"/>
      <c r="M42" s="30">
        <f t="shared" si="1"/>
        <v>0</v>
      </c>
      <c r="N42" s="30"/>
      <c r="O42" s="30">
        <f t="shared" si="2"/>
        <v>0</v>
      </c>
      <c r="P42" s="35">
        <f t="shared" si="5"/>
        <v>0</v>
      </c>
      <c r="Q42" s="33">
        <f>VLOOKUP(P42,REGISTRATION!$P$22:$Q$32,2)</f>
        <v>5</v>
      </c>
      <c r="R42" s="35">
        <f t="shared" si="3"/>
        <v>0</v>
      </c>
      <c r="S42" s="33" t="str">
        <f>IF(J42="","INC",VLOOKUP(R42,REGISTRATION!$P$22:$Q$32,2))</f>
        <v>INC</v>
      </c>
      <c r="T42" s="36" t="str">
        <f t="shared" si="6"/>
        <v>FAILED</v>
      </c>
      <c r="U42" s="69" t="str">
        <f t="shared" si="7"/>
        <v>INC</v>
      </c>
      <c r="V42" s="70" t="str">
        <f t="shared" si="8"/>
        <v>INC</v>
      </c>
    </row>
    <row r="43" spans="1:22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/>
      <c r="K43" s="30">
        <f t="shared" si="0"/>
        <v>0</v>
      </c>
      <c r="L43" s="30"/>
      <c r="M43" s="30">
        <f t="shared" si="1"/>
        <v>0</v>
      </c>
      <c r="N43" s="30"/>
      <c r="O43" s="30">
        <f t="shared" si="2"/>
        <v>0</v>
      </c>
      <c r="P43" s="35">
        <f t="shared" si="5"/>
        <v>0</v>
      </c>
      <c r="Q43" s="33">
        <f>VLOOKUP(P43,REGISTRATION!$P$22:$Q$32,2)</f>
        <v>5</v>
      </c>
      <c r="R43" s="35">
        <f t="shared" si="3"/>
        <v>0</v>
      </c>
      <c r="S43" s="33" t="str">
        <f>IF(J43="","INC",VLOOKUP(R43,REGISTRATION!$P$22:$Q$32,2))</f>
        <v>INC</v>
      </c>
      <c r="T43" s="36" t="str">
        <f t="shared" si="6"/>
        <v>FAILED</v>
      </c>
      <c r="U43" s="69" t="str">
        <f t="shared" si="7"/>
        <v>INC</v>
      </c>
      <c r="V43" s="70" t="str">
        <f t="shared" si="8"/>
        <v>INC</v>
      </c>
    </row>
    <row r="44" spans="1:22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/>
      <c r="K44" s="30">
        <f t="shared" si="0"/>
        <v>0</v>
      </c>
      <c r="L44" s="30"/>
      <c r="M44" s="30">
        <f t="shared" si="1"/>
        <v>0</v>
      </c>
      <c r="N44" s="30"/>
      <c r="O44" s="30">
        <f t="shared" si="2"/>
        <v>0</v>
      </c>
      <c r="P44" s="35">
        <f t="shared" si="5"/>
        <v>0</v>
      </c>
      <c r="Q44" s="33">
        <f>VLOOKUP(P44,REGISTRATION!$P$22:$Q$32,2)</f>
        <v>5</v>
      </c>
      <c r="R44" s="35">
        <f t="shared" si="3"/>
        <v>0</v>
      </c>
      <c r="S44" s="33" t="str">
        <f>IF(J44="","INC",VLOOKUP(R44,REGISTRATION!$P$22:$Q$32,2))</f>
        <v>INC</v>
      </c>
      <c r="T44" s="36" t="str">
        <f t="shared" si="6"/>
        <v>FAILED</v>
      </c>
      <c r="U44" s="69" t="str">
        <f t="shared" si="7"/>
        <v>INC</v>
      </c>
      <c r="V44" s="70" t="str">
        <f t="shared" si="8"/>
        <v>INC</v>
      </c>
    </row>
    <row r="45" spans="1:22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/>
      <c r="K45" s="30">
        <f t="shared" si="0"/>
        <v>0</v>
      </c>
      <c r="L45" s="30"/>
      <c r="M45" s="30">
        <f t="shared" si="1"/>
        <v>0</v>
      </c>
      <c r="N45" s="30"/>
      <c r="O45" s="30">
        <f t="shared" si="2"/>
        <v>0</v>
      </c>
      <c r="P45" s="35">
        <f t="shared" si="5"/>
        <v>0</v>
      </c>
      <c r="Q45" s="33">
        <f>VLOOKUP(P45,REGISTRATION!$P$22:$Q$32,2)</f>
        <v>5</v>
      </c>
      <c r="R45" s="35">
        <f t="shared" si="3"/>
        <v>0</v>
      </c>
      <c r="S45" s="33" t="str">
        <f>IF(J45="","INC",VLOOKUP(R45,REGISTRATION!$P$22:$Q$32,2))</f>
        <v>INC</v>
      </c>
      <c r="T45" s="36" t="str">
        <f t="shared" si="6"/>
        <v>FAILED</v>
      </c>
      <c r="U45" s="69" t="str">
        <f t="shared" si="7"/>
        <v>INC</v>
      </c>
      <c r="V45" s="70" t="str">
        <f t="shared" si="8"/>
        <v>INC</v>
      </c>
    </row>
    <row r="46" spans="1:22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/>
      <c r="K46" s="30">
        <f t="shared" si="0"/>
        <v>0</v>
      </c>
      <c r="L46" s="30"/>
      <c r="M46" s="30">
        <f t="shared" si="1"/>
        <v>0</v>
      </c>
      <c r="N46" s="30"/>
      <c r="O46" s="30">
        <f t="shared" si="2"/>
        <v>0</v>
      </c>
      <c r="P46" s="35">
        <f t="shared" si="5"/>
        <v>0</v>
      </c>
      <c r="Q46" s="33">
        <f>VLOOKUP(P46,REGISTRATION!$P$22:$Q$32,2)</f>
        <v>5</v>
      </c>
      <c r="R46" s="35">
        <f t="shared" si="3"/>
        <v>0</v>
      </c>
      <c r="S46" s="33" t="str">
        <f>IF(J46="","INC",VLOOKUP(R46,REGISTRATION!$P$22:$Q$32,2))</f>
        <v>INC</v>
      </c>
      <c r="T46" s="36" t="str">
        <f t="shared" si="6"/>
        <v>FAILED</v>
      </c>
      <c r="U46" s="69" t="str">
        <f t="shared" si="7"/>
        <v>INC</v>
      </c>
      <c r="V46" s="70" t="str">
        <f t="shared" si="8"/>
        <v>INC</v>
      </c>
    </row>
    <row r="47" spans="1:22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/>
      <c r="K47" s="30">
        <f t="shared" si="0"/>
        <v>0</v>
      </c>
      <c r="L47" s="30"/>
      <c r="M47" s="30">
        <f t="shared" si="1"/>
        <v>0</v>
      </c>
      <c r="N47" s="30"/>
      <c r="O47" s="30">
        <f t="shared" si="2"/>
        <v>0</v>
      </c>
      <c r="P47" s="35">
        <f t="shared" si="5"/>
        <v>0</v>
      </c>
      <c r="Q47" s="33">
        <f>VLOOKUP(P47,REGISTRATION!$P$22:$Q$32,2)</f>
        <v>5</v>
      </c>
      <c r="R47" s="35">
        <f t="shared" si="3"/>
        <v>0</v>
      </c>
      <c r="S47" s="33" t="str">
        <f>IF(J47="","INC",VLOOKUP(R47,REGISTRATION!$P$22:$Q$32,2))</f>
        <v>INC</v>
      </c>
      <c r="T47" s="36" t="str">
        <f t="shared" si="6"/>
        <v>FAILED</v>
      </c>
      <c r="U47" s="69" t="str">
        <f t="shared" si="7"/>
        <v>INC</v>
      </c>
      <c r="V47" s="70" t="str">
        <f t="shared" si="8"/>
        <v>INC</v>
      </c>
    </row>
    <row r="48" spans="1:22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/>
      <c r="K48" s="30">
        <f t="shared" si="0"/>
        <v>0</v>
      </c>
      <c r="L48" s="30"/>
      <c r="M48" s="30">
        <f t="shared" si="1"/>
        <v>0</v>
      </c>
      <c r="N48" s="30"/>
      <c r="O48" s="30">
        <f t="shared" si="2"/>
        <v>0</v>
      </c>
      <c r="P48" s="35">
        <f t="shared" si="5"/>
        <v>0</v>
      </c>
      <c r="Q48" s="33">
        <f>VLOOKUP(P48,REGISTRATION!$P$22:$Q$32,2)</f>
        <v>5</v>
      </c>
      <c r="R48" s="35">
        <f t="shared" si="3"/>
        <v>0</v>
      </c>
      <c r="S48" s="33" t="str">
        <f>IF(J48="","INC",VLOOKUP(R48,REGISTRATION!$P$22:$Q$32,2))</f>
        <v>INC</v>
      </c>
      <c r="T48" s="36" t="str">
        <f t="shared" si="6"/>
        <v>FAILED</v>
      </c>
      <c r="U48" s="69" t="str">
        <f t="shared" si="7"/>
        <v>INC</v>
      </c>
      <c r="V48" s="70" t="str">
        <f t="shared" si="8"/>
        <v>INC</v>
      </c>
    </row>
    <row r="49" spans="1:22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/>
      <c r="K49" s="30">
        <f t="shared" si="0"/>
        <v>0</v>
      </c>
      <c r="L49" s="30"/>
      <c r="M49" s="30">
        <f t="shared" si="1"/>
        <v>0</v>
      </c>
      <c r="N49" s="30"/>
      <c r="O49" s="30">
        <f t="shared" si="2"/>
        <v>0</v>
      </c>
      <c r="P49" s="35">
        <f t="shared" si="5"/>
        <v>0</v>
      </c>
      <c r="Q49" s="33">
        <f>VLOOKUP(P49,REGISTRATION!$P$22:$Q$32,2)</f>
        <v>5</v>
      </c>
      <c r="R49" s="35">
        <f t="shared" si="3"/>
        <v>0</v>
      </c>
      <c r="S49" s="33" t="str">
        <f>IF(J49="","INC",VLOOKUP(R49,REGISTRATION!$P$22:$Q$32,2))</f>
        <v>INC</v>
      </c>
      <c r="T49" s="36" t="str">
        <f t="shared" si="6"/>
        <v>FAILED</v>
      </c>
      <c r="U49" s="69" t="str">
        <f t="shared" si="7"/>
        <v>INC</v>
      </c>
      <c r="V49" s="70" t="str">
        <f t="shared" si="8"/>
        <v>INC</v>
      </c>
    </row>
    <row r="50" spans="1:22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/>
      <c r="K50" s="30">
        <f t="shared" si="0"/>
        <v>0</v>
      </c>
      <c r="L50" s="30"/>
      <c r="M50" s="30">
        <f t="shared" si="1"/>
        <v>0</v>
      </c>
      <c r="N50" s="30"/>
      <c r="O50" s="30">
        <f t="shared" si="2"/>
        <v>0</v>
      </c>
      <c r="P50" s="35">
        <f t="shared" si="5"/>
        <v>0</v>
      </c>
      <c r="Q50" s="33">
        <f>VLOOKUP(P50,REGISTRATION!$P$22:$Q$32,2)</f>
        <v>5</v>
      </c>
      <c r="R50" s="35">
        <f t="shared" si="3"/>
        <v>0</v>
      </c>
      <c r="S50" s="33" t="str">
        <f>IF(J50="","INC",VLOOKUP(R50,REGISTRATION!$P$22:$Q$32,2))</f>
        <v>INC</v>
      </c>
      <c r="T50" s="36" t="str">
        <f t="shared" si="6"/>
        <v>FAILED</v>
      </c>
      <c r="U50" s="69" t="str">
        <f t="shared" si="7"/>
        <v>INC</v>
      </c>
      <c r="V50" s="70" t="str">
        <f t="shared" si="8"/>
        <v>INC</v>
      </c>
    </row>
    <row r="51" spans="1:22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/>
      <c r="K51" s="30">
        <f t="shared" si="0"/>
        <v>0</v>
      </c>
      <c r="L51" s="30"/>
      <c r="M51" s="30">
        <f t="shared" si="1"/>
        <v>0</v>
      </c>
      <c r="N51" s="30"/>
      <c r="O51" s="30">
        <f t="shared" si="2"/>
        <v>0</v>
      </c>
      <c r="P51" s="35">
        <f t="shared" si="5"/>
        <v>0</v>
      </c>
      <c r="Q51" s="33">
        <f>VLOOKUP(P51,REGISTRATION!$P$22:$Q$32,2)</f>
        <v>5</v>
      </c>
      <c r="R51" s="35">
        <f t="shared" si="3"/>
        <v>0</v>
      </c>
      <c r="S51" s="33" t="str">
        <f>IF(J51="","INC",VLOOKUP(R51,REGISTRATION!$P$22:$Q$32,2))</f>
        <v>INC</v>
      </c>
      <c r="T51" s="36" t="str">
        <f t="shared" si="6"/>
        <v>FAILED</v>
      </c>
      <c r="U51" s="69" t="str">
        <f t="shared" si="7"/>
        <v>INC</v>
      </c>
      <c r="V51" s="70" t="str">
        <f t="shared" si="8"/>
        <v>INC</v>
      </c>
    </row>
    <row r="52" spans="1:22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/>
      <c r="K52" s="30">
        <f t="shared" si="0"/>
        <v>0</v>
      </c>
      <c r="L52" s="30"/>
      <c r="M52" s="30">
        <f t="shared" si="1"/>
        <v>0</v>
      </c>
      <c r="N52" s="30"/>
      <c r="O52" s="30">
        <f t="shared" si="2"/>
        <v>0</v>
      </c>
      <c r="P52" s="35">
        <f t="shared" si="5"/>
        <v>0</v>
      </c>
      <c r="Q52" s="33">
        <f>VLOOKUP(P52,REGISTRATION!$P$22:$Q$32,2)</f>
        <v>5</v>
      </c>
      <c r="R52" s="35">
        <f t="shared" si="3"/>
        <v>0</v>
      </c>
      <c r="S52" s="33" t="str">
        <f>IF(J52="","INC",VLOOKUP(R52,REGISTRATION!$P$22:$Q$32,2))</f>
        <v>INC</v>
      </c>
      <c r="T52" s="36" t="str">
        <f t="shared" si="6"/>
        <v>FAILED</v>
      </c>
      <c r="U52" s="69" t="str">
        <f t="shared" si="7"/>
        <v>INC</v>
      </c>
      <c r="V52" s="70" t="str">
        <f t="shared" si="8"/>
        <v>INC</v>
      </c>
    </row>
    <row r="53" spans="1:22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/>
      <c r="K53" s="30">
        <f t="shared" si="0"/>
        <v>0</v>
      </c>
      <c r="L53" s="30"/>
      <c r="M53" s="30">
        <f t="shared" si="1"/>
        <v>0</v>
      </c>
      <c r="N53" s="30"/>
      <c r="O53" s="30">
        <f t="shared" si="2"/>
        <v>0</v>
      </c>
      <c r="P53" s="35">
        <f t="shared" si="5"/>
        <v>0</v>
      </c>
      <c r="Q53" s="33">
        <f>VLOOKUP(P53,REGISTRATION!$P$22:$Q$32,2)</f>
        <v>5</v>
      </c>
      <c r="R53" s="35">
        <f t="shared" si="3"/>
        <v>0</v>
      </c>
      <c r="S53" s="33" t="str">
        <f>IF(J53="","INC",VLOOKUP(R53,REGISTRATION!$P$22:$Q$32,2))</f>
        <v>INC</v>
      </c>
      <c r="T53" s="36" t="str">
        <f t="shared" si="6"/>
        <v>FAILED</v>
      </c>
      <c r="U53" s="69" t="str">
        <f t="shared" si="7"/>
        <v>INC</v>
      </c>
      <c r="V53" s="70" t="str">
        <f t="shared" si="8"/>
        <v>INC</v>
      </c>
    </row>
    <row r="54" spans="1:22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/>
      <c r="K54" s="30">
        <f t="shared" si="0"/>
        <v>0</v>
      </c>
      <c r="L54" s="30"/>
      <c r="M54" s="30">
        <f t="shared" si="1"/>
        <v>0</v>
      </c>
      <c r="N54" s="30"/>
      <c r="O54" s="30">
        <f t="shared" si="2"/>
        <v>0</v>
      </c>
      <c r="P54" s="35">
        <f t="shared" si="5"/>
        <v>0</v>
      </c>
      <c r="Q54" s="33">
        <f>VLOOKUP(P54,REGISTRATION!$P$22:$Q$32,2)</f>
        <v>5</v>
      </c>
      <c r="R54" s="35">
        <f t="shared" si="3"/>
        <v>0</v>
      </c>
      <c r="S54" s="33" t="str">
        <f>IF(J54="","INC",VLOOKUP(R54,REGISTRATION!$P$22:$Q$32,2))</f>
        <v>INC</v>
      </c>
      <c r="T54" s="36" t="str">
        <f t="shared" si="6"/>
        <v>FAILED</v>
      </c>
      <c r="U54" s="69" t="str">
        <f t="shared" si="7"/>
        <v>INC</v>
      </c>
      <c r="V54" s="70" t="str">
        <f t="shared" si="8"/>
        <v>INC</v>
      </c>
    </row>
    <row r="55" spans="1:22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/>
      <c r="K55" s="30">
        <f t="shared" si="0"/>
        <v>0</v>
      </c>
      <c r="L55" s="30"/>
      <c r="M55" s="30">
        <f t="shared" si="1"/>
        <v>0</v>
      </c>
      <c r="N55" s="30"/>
      <c r="O55" s="30">
        <f t="shared" si="2"/>
        <v>0</v>
      </c>
      <c r="P55" s="35">
        <f t="shared" si="5"/>
        <v>0</v>
      </c>
      <c r="Q55" s="33">
        <f>VLOOKUP(P55,REGISTRATION!$P$22:$Q$32,2)</f>
        <v>5</v>
      </c>
      <c r="R55" s="35">
        <f t="shared" si="3"/>
        <v>0</v>
      </c>
      <c r="S55" s="33" t="str">
        <f>IF(J55="","INC",VLOOKUP(R55,REGISTRATION!$P$22:$Q$32,2))</f>
        <v>INC</v>
      </c>
      <c r="T55" s="36" t="str">
        <f t="shared" si="6"/>
        <v>FAILED</v>
      </c>
      <c r="U55" s="69" t="str">
        <f t="shared" si="7"/>
        <v>INC</v>
      </c>
      <c r="V55" s="70" t="str">
        <f t="shared" si="8"/>
        <v>INC</v>
      </c>
    </row>
    <row r="56" spans="1:22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/>
      <c r="K56" s="30">
        <f t="shared" si="0"/>
        <v>0</v>
      </c>
      <c r="L56" s="30"/>
      <c r="M56" s="30">
        <f t="shared" si="1"/>
        <v>0</v>
      </c>
      <c r="N56" s="30"/>
      <c r="O56" s="30">
        <f t="shared" si="2"/>
        <v>0</v>
      </c>
      <c r="P56" s="35">
        <f t="shared" si="5"/>
        <v>0</v>
      </c>
      <c r="Q56" s="33">
        <f>VLOOKUP(P56,REGISTRATION!$P$22:$Q$32,2)</f>
        <v>5</v>
      </c>
      <c r="R56" s="35">
        <f t="shared" si="3"/>
        <v>0</v>
      </c>
      <c r="S56" s="33" t="str">
        <f>IF(J56="","INC",VLOOKUP(R56,REGISTRATION!$P$22:$Q$32,2))</f>
        <v>INC</v>
      </c>
      <c r="T56" s="36" t="str">
        <f t="shared" si="6"/>
        <v>FAILED</v>
      </c>
      <c r="U56" s="69" t="str">
        <f t="shared" si="7"/>
        <v>INC</v>
      </c>
      <c r="V56" s="70" t="str">
        <f t="shared" si="8"/>
        <v>INC</v>
      </c>
    </row>
    <row r="57" spans="1:22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/>
      <c r="K57" s="30">
        <f t="shared" si="0"/>
        <v>0</v>
      </c>
      <c r="L57" s="30"/>
      <c r="M57" s="30">
        <f t="shared" si="1"/>
        <v>0</v>
      </c>
      <c r="N57" s="30"/>
      <c r="O57" s="30">
        <f t="shared" si="2"/>
        <v>0</v>
      </c>
      <c r="P57" s="35">
        <f t="shared" si="5"/>
        <v>0</v>
      </c>
      <c r="Q57" s="33">
        <f>VLOOKUP(P57,REGISTRATION!$P$22:$Q$32,2)</f>
        <v>5</v>
      </c>
      <c r="R57" s="35">
        <f t="shared" si="3"/>
        <v>0</v>
      </c>
      <c r="S57" s="33" t="str">
        <f>IF(J57="","INC",VLOOKUP(R57,REGISTRATION!$P$22:$Q$32,2))</f>
        <v>INC</v>
      </c>
      <c r="T57" s="36" t="str">
        <f t="shared" si="6"/>
        <v>FAILED</v>
      </c>
      <c r="U57" s="69" t="str">
        <f t="shared" si="7"/>
        <v>INC</v>
      </c>
      <c r="V57" s="70" t="str">
        <f t="shared" si="8"/>
        <v>INC</v>
      </c>
    </row>
    <row r="58" spans="1:22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/>
      <c r="K58" s="30">
        <f t="shared" si="0"/>
        <v>0</v>
      </c>
      <c r="L58" s="30"/>
      <c r="M58" s="30">
        <f t="shared" si="1"/>
        <v>0</v>
      </c>
      <c r="N58" s="30"/>
      <c r="O58" s="30">
        <f t="shared" si="2"/>
        <v>0</v>
      </c>
      <c r="P58" s="35">
        <f t="shared" si="5"/>
        <v>0</v>
      </c>
      <c r="Q58" s="33">
        <f>VLOOKUP(P58,REGISTRATION!$P$22:$Q$32,2)</f>
        <v>5</v>
      </c>
      <c r="R58" s="35">
        <f t="shared" si="3"/>
        <v>0</v>
      </c>
      <c r="S58" s="33" t="str">
        <f>IF(J58="","INC",VLOOKUP(R58,REGISTRATION!$P$22:$Q$32,2))</f>
        <v>INC</v>
      </c>
      <c r="T58" s="36" t="str">
        <f t="shared" si="6"/>
        <v>FAILED</v>
      </c>
      <c r="U58" s="69" t="str">
        <f t="shared" si="7"/>
        <v>INC</v>
      </c>
      <c r="V58" s="70" t="str">
        <f t="shared" si="8"/>
        <v>INC</v>
      </c>
    </row>
    <row r="59" spans="1:22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/>
      <c r="K59" s="30">
        <f t="shared" si="0"/>
        <v>0</v>
      </c>
      <c r="L59" s="30"/>
      <c r="M59" s="30">
        <f t="shared" si="1"/>
        <v>0</v>
      </c>
      <c r="N59" s="30"/>
      <c r="O59" s="30">
        <f t="shared" si="2"/>
        <v>0</v>
      </c>
      <c r="P59" s="35">
        <f t="shared" si="5"/>
        <v>0</v>
      </c>
      <c r="Q59" s="33">
        <f>VLOOKUP(P59,REGISTRATION!$P$22:$Q$32,2)</f>
        <v>5</v>
      </c>
      <c r="R59" s="35">
        <f t="shared" si="3"/>
        <v>0</v>
      </c>
      <c r="S59" s="33" t="str">
        <f>IF(J59="","INC",VLOOKUP(R59,REGISTRATION!$P$22:$Q$32,2))</f>
        <v>INC</v>
      </c>
      <c r="T59" s="36" t="str">
        <f t="shared" si="6"/>
        <v>FAILED</v>
      </c>
      <c r="U59" s="69" t="str">
        <f t="shared" si="7"/>
        <v>INC</v>
      </c>
      <c r="V59" s="70" t="str">
        <f t="shared" si="8"/>
        <v>INC</v>
      </c>
    </row>
    <row r="60" spans="1:22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/>
      <c r="K60" s="30">
        <f t="shared" si="0"/>
        <v>0</v>
      </c>
      <c r="L60" s="30"/>
      <c r="M60" s="30">
        <f t="shared" si="1"/>
        <v>0</v>
      </c>
      <c r="N60" s="30"/>
      <c r="O60" s="30">
        <f t="shared" si="2"/>
        <v>0</v>
      </c>
      <c r="P60" s="35">
        <f t="shared" si="5"/>
        <v>0</v>
      </c>
      <c r="Q60" s="33">
        <f>VLOOKUP(P60,REGISTRATION!$P$22:$Q$32,2)</f>
        <v>5</v>
      </c>
      <c r="R60" s="35">
        <f t="shared" si="3"/>
        <v>0</v>
      </c>
      <c r="S60" s="33" t="str">
        <f>IF(J60="","INC",VLOOKUP(R60,REGISTRATION!$P$22:$Q$32,2))</f>
        <v>INC</v>
      </c>
      <c r="T60" s="36" t="str">
        <f t="shared" si="6"/>
        <v>FAILED</v>
      </c>
      <c r="U60" s="69" t="str">
        <f t="shared" si="7"/>
        <v>INC</v>
      </c>
      <c r="V60" s="70" t="str">
        <f t="shared" si="8"/>
        <v>INC</v>
      </c>
    </row>
    <row r="61" spans="1:22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/>
      <c r="K61" s="30">
        <f t="shared" si="0"/>
        <v>0</v>
      </c>
      <c r="L61" s="30"/>
      <c r="M61" s="30">
        <f t="shared" si="1"/>
        <v>0</v>
      </c>
      <c r="N61" s="30"/>
      <c r="O61" s="30">
        <f t="shared" si="2"/>
        <v>0</v>
      </c>
      <c r="P61" s="35">
        <f t="shared" si="5"/>
        <v>0</v>
      </c>
      <c r="Q61" s="33">
        <f>VLOOKUP(P61,REGISTRATION!$P$22:$Q$32,2)</f>
        <v>5</v>
      </c>
      <c r="R61" s="35">
        <f t="shared" si="3"/>
        <v>0</v>
      </c>
      <c r="S61" s="33" t="str">
        <f>IF(J61="","INC",VLOOKUP(R61,REGISTRATION!$P$22:$Q$32,2))</f>
        <v>INC</v>
      </c>
      <c r="T61" s="36" t="str">
        <f t="shared" si="6"/>
        <v>FAILED</v>
      </c>
      <c r="U61" s="69" t="str">
        <f t="shared" si="7"/>
        <v>INC</v>
      </c>
      <c r="V61" s="70" t="str">
        <f t="shared" si="8"/>
        <v>INC</v>
      </c>
    </row>
    <row r="62" spans="1:22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/>
      <c r="K62" s="30">
        <f t="shared" si="0"/>
        <v>0</v>
      </c>
      <c r="L62" s="30"/>
      <c r="M62" s="30">
        <f t="shared" si="1"/>
        <v>0</v>
      </c>
      <c r="N62" s="30"/>
      <c r="O62" s="30">
        <f t="shared" si="2"/>
        <v>0</v>
      </c>
      <c r="P62" s="35">
        <f t="shared" si="5"/>
        <v>0</v>
      </c>
      <c r="Q62" s="33">
        <f>VLOOKUP(P62,REGISTRATION!$P$22:$Q$32,2)</f>
        <v>5</v>
      </c>
      <c r="R62" s="35">
        <f t="shared" si="3"/>
        <v>0</v>
      </c>
      <c r="S62" s="33" t="str">
        <f>IF(J62="","INC",VLOOKUP(R62,REGISTRATION!$P$22:$Q$32,2))</f>
        <v>INC</v>
      </c>
      <c r="T62" s="36" t="str">
        <f t="shared" si="6"/>
        <v>FAILED</v>
      </c>
      <c r="U62" s="69" t="str">
        <f t="shared" si="7"/>
        <v>INC</v>
      </c>
      <c r="V62" s="70" t="str">
        <f t="shared" si="8"/>
        <v>INC</v>
      </c>
    </row>
    <row r="63" spans="1:22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/>
      <c r="K63" s="30">
        <f t="shared" si="0"/>
        <v>0</v>
      </c>
      <c r="L63" s="30"/>
      <c r="M63" s="30">
        <f t="shared" si="1"/>
        <v>0</v>
      </c>
      <c r="N63" s="30"/>
      <c r="O63" s="30">
        <f t="shared" si="2"/>
        <v>0</v>
      </c>
      <c r="P63" s="35">
        <f t="shared" si="5"/>
        <v>0</v>
      </c>
      <c r="Q63" s="33">
        <f>VLOOKUP(P63,REGISTRATION!$P$22:$Q$32,2)</f>
        <v>5</v>
      </c>
      <c r="R63" s="35">
        <f t="shared" si="3"/>
        <v>0</v>
      </c>
      <c r="S63" s="33" t="str">
        <f>IF(J63="","INC",VLOOKUP(R63,REGISTRATION!$P$22:$Q$32,2))</f>
        <v>INC</v>
      </c>
      <c r="T63" s="36" t="str">
        <f t="shared" si="6"/>
        <v>FAILED</v>
      </c>
      <c r="U63" s="69" t="str">
        <f t="shared" si="7"/>
        <v>INC</v>
      </c>
      <c r="V63" s="70" t="str">
        <f t="shared" si="8"/>
        <v>INC</v>
      </c>
    </row>
    <row r="64" spans="1:22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/>
      <c r="K64" s="30">
        <f t="shared" si="0"/>
        <v>0</v>
      </c>
      <c r="L64" s="30"/>
      <c r="M64" s="30">
        <f t="shared" si="1"/>
        <v>0</v>
      </c>
      <c r="N64" s="30"/>
      <c r="O64" s="30">
        <f t="shared" si="2"/>
        <v>0</v>
      </c>
      <c r="P64" s="35">
        <f t="shared" si="5"/>
        <v>0</v>
      </c>
      <c r="Q64" s="33">
        <f>VLOOKUP(P64,REGISTRATION!$P$22:$Q$32,2)</f>
        <v>5</v>
      </c>
      <c r="R64" s="35">
        <f t="shared" si="3"/>
        <v>0</v>
      </c>
      <c r="S64" s="33" t="str">
        <f>IF(J64="","INC",VLOOKUP(R64,REGISTRATION!$P$22:$Q$32,2))</f>
        <v>INC</v>
      </c>
      <c r="T64" s="36" t="str">
        <f t="shared" si="6"/>
        <v>FAILED</v>
      </c>
      <c r="U64" s="69" t="str">
        <f t="shared" si="7"/>
        <v>INC</v>
      </c>
      <c r="V64" s="70" t="str">
        <f t="shared" si="8"/>
        <v>INC</v>
      </c>
    </row>
    <row r="65" spans="1:22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/>
      <c r="K65" s="30">
        <f t="shared" si="0"/>
        <v>0</v>
      </c>
      <c r="L65" s="30"/>
      <c r="M65" s="30">
        <f t="shared" si="1"/>
        <v>0</v>
      </c>
      <c r="N65" s="30"/>
      <c r="O65" s="30">
        <f t="shared" si="2"/>
        <v>0</v>
      </c>
      <c r="P65" s="35">
        <f t="shared" si="5"/>
        <v>0</v>
      </c>
      <c r="Q65" s="33">
        <f>VLOOKUP(P65,REGISTRATION!$P$22:$Q$32,2)</f>
        <v>5</v>
      </c>
      <c r="R65" s="35">
        <f t="shared" si="3"/>
        <v>0</v>
      </c>
      <c r="S65" s="33" t="str">
        <f>IF(J65="","INC",VLOOKUP(R65,REGISTRATION!$P$22:$Q$32,2))</f>
        <v>INC</v>
      </c>
      <c r="T65" s="36" t="str">
        <f t="shared" si="6"/>
        <v>FAILED</v>
      </c>
      <c r="U65" s="69" t="str">
        <f t="shared" si="7"/>
        <v>INC</v>
      </c>
      <c r="V65" s="70" t="str">
        <f t="shared" si="8"/>
        <v>INC</v>
      </c>
    </row>
    <row r="66" spans="1:22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/>
      <c r="K66" s="30">
        <f t="shared" si="0"/>
        <v>0</v>
      </c>
      <c r="L66" s="30"/>
      <c r="M66" s="30">
        <f t="shared" si="1"/>
        <v>0</v>
      </c>
      <c r="N66" s="30"/>
      <c r="O66" s="30">
        <f t="shared" si="2"/>
        <v>0</v>
      </c>
      <c r="P66" s="35">
        <f t="shared" si="5"/>
        <v>0</v>
      </c>
      <c r="Q66" s="33">
        <f>VLOOKUP(P66,REGISTRATION!$P$22:$Q$32,2)</f>
        <v>5</v>
      </c>
      <c r="R66" s="35">
        <f t="shared" si="3"/>
        <v>0</v>
      </c>
      <c r="S66" s="33" t="str">
        <f>IF(J66="","INC",VLOOKUP(R66,REGISTRATION!$P$22:$Q$32,2))</f>
        <v>INC</v>
      </c>
      <c r="T66" s="36" t="str">
        <f t="shared" si="6"/>
        <v>FAILED</v>
      </c>
      <c r="U66" s="69" t="str">
        <f t="shared" si="7"/>
        <v>INC</v>
      </c>
      <c r="V66" s="70" t="str">
        <f t="shared" si="8"/>
        <v>INC</v>
      </c>
    </row>
    <row r="67" spans="1:22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/>
      <c r="K67" s="30">
        <f t="shared" si="0"/>
        <v>0</v>
      </c>
      <c r="L67" s="30"/>
      <c r="M67" s="30">
        <f t="shared" si="1"/>
        <v>0</v>
      </c>
      <c r="N67" s="30"/>
      <c r="O67" s="30">
        <f t="shared" si="2"/>
        <v>0</v>
      </c>
      <c r="P67" s="35">
        <f t="shared" si="5"/>
        <v>0</v>
      </c>
      <c r="Q67" s="33">
        <f>VLOOKUP(P67,REGISTRATION!$P$22:$Q$32,2)</f>
        <v>5</v>
      </c>
      <c r="R67" s="35">
        <f t="shared" si="3"/>
        <v>0</v>
      </c>
      <c r="S67" s="33" t="str">
        <f>IF(J67="","INC",VLOOKUP(R67,REGISTRATION!$P$22:$Q$32,2))</f>
        <v>INC</v>
      </c>
      <c r="T67" s="36" t="str">
        <f t="shared" si="6"/>
        <v>FAILED</v>
      </c>
      <c r="U67" s="69" t="str">
        <f t="shared" si="7"/>
        <v>INC</v>
      </c>
      <c r="V67" s="70" t="str">
        <f t="shared" si="8"/>
        <v>INC</v>
      </c>
    </row>
    <row r="68" spans="1:22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/>
      <c r="K68" s="30">
        <f t="shared" si="0"/>
        <v>0</v>
      </c>
      <c r="L68" s="30"/>
      <c r="M68" s="30">
        <f t="shared" si="1"/>
        <v>0</v>
      </c>
      <c r="N68" s="30"/>
      <c r="O68" s="30">
        <f t="shared" si="2"/>
        <v>0</v>
      </c>
      <c r="P68" s="35">
        <f t="shared" si="5"/>
        <v>0</v>
      </c>
      <c r="Q68" s="33">
        <f>VLOOKUP(P68,REGISTRATION!$P$22:$Q$32,2)</f>
        <v>5</v>
      </c>
      <c r="R68" s="35">
        <f t="shared" si="3"/>
        <v>0</v>
      </c>
      <c r="S68" s="33" t="str">
        <f>IF(J68="","INC",VLOOKUP(R68,REGISTRATION!$P$22:$Q$32,2))</f>
        <v>INC</v>
      </c>
      <c r="T68" s="36" t="str">
        <f t="shared" si="6"/>
        <v>FAILED</v>
      </c>
      <c r="U68" s="69" t="str">
        <f t="shared" si="7"/>
        <v>INC</v>
      </c>
      <c r="V68" s="70" t="str">
        <f t="shared" si="8"/>
        <v>INC</v>
      </c>
    </row>
    <row r="69" spans="1:22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/>
      <c r="K69" s="30">
        <f t="shared" si="0"/>
        <v>0</v>
      </c>
      <c r="L69" s="30"/>
      <c r="M69" s="30">
        <f t="shared" si="1"/>
        <v>0</v>
      </c>
      <c r="N69" s="30"/>
      <c r="O69" s="30">
        <f t="shared" si="2"/>
        <v>0</v>
      </c>
      <c r="P69" s="35">
        <f>(K69+M69+O69)/3</f>
        <v>0</v>
      </c>
      <c r="Q69" s="33">
        <f>VLOOKUP(P69,REGISTRATION!$P$22:$Q$32,2)</f>
        <v>5</v>
      </c>
      <c r="R69" s="35">
        <f t="shared" si="3"/>
        <v>0</v>
      </c>
      <c r="S69" s="33" t="str">
        <f>IF(J69="","INC",VLOOKUP(R69,REGISTRATION!$P$22:$Q$32,2))</f>
        <v>INC</v>
      </c>
      <c r="T69" s="36" t="str">
        <f t="shared" si="6"/>
        <v>FAILED</v>
      </c>
      <c r="U69" s="69" t="str">
        <f t="shared" si="7"/>
        <v>INC</v>
      </c>
      <c r="V69" s="70" t="str">
        <f t="shared" si="8"/>
        <v>INC</v>
      </c>
    </row>
    <row r="70" spans="1:22" hidden="1" x14ac:dyDescent="0.25">
      <c r="A70" s="27">
        <v>16</v>
      </c>
      <c r="B70" s="28" t="str">
        <f>UPPER((CONCATENATE(REGISTRATION!C26,REGISTRATION!D26,REGISTRATION!E26,".")))</f>
        <v>PETINGLAY.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/>
      <c r="K70" s="30">
        <f t="shared" ref="K70:K114" si="9">(J70/100)*100</f>
        <v>0</v>
      </c>
      <c r="L70" s="30"/>
      <c r="M70" s="30">
        <f t="shared" ref="M70:M114" si="10">(L70/100)*100</f>
        <v>0</v>
      </c>
      <c r="N70" s="30"/>
      <c r="O70" s="30">
        <f t="shared" ref="O70:O114" si="11">(N70/100)*100</f>
        <v>0</v>
      </c>
      <c r="P70" s="30" t="e">
        <f>#REF!</f>
        <v>#REF!</v>
      </c>
      <c r="Q70" s="33" t="e">
        <f>VLOOKUP(P70,REGISTRATION!$P$22:$Q$32,2)</f>
        <v>#REF!</v>
      </c>
      <c r="R70" s="35">
        <f t="shared" ref="R70:R79" si="12">(K70+M70+O70)/3</f>
        <v>0</v>
      </c>
      <c r="S70" s="33">
        <f>VLOOKUP(R70,REGISTRATION!$P$22:$Q$32,2)</f>
        <v>5</v>
      </c>
      <c r="T70" s="69"/>
      <c r="U70" s="69"/>
      <c r="V70" s="36" t="str">
        <f t="shared" ref="V70:V114" si="13">IF(S70&gt;3,"FAILED","PASSED")</f>
        <v>FAILED</v>
      </c>
    </row>
    <row r="71" spans="1:22" hidden="1" x14ac:dyDescent="0.25">
      <c r="A71" s="27">
        <v>17</v>
      </c>
      <c r="B71" s="28" t="str">
        <f>UPPER((CONCATENATE(REGISTRATION!C27,REGISTRATION!D27,REGISTRATION!E27,".")))</f>
        <v>ORTEGA.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/>
      <c r="K71" s="30">
        <f t="shared" si="9"/>
        <v>0</v>
      </c>
      <c r="L71" s="30"/>
      <c r="M71" s="30">
        <f t="shared" si="10"/>
        <v>0</v>
      </c>
      <c r="N71" s="30"/>
      <c r="O71" s="30">
        <f t="shared" si="11"/>
        <v>0</v>
      </c>
      <c r="P71" s="30" t="e">
        <f>#REF!</f>
        <v>#REF!</v>
      </c>
      <c r="Q71" s="33" t="e">
        <f>VLOOKUP(P71,REGISTRATION!$P$22:$Q$32,2)</f>
        <v>#REF!</v>
      </c>
      <c r="R71" s="35">
        <f t="shared" si="12"/>
        <v>0</v>
      </c>
      <c r="S71" s="33">
        <f>VLOOKUP(R71,REGISTRATION!$P$22:$Q$32,2)</f>
        <v>5</v>
      </c>
      <c r="T71" s="69"/>
      <c r="U71" s="69"/>
      <c r="V71" s="36" t="str">
        <f t="shared" si="13"/>
        <v>FAILED</v>
      </c>
    </row>
    <row r="72" spans="1:22" hidden="1" x14ac:dyDescent="0.25">
      <c r="A72" s="27">
        <v>18</v>
      </c>
      <c r="B72" s="28" t="str">
        <f>UPPER((CONCATENATE(REGISTRATION!C28,REGISTRATION!D28,REGISTRATION!E28,".")))</f>
        <v>ONG.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/>
      <c r="K72" s="30">
        <f t="shared" si="9"/>
        <v>0</v>
      </c>
      <c r="L72" s="30"/>
      <c r="M72" s="30">
        <f t="shared" si="10"/>
        <v>0</v>
      </c>
      <c r="N72" s="30"/>
      <c r="O72" s="30">
        <f t="shared" si="11"/>
        <v>0</v>
      </c>
      <c r="P72" s="30" t="e">
        <f>#REF!</f>
        <v>#REF!</v>
      </c>
      <c r="Q72" s="33" t="e">
        <f>VLOOKUP(P72,REGISTRATION!$P$22:$Q$32,2)</f>
        <v>#REF!</v>
      </c>
      <c r="R72" s="35">
        <f t="shared" si="12"/>
        <v>0</v>
      </c>
      <c r="S72" s="33">
        <f>VLOOKUP(R72,REGISTRATION!$P$22:$Q$32,2)</f>
        <v>5</v>
      </c>
      <c r="T72" s="69"/>
      <c r="U72" s="69"/>
      <c r="V72" s="36" t="str">
        <f t="shared" si="13"/>
        <v>FAILED</v>
      </c>
    </row>
    <row r="73" spans="1:22" hidden="1" x14ac:dyDescent="0.25">
      <c r="A73" s="27">
        <v>19</v>
      </c>
      <c r="B73" s="28" t="str">
        <f>UPPER((CONCATENATE(REGISTRATION!C29,REGISTRATION!D29,REGISTRATION!E29,".")))</f>
        <v>SANTOS.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/>
      <c r="K73" s="30">
        <f t="shared" si="9"/>
        <v>0</v>
      </c>
      <c r="L73" s="30"/>
      <c r="M73" s="30">
        <f t="shared" si="10"/>
        <v>0</v>
      </c>
      <c r="N73" s="30"/>
      <c r="O73" s="30">
        <f t="shared" si="11"/>
        <v>0</v>
      </c>
      <c r="P73" s="30" t="e">
        <f>#REF!</f>
        <v>#REF!</v>
      </c>
      <c r="Q73" s="33" t="e">
        <f>VLOOKUP(P73,REGISTRATION!$P$22:$Q$32,2)</f>
        <v>#REF!</v>
      </c>
      <c r="R73" s="35">
        <f t="shared" si="12"/>
        <v>0</v>
      </c>
      <c r="S73" s="33">
        <f>VLOOKUP(R73,REGISTRATION!$P$22:$Q$32,2)</f>
        <v>5</v>
      </c>
      <c r="T73" s="69"/>
      <c r="U73" s="69"/>
      <c r="V73" s="36" t="str">
        <f t="shared" si="13"/>
        <v>FAILED</v>
      </c>
    </row>
    <row r="74" spans="1:22" hidden="1" x14ac:dyDescent="0.25">
      <c r="A74" s="27">
        <v>20</v>
      </c>
      <c r="B74" s="28" t="str">
        <f>UPPER((CONCATENATE(REGISTRATION!C30,REGISTRATION!D30,REGISTRATION!E30,".")))</f>
        <v>ATIENZA.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/>
      <c r="K74" s="30">
        <f t="shared" si="9"/>
        <v>0</v>
      </c>
      <c r="L74" s="30"/>
      <c r="M74" s="30">
        <f t="shared" si="10"/>
        <v>0</v>
      </c>
      <c r="N74" s="30"/>
      <c r="O74" s="30">
        <f t="shared" si="11"/>
        <v>0</v>
      </c>
      <c r="P74" s="30" t="e">
        <f>#REF!</f>
        <v>#REF!</v>
      </c>
      <c r="Q74" s="33" t="e">
        <f>VLOOKUP(P74,REGISTRATION!$P$22:$Q$32,2)</f>
        <v>#REF!</v>
      </c>
      <c r="R74" s="35">
        <f t="shared" si="12"/>
        <v>0</v>
      </c>
      <c r="S74" s="33">
        <f>VLOOKUP(R74,REGISTRATION!$P$22:$Q$32,2)</f>
        <v>5</v>
      </c>
      <c r="T74" s="69"/>
      <c r="U74" s="69"/>
      <c r="V74" s="36" t="str">
        <f t="shared" si="13"/>
        <v>FAILED</v>
      </c>
    </row>
    <row r="75" spans="1:22" hidden="1" x14ac:dyDescent="0.25">
      <c r="A75" s="27">
        <v>21</v>
      </c>
      <c r="B75" s="28" t="str">
        <f>UPPER((CONCATENATE(REGISTRATION!C31,REGISTRATION!D31,REGISTRATION!E31,".")))</f>
        <v>ALGARA.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/>
      <c r="K75" s="30">
        <f t="shared" si="9"/>
        <v>0</v>
      </c>
      <c r="L75" s="30"/>
      <c r="M75" s="30">
        <f t="shared" si="10"/>
        <v>0</v>
      </c>
      <c r="N75" s="30"/>
      <c r="O75" s="30">
        <f t="shared" si="11"/>
        <v>0</v>
      </c>
      <c r="P75" s="30" t="e">
        <f>#REF!</f>
        <v>#REF!</v>
      </c>
      <c r="Q75" s="33" t="e">
        <f>VLOOKUP(P75,REGISTRATION!$P$22:$Q$32,2)</f>
        <v>#REF!</v>
      </c>
      <c r="R75" s="35">
        <f t="shared" si="12"/>
        <v>0</v>
      </c>
      <c r="S75" s="33">
        <f>VLOOKUP(R75,REGISTRATION!$P$22:$Q$32,2)</f>
        <v>5</v>
      </c>
      <c r="T75" s="69"/>
      <c r="U75" s="69"/>
      <c r="V75" s="36" t="str">
        <f t="shared" si="13"/>
        <v>FAILED</v>
      </c>
    </row>
    <row r="76" spans="1:22" hidden="1" x14ac:dyDescent="0.25">
      <c r="A76" s="27">
        <v>22</v>
      </c>
      <c r="B76" s="28" t="str">
        <f>UPPER((CONCATENATE(REGISTRATION!C32,REGISTRATION!D32,REGISTRATION!E32,".")))</f>
        <v>MIRASOL.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/>
      <c r="K76" s="30">
        <f t="shared" si="9"/>
        <v>0</v>
      </c>
      <c r="L76" s="30"/>
      <c r="M76" s="30">
        <f t="shared" si="10"/>
        <v>0</v>
      </c>
      <c r="N76" s="30"/>
      <c r="O76" s="30">
        <f t="shared" si="11"/>
        <v>0</v>
      </c>
      <c r="P76" s="30" t="e">
        <f>#REF!</f>
        <v>#REF!</v>
      </c>
      <c r="Q76" s="33" t="e">
        <f>VLOOKUP(P76,REGISTRATION!$P$22:$Q$32,2)</f>
        <v>#REF!</v>
      </c>
      <c r="R76" s="35">
        <f t="shared" si="12"/>
        <v>0</v>
      </c>
      <c r="S76" s="33">
        <f>VLOOKUP(R76,REGISTRATION!$P$22:$Q$32,2)</f>
        <v>5</v>
      </c>
      <c r="T76" s="69"/>
      <c r="U76" s="69"/>
      <c r="V76" s="36" t="str">
        <f t="shared" si="13"/>
        <v>FAILED</v>
      </c>
    </row>
    <row r="77" spans="1:22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/>
      <c r="K77" s="30">
        <f t="shared" si="9"/>
        <v>0</v>
      </c>
      <c r="L77" s="30"/>
      <c r="M77" s="30">
        <f t="shared" si="10"/>
        <v>0</v>
      </c>
      <c r="N77" s="30"/>
      <c r="O77" s="30">
        <f t="shared" si="11"/>
        <v>0</v>
      </c>
      <c r="P77" s="30" t="e">
        <f>#REF!</f>
        <v>#REF!</v>
      </c>
      <c r="Q77" s="33" t="e">
        <f>VLOOKUP(P77,REGISTRATION!$P$22:$Q$32,2)</f>
        <v>#REF!</v>
      </c>
      <c r="R77" s="35">
        <f t="shared" si="12"/>
        <v>0</v>
      </c>
      <c r="S77" s="33">
        <f>VLOOKUP(R77,REGISTRATION!$P$22:$Q$32,2)</f>
        <v>5</v>
      </c>
      <c r="T77" s="69"/>
      <c r="U77" s="69"/>
      <c r="V77" s="36" t="str">
        <f t="shared" si="13"/>
        <v>FAILED</v>
      </c>
    </row>
    <row r="78" spans="1:22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/>
      <c r="K78" s="30">
        <f t="shared" si="9"/>
        <v>0</v>
      </c>
      <c r="L78" s="30"/>
      <c r="M78" s="30">
        <f t="shared" si="10"/>
        <v>0</v>
      </c>
      <c r="N78" s="30"/>
      <c r="O78" s="30">
        <f t="shared" si="11"/>
        <v>0</v>
      </c>
      <c r="P78" s="30" t="e">
        <f>#REF!</f>
        <v>#REF!</v>
      </c>
      <c r="Q78" s="33" t="e">
        <f>VLOOKUP(P78,REGISTRATION!$P$22:$Q$32,2)</f>
        <v>#REF!</v>
      </c>
      <c r="R78" s="35">
        <f t="shared" si="12"/>
        <v>0</v>
      </c>
      <c r="S78" s="33">
        <f>VLOOKUP(R78,REGISTRATION!$P$22:$Q$32,2)</f>
        <v>5</v>
      </c>
      <c r="T78" s="69"/>
      <c r="U78" s="69"/>
      <c r="V78" s="36" t="str">
        <f t="shared" si="13"/>
        <v>FAILED</v>
      </c>
    </row>
    <row r="79" spans="1:22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/>
      <c r="K79" s="30">
        <f t="shared" si="9"/>
        <v>0</v>
      </c>
      <c r="L79" s="30"/>
      <c r="M79" s="30">
        <f t="shared" si="10"/>
        <v>0</v>
      </c>
      <c r="N79" s="30"/>
      <c r="O79" s="30">
        <f t="shared" si="11"/>
        <v>0</v>
      </c>
      <c r="P79" s="30" t="e">
        <f>#REF!</f>
        <v>#REF!</v>
      </c>
      <c r="Q79" s="33" t="e">
        <f>VLOOKUP(P79,REGISTRATION!$P$22:$Q$32,2)</f>
        <v>#REF!</v>
      </c>
      <c r="R79" s="35">
        <f t="shared" si="12"/>
        <v>0</v>
      </c>
      <c r="S79" s="33">
        <f>VLOOKUP(R79,REGISTRATION!$P$22:$Q$32,2)</f>
        <v>5</v>
      </c>
      <c r="T79" s="69"/>
      <c r="U79" s="69"/>
      <c r="V79" s="36" t="str">
        <f t="shared" si="13"/>
        <v>FAILED</v>
      </c>
    </row>
    <row r="80" spans="1:22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/>
      <c r="K80" s="30">
        <f t="shared" si="9"/>
        <v>0</v>
      </c>
      <c r="L80" s="30"/>
      <c r="M80" s="30">
        <f t="shared" si="10"/>
        <v>0</v>
      </c>
      <c r="N80" s="30"/>
      <c r="O80" s="30">
        <f t="shared" si="11"/>
        <v>0</v>
      </c>
      <c r="P80" s="30" t="e">
        <f>#REF!</f>
        <v>#REF!</v>
      </c>
      <c r="Q80" s="33" t="e">
        <f>VLOOKUP(P80,REGISTRATION!$P$22:$Q$32,2)</f>
        <v>#REF!</v>
      </c>
      <c r="R80" s="35">
        <f t="shared" ref="R80:R114" si="14">(K80+M80+O80)/3</f>
        <v>0</v>
      </c>
      <c r="S80" s="33">
        <f>VLOOKUP(R80,REGISTRATION!$P$22:$Q$32,2)</f>
        <v>5</v>
      </c>
      <c r="T80" s="69"/>
      <c r="U80" s="69"/>
      <c r="V80" s="36" t="str">
        <f t="shared" si="13"/>
        <v>FAILED</v>
      </c>
    </row>
    <row r="81" spans="1:22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/>
      <c r="K81" s="30">
        <f t="shared" si="9"/>
        <v>0</v>
      </c>
      <c r="L81" s="30"/>
      <c r="M81" s="30">
        <f t="shared" si="10"/>
        <v>0</v>
      </c>
      <c r="N81" s="30"/>
      <c r="O81" s="30">
        <f t="shared" si="11"/>
        <v>0</v>
      </c>
      <c r="P81" s="30" t="e">
        <f>#REF!</f>
        <v>#REF!</v>
      </c>
      <c r="Q81" s="33" t="e">
        <f>VLOOKUP(P81,REGISTRATION!$P$22:$Q$32,2)</f>
        <v>#REF!</v>
      </c>
      <c r="R81" s="35">
        <f t="shared" si="14"/>
        <v>0</v>
      </c>
      <c r="S81" s="33">
        <f>VLOOKUP(R81,REGISTRATION!$P$22:$Q$32,2)</f>
        <v>5</v>
      </c>
      <c r="T81" s="69"/>
      <c r="U81" s="69"/>
      <c r="V81" s="36" t="str">
        <f t="shared" si="13"/>
        <v>FAILED</v>
      </c>
    </row>
    <row r="82" spans="1:22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/>
      <c r="K82" s="30">
        <f t="shared" si="9"/>
        <v>0</v>
      </c>
      <c r="L82" s="30"/>
      <c r="M82" s="30">
        <f t="shared" si="10"/>
        <v>0</v>
      </c>
      <c r="N82" s="30"/>
      <c r="O82" s="30">
        <f t="shared" si="11"/>
        <v>0</v>
      </c>
      <c r="P82" s="30" t="e">
        <f>#REF!</f>
        <v>#REF!</v>
      </c>
      <c r="Q82" s="33" t="e">
        <f>VLOOKUP(P82,REGISTRATION!$P$22:$Q$32,2)</f>
        <v>#REF!</v>
      </c>
      <c r="R82" s="35">
        <f t="shared" si="14"/>
        <v>0</v>
      </c>
      <c r="S82" s="33">
        <f>VLOOKUP(R82,REGISTRATION!$P$22:$Q$32,2)</f>
        <v>5</v>
      </c>
      <c r="T82" s="69"/>
      <c r="U82" s="69"/>
      <c r="V82" s="36" t="str">
        <f t="shared" si="13"/>
        <v>FAILED</v>
      </c>
    </row>
    <row r="83" spans="1:22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/>
      <c r="K83" s="30">
        <f t="shared" si="9"/>
        <v>0</v>
      </c>
      <c r="L83" s="30"/>
      <c r="M83" s="30">
        <f t="shared" si="10"/>
        <v>0</v>
      </c>
      <c r="N83" s="30"/>
      <c r="O83" s="30">
        <f t="shared" si="11"/>
        <v>0</v>
      </c>
      <c r="P83" s="30" t="e">
        <f>#REF!</f>
        <v>#REF!</v>
      </c>
      <c r="Q83" s="33" t="e">
        <f>VLOOKUP(P83,REGISTRATION!$P$22:$Q$32,2)</f>
        <v>#REF!</v>
      </c>
      <c r="R83" s="35">
        <f t="shared" si="14"/>
        <v>0</v>
      </c>
      <c r="S83" s="33">
        <f>VLOOKUP(R83,REGISTRATION!$P$22:$Q$32,2)</f>
        <v>5</v>
      </c>
      <c r="T83" s="69"/>
      <c r="U83" s="69"/>
      <c r="V83" s="36" t="str">
        <f t="shared" si="13"/>
        <v>FAILED</v>
      </c>
    </row>
    <row r="84" spans="1:22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/>
      <c r="K84" s="30">
        <f t="shared" si="9"/>
        <v>0</v>
      </c>
      <c r="L84" s="30"/>
      <c r="M84" s="30">
        <f t="shared" si="10"/>
        <v>0</v>
      </c>
      <c r="N84" s="30"/>
      <c r="O84" s="30">
        <f t="shared" si="11"/>
        <v>0</v>
      </c>
      <c r="P84" s="30" t="e">
        <f>#REF!</f>
        <v>#REF!</v>
      </c>
      <c r="Q84" s="33" t="e">
        <f>VLOOKUP(P84,REGISTRATION!$P$22:$Q$32,2)</f>
        <v>#REF!</v>
      </c>
      <c r="R84" s="35">
        <f t="shared" si="14"/>
        <v>0</v>
      </c>
      <c r="S84" s="33">
        <f>VLOOKUP(R84,REGISTRATION!$P$22:$Q$32,2)</f>
        <v>5</v>
      </c>
      <c r="T84" s="69"/>
      <c r="U84" s="69"/>
      <c r="V84" s="36" t="str">
        <f t="shared" si="13"/>
        <v>FAILED</v>
      </c>
    </row>
    <row r="85" spans="1:22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/>
      <c r="K85" s="30">
        <f t="shared" si="9"/>
        <v>0</v>
      </c>
      <c r="L85" s="30"/>
      <c r="M85" s="30">
        <f t="shared" si="10"/>
        <v>0</v>
      </c>
      <c r="N85" s="30"/>
      <c r="O85" s="30">
        <f t="shared" si="11"/>
        <v>0</v>
      </c>
      <c r="P85" s="30" t="e">
        <f>#REF!</f>
        <v>#REF!</v>
      </c>
      <c r="Q85" s="33" t="e">
        <f>VLOOKUP(P85,REGISTRATION!$P$22:$Q$32,2)</f>
        <v>#REF!</v>
      </c>
      <c r="R85" s="35">
        <f t="shared" si="14"/>
        <v>0</v>
      </c>
      <c r="S85" s="33">
        <f>VLOOKUP(R85,REGISTRATION!$P$22:$Q$32,2)</f>
        <v>5</v>
      </c>
      <c r="T85" s="69"/>
      <c r="U85" s="69"/>
      <c r="V85" s="36" t="str">
        <f t="shared" si="13"/>
        <v>FAILED</v>
      </c>
    </row>
    <row r="86" spans="1:22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/>
      <c r="K86" s="30">
        <f t="shared" si="9"/>
        <v>0</v>
      </c>
      <c r="L86" s="30"/>
      <c r="M86" s="30">
        <f t="shared" si="10"/>
        <v>0</v>
      </c>
      <c r="N86" s="30"/>
      <c r="O86" s="30">
        <f t="shared" si="11"/>
        <v>0</v>
      </c>
      <c r="P86" s="30" t="e">
        <f>#REF!</f>
        <v>#REF!</v>
      </c>
      <c r="Q86" s="33" t="e">
        <f>VLOOKUP(P86,REGISTRATION!$P$22:$Q$32,2)</f>
        <v>#REF!</v>
      </c>
      <c r="R86" s="35">
        <f t="shared" si="14"/>
        <v>0</v>
      </c>
      <c r="S86" s="33">
        <f>VLOOKUP(R86,REGISTRATION!$P$22:$Q$32,2)</f>
        <v>5</v>
      </c>
      <c r="T86" s="69"/>
      <c r="U86" s="69"/>
      <c r="V86" s="36" t="str">
        <f t="shared" si="13"/>
        <v>FAILED</v>
      </c>
    </row>
    <row r="87" spans="1:22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/>
      <c r="K87" s="30">
        <f t="shared" si="9"/>
        <v>0</v>
      </c>
      <c r="L87" s="30"/>
      <c r="M87" s="30">
        <f t="shared" si="10"/>
        <v>0</v>
      </c>
      <c r="N87" s="30"/>
      <c r="O87" s="30">
        <f t="shared" si="11"/>
        <v>0</v>
      </c>
      <c r="P87" s="30" t="e">
        <f>#REF!</f>
        <v>#REF!</v>
      </c>
      <c r="Q87" s="33" t="e">
        <f>VLOOKUP(P87,REGISTRATION!$P$22:$Q$32,2)</f>
        <v>#REF!</v>
      </c>
      <c r="R87" s="35">
        <f t="shared" si="14"/>
        <v>0</v>
      </c>
      <c r="S87" s="33">
        <f>VLOOKUP(R87,REGISTRATION!$P$22:$Q$32,2)</f>
        <v>5</v>
      </c>
      <c r="T87" s="69"/>
      <c r="U87" s="69"/>
      <c r="V87" s="36" t="str">
        <f t="shared" si="13"/>
        <v>FAILED</v>
      </c>
    </row>
    <row r="88" spans="1:22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/>
      <c r="K88" s="30">
        <f t="shared" si="9"/>
        <v>0</v>
      </c>
      <c r="L88" s="30"/>
      <c r="M88" s="30">
        <f t="shared" si="10"/>
        <v>0</v>
      </c>
      <c r="N88" s="30"/>
      <c r="O88" s="30">
        <f t="shared" si="11"/>
        <v>0</v>
      </c>
      <c r="P88" s="30" t="e">
        <f>#REF!</f>
        <v>#REF!</v>
      </c>
      <c r="Q88" s="33" t="e">
        <f>VLOOKUP(P88,REGISTRATION!$P$22:$Q$32,2)</f>
        <v>#REF!</v>
      </c>
      <c r="R88" s="35">
        <f t="shared" si="14"/>
        <v>0</v>
      </c>
      <c r="S88" s="33">
        <f>VLOOKUP(R88,REGISTRATION!$P$22:$Q$32,2)</f>
        <v>5</v>
      </c>
      <c r="T88" s="69"/>
      <c r="U88" s="69"/>
      <c r="V88" s="36" t="str">
        <f t="shared" si="13"/>
        <v>FAILED</v>
      </c>
    </row>
    <row r="89" spans="1:22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/>
      <c r="K89" s="30">
        <f t="shared" si="9"/>
        <v>0</v>
      </c>
      <c r="L89" s="30"/>
      <c r="M89" s="30">
        <f t="shared" si="10"/>
        <v>0</v>
      </c>
      <c r="N89" s="30"/>
      <c r="O89" s="30">
        <f t="shared" si="11"/>
        <v>0</v>
      </c>
      <c r="P89" s="30" t="e">
        <f>#REF!</f>
        <v>#REF!</v>
      </c>
      <c r="Q89" s="33" t="e">
        <f>VLOOKUP(P89,REGISTRATION!$P$22:$Q$32,2)</f>
        <v>#REF!</v>
      </c>
      <c r="R89" s="35">
        <f t="shared" si="14"/>
        <v>0</v>
      </c>
      <c r="S89" s="33">
        <f>VLOOKUP(R89,REGISTRATION!$P$22:$Q$32,2)</f>
        <v>5</v>
      </c>
      <c r="T89" s="69"/>
      <c r="U89" s="69"/>
      <c r="V89" s="36" t="str">
        <f t="shared" si="13"/>
        <v>FAILED</v>
      </c>
    </row>
    <row r="90" spans="1:22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/>
      <c r="K90" s="30">
        <f t="shared" si="9"/>
        <v>0</v>
      </c>
      <c r="L90" s="30"/>
      <c r="M90" s="30">
        <f t="shared" si="10"/>
        <v>0</v>
      </c>
      <c r="N90" s="30"/>
      <c r="O90" s="30">
        <f t="shared" si="11"/>
        <v>0</v>
      </c>
      <c r="P90" s="30" t="e">
        <f>#REF!</f>
        <v>#REF!</v>
      </c>
      <c r="Q90" s="33" t="e">
        <f>VLOOKUP(P90,REGISTRATION!$P$22:$Q$32,2)</f>
        <v>#REF!</v>
      </c>
      <c r="R90" s="35">
        <f t="shared" si="14"/>
        <v>0</v>
      </c>
      <c r="S90" s="33">
        <f>VLOOKUP(R90,REGISTRATION!$P$22:$Q$32,2)</f>
        <v>5</v>
      </c>
      <c r="T90" s="69"/>
      <c r="U90" s="69"/>
      <c r="V90" s="36" t="str">
        <f t="shared" si="13"/>
        <v>FAILED</v>
      </c>
    </row>
    <row r="91" spans="1:22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/>
      <c r="K91" s="30">
        <f t="shared" si="9"/>
        <v>0</v>
      </c>
      <c r="L91" s="30"/>
      <c r="M91" s="30">
        <f t="shared" si="10"/>
        <v>0</v>
      </c>
      <c r="N91" s="30"/>
      <c r="O91" s="30">
        <f t="shared" si="11"/>
        <v>0</v>
      </c>
      <c r="P91" s="30" t="e">
        <f>#REF!</f>
        <v>#REF!</v>
      </c>
      <c r="Q91" s="33" t="e">
        <f>VLOOKUP(P91,REGISTRATION!$P$22:$Q$32,2)</f>
        <v>#REF!</v>
      </c>
      <c r="R91" s="35">
        <f t="shared" si="14"/>
        <v>0</v>
      </c>
      <c r="S91" s="33">
        <f>VLOOKUP(R91,REGISTRATION!$P$22:$Q$32,2)</f>
        <v>5</v>
      </c>
      <c r="T91" s="69"/>
      <c r="U91" s="69"/>
      <c r="V91" s="36" t="str">
        <f t="shared" si="13"/>
        <v>FAILED</v>
      </c>
    </row>
    <row r="92" spans="1:22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/>
      <c r="K92" s="30">
        <f t="shared" si="9"/>
        <v>0</v>
      </c>
      <c r="L92" s="30"/>
      <c r="M92" s="30">
        <f t="shared" si="10"/>
        <v>0</v>
      </c>
      <c r="N92" s="30"/>
      <c r="O92" s="30">
        <f t="shared" si="11"/>
        <v>0</v>
      </c>
      <c r="P92" s="30" t="e">
        <f>#REF!</f>
        <v>#REF!</v>
      </c>
      <c r="Q92" s="33" t="e">
        <f>VLOOKUP(P92,REGISTRATION!$P$22:$Q$32,2)</f>
        <v>#REF!</v>
      </c>
      <c r="R92" s="35">
        <f t="shared" si="14"/>
        <v>0</v>
      </c>
      <c r="S92" s="33">
        <f>VLOOKUP(R92,REGISTRATION!$P$22:$Q$32,2)</f>
        <v>5</v>
      </c>
      <c r="T92" s="69"/>
      <c r="U92" s="69"/>
      <c r="V92" s="36" t="str">
        <f t="shared" si="13"/>
        <v>FAILED</v>
      </c>
    </row>
    <row r="93" spans="1:22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/>
      <c r="K93" s="30">
        <f t="shared" si="9"/>
        <v>0</v>
      </c>
      <c r="L93" s="30"/>
      <c r="M93" s="30">
        <f t="shared" si="10"/>
        <v>0</v>
      </c>
      <c r="N93" s="30"/>
      <c r="O93" s="30">
        <f t="shared" si="11"/>
        <v>0</v>
      </c>
      <c r="P93" s="30" t="e">
        <f>#REF!</f>
        <v>#REF!</v>
      </c>
      <c r="Q93" s="33" t="e">
        <f>VLOOKUP(P93,REGISTRATION!$P$22:$Q$32,2)</f>
        <v>#REF!</v>
      </c>
      <c r="R93" s="35">
        <f t="shared" si="14"/>
        <v>0</v>
      </c>
      <c r="S93" s="33">
        <f>VLOOKUP(R93,REGISTRATION!$P$22:$Q$32,2)</f>
        <v>5</v>
      </c>
      <c r="T93" s="69"/>
      <c r="U93" s="69"/>
      <c r="V93" s="36" t="str">
        <f t="shared" si="13"/>
        <v>FAILED</v>
      </c>
    </row>
    <row r="94" spans="1:22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/>
      <c r="K94" s="30">
        <f t="shared" si="9"/>
        <v>0</v>
      </c>
      <c r="L94" s="30"/>
      <c r="M94" s="30">
        <f t="shared" si="10"/>
        <v>0</v>
      </c>
      <c r="N94" s="30"/>
      <c r="O94" s="30">
        <f t="shared" si="11"/>
        <v>0</v>
      </c>
      <c r="P94" s="30" t="e">
        <f>#REF!</f>
        <v>#REF!</v>
      </c>
      <c r="Q94" s="33" t="e">
        <f>VLOOKUP(P94,REGISTRATION!$P$22:$Q$32,2)</f>
        <v>#REF!</v>
      </c>
      <c r="R94" s="35">
        <f t="shared" si="14"/>
        <v>0</v>
      </c>
      <c r="S94" s="33">
        <f>VLOOKUP(R94,REGISTRATION!$P$22:$Q$32,2)</f>
        <v>5</v>
      </c>
      <c r="T94" s="69"/>
      <c r="U94" s="69"/>
      <c r="V94" s="36" t="str">
        <f t="shared" si="13"/>
        <v>FAILED</v>
      </c>
    </row>
    <row r="95" spans="1:22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/>
      <c r="K95" s="30">
        <f t="shared" si="9"/>
        <v>0</v>
      </c>
      <c r="L95" s="30"/>
      <c r="M95" s="30">
        <f t="shared" si="10"/>
        <v>0</v>
      </c>
      <c r="N95" s="30"/>
      <c r="O95" s="30">
        <f t="shared" si="11"/>
        <v>0</v>
      </c>
      <c r="P95" s="30" t="e">
        <f>#REF!</f>
        <v>#REF!</v>
      </c>
      <c r="Q95" s="33" t="e">
        <f>VLOOKUP(P95,REGISTRATION!$P$22:$Q$32,2)</f>
        <v>#REF!</v>
      </c>
      <c r="R95" s="35">
        <f t="shared" si="14"/>
        <v>0</v>
      </c>
      <c r="S95" s="33">
        <f>VLOOKUP(R95,REGISTRATION!$P$22:$Q$32,2)</f>
        <v>5</v>
      </c>
      <c r="T95" s="69"/>
      <c r="U95" s="69"/>
      <c r="V95" s="36" t="str">
        <f t="shared" si="13"/>
        <v>FAILED</v>
      </c>
    </row>
    <row r="96" spans="1:22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/>
      <c r="K96" s="30">
        <f t="shared" si="9"/>
        <v>0</v>
      </c>
      <c r="L96" s="30"/>
      <c r="M96" s="30">
        <f t="shared" si="10"/>
        <v>0</v>
      </c>
      <c r="N96" s="30"/>
      <c r="O96" s="30">
        <f t="shared" si="11"/>
        <v>0</v>
      </c>
      <c r="P96" s="30" t="e">
        <f>#REF!</f>
        <v>#REF!</v>
      </c>
      <c r="Q96" s="33" t="e">
        <f>VLOOKUP(P96,REGISTRATION!$P$22:$Q$32,2)</f>
        <v>#REF!</v>
      </c>
      <c r="R96" s="35">
        <f t="shared" si="14"/>
        <v>0</v>
      </c>
      <c r="S96" s="33">
        <f>VLOOKUP(R96,REGISTRATION!$P$22:$Q$32,2)</f>
        <v>5</v>
      </c>
      <c r="T96" s="69"/>
      <c r="U96" s="69"/>
      <c r="V96" s="36" t="str">
        <f t="shared" si="13"/>
        <v>FAILED</v>
      </c>
    </row>
    <row r="97" spans="1:22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/>
      <c r="K97" s="30">
        <f t="shared" si="9"/>
        <v>0</v>
      </c>
      <c r="L97" s="30"/>
      <c r="M97" s="30">
        <f t="shared" si="10"/>
        <v>0</v>
      </c>
      <c r="N97" s="30"/>
      <c r="O97" s="30">
        <f t="shared" si="11"/>
        <v>0</v>
      </c>
      <c r="P97" s="30" t="e">
        <f>#REF!</f>
        <v>#REF!</v>
      </c>
      <c r="Q97" s="33" t="e">
        <f>VLOOKUP(P97,REGISTRATION!$P$22:$Q$32,2)</f>
        <v>#REF!</v>
      </c>
      <c r="R97" s="35">
        <f t="shared" si="14"/>
        <v>0</v>
      </c>
      <c r="S97" s="33">
        <f>VLOOKUP(R97,REGISTRATION!$P$22:$Q$32,2)</f>
        <v>5</v>
      </c>
      <c r="T97" s="69"/>
      <c r="U97" s="69"/>
      <c r="V97" s="36" t="str">
        <f t="shared" si="13"/>
        <v>FAILED</v>
      </c>
    </row>
    <row r="98" spans="1:22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/>
      <c r="K98" s="30">
        <f t="shared" si="9"/>
        <v>0</v>
      </c>
      <c r="L98" s="30"/>
      <c r="M98" s="30">
        <f t="shared" si="10"/>
        <v>0</v>
      </c>
      <c r="N98" s="30"/>
      <c r="O98" s="30">
        <f t="shared" si="11"/>
        <v>0</v>
      </c>
      <c r="P98" s="30" t="e">
        <f>#REF!</f>
        <v>#REF!</v>
      </c>
      <c r="Q98" s="33" t="e">
        <f>VLOOKUP(P98,REGISTRATION!$P$22:$Q$32,2)</f>
        <v>#REF!</v>
      </c>
      <c r="R98" s="35">
        <f t="shared" si="14"/>
        <v>0</v>
      </c>
      <c r="S98" s="33">
        <f>VLOOKUP(R98,REGISTRATION!$P$22:$Q$32,2)</f>
        <v>5</v>
      </c>
      <c r="T98" s="69"/>
      <c r="U98" s="69"/>
      <c r="V98" s="36" t="str">
        <f t="shared" si="13"/>
        <v>FAILED</v>
      </c>
    </row>
    <row r="99" spans="1:22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/>
      <c r="K99" s="30">
        <f t="shared" si="9"/>
        <v>0</v>
      </c>
      <c r="L99" s="30"/>
      <c r="M99" s="30">
        <f t="shared" si="10"/>
        <v>0</v>
      </c>
      <c r="N99" s="30"/>
      <c r="O99" s="30">
        <f t="shared" si="11"/>
        <v>0</v>
      </c>
      <c r="P99" s="30" t="e">
        <f>#REF!</f>
        <v>#REF!</v>
      </c>
      <c r="Q99" s="33" t="e">
        <f>VLOOKUP(P99,REGISTRATION!$P$22:$Q$32,2)</f>
        <v>#REF!</v>
      </c>
      <c r="R99" s="35">
        <f t="shared" si="14"/>
        <v>0</v>
      </c>
      <c r="S99" s="33">
        <f>VLOOKUP(R99,REGISTRATION!$P$22:$Q$32,2)</f>
        <v>5</v>
      </c>
      <c r="T99" s="69"/>
      <c r="U99" s="69"/>
      <c r="V99" s="36" t="str">
        <f t="shared" si="13"/>
        <v>FAILED</v>
      </c>
    </row>
    <row r="100" spans="1:22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/>
      <c r="K100" s="30">
        <f t="shared" si="9"/>
        <v>0</v>
      </c>
      <c r="L100" s="30"/>
      <c r="M100" s="30">
        <f t="shared" si="10"/>
        <v>0</v>
      </c>
      <c r="N100" s="30"/>
      <c r="O100" s="30">
        <f t="shared" si="11"/>
        <v>0</v>
      </c>
      <c r="P100" s="30" t="e">
        <f>#REF!</f>
        <v>#REF!</v>
      </c>
      <c r="Q100" s="33" t="e">
        <f>VLOOKUP(P100,REGISTRATION!$P$22:$Q$32,2)</f>
        <v>#REF!</v>
      </c>
      <c r="R100" s="35">
        <f t="shared" si="14"/>
        <v>0</v>
      </c>
      <c r="S100" s="33">
        <f>VLOOKUP(R100,REGISTRATION!$P$22:$Q$32,2)</f>
        <v>5</v>
      </c>
      <c r="T100" s="69"/>
      <c r="U100" s="69"/>
      <c r="V100" s="36" t="str">
        <f t="shared" si="13"/>
        <v>FAILED</v>
      </c>
    </row>
    <row r="101" spans="1:22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/>
      <c r="K101" s="30">
        <f t="shared" si="9"/>
        <v>0</v>
      </c>
      <c r="L101" s="30"/>
      <c r="M101" s="30">
        <f t="shared" si="10"/>
        <v>0</v>
      </c>
      <c r="N101" s="30"/>
      <c r="O101" s="30">
        <f t="shared" si="11"/>
        <v>0</v>
      </c>
      <c r="P101" s="30" t="e">
        <f>#REF!</f>
        <v>#REF!</v>
      </c>
      <c r="Q101" s="33" t="e">
        <f>VLOOKUP(P101,REGISTRATION!$P$22:$Q$32,2)</f>
        <v>#REF!</v>
      </c>
      <c r="R101" s="35">
        <f t="shared" si="14"/>
        <v>0</v>
      </c>
      <c r="S101" s="33">
        <f>VLOOKUP(R101,REGISTRATION!$P$22:$Q$32,2)</f>
        <v>5</v>
      </c>
      <c r="T101" s="69"/>
      <c r="U101" s="69"/>
      <c r="V101" s="36" t="str">
        <f t="shared" si="13"/>
        <v>FAILED</v>
      </c>
    </row>
    <row r="102" spans="1:22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/>
      <c r="K102" s="30">
        <f t="shared" si="9"/>
        <v>0</v>
      </c>
      <c r="L102" s="30"/>
      <c r="M102" s="30">
        <f t="shared" si="10"/>
        <v>0</v>
      </c>
      <c r="N102" s="30"/>
      <c r="O102" s="30">
        <f t="shared" si="11"/>
        <v>0</v>
      </c>
      <c r="P102" s="30" t="e">
        <f>#REF!</f>
        <v>#REF!</v>
      </c>
      <c r="Q102" s="33" t="e">
        <f>VLOOKUP(P102,REGISTRATION!$P$22:$Q$32,2)</f>
        <v>#REF!</v>
      </c>
      <c r="R102" s="35">
        <f t="shared" si="14"/>
        <v>0</v>
      </c>
      <c r="S102" s="33">
        <f>VLOOKUP(R102,REGISTRATION!$P$22:$Q$32,2)</f>
        <v>5</v>
      </c>
      <c r="T102" s="69"/>
      <c r="U102" s="69"/>
      <c r="V102" s="36" t="str">
        <f t="shared" si="13"/>
        <v>FAILED</v>
      </c>
    </row>
    <row r="103" spans="1:22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/>
      <c r="K103" s="30">
        <f t="shared" si="9"/>
        <v>0</v>
      </c>
      <c r="L103" s="30"/>
      <c r="M103" s="30">
        <f t="shared" si="10"/>
        <v>0</v>
      </c>
      <c r="N103" s="30"/>
      <c r="O103" s="30">
        <f t="shared" si="11"/>
        <v>0</v>
      </c>
      <c r="P103" s="30" t="e">
        <f>#REF!</f>
        <v>#REF!</v>
      </c>
      <c r="Q103" s="33" t="e">
        <f>VLOOKUP(P103,REGISTRATION!$P$22:$Q$32,2)</f>
        <v>#REF!</v>
      </c>
      <c r="R103" s="35">
        <f t="shared" si="14"/>
        <v>0</v>
      </c>
      <c r="S103" s="33">
        <f>VLOOKUP(R103,REGISTRATION!$P$22:$Q$32,2)</f>
        <v>5</v>
      </c>
      <c r="T103" s="69"/>
      <c r="U103" s="69"/>
      <c r="V103" s="36" t="str">
        <f t="shared" si="13"/>
        <v>FAILED</v>
      </c>
    </row>
    <row r="104" spans="1:22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/>
      <c r="K104" s="30">
        <f t="shared" si="9"/>
        <v>0</v>
      </c>
      <c r="L104" s="30"/>
      <c r="M104" s="30">
        <f t="shared" si="10"/>
        <v>0</v>
      </c>
      <c r="N104" s="30"/>
      <c r="O104" s="30">
        <f t="shared" si="11"/>
        <v>0</v>
      </c>
      <c r="P104" s="30" t="e">
        <f>#REF!</f>
        <v>#REF!</v>
      </c>
      <c r="Q104" s="33" t="e">
        <f>VLOOKUP(P104,REGISTRATION!$P$22:$Q$32,2)</f>
        <v>#REF!</v>
      </c>
      <c r="R104" s="35">
        <f t="shared" si="14"/>
        <v>0</v>
      </c>
      <c r="S104" s="33">
        <f>VLOOKUP(R104,REGISTRATION!$P$22:$Q$32,2)</f>
        <v>5</v>
      </c>
      <c r="T104" s="69"/>
      <c r="U104" s="69"/>
      <c r="V104" s="36" t="str">
        <f>IF(S104&gt;3,"FAILED","PASSED")</f>
        <v>FAILED</v>
      </c>
    </row>
    <row r="105" spans="1:22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/>
      <c r="K105" s="30">
        <f t="shared" si="9"/>
        <v>0</v>
      </c>
      <c r="L105" s="30"/>
      <c r="M105" s="30">
        <f t="shared" si="10"/>
        <v>0</v>
      </c>
      <c r="N105" s="30"/>
      <c r="O105" s="30">
        <f t="shared" si="11"/>
        <v>0</v>
      </c>
      <c r="P105" s="30" t="e">
        <f>#REF!</f>
        <v>#REF!</v>
      </c>
      <c r="Q105" s="33" t="e">
        <f>VLOOKUP(P105,REGISTRATION!$P$22:$Q$32,2)</f>
        <v>#REF!</v>
      </c>
      <c r="R105" s="35">
        <f t="shared" si="14"/>
        <v>0</v>
      </c>
      <c r="S105" s="33">
        <f>VLOOKUP(R105,REGISTRATION!$P$22:$Q$32,2)</f>
        <v>5</v>
      </c>
      <c r="T105" s="69"/>
      <c r="U105" s="69"/>
      <c r="V105" s="36" t="str">
        <f t="shared" si="13"/>
        <v>FAILED</v>
      </c>
    </row>
    <row r="106" spans="1:22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/>
      <c r="K106" s="30">
        <f t="shared" si="9"/>
        <v>0</v>
      </c>
      <c r="L106" s="30"/>
      <c r="M106" s="30">
        <f t="shared" si="10"/>
        <v>0</v>
      </c>
      <c r="N106" s="30"/>
      <c r="O106" s="30">
        <f t="shared" si="11"/>
        <v>0</v>
      </c>
      <c r="P106" s="30" t="e">
        <f>#REF!</f>
        <v>#REF!</v>
      </c>
      <c r="Q106" s="33" t="e">
        <f>VLOOKUP(P106,REGISTRATION!$P$22:$Q$32,2)</f>
        <v>#REF!</v>
      </c>
      <c r="R106" s="35">
        <f t="shared" si="14"/>
        <v>0</v>
      </c>
      <c r="S106" s="33">
        <f>VLOOKUP(R106,REGISTRATION!$P$22:$Q$32,2)</f>
        <v>5</v>
      </c>
      <c r="T106" s="69"/>
      <c r="U106" s="69"/>
      <c r="V106" s="36" t="str">
        <f t="shared" si="13"/>
        <v>FAILED</v>
      </c>
    </row>
    <row r="107" spans="1:22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/>
      <c r="K107" s="30">
        <f t="shared" si="9"/>
        <v>0</v>
      </c>
      <c r="L107" s="30"/>
      <c r="M107" s="30">
        <f t="shared" si="10"/>
        <v>0</v>
      </c>
      <c r="N107" s="30"/>
      <c r="O107" s="30">
        <f t="shared" si="11"/>
        <v>0</v>
      </c>
      <c r="P107" s="30" t="e">
        <f>#REF!</f>
        <v>#REF!</v>
      </c>
      <c r="Q107" s="33" t="e">
        <f>VLOOKUP(P107,REGISTRATION!$P$22:$Q$32,2)</f>
        <v>#REF!</v>
      </c>
      <c r="R107" s="35">
        <f t="shared" si="14"/>
        <v>0</v>
      </c>
      <c r="S107" s="33">
        <f>VLOOKUP(R107,REGISTRATION!$P$22:$Q$32,2)</f>
        <v>5</v>
      </c>
      <c r="T107" s="69"/>
      <c r="U107" s="69"/>
      <c r="V107" s="36" t="str">
        <f t="shared" si="13"/>
        <v>FAILED</v>
      </c>
    </row>
    <row r="108" spans="1:22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/>
      <c r="K108" s="30">
        <f t="shared" si="9"/>
        <v>0</v>
      </c>
      <c r="L108" s="30"/>
      <c r="M108" s="30">
        <f t="shared" si="10"/>
        <v>0</v>
      </c>
      <c r="N108" s="30"/>
      <c r="O108" s="30">
        <f t="shared" si="11"/>
        <v>0</v>
      </c>
      <c r="P108" s="30" t="e">
        <f>#REF!</f>
        <v>#REF!</v>
      </c>
      <c r="Q108" s="33" t="e">
        <f>VLOOKUP(P108,REGISTRATION!$P$22:$Q$32,2)</f>
        <v>#REF!</v>
      </c>
      <c r="R108" s="35">
        <f t="shared" si="14"/>
        <v>0</v>
      </c>
      <c r="S108" s="33">
        <f>VLOOKUP(R108,REGISTRATION!$P$22:$Q$32,2)</f>
        <v>5</v>
      </c>
      <c r="T108" s="69"/>
      <c r="U108" s="69"/>
      <c r="V108" s="36" t="str">
        <f t="shared" si="13"/>
        <v>FAILED</v>
      </c>
    </row>
    <row r="109" spans="1:22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/>
      <c r="K109" s="30">
        <f t="shared" si="9"/>
        <v>0</v>
      </c>
      <c r="L109" s="30"/>
      <c r="M109" s="30">
        <f t="shared" si="10"/>
        <v>0</v>
      </c>
      <c r="N109" s="30"/>
      <c r="O109" s="30">
        <f t="shared" si="11"/>
        <v>0</v>
      </c>
      <c r="P109" s="30" t="e">
        <f>#REF!</f>
        <v>#REF!</v>
      </c>
      <c r="Q109" s="33" t="e">
        <f>VLOOKUP(P109,REGISTRATION!$P$22:$Q$32,2)</f>
        <v>#REF!</v>
      </c>
      <c r="R109" s="35">
        <f t="shared" si="14"/>
        <v>0</v>
      </c>
      <c r="S109" s="33">
        <f>VLOOKUP(R109,REGISTRATION!$P$22:$Q$32,2)</f>
        <v>5</v>
      </c>
      <c r="T109" s="69"/>
      <c r="U109" s="69"/>
      <c r="V109" s="36" t="str">
        <f t="shared" si="13"/>
        <v>FAILED</v>
      </c>
    </row>
    <row r="110" spans="1:22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/>
      <c r="K110" s="30">
        <f t="shared" si="9"/>
        <v>0</v>
      </c>
      <c r="L110" s="30"/>
      <c r="M110" s="30">
        <f t="shared" si="10"/>
        <v>0</v>
      </c>
      <c r="N110" s="30"/>
      <c r="O110" s="30">
        <f t="shared" si="11"/>
        <v>0</v>
      </c>
      <c r="P110" s="30" t="e">
        <f>#REF!</f>
        <v>#REF!</v>
      </c>
      <c r="Q110" s="33" t="e">
        <f>VLOOKUP(P110,REGISTRATION!$P$22:$Q$32,2)</f>
        <v>#REF!</v>
      </c>
      <c r="R110" s="35">
        <f t="shared" si="14"/>
        <v>0</v>
      </c>
      <c r="S110" s="33">
        <f>VLOOKUP(R110,REGISTRATION!$P$22:$Q$32,2)</f>
        <v>5</v>
      </c>
      <c r="T110" s="69"/>
      <c r="U110" s="69"/>
      <c r="V110" s="36" t="str">
        <f t="shared" si="13"/>
        <v>FAILED</v>
      </c>
    </row>
    <row r="111" spans="1:22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/>
      <c r="K111" s="30">
        <f t="shared" si="9"/>
        <v>0</v>
      </c>
      <c r="L111" s="30"/>
      <c r="M111" s="30">
        <f t="shared" si="10"/>
        <v>0</v>
      </c>
      <c r="N111" s="30"/>
      <c r="O111" s="30">
        <f t="shared" si="11"/>
        <v>0</v>
      </c>
      <c r="P111" s="30" t="e">
        <f>#REF!</f>
        <v>#REF!</v>
      </c>
      <c r="Q111" s="33" t="e">
        <f>VLOOKUP(P111,REGISTRATION!$P$22:$Q$32,2)</f>
        <v>#REF!</v>
      </c>
      <c r="R111" s="35">
        <f t="shared" si="14"/>
        <v>0</v>
      </c>
      <c r="S111" s="33">
        <f>VLOOKUP(R111,REGISTRATION!$P$22:$Q$32,2)</f>
        <v>5</v>
      </c>
      <c r="T111" s="69"/>
      <c r="U111" s="69"/>
      <c r="V111" s="36" t="str">
        <f t="shared" si="13"/>
        <v>FAILED</v>
      </c>
    </row>
    <row r="112" spans="1:22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/>
      <c r="K112" s="30">
        <f t="shared" si="9"/>
        <v>0</v>
      </c>
      <c r="L112" s="30"/>
      <c r="M112" s="30">
        <f t="shared" si="10"/>
        <v>0</v>
      </c>
      <c r="N112" s="30"/>
      <c r="O112" s="30">
        <f t="shared" si="11"/>
        <v>0</v>
      </c>
      <c r="P112" s="30" t="e">
        <f>#REF!</f>
        <v>#REF!</v>
      </c>
      <c r="Q112" s="33" t="e">
        <f>VLOOKUP(P112,REGISTRATION!$P$22:$Q$32,2)</f>
        <v>#REF!</v>
      </c>
      <c r="R112" s="35">
        <f t="shared" si="14"/>
        <v>0</v>
      </c>
      <c r="S112" s="33">
        <f>VLOOKUP(R112,REGISTRATION!$P$22:$Q$32,2)</f>
        <v>5</v>
      </c>
      <c r="T112" s="69"/>
      <c r="U112" s="69"/>
      <c r="V112" s="36" t="str">
        <f t="shared" si="13"/>
        <v>FAILED</v>
      </c>
    </row>
    <row r="113" spans="1:22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/>
      <c r="K113" s="30">
        <f t="shared" si="9"/>
        <v>0</v>
      </c>
      <c r="L113" s="30"/>
      <c r="M113" s="30">
        <f t="shared" si="10"/>
        <v>0</v>
      </c>
      <c r="N113" s="30"/>
      <c r="O113" s="30">
        <f t="shared" si="11"/>
        <v>0</v>
      </c>
      <c r="P113" s="30" t="e">
        <f>#REF!</f>
        <v>#REF!</v>
      </c>
      <c r="Q113" s="33" t="e">
        <f>VLOOKUP(P113,REGISTRATION!$P$22:$Q$32,2)</f>
        <v>#REF!</v>
      </c>
      <c r="R113" s="35">
        <f t="shared" si="14"/>
        <v>0</v>
      </c>
      <c r="S113" s="33">
        <f>VLOOKUP(R113,REGISTRATION!$P$22:$Q$32,2)</f>
        <v>5</v>
      </c>
      <c r="T113" s="69"/>
      <c r="U113" s="69"/>
      <c r="V113" s="36" t="str">
        <f t="shared" si="13"/>
        <v>FAILED</v>
      </c>
    </row>
    <row r="114" spans="1:22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/>
      <c r="K114" s="30">
        <f t="shared" si="9"/>
        <v>0</v>
      </c>
      <c r="L114" s="30"/>
      <c r="M114" s="30">
        <f t="shared" si="10"/>
        <v>0</v>
      </c>
      <c r="N114" s="30"/>
      <c r="O114" s="30">
        <f t="shared" si="11"/>
        <v>0</v>
      </c>
      <c r="P114" s="30" t="e">
        <f>#REF!</f>
        <v>#REF!</v>
      </c>
      <c r="Q114" s="33" t="e">
        <f>VLOOKUP(P114,REGISTRATION!$P$22:$Q$32,2)</f>
        <v>#REF!</v>
      </c>
      <c r="R114" s="35">
        <f t="shared" si="14"/>
        <v>0</v>
      </c>
      <c r="S114" s="33">
        <f>VLOOKUP(R114,REGISTRATION!$P$22:$Q$32,2)</f>
        <v>5</v>
      </c>
      <c r="T114" s="69"/>
      <c r="U114" s="69"/>
      <c r="V114" s="36" t="str">
        <f t="shared" si="13"/>
        <v>FAILED</v>
      </c>
    </row>
    <row r="115" spans="1:22" hidden="1" x14ac:dyDescent="0.25"/>
  </sheetData>
  <mergeCells count="9">
    <mergeCell ref="A2:V3"/>
    <mergeCell ref="J5:Q5"/>
    <mergeCell ref="R5:S6"/>
    <mergeCell ref="V5:V7"/>
    <mergeCell ref="B6:B7"/>
    <mergeCell ref="H6:I6"/>
    <mergeCell ref="P6:Q6"/>
    <mergeCell ref="A5:A7"/>
    <mergeCell ref="C5:I5"/>
  </mergeCells>
  <conditionalFormatting sqref="V8:V114">
    <cfRule type="cellIs" dxfId="3" priority="2" operator="equal">
      <formula>"FAILED"</formula>
    </cfRule>
  </conditionalFormatting>
  <conditionalFormatting sqref="T8:T69">
    <cfRule type="cellIs" dxfId="2" priority="1" operator="equal">
      <formula>"FAILED"</formula>
    </cfRule>
  </conditionalFormatting>
  <printOptions horizontalCentered="1"/>
  <pageMargins left="0.7" right="0.7" top="0.75" bottom="0.75" header="0.3" footer="0.3"/>
  <pageSetup paperSize="256" scale="78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  <pageSetUpPr fitToPage="1"/>
  </sheetPr>
  <dimension ref="A2:R115"/>
  <sheetViews>
    <sheetView workbookViewId="0">
      <selection activeCell="O7" sqref="O7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3" max="14" width="9.140625" hidden="1" customWidth="1"/>
    <col min="15" max="16" width="9.140625" customWidth="1"/>
    <col min="17" max="17" width="9.140625" hidden="1" customWidth="1"/>
    <col min="18" max="18" width="9.140625" customWidth="1"/>
  </cols>
  <sheetData>
    <row r="2" spans="1:18" x14ac:dyDescent="0.25">
      <c r="A2" s="132" t="str">
        <f>UPPER(CONCATENATE("GRADING SHEET A.Y."," ",REGISTRATION!P12))</f>
        <v>GRADING SHEET A.Y. 2017-2018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</row>
    <row r="3" spans="1:18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1:18" ht="15.75" thickBot="1" x14ac:dyDescent="0.3"/>
    <row r="5" spans="1:18" ht="15" customHeight="1" x14ac:dyDescent="0.25">
      <c r="A5" s="133" t="s">
        <v>13</v>
      </c>
      <c r="B5" s="21" t="s">
        <v>38</v>
      </c>
      <c r="C5" s="136" t="s">
        <v>39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7" t="s">
        <v>31</v>
      </c>
      <c r="P5" s="138"/>
      <c r="Q5" s="73"/>
      <c r="R5" s="141" t="s">
        <v>40</v>
      </c>
    </row>
    <row r="6" spans="1:18" x14ac:dyDescent="0.25">
      <c r="A6" s="134"/>
      <c r="B6" s="144" t="s">
        <v>41</v>
      </c>
      <c r="C6" s="74" t="s">
        <v>45</v>
      </c>
      <c r="D6" s="74" t="s">
        <v>78</v>
      </c>
      <c r="E6" s="74" t="s">
        <v>21</v>
      </c>
      <c r="F6" s="74" t="s">
        <v>33</v>
      </c>
      <c r="G6" s="74" t="s">
        <v>34</v>
      </c>
      <c r="H6" s="146" t="s">
        <v>42</v>
      </c>
      <c r="I6" s="146"/>
      <c r="J6" s="78">
        <v>0.25</v>
      </c>
      <c r="K6" s="78">
        <v>0.25</v>
      </c>
      <c r="L6" s="78">
        <v>0.5</v>
      </c>
      <c r="M6" s="146" t="s">
        <v>43</v>
      </c>
      <c r="N6" s="146"/>
      <c r="O6" s="139"/>
      <c r="P6" s="140"/>
      <c r="Q6" s="67"/>
      <c r="R6" s="142"/>
    </row>
    <row r="7" spans="1:18" ht="51.75" thickBot="1" x14ac:dyDescent="0.3">
      <c r="A7" s="135"/>
      <c r="B7" s="145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44</v>
      </c>
      <c r="I7" s="25" t="s">
        <v>32</v>
      </c>
      <c r="J7" s="71" t="s">
        <v>85</v>
      </c>
      <c r="K7" s="71" t="s">
        <v>86</v>
      </c>
      <c r="L7" s="71" t="s">
        <v>87</v>
      </c>
      <c r="M7" s="24" t="s">
        <v>44</v>
      </c>
      <c r="N7" s="25" t="s">
        <v>32</v>
      </c>
      <c r="O7" s="26" t="s">
        <v>44</v>
      </c>
      <c r="P7" s="26" t="s">
        <v>32</v>
      </c>
      <c r="Q7" s="68"/>
      <c r="R7" s="143"/>
    </row>
    <row r="8" spans="1:18" x14ac:dyDescent="0.25">
      <c r="A8" s="27">
        <v>1</v>
      </c>
      <c r="B8" s="28" t="str">
        <f>UPPER((CONCATENATE(REGISTRATION!C11," ",REGISTRATION!D11," ",REGISTRATION!E11,".")))</f>
        <v>APUYA PRINCESS DAVP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72">
        <f>(ITEC200A!R8)*0.25</f>
        <v>18.833333333333332</v>
      </c>
      <c r="K8" s="72">
        <f>(ITEC200B!R8)*0.25</f>
        <v>0</v>
      </c>
      <c r="L8" s="72">
        <f>(ITEC200C!R8)*0.5</f>
        <v>0</v>
      </c>
      <c r="M8" s="32"/>
      <c r="N8" s="33"/>
      <c r="O8" s="35">
        <f>J8+K8+L8</f>
        <v>18.833333333333332</v>
      </c>
      <c r="P8" s="33">
        <f>VLOOKUP(O8,REGISTRATION!$P$22:$Q$32,2)</f>
        <v>5</v>
      </c>
      <c r="Q8" s="70">
        <f>IF(O8=0,"INC",P8)</f>
        <v>5</v>
      </c>
      <c r="R8" s="80" t="str">
        <f>IF(O8&gt;69,"PASSED","INC")</f>
        <v>INC</v>
      </c>
    </row>
    <row r="9" spans="1:18" x14ac:dyDescent="0.25">
      <c r="A9" s="27">
        <v>2</v>
      </c>
      <c r="B9" s="28" t="str">
        <f>UPPER((CONCATENATE(REGISTRATION!C12," ",REGISTRATION!D12," ",REGISTRATION!E12,".")))</f>
        <v>UNITO CLIFFORD KARL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72">
        <f>(ITEC200A!R9)*0.25</f>
        <v>18.833333333333332</v>
      </c>
      <c r="K9" s="72">
        <f>(ITEC200B!R9)*0.25</f>
        <v>0</v>
      </c>
      <c r="L9" s="72">
        <f>(ITEC200C!R9)*0.5</f>
        <v>0</v>
      </c>
      <c r="M9" s="35"/>
      <c r="N9" s="33"/>
      <c r="O9" s="35">
        <f>J9+K9+L9</f>
        <v>18.833333333333332</v>
      </c>
      <c r="P9" s="33">
        <f>VLOOKUP(O9,REGISTRATION!$P$22:$Q$32,2)</f>
        <v>5</v>
      </c>
      <c r="Q9" s="70">
        <f t="shared" ref="Q9:Q28" si="0">IF(O9=0,"INC",P9)</f>
        <v>5</v>
      </c>
      <c r="R9" s="80" t="str">
        <f t="shared" ref="R9:R17" si="1">IF(O9&gt;69,"PASSED","INC")</f>
        <v>INC</v>
      </c>
    </row>
    <row r="10" spans="1:18" x14ac:dyDescent="0.25">
      <c r="A10" s="27">
        <v>3</v>
      </c>
      <c r="B10" s="28" t="str">
        <f>UPPER((CONCATENATE(REGISTRATION!C13," ",REGISTRATION!D13," ",REGISTRATION!E13,".")))</f>
        <v>PANES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72">
        <f>(ITEC200A!R10)*0.25</f>
        <v>21.5</v>
      </c>
      <c r="K10" s="72">
        <f>(ITEC200B!R10)*0.25</f>
        <v>0</v>
      </c>
      <c r="L10" s="72">
        <f>(ITEC200C!R10)*0.5</f>
        <v>0</v>
      </c>
      <c r="M10" s="35"/>
      <c r="N10" s="33"/>
      <c r="O10" s="35">
        <f t="shared" ref="O10:O28" si="2">J10+K10+L10</f>
        <v>21.5</v>
      </c>
      <c r="P10" s="33">
        <f>VLOOKUP(O10,REGISTRATION!$P$22:$Q$32,2)</f>
        <v>5</v>
      </c>
      <c r="Q10" s="70">
        <f t="shared" si="0"/>
        <v>5</v>
      </c>
      <c r="R10" s="80" t="str">
        <f t="shared" si="1"/>
        <v>INC</v>
      </c>
    </row>
    <row r="11" spans="1:18" x14ac:dyDescent="0.25">
      <c r="A11" s="27">
        <v>4</v>
      </c>
      <c r="B11" s="28" t="str">
        <f>UPPER((CONCATENATE(REGISTRATION!C14," ",REGISTRATION!D14," ",REGISTRATION!E14,".")))</f>
        <v>PACANTARA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72">
        <f>(ITEC200A!R11)*0.25</f>
        <v>21.5</v>
      </c>
      <c r="K11" s="72">
        <f>(ITEC200B!R11)*0.25</f>
        <v>0</v>
      </c>
      <c r="L11" s="72">
        <f>(ITEC200C!R11)*0.5</f>
        <v>0</v>
      </c>
      <c r="M11" s="35"/>
      <c r="N11" s="33"/>
      <c r="O11" s="35">
        <f t="shared" si="2"/>
        <v>21.5</v>
      </c>
      <c r="P11" s="33">
        <f>VLOOKUP(O11,REGISTRATION!$P$22:$Q$32,2)</f>
        <v>5</v>
      </c>
      <c r="Q11" s="70">
        <f t="shared" si="0"/>
        <v>5</v>
      </c>
      <c r="R11" s="80" t="str">
        <f t="shared" si="1"/>
        <v>INC</v>
      </c>
    </row>
    <row r="12" spans="1:18" x14ac:dyDescent="0.25">
      <c r="A12" s="27">
        <v>5</v>
      </c>
      <c r="B12" s="28" t="str">
        <f>UPPER((CONCATENATE(REGISTRATION!C15," ",REGISTRATION!D15," ",REGISTRATION!E15,".")))</f>
        <v>DAYRIT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72">
        <f>(ITEC200A!R12)*0.25</f>
        <v>19</v>
      </c>
      <c r="K12" s="72">
        <f>(ITEC200B!R12)*0.25</f>
        <v>0</v>
      </c>
      <c r="L12" s="72">
        <f>(ITEC200C!R12)*0.5</f>
        <v>0</v>
      </c>
      <c r="M12" s="35"/>
      <c r="N12" s="33"/>
      <c r="O12" s="35">
        <f t="shared" si="2"/>
        <v>19</v>
      </c>
      <c r="P12" s="33">
        <f>VLOOKUP(O12,REGISTRATION!$P$22:$Q$32,2)</f>
        <v>5</v>
      </c>
      <c r="Q12" s="70">
        <f t="shared" si="0"/>
        <v>5</v>
      </c>
      <c r="R12" s="80" t="str">
        <f t="shared" si="1"/>
        <v>INC</v>
      </c>
    </row>
    <row r="13" spans="1:18" x14ac:dyDescent="0.25">
      <c r="A13" s="27">
        <v>6</v>
      </c>
      <c r="B13" s="28" t="str">
        <f>UPPER((CONCATENATE(REGISTRATION!C16," ",REGISTRATION!D16," ",REGISTRATION!E16,".")))</f>
        <v>SAPATUA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72">
        <f>(ITEC200A!R13)*0.25</f>
        <v>19</v>
      </c>
      <c r="K13" s="72">
        <f>(ITEC200B!R13)*0.25</f>
        <v>0</v>
      </c>
      <c r="L13" s="72">
        <f>(ITEC200C!R13)*0.5</f>
        <v>0</v>
      </c>
      <c r="M13" s="35"/>
      <c r="N13" s="33"/>
      <c r="O13" s="35">
        <f t="shared" si="2"/>
        <v>19</v>
      </c>
      <c r="P13" s="33">
        <f>VLOOKUP(O13,REGISTRATION!$P$22:$Q$32,2)</f>
        <v>5</v>
      </c>
      <c r="Q13" s="70">
        <f t="shared" si="0"/>
        <v>5</v>
      </c>
      <c r="R13" s="80" t="str">
        <f t="shared" si="1"/>
        <v>INC</v>
      </c>
    </row>
    <row r="14" spans="1:18" x14ac:dyDescent="0.25">
      <c r="A14" s="27">
        <v>7</v>
      </c>
      <c r="B14" s="28" t="str">
        <f>UPPER((CONCATENATE(REGISTRATION!C17," ",REGISTRATION!D17," ",REGISTRATION!E17,".")))</f>
        <v>ANCIRO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72">
        <f>(ITEC200A!R14)*0.25</f>
        <v>18.75</v>
      </c>
      <c r="K14" s="72">
        <f>(ITEC200B!R14)*0.25</f>
        <v>0</v>
      </c>
      <c r="L14" s="72">
        <f>(ITEC200C!R14)*0.5</f>
        <v>0</v>
      </c>
      <c r="M14" s="35"/>
      <c r="N14" s="33"/>
      <c r="O14" s="35">
        <f t="shared" si="2"/>
        <v>18.75</v>
      </c>
      <c r="P14" s="33">
        <f>VLOOKUP(O14,REGISTRATION!$P$22:$Q$32,2)</f>
        <v>5</v>
      </c>
      <c r="Q14" s="70">
        <f t="shared" si="0"/>
        <v>5</v>
      </c>
      <c r="R14" s="80" t="str">
        <f t="shared" si="1"/>
        <v>INC</v>
      </c>
    </row>
    <row r="15" spans="1:18" x14ac:dyDescent="0.25">
      <c r="A15" s="27">
        <v>8</v>
      </c>
      <c r="B15" s="28" t="str">
        <f>UPPER((CONCATENATE(REGISTRATION!C18," ",REGISTRATION!D18," ",REGISTRATION!E18,".")))</f>
        <v>MONSERRATA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72">
        <f>(ITEC200A!R15)*0.25</f>
        <v>18.75</v>
      </c>
      <c r="K15" s="72">
        <f>(ITEC200B!R15)*0.25</f>
        <v>0</v>
      </c>
      <c r="L15" s="72">
        <f>(ITEC200C!R15)*0.5</f>
        <v>0</v>
      </c>
      <c r="M15" s="35"/>
      <c r="N15" s="33"/>
      <c r="O15" s="35">
        <f t="shared" si="2"/>
        <v>18.75</v>
      </c>
      <c r="P15" s="33">
        <f>VLOOKUP(O15,REGISTRATION!$P$22:$Q$32,2)</f>
        <v>5</v>
      </c>
      <c r="Q15" s="70">
        <f t="shared" si="0"/>
        <v>5</v>
      </c>
      <c r="R15" s="80" t="str">
        <f t="shared" si="1"/>
        <v>INC</v>
      </c>
    </row>
    <row r="16" spans="1:18" x14ac:dyDescent="0.25">
      <c r="A16" s="27">
        <v>9</v>
      </c>
      <c r="B16" s="28" t="str">
        <f>UPPER((CONCATENATE(REGISTRATION!C19," ",REGISTRATION!D19," ",REGISTRATION!E19,".")))</f>
        <v>CARLOS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72">
        <f>(ITEC200A!R16)*0.25</f>
        <v>20.833333333333332</v>
      </c>
      <c r="K16" s="72">
        <f>(ITEC200B!R16)*0.25</f>
        <v>0</v>
      </c>
      <c r="L16" s="72">
        <f>(ITEC200C!R16)*0.5</f>
        <v>0</v>
      </c>
      <c r="M16" s="35"/>
      <c r="N16" s="33"/>
      <c r="O16" s="35">
        <f t="shared" si="2"/>
        <v>20.833333333333332</v>
      </c>
      <c r="P16" s="33">
        <f>VLOOKUP(O16,REGISTRATION!$P$22:$Q$32,2)</f>
        <v>5</v>
      </c>
      <c r="Q16" s="70">
        <f t="shared" si="0"/>
        <v>5</v>
      </c>
      <c r="R16" s="80" t="str">
        <f t="shared" si="1"/>
        <v>INC</v>
      </c>
    </row>
    <row r="17" spans="1:18" x14ac:dyDescent="0.25">
      <c r="A17" s="27">
        <v>10</v>
      </c>
      <c r="B17" s="28" t="str">
        <f>UPPER((CONCATENATE(REGISTRATION!C20," ",REGISTRATION!D20," ",REGISTRATION!E20,".")))</f>
        <v>PARANGIPANG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72">
        <f>(ITEC200A!R17)*0.25</f>
        <v>20.833333333333332</v>
      </c>
      <c r="K17" s="72">
        <f>(ITEC200B!R17)*0.25</f>
        <v>0</v>
      </c>
      <c r="L17" s="72">
        <f>(ITEC200C!R17)*0.5</f>
        <v>0</v>
      </c>
      <c r="M17" s="35"/>
      <c r="N17" s="33"/>
      <c r="O17" s="35">
        <f t="shared" si="2"/>
        <v>20.833333333333332</v>
      </c>
      <c r="P17" s="33">
        <f>VLOOKUP(O17,REGISTRATION!$P$22:$Q$32,2)</f>
        <v>5</v>
      </c>
      <c r="Q17" s="70">
        <f t="shared" si="0"/>
        <v>5</v>
      </c>
      <c r="R17" s="80" t="str">
        <f t="shared" si="1"/>
        <v>INC</v>
      </c>
    </row>
    <row r="18" spans="1:18" hidden="1" x14ac:dyDescent="0.25">
      <c r="A18" s="27">
        <v>11</v>
      </c>
      <c r="B18" s="28" t="str">
        <f>UPPER((CONCATENATE(REGISTRATION!C21," ",REGISTRATION!D21," ",REGISTRATION!E21,".")))</f>
        <v>PEÑARANDA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72">
        <f>(ITEC200A!R18)*0.25</f>
        <v>17.5</v>
      </c>
      <c r="K18" s="72">
        <f>(ITEC200B!R18)*0.25</f>
        <v>0</v>
      </c>
      <c r="L18" s="72">
        <f>(ITEC200C!R18)*0.5</f>
        <v>0</v>
      </c>
      <c r="M18" s="35"/>
      <c r="N18" s="33"/>
      <c r="O18" s="35">
        <f t="shared" si="2"/>
        <v>17.5</v>
      </c>
      <c r="P18" s="33">
        <f>VLOOKUP(O18,REGISTRATION!$P$22:$Q$32,2)</f>
        <v>5</v>
      </c>
      <c r="Q18" s="70">
        <f t="shared" si="0"/>
        <v>5</v>
      </c>
      <c r="R18" s="70" t="str">
        <f t="shared" ref="R18:R28" si="3">IF(Q18="INC","INC","PASSED")</f>
        <v>PASSED</v>
      </c>
    </row>
    <row r="19" spans="1:18" hidden="1" x14ac:dyDescent="0.25">
      <c r="A19" s="27">
        <v>12</v>
      </c>
      <c r="B19" s="28" t="str">
        <f>UPPER((CONCATENATE(REGISTRATION!C22," ",REGISTRATION!D22," ",REGISTRATION!E22,".")))</f>
        <v>GALLAZA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72">
        <f>(ITEC200A!R19)*0.25</f>
        <v>17.5</v>
      </c>
      <c r="K19" s="72">
        <f>(ITEC200B!R19)*0.25</f>
        <v>0</v>
      </c>
      <c r="L19" s="72">
        <f>(ITEC200C!R19)*0.5</f>
        <v>0</v>
      </c>
      <c r="M19" s="35"/>
      <c r="N19" s="33"/>
      <c r="O19" s="35">
        <f t="shared" si="2"/>
        <v>17.5</v>
      </c>
      <c r="P19" s="33">
        <f>VLOOKUP(O19,REGISTRATION!$P$22:$Q$32,2)</f>
        <v>5</v>
      </c>
      <c r="Q19" s="70">
        <f t="shared" si="0"/>
        <v>5</v>
      </c>
      <c r="R19" s="70" t="str">
        <f t="shared" si="3"/>
        <v>PASSED</v>
      </c>
    </row>
    <row r="20" spans="1:18" hidden="1" x14ac:dyDescent="0.25">
      <c r="A20" s="27">
        <v>13</v>
      </c>
      <c r="B20" s="28" t="str">
        <f>UPPER((CONCATENATE(REGISTRATION!C23," ",REGISTRATION!D23," ",REGISTRATION!E23,".")))</f>
        <v>BENCITO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72">
        <f>(ITEC200A!R20)*0.25</f>
        <v>21.5</v>
      </c>
      <c r="K20" s="72">
        <f>(ITEC200B!R20)*0.25</f>
        <v>0</v>
      </c>
      <c r="L20" s="72">
        <f>(ITEC200C!R20)*0.5</f>
        <v>0</v>
      </c>
      <c r="M20" s="35"/>
      <c r="N20" s="33"/>
      <c r="O20" s="35">
        <f t="shared" si="2"/>
        <v>21.5</v>
      </c>
      <c r="P20" s="33">
        <f>VLOOKUP(O20,REGISTRATION!$P$22:$Q$32,2)</f>
        <v>5</v>
      </c>
      <c r="Q20" s="70">
        <f t="shared" si="0"/>
        <v>5</v>
      </c>
      <c r="R20" s="70" t="str">
        <f t="shared" si="3"/>
        <v>PASSED</v>
      </c>
    </row>
    <row r="21" spans="1:18" hidden="1" x14ac:dyDescent="0.25">
      <c r="A21" s="27">
        <v>14</v>
      </c>
      <c r="B21" s="28" t="str">
        <f>UPPER((CONCATENATE(REGISTRATION!C24," ",REGISTRATION!D24," ",REGISTRATION!E24,".")))</f>
        <v>DABU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72">
        <f>(ITEC200A!R21)*0.25</f>
        <v>21.5</v>
      </c>
      <c r="K21" s="72">
        <f>(ITEC200B!R21)*0.25</f>
        <v>0</v>
      </c>
      <c r="L21" s="72">
        <f>(ITEC200C!R21)*0.5</f>
        <v>0</v>
      </c>
      <c r="M21" s="35"/>
      <c r="N21" s="33"/>
      <c r="O21" s="35">
        <f t="shared" si="2"/>
        <v>21.5</v>
      </c>
      <c r="P21" s="33">
        <f>VLOOKUP(O21,REGISTRATION!$P$22:$Q$32,2)</f>
        <v>5</v>
      </c>
      <c r="Q21" s="70">
        <f t="shared" si="0"/>
        <v>5</v>
      </c>
      <c r="R21" s="70" t="str">
        <f t="shared" si="3"/>
        <v>PASSED</v>
      </c>
    </row>
    <row r="22" spans="1:18" hidden="1" x14ac:dyDescent="0.25">
      <c r="A22" s="27">
        <v>15</v>
      </c>
      <c r="B22" s="28" t="str">
        <f>UPPER((CONCATENATE(REGISTRATION!C25," ",REGISTRATION!D25," ",REGISTRATION!E25,".")))</f>
        <v>MATA  .</v>
      </c>
      <c r="C22" s="34"/>
      <c r="D22" s="59"/>
      <c r="E22" s="30"/>
      <c r="F22" s="30"/>
      <c r="G22" s="30"/>
      <c r="H22" s="31"/>
      <c r="I22" s="31"/>
      <c r="J22" s="72">
        <f>(ITEC200A!R22)*0.25</f>
        <v>17.916666666666668</v>
      </c>
      <c r="K22" s="72">
        <f>(ITEC200B!R22)*0.25</f>
        <v>0</v>
      </c>
      <c r="L22" s="72">
        <f>(ITEC200C!R22)*0.5</f>
        <v>0</v>
      </c>
      <c r="M22" s="35"/>
      <c r="N22" s="33"/>
      <c r="O22" s="35">
        <f t="shared" si="2"/>
        <v>17.916666666666668</v>
      </c>
      <c r="P22" s="33">
        <f>VLOOKUP(O22,REGISTRATION!$P$22:$Q$32,2)</f>
        <v>5</v>
      </c>
      <c r="Q22" s="70">
        <f t="shared" si="0"/>
        <v>5</v>
      </c>
      <c r="R22" s="70" t="str">
        <f t="shared" si="3"/>
        <v>PASSED</v>
      </c>
    </row>
    <row r="23" spans="1:18" hidden="1" x14ac:dyDescent="0.25">
      <c r="A23" s="27">
        <v>16</v>
      </c>
      <c r="B23" s="28" t="str">
        <f>UPPER((CONCATENATE(REGISTRATION!C26," ",REGISTRATION!D26," ",REGISTRATION!E26,".")))</f>
        <v>PETINGLAY  .</v>
      </c>
      <c r="C23" s="34"/>
      <c r="D23" s="59"/>
      <c r="E23" s="30"/>
      <c r="F23" s="30"/>
      <c r="G23" s="30"/>
      <c r="H23" s="31"/>
      <c r="I23" s="31"/>
      <c r="J23" s="72">
        <f>(ITEC200A!R23)*0.25</f>
        <v>17.916666666666668</v>
      </c>
      <c r="K23" s="72">
        <f>(ITEC200B!R23)*0.25</f>
        <v>0</v>
      </c>
      <c r="L23" s="72">
        <f>(ITEC200C!R23)*0.5</f>
        <v>0</v>
      </c>
      <c r="M23" s="35"/>
      <c r="N23" s="33"/>
      <c r="O23" s="35">
        <f t="shared" si="2"/>
        <v>17.916666666666668</v>
      </c>
      <c r="P23" s="33">
        <f>VLOOKUP(O23,REGISTRATION!$P$22:$Q$32,2)</f>
        <v>5</v>
      </c>
      <c r="Q23" s="70">
        <f t="shared" si="0"/>
        <v>5</v>
      </c>
      <c r="R23" s="70" t="str">
        <f t="shared" si="3"/>
        <v>PASSED</v>
      </c>
    </row>
    <row r="24" spans="1:18" hidden="1" x14ac:dyDescent="0.25">
      <c r="A24" s="27">
        <v>17</v>
      </c>
      <c r="B24" s="28" t="str">
        <f>UPPER((CONCATENATE(REGISTRATION!C27," ",REGISTRATION!D27," ",REGISTRATION!E27,".")))</f>
        <v>ORTEGA  .</v>
      </c>
      <c r="C24" s="34"/>
      <c r="D24" s="59"/>
      <c r="E24" s="30"/>
      <c r="F24" s="30"/>
      <c r="G24" s="30"/>
      <c r="H24" s="31"/>
      <c r="I24" s="31"/>
      <c r="J24" s="72">
        <f>(ITEC200A!R24)*0.25</f>
        <v>0</v>
      </c>
      <c r="K24" s="72">
        <f>(ITEC200B!R24)*0.25</f>
        <v>0</v>
      </c>
      <c r="L24" s="72">
        <f>(ITEC200C!R24)*0.5</f>
        <v>0</v>
      </c>
      <c r="M24" s="35"/>
      <c r="N24" s="33"/>
      <c r="O24" s="35">
        <f t="shared" si="2"/>
        <v>0</v>
      </c>
      <c r="P24" s="33">
        <f>VLOOKUP(O24,REGISTRATION!$P$22:$Q$32,2)</f>
        <v>5</v>
      </c>
      <c r="Q24" s="70" t="str">
        <f t="shared" si="0"/>
        <v>INC</v>
      </c>
      <c r="R24" s="70" t="str">
        <f t="shared" si="3"/>
        <v>INC</v>
      </c>
    </row>
    <row r="25" spans="1:18" hidden="1" x14ac:dyDescent="0.25">
      <c r="A25" s="27">
        <v>18</v>
      </c>
      <c r="B25" s="28" t="str">
        <f>UPPER((CONCATENATE(REGISTRATION!C28," ",REGISTRATION!D28," ",REGISTRATION!E28,".")))</f>
        <v>ONG  .</v>
      </c>
      <c r="C25" s="34"/>
      <c r="D25" s="59"/>
      <c r="E25" s="30"/>
      <c r="F25" s="30"/>
      <c r="G25" s="30"/>
      <c r="H25" s="31"/>
      <c r="I25" s="31"/>
      <c r="J25" s="72">
        <f>(ITEC200A!R25)*0.25</f>
        <v>0</v>
      </c>
      <c r="K25" s="72">
        <f>(ITEC200B!R25)*0.25</f>
        <v>0</v>
      </c>
      <c r="L25" s="72">
        <f>(ITEC200C!R25)*0.5</f>
        <v>0</v>
      </c>
      <c r="M25" s="35"/>
      <c r="N25" s="33"/>
      <c r="O25" s="35">
        <f t="shared" si="2"/>
        <v>0</v>
      </c>
      <c r="P25" s="33">
        <f>VLOOKUP(O25,REGISTRATION!$P$22:$Q$32,2)</f>
        <v>5</v>
      </c>
      <c r="Q25" s="70" t="str">
        <f t="shared" si="0"/>
        <v>INC</v>
      </c>
      <c r="R25" s="70" t="str">
        <f t="shared" si="3"/>
        <v>INC</v>
      </c>
    </row>
    <row r="26" spans="1:18" hidden="1" x14ac:dyDescent="0.25">
      <c r="A26" s="27">
        <v>19</v>
      </c>
      <c r="B26" s="28" t="str">
        <f>UPPER((CONCATENATE(REGISTRATION!C29," ",REGISTRATION!D29," ",REGISTRATION!E29,".")))</f>
        <v>SANTOS  .</v>
      </c>
      <c r="C26" s="34"/>
      <c r="D26" s="59"/>
      <c r="E26" s="30"/>
      <c r="F26" s="30"/>
      <c r="G26" s="30"/>
      <c r="H26" s="31"/>
      <c r="I26" s="31"/>
      <c r="J26" s="72" t="e">
        <f>(ITEC200A!#REF!)*0.25</f>
        <v>#REF!</v>
      </c>
      <c r="K26" s="72">
        <f>(ITEC200B!R26)*0.25</f>
        <v>0</v>
      </c>
      <c r="L26" s="72">
        <f>(ITEC200C!R26)*0.5</f>
        <v>0</v>
      </c>
      <c r="M26" s="35"/>
      <c r="N26" s="33"/>
      <c r="O26" s="35" t="e">
        <f t="shared" si="2"/>
        <v>#REF!</v>
      </c>
      <c r="P26" s="33" t="e">
        <f>VLOOKUP(O26,REGISTRATION!$P$22:$Q$32,2)</f>
        <v>#REF!</v>
      </c>
      <c r="Q26" s="70" t="e">
        <f t="shared" si="0"/>
        <v>#REF!</v>
      </c>
      <c r="R26" s="70" t="e">
        <f t="shared" si="3"/>
        <v>#REF!</v>
      </c>
    </row>
    <row r="27" spans="1:18" hidden="1" x14ac:dyDescent="0.25">
      <c r="A27" s="27">
        <v>20</v>
      </c>
      <c r="B27" s="28" t="str">
        <f>UPPER((CONCATENATE(REGISTRATION!C30," ",REGISTRATION!D30," ",REGISTRATION!E30,".")))</f>
        <v>ATIENZA  .</v>
      </c>
      <c r="C27" s="34"/>
      <c r="D27" s="59"/>
      <c r="E27" s="30"/>
      <c r="F27" s="30"/>
      <c r="G27" s="30"/>
      <c r="H27" s="31"/>
      <c r="I27" s="31"/>
      <c r="J27" s="72" t="e">
        <f>(ITEC200A!#REF!)*0.25</f>
        <v>#REF!</v>
      </c>
      <c r="K27" s="72">
        <f>(ITEC200B!R27)*0.25</f>
        <v>0</v>
      </c>
      <c r="L27" s="72">
        <f>(ITEC200C!R27)*0.5</f>
        <v>0</v>
      </c>
      <c r="M27" s="35"/>
      <c r="N27" s="33"/>
      <c r="O27" s="35" t="e">
        <f t="shared" si="2"/>
        <v>#REF!</v>
      </c>
      <c r="P27" s="33" t="e">
        <f>VLOOKUP(O27,REGISTRATION!$P$22:$Q$32,2)</f>
        <v>#REF!</v>
      </c>
      <c r="Q27" s="70" t="e">
        <f t="shared" si="0"/>
        <v>#REF!</v>
      </c>
      <c r="R27" s="70" t="e">
        <f t="shared" si="3"/>
        <v>#REF!</v>
      </c>
    </row>
    <row r="28" spans="1:18" hidden="1" x14ac:dyDescent="0.25">
      <c r="A28" s="27">
        <v>21</v>
      </c>
      <c r="B28" s="28" t="str">
        <f>UPPER((CONCATENATE(REGISTRATION!C31," ",REGISTRATION!D31," ",REGISTRATION!E31,".")))</f>
        <v>ALGARA  .</v>
      </c>
      <c r="C28" s="34"/>
      <c r="D28" s="59"/>
      <c r="E28" s="30"/>
      <c r="F28" s="30"/>
      <c r="G28" s="30"/>
      <c r="H28" s="31"/>
      <c r="I28" s="31"/>
      <c r="J28" s="72" t="e">
        <f>(ITEC200A!#REF!)*0.25</f>
        <v>#REF!</v>
      </c>
      <c r="K28" s="72">
        <f>(ITEC200B!R28)*0.25</f>
        <v>0</v>
      </c>
      <c r="L28" s="72">
        <f>(ITEC200C!R28)*0.5</f>
        <v>0</v>
      </c>
      <c r="M28" s="35"/>
      <c r="N28" s="33"/>
      <c r="O28" s="35" t="e">
        <f t="shared" si="2"/>
        <v>#REF!</v>
      </c>
      <c r="P28" s="33" t="e">
        <f>VLOOKUP(O28,REGISTRATION!$P$22:$Q$32,2)</f>
        <v>#REF!</v>
      </c>
      <c r="Q28" s="70" t="e">
        <f t="shared" si="0"/>
        <v>#REF!</v>
      </c>
      <c r="R28" s="70" t="e">
        <f t="shared" si="3"/>
        <v>#REF!</v>
      </c>
    </row>
    <row r="29" spans="1:18" hidden="1" x14ac:dyDescent="0.25">
      <c r="A29" s="27"/>
      <c r="B29" s="28" t="str">
        <f>UPPER((CONCATENATE(REGISTRATION!C32," ",REGISTRATION!D32," ",REGISTRATION!E32,".")))</f>
        <v>MIRASOL  .</v>
      </c>
      <c r="C29" s="34"/>
      <c r="D29" s="59"/>
      <c r="E29" s="30"/>
      <c r="F29" s="30"/>
      <c r="G29" s="30"/>
      <c r="H29" s="31"/>
      <c r="I29" s="31"/>
      <c r="J29" s="30" t="e">
        <f>(#REF!/100)*100</f>
        <v>#REF!</v>
      </c>
      <c r="K29" s="30" t="e">
        <f>(#REF!/100)*100</f>
        <v>#REF!</v>
      </c>
      <c r="L29" s="30" t="e">
        <f>(#REF!/100)*100</f>
        <v>#REF!</v>
      </c>
      <c r="M29" s="35" t="e">
        <f t="shared" ref="M29:M69" si="4">(J29+K29+L29)/3</f>
        <v>#REF!</v>
      </c>
      <c r="N29" s="33" t="e">
        <f>VLOOKUP(M29,REGISTRATION!$P$22:$Q$32,2)</f>
        <v>#REF!</v>
      </c>
      <c r="O29" s="35" t="e">
        <f t="shared" ref="O29:O69" si="5">M29</f>
        <v>#REF!</v>
      </c>
      <c r="P29" s="33" t="e">
        <f>IF(#REF!="","INC",VLOOKUP(O29,REGISTRATION!$P$22:$Q$32,2))</f>
        <v>#REF!</v>
      </c>
      <c r="Q29" s="36" t="e">
        <f t="shared" ref="Q29:Q69" si="6">IF(P29&gt;3,"FAILED","PASSED")</f>
        <v>#REF!</v>
      </c>
      <c r="R29" s="70" t="e">
        <f>#REF!</f>
        <v>#REF!</v>
      </c>
    </row>
    <row r="30" spans="1:18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 t="e">
        <f>(#REF!/100)*100</f>
        <v>#REF!</v>
      </c>
      <c r="K30" s="30" t="e">
        <f>(#REF!/100)*100</f>
        <v>#REF!</v>
      </c>
      <c r="L30" s="30" t="e">
        <f>(#REF!/100)*100</f>
        <v>#REF!</v>
      </c>
      <c r="M30" s="35" t="e">
        <f t="shared" si="4"/>
        <v>#REF!</v>
      </c>
      <c r="N30" s="33" t="e">
        <f>VLOOKUP(M30,REGISTRATION!$P$22:$Q$32,2)</f>
        <v>#REF!</v>
      </c>
      <c r="O30" s="35" t="e">
        <f t="shared" si="5"/>
        <v>#REF!</v>
      </c>
      <c r="P30" s="33" t="e">
        <f>IF(#REF!="","INC",VLOOKUP(O30,REGISTRATION!$P$22:$Q$32,2))</f>
        <v>#REF!</v>
      </c>
      <c r="Q30" s="36" t="e">
        <f t="shared" si="6"/>
        <v>#REF!</v>
      </c>
      <c r="R30" s="70" t="e">
        <f>#REF!</f>
        <v>#REF!</v>
      </c>
    </row>
    <row r="31" spans="1:18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 t="e">
        <f>(#REF!/100)*100</f>
        <v>#REF!</v>
      </c>
      <c r="K31" s="30" t="e">
        <f>(#REF!/100)*100</f>
        <v>#REF!</v>
      </c>
      <c r="L31" s="30" t="e">
        <f>(#REF!/100)*100</f>
        <v>#REF!</v>
      </c>
      <c r="M31" s="35" t="e">
        <f t="shared" si="4"/>
        <v>#REF!</v>
      </c>
      <c r="N31" s="33" t="e">
        <f>VLOOKUP(M31,REGISTRATION!$P$22:$Q$32,2)</f>
        <v>#REF!</v>
      </c>
      <c r="O31" s="35" t="e">
        <f t="shared" si="5"/>
        <v>#REF!</v>
      </c>
      <c r="P31" s="33" t="e">
        <f>IF(#REF!="","INC",VLOOKUP(O31,REGISTRATION!$P$22:$Q$32,2))</f>
        <v>#REF!</v>
      </c>
      <c r="Q31" s="36" t="e">
        <f t="shared" si="6"/>
        <v>#REF!</v>
      </c>
      <c r="R31" s="70" t="e">
        <f>#REF!</f>
        <v>#REF!</v>
      </c>
    </row>
    <row r="32" spans="1:18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 t="e">
        <f>(#REF!/100)*100</f>
        <v>#REF!</v>
      </c>
      <c r="K32" s="30" t="e">
        <f>(#REF!/100)*100</f>
        <v>#REF!</v>
      </c>
      <c r="L32" s="30" t="e">
        <f>(#REF!/100)*100</f>
        <v>#REF!</v>
      </c>
      <c r="M32" s="35" t="e">
        <f t="shared" si="4"/>
        <v>#REF!</v>
      </c>
      <c r="N32" s="33" t="e">
        <f>VLOOKUP(M32,REGISTRATION!$P$22:$Q$32,2)</f>
        <v>#REF!</v>
      </c>
      <c r="O32" s="35" t="e">
        <f t="shared" si="5"/>
        <v>#REF!</v>
      </c>
      <c r="P32" s="33" t="e">
        <f>IF(#REF!="","INC",VLOOKUP(O32,REGISTRATION!$P$22:$Q$32,2))</f>
        <v>#REF!</v>
      </c>
      <c r="Q32" s="36" t="e">
        <f t="shared" si="6"/>
        <v>#REF!</v>
      </c>
      <c r="R32" s="70" t="e">
        <f>#REF!</f>
        <v>#REF!</v>
      </c>
    </row>
    <row r="33" spans="1:18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 t="e">
        <f>(#REF!/100)*100</f>
        <v>#REF!</v>
      </c>
      <c r="K33" s="30" t="e">
        <f>(#REF!/100)*100</f>
        <v>#REF!</v>
      </c>
      <c r="L33" s="30" t="e">
        <f>(#REF!/100)*100</f>
        <v>#REF!</v>
      </c>
      <c r="M33" s="35" t="e">
        <f t="shared" si="4"/>
        <v>#REF!</v>
      </c>
      <c r="N33" s="33" t="e">
        <f>VLOOKUP(M33,REGISTRATION!$P$22:$Q$32,2)</f>
        <v>#REF!</v>
      </c>
      <c r="O33" s="35" t="e">
        <f t="shared" si="5"/>
        <v>#REF!</v>
      </c>
      <c r="P33" s="33" t="e">
        <f>IF(#REF!="","INC",VLOOKUP(O33,REGISTRATION!$P$22:$Q$32,2))</f>
        <v>#REF!</v>
      </c>
      <c r="Q33" s="36" t="e">
        <f t="shared" si="6"/>
        <v>#REF!</v>
      </c>
      <c r="R33" s="70" t="e">
        <f>#REF!</f>
        <v>#REF!</v>
      </c>
    </row>
    <row r="34" spans="1:18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 t="e">
        <f>(#REF!/100)*100</f>
        <v>#REF!</v>
      </c>
      <c r="K34" s="30" t="e">
        <f>(#REF!/100)*100</f>
        <v>#REF!</v>
      </c>
      <c r="L34" s="30" t="e">
        <f>(#REF!/100)*100</f>
        <v>#REF!</v>
      </c>
      <c r="M34" s="35" t="e">
        <f t="shared" si="4"/>
        <v>#REF!</v>
      </c>
      <c r="N34" s="33" t="e">
        <f>VLOOKUP(M34,REGISTRATION!$P$22:$Q$32,2)</f>
        <v>#REF!</v>
      </c>
      <c r="O34" s="35" t="e">
        <f t="shared" si="5"/>
        <v>#REF!</v>
      </c>
      <c r="P34" s="33" t="e">
        <f>IF(#REF!="","INC",VLOOKUP(O34,REGISTRATION!$P$22:$Q$32,2))</f>
        <v>#REF!</v>
      </c>
      <c r="Q34" s="36" t="e">
        <f t="shared" si="6"/>
        <v>#REF!</v>
      </c>
      <c r="R34" s="70" t="e">
        <f>#REF!</f>
        <v>#REF!</v>
      </c>
    </row>
    <row r="35" spans="1:18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 t="e">
        <f>(#REF!/100)*100</f>
        <v>#REF!</v>
      </c>
      <c r="K35" s="30" t="e">
        <f>(#REF!/100)*100</f>
        <v>#REF!</v>
      </c>
      <c r="L35" s="30" t="e">
        <f>(#REF!/100)*100</f>
        <v>#REF!</v>
      </c>
      <c r="M35" s="35" t="e">
        <f t="shared" si="4"/>
        <v>#REF!</v>
      </c>
      <c r="N35" s="33" t="e">
        <f>VLOOKUP(M35,REGISTRATION!$P$22:$Q$32,2)</f>
        <v>#REF!</v>
      </c>
      <c r="O35" s="35" t="e">
        <f t="shared" si="5"/>
        <v>#REF!</v>
      </c>
      <c r="P35" s="33" t="e">
        <f>IF(#REF!="","INC",VLOOKUP(O35,REGISTRATION!$P$22:$Q$32,2))</f>
        <v>#REF!</v>
      </c>
      <c r="Q35" s="36" t="e">
        <f t="shared" si="6"/>
        <v>#REF!</v>
      </c>
      <c r="R35" s="70" t="e">
        <f>#REF!</f>
        <v>#REF!</v>
      </c>
    </row>
    <row r="36" spans="1:18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 t="e">
        <f>(#REF!/100)*100</f>
        <v>#REF!</v>
      </c>
      <c r="K36" s="30" t="e">
        <f>(#REF!/100)*100</f>
        <v>#REF!</v>
      </c>
      <c r="L36" s="30" t="e">
        <f>(#REF!/100)*100</f>
        <v>#REF!</v>
      </c>
      <c r="M36" s="35" t="e">
        <f t="shared" si="4"/>
        <v>#REF!</v>
      </c>
      <c r="N36" s="33" t="e">
        <f>VLOOKUP(M36,REGISTRATION!$P$22:$Q$32,2)</f>
        <v>#REF!</v>
      </c>
      <c r="O36" s="35" t="e">
        <f t="shared" si="5"/>
        <v>#REF!</v>
      </c>
      <c r="P36" s="33" t="e">
        <f>IF(#REF!="","INC",VLOOKUP(O36,REGISTRATION!$P$22:$Q$32,2))</f>
        <v>#REF!</v>
      </c>
      <c r="Q36" s="36" t="e">
        <f t="shared" si="6"/>
        <v>#REF!</v>
      </c>
      <c r="R36" s="70" t="e">
        <f>#REF!</f>
        <v>#REF!</v>
      </c>
    </row>
    <row r="37" spans="1:18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 t="e">
        <f>(#REF!/100)*100</f>
        <v>#REF!</v>
      </c>
      <c r="K37" s="30" t="e">
        <f>(#REF!/100)*100</f>
        <v>#REF!</v>
      </c>
      <c r="L37" s="30" t="e">
        <f>(#REF!/100)*100</f>
        <v>#REF!</v>
      </c>
      <c r="M37" s="35" t="e">
        <f t="shared" si="4"/>
        <v>#REF!</v>
      </c>
      <c r="N37" s="33" t="e">
        <f>VLOOKUP(M37,REGISTRATION!$P$22:$Q$32,2)</f>
        <v>#REF!</v>
      </c>
      <c r="O37" s="35" t="e">
        <f t="shared" si="5"/>
        <v>#REF!</v>
      </c>
      <c r="P37" s="33" t="e">
        <f>IF(#REF!="","INC",VLOOKUP(O37,REGISTRATION!$P$22:$Q$32,2))</f>
        <v>#REF!</v>
      </c>
      <c r="Q37" s="36" t="e">
        <f t="shared" si="6"/>
        <v>#REF!</v>
      </c>
      <c r="R37" s="70" t="e">
        <f>#REF!</f>
        <v>#REF!</v>
      </c>
    </row>
    <row r="38" spans="1:18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 t="e">
        <f>(#REF!/100)*100</f>
        <v>#REF!</v>
      </c>
      <c r="K38" s="30" t="e">
        <f>(#REF!/100)*100</f>
        <v>#REF!</v>
      </c>
      <c r="L38" s="30" t="e">
        <f>(#REF!/100)*100</f>
        <v>#REF!</v>
      </c>
      <c r="M38" s="35" t="e">
        <f t="shared" si="4"/>
        <v>#REF!</v>
      </c>
      <c r="N38" s="33" t="e">
        <f>VLOOKUP(M38,REGISTRATION!$P$22:$Q$32,2)</f>
        <v>#REF!</v>
      </c>
      <c r="O38" s="35" t="e">
        <f t="shared" si="5"/>
        <v>#REF!</v>
      </c>
      <c r="P38" s="33" t="e">
        <f>IF(#REF!="","INC",VLOOKUP(O38,REGISTRATION!$P$22:$Q$32,2))</f>
        <v>#REF!</v>
      </c>
      <c r="Q38" s="36" t="e">
        <f t="shared" si="6"/>
        <v>#REF!</v>
      </c>
      <c r="R38" s="70" t="e">
        <f>#REF!</f>
        <v>#REF!</v>
      </c>
    </row>
    <row r="39" spans="1:18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 t="e">
        <f>(#REF!/100)*100</f>
        <v>#REF!</v>
      </c>
      <c r="K39" s="30" t="e">
        <f>(#REF!/100)*100</f>
        <v>#REF!</v>
      </c>
      <c r="L39" s="30" t="e">
        <f>(#REF!/100)*100</f>
        <v>#REF!</v>
      </c>
      <c r="M39" s="35" t="e">
        <f t="shared" si="4"/>
        <v>#REF!</v>
      </c>
      <c r="N39" s="33" t="e">
        <f>VLOOKUP(M39,REGISTRATION!$P$22:$Q$32,2)</f>
        <v>#REF!</v>
      </c>
      <c r="O39" s="35" t="e">
        <f t="shared" si="5"/>
        <v>#REF!</v>
      </c>
      <c r="P39" s="33" t="e">
        <f>IF(#REF!="","INC",VLOOKUP(O39,REGISTRATION!$P$22:$Q$32,2))</f>
        <v>#REF!</v>
      </c>
      <c r="Q39" s="36" t="e">
        <f t="shared" si="6"/>
        <v>#REF!</v>
      </c>
      <c r="R39" s="70" t="e">
        <f>#REF!</f>
        <v>#REF!</v>
      </c>
    </row>
    <row r="40" spans="1:18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 t="e">
        <f>(#REF!/100)*100</f>
        <v>#REF!</v>
      </c>
      <c r="K40" s="30" t="e">
        <f>(#REF!/100)*100</f>
        <v>#REF!</v>
      </c>
      <c r="L40" s="30" t="e">
        <f>(#REF!/100)*100</f>
        <v>#REF!</v>
      </c>
      <c r="M40" s="35" t="e">
        <f t="shared" si="4"/>
        <v>#REF!</v>
      </c>
      <c r="N40" s="33" t="e">
        <f>VLOOKUP(M40,REGISTRATION!$P$22:$Q$32,2)</f>
        <v>#REF!</v>
      </c>
      <c r="O40" s="35" t="e">
        <f t="shared" si="5"/>
        <v>#REF!</v>
      </c>
      <c r="P40" s="33" t="e">
        <f>IF(#REF!="","INC",VLOOKUP(O40,REGISTRATION!$P$22:$Q$32,2))</f>
        <v>#REF!</v>
      </c>
      <c r="Q40" s="36" t="e">
        <f t="shared" si="6"/>
        <v>#REF!</v>
      </c>
      <c r="R40" s="70" t="e">
        <f>#REF!</f>
        <v>#REF!</v>
      </c>
    </row>
    <row r="41" spans="1:18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 t="e">
        <f>(#REF!/100)*100</f>
        <v>#REF!</v>
      </c>
      <c r="K41" s="30" t="e">
        <f>(#REF!/100)*100</f>
        <v>#REF!</v>
      </c>
      <c r="L41" s="30" t="e">
        <f>(#REF!/100)*100</f>
        <v>#REF!</v>
      </c>
      <c r="M41" s="35" t="e">
        <f t="shared" si="4"/>
        <v>#REF!</v>
      </c>
      <c r="N41" s="33" t="e">
        <f>VLOOKUP(M41,REGISTRATION!$P$22:$Q$32,2)</f>
        <v>#REF!</v>
      </c>
      <c r="O41" s="35" t="e">
        <f t="shared" si="5"/>
        <v>#REF!</v>
      </c>
      <c r="P41" s="33" t="e">
        <f>IF(#REF!="","INC",VLOOKUP(O41,REGISTRATION!$P$22:$Q$32,2))</f>
        <v>#REF!</v>
      </c>
      <c r="Q41" s="36" t="e">
        <f t="shared" si="6"/>
        <v>#REF!</v>
      </c>
      <c r="R41" s="70" t="e">
        <f>#REF!</f>
        <v>#REF!</v>
      </c>
    </row>
    <row r="42" spans="1:18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 t="e">
        <f>(#REF!/100)*100</f>
        <v>#REF!</v>
      </c>
      <c r="K42" s="30" t="e">
        <f>(#REF!/100)*100</f>
        <v>#REF!</v>
      </c>
      <c r="L42" s="30" t="e">
        <f>(#REF!/100)*100</f>
        <v>#REF!</v>
      </c>
      <c r="M42" s="35" t="e">
        <f t="shared" si="4"/>
        <v>#REF!</v>
      </c>
      <c r="N42" s="33" t="e">
        <f>VLOOKUP(M42,REGISTRATION!$P$22:$Q$32,2)</f>
        <v>#REF!</v>
      </c>
      <c r="O42" s="35" t="e">
        <f t="shared" si="5"/>
        <v>#REF!</v>
      </c>
      <c r="P42" s="33" t="e">
        <f>IF(#REF!="","INC",VLOOKUP(O42,REGISTRATION!$P$22:$Q$32,2))</f>
        <v>#REF!</v>
      </c>
      <c r="Q42" s="36" t="e">
        <f t="shared" si="6"/>
        <v>#REF!</v>
      </c>
      <c r="R42" s="70" t="e">
        <f>#REF!</f>
        <v>#REF!</v>
      </c>
    </row>
    <row r="43" spans="1:18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 t="e">
        <f>(#REF!/100)*100</f>
        <v>#REF!</v>
      </c>
      <c r="K43" s="30" t="e">
        <f>(#REF!/100)*100</f>
        <v>#REF!</v>
      </c>
      <c r="L43" s="30" t="e">
        <f>(#REF!/100)*100</f>
        <v>#REF!</v>
      </c>
      <c r="M43" s="35" t="e">
        <f t="shared" si="4"/>
        <v>#REF!</v>
      </c>
      <c r="N43" s="33" t="e">
        <f>VLOOKUP(M43,REGISTRATION!$P$22:$Q$32,2)</f>
        <v>#REF!</v>
      </c>
      <c r="O43" s="35" t="e">
        <f t="shared" si="5"/>
        <v>#REF!</v>
      </c>
      <c r="P43" s="33" t="e">
        <f>IF(#REF!="","INC",VLOOKUP(O43,REGISTRATION!$P$22:$Q$32,2))</f>
        <v>#REF!</v>
      </c>
      <c r="Q43" s="36" t="e">
        <f t="shared" si="6"/>
        <v>#REF!</v>
      </c>
      <c r="R43" s="70" t="e">
        <f>#REF!</f>
        <v>#REF!</v>
      </c>
    </row>
    <row r="44" spans="1:18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 t="e">
        <f>(#REF!/100)*100</f>
        <v>#REF!</v>
      </c>
      <c r="K44" s="30" t="e">
        <f>(#REF!/100)*100</f>
        <v>#REF!</v>
      </c>
      <c r="L44" s="30" t="e">
        <f>(#REF!/100)*100</f>
        <v>#REF!</v>
      </c>
      <c r="M44" s="35" t="e">
        <f t="shared" si="4"/>
        <v>#REF!</v>
      </c>
      <c r="N44" s="33" t="e">
        <f>VLOOKUP(M44,REGISTRATION!$P$22:$Q$32,2)</f>
        <v>#REF!</v>
      </c>
      <c r="O44" s="35" t="e">
        <f t="shared" si="5"/>
        <v>#REF!</v>
      </c>
      <c r="P44" s="33" t="e">
        <f>IF(#REF!="","INC",VLOOKUP(O44,REGISTRATION!$P$22:$Q$32,2))</f>
        <v>#REF!</v>
      </c>
      <c r="Q44" s="36" t="e">
        <f t="shared" si="6"/>
        <v>#REF!</v>
      </c>
      <c r="R44" s="70" t="e">
        <f>#REF!</f>
        <v>#REF!</v>
      </c>
    </row>
    <row r="45" spans="1:18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 t="e">
        <f>(#REF!/100)*100</f>
        <v>#REF!</v>
      </c>
      <c r="K45" s="30" t="e">
        <f>(#REF!/100)*100</f>
        <v>#REF!</v>
      </c>
      <c r="L45" s="30" t="e">
        <f>(#REF!/100)*100</f>
        <v>#REF!</v>
      </c>
      <c r="M45" s="35" t="e">
        <f t="shared" si="4"/>
        <v>#REF!</v>
      </c>
      <c r="N45" s="33" t="e">
        <f>VLOOKUP(M45,REGISTRATION!$P$22:$Q$32,2)</f>
        <v>#REF!</v>
      </c>
      <c r="O45" s="35" t="e">
        <f t="shared" si="5"/>
        <v>#REF!</v>
      </c>
      <c r="P45" s="33" t="e">
        <f>IF(#REF!="","INC",VLOOKUP(O45,REGISTRATION!$P$22:$Q$32,2))</f>
        <v>#REF!</v>
      </c>
      <c r="Q45" s="36" t="e">
        <f t="shared" si="6"/>
        <v>#REF!</v>
      </c>
      <c r="R45" s="70" t="e">
        <f>#REF!</f>
        <v>#REF!</v>
      </c>
    </row>
    <row r="46" spans="1:18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 t="e">
        <f>(#REF!/100)*100</f>
        <v>#REF!</v>
      </c>
      <c r="K46" s="30" t="e">
        <f>(#REF!/100)*100</f>
        <v>#REF!</v>
      </c>
      <c r="L46" s="30" t="e">
        <f>(#REF!/100)*100</f>
        <v>#REF!</v>
      </c>
      <c r="M46" s="35" t="e">
        <f t="shared" si="4"/>
        <v>#REF!</v>
      </c>
      <c r="N46" s="33" t="e">
        <f>VLOOKUP(M46,REGISTRATION!$P$22:$Q$32,2)</f>
        <v>#REF!</v>
      </c>
      <c r="O46" s="35" t="e">
        <f t="shared" si="5"/>
        <v>#REF!</v>
      </c>
      <c r="P46" s="33" t="e">
        <f>IF(#REF!="","INC",VLOOKUP(O46,REGISTRATION!$P$22:$Q$32,2))</f>
        <v>#REF!</v>
      </c>
      <c r="Q46" s="36" t="e">
        <f t="shared" si="6"/>
        <v>#REF!</v>
      </c>
      <c r="R46" s="70" t="e">
        <f>#REF!</f>
        <v>#REF!</v>
      </c>
    </row>
    <row r="47" spans="1:18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 t="e">
        <f>(#REF!/100)*100</f>
        <v>#REF!</v>
      </c>
      <c r="K47" s="30" t="e">
        <f>(#REF!/100)*100</f>
        <v>#REF!</v>
      </c>
      <c r="L47" s="30" t="e">
        <f>(#REF!/100)*100</f>
        <v>#REF!</v>
      </c>
      <c r="M47" s="35" t="e">
        <f t="shared" si="4"/>
        <v>#REF!</v>
      </c>
      <c r="N47" s="33" t="e">
        <f>VLOOKUP(M47,REGISTRATION!$P$22:$Q$32,2)</f>
        <v>#REF!</v>
      </c>
      <c r="O47" s="35" t="e">
        <f t="shared" si="5"/>
        <v>#REF!</v>
      </c>
      <c r="P47" s="33" t="e">
        <f>IF(#REF!="","INC",VLOOKUP(O47,REGISTRATION!$P$22:$Q$32,2))</f>
        <v>#REF!</v>
      </c>
      <c r="Q47" s="36" t="e">
        <f t="shared" si="6"/>
        <v>#REF!</v>
      </c>
      <c r="R47" s="70" t="e">
        <f>#REF!</f>
        <v>#REF!</v>
      </c>
    </row>
    <row r="48" spans="1:18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 t="e">
        <f>(#REF!/100)*100</f>
        <v>#REF!</v>
      </c>
      <c r="K48" s="30" t="e">
        <f>(#REF!/100)*100</f>
        <v>#REF!</v>
      </c>
      <c r="L48" s="30" t="e">
        <f>(#REF!/100)*100</f>
        <v>#REF!</v>
      </c>
      <c r="M48" s="35" t="e">
        <f t="shared" si="4"/>
        <v>#REF!</v>
      </c>
      <c r="N48" s="33" t="e">
        <f>VLOOKUP(M48,REGISTRATION!$P$22:$Q$32,2)</f>
        <v>#REF!</v>
      </c>
      <c r="O48" s="35" t="e">
        <f t="shared" si="5"/>
        <v>#REF!</v>
      </c>
      <c r="P48" s="33" t="e">
        <f>IF(#REF!="","INC",VLOOKUP(O48,REGISTRATION!$P$22:$Q$32,2))</f>
        <v>#REF!</v>
      </c>
      <c r="Q48" s="36" t="e">
        <f t="shared" si="6"/>
        <v>#REF!</v>
      </c>
      <c r="R48" s="70" t="e">
        <f>#REF!</f>
        <v>#REF!</v>
      </c>
    </row>
    <row r="49" spans="1:18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 t="e">
        <f>(#REF!/100)*100</f>
        <v>#REF!</v>
      </c>
      <c r="K49" s="30" t="e">
        <f>(#REF!/100)*100</f>
        <v>#REF!</v>
      </c>
      <c r="L49" s="30" t="e">
        <f>(#REF!/100)*100</f>
        <v>#REF!</v>
      </c>
      <c r="M49" s="35" t="e">
        <f t="shared" si="4"/>
        <v>#REF!</v>
      </c>
      <c r="N49" s="33" t="e">
        <f>VLOOKUP(M49,REGISTRATION!$P$22:$Q$32,2)</f>
        <v>#REF!</v>
      </c>
      <c r="O49" s="35" t="e">
        <f t="shared" si="5"/>
        <v>#REF!</v>
      </c>
      <c r="P49" s="33" t="e">
        <f>IF(#REF!="","INC",VLOOKUP(O49,REGISTRATION!$P$22:$Q$32,2))</f>
        <v>#REF!</v>
      </c>
      <c r="Q49" s="36" t="e">
        <f t="shared" si="6"/>
        <v>#REF!</v>
      </c>
      <c r="R49" s="70" t="e">
        <f>#REF!</f>
        <v>#REF!</v>
      </c>
    </row>
    <row r="50" spans="1:18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 t="e">
        <f>(#REF!/100)*100</f>
        <v>#REF!</v>
      </c>
      <c r="K50" s="30" t="e">
        <f>(#REF!/100)*100</f>
        <v>#REF!</v>
      </c>
      <c r="L50" s="30" t="e">
        <f>(#REF!/100)*100</f>
        <v>#REF!</v>
      </c>
      <c r="M50" s="35" t="e">
        <f t="shared" si="4"/>
        <v>#REF!</v>
      </c>
      <c r="N50" s="33" t="e">
        <f>VLOOKUP(M50,REGISTRATION!$P$22:$Q$32,2)</f>
        <v>#REF!</v>
      </c>
      <c r="O50" s="35" t="e">
        <f t="shared" si="5"/>
        <v>#REF!</v>
      </c>
      <c r="P50" s="33" t="e">
        <f>IF(#REF!="","INC",VLOOKUP(O50,REGISTRATION!$P$22:$Q$32,2))</f>
        <v>#REF!</v>
      </c>
      <c r="Q50" s="36" t="e">
        <f t="shared" si="6"/>
        <v>#REF!</v>
      </c>
      <c r="R50" s="70" t="e">
        <f>#REF!</f>
        <v>#REF!</v>
      </c>
    </row>
    <row r="51" spans="1:18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 t="e">
        <f>(#REF!/100)*100</f>
        <v>#REF!</v>
      </c>
      <c r="K51" s="30" t="e">
        <f>(#REF!/100)*100</f>
        <v>#REF!</v>
      </c>
      <c r="L51" s="30" t="e">
        <f>(#REF!/100)*100</f>
        <v>#REF!</v>
      </c>
      <c r="M51" s="35" t="e">
        <f t="shared" si="4"/>
        <v>#REF!</v>
      </c>
      <c r="N51" s="33" t="e">
        <f>VLOOKUP(M51,REGISTRATION!$P$22:$Q$32,2)</f>
        <v>#REF!</v>
      </c>
      <c r="O51" s="35" t="e">
        <f t="shared" si="5"/>
        <v>#REF!</v>
      </c>
      <c r="P51" s="33" t="e">
        <f>IF(#REF!="","INC",VLOOKUP(O51,REGISTRATION!$P$22:$Q$32,2))</f>
        <v>#REF!</v>
      </c>
      <c r="Q51" s="36" t="e">
        <f t="shared" si="6"/>
        <v>#REF!</v>
      </c>
      <c r="R51" s="70" t="e">
        <f>#REF!</f>
        <v>#REF!</v>
      </c>
    </row>
    <row r="52" spans="1:18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 t="e">
        <f>(#REF!/100)*100</f>
        <v>#REF!</v>
      </c>
      <c r="K52" s="30" t="e">
        <f>(#REF!/100)*100</f>
        <v>#REF!</v>
      </c>
      <c r="L52" s="30" t="e">
        <f>(#REF!/100)*100</f>
        <v>#REF!</v>
      </c>
      <c r="M52" s="35" t="e">
        <f t="shared" si="4"/>
        <v>#REF!</v>
      </c>
      <c r="N52" s="33" t="e">
        <f>VLOOKUP(M52,REGISTRATION!$P$22:$Q$32,2)</f>
        <v>#REF!</v>
      </c>
      <c r="O52" s="35" t="e">
        <f t="shared" si="5"/>
        <v>#REF!</v>
      </c>
      <c r="P52" s="33" t="e">
        <f>IF(#REF!="","INC",VLOOKUP(O52,REGISTRATION!$P$22:$Q$32,2))</f>
        <v>#REF!</v>
      </c>
      <c r="Q52" s="36" t="e">
        <f t="shared" si="6"/>
        <v>#REF!</v>
      </c>
      <c r="R52" s="70" t="e">
        <f>#REF!</f>
        <v>#REF!</v>
      </c>
    </row>
    <row r="53" spans="1:18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 t="e">
        <f>(#REF!/100)*100</f>
        <v>#REF!</v>
      </c>
      <c r="K53" s="30" t="e">
        <f>(#REF!/100)*100</f>
        <v>#REF!</v>
      </c>
      <c r="L53" s="30" t="e">
        <f>(#REF!/100)*100</f>
        <v>#REF!</v>
      </c>
      <c r="M53" s="35" t="e">
        <f t="shared" si="4"/>
        <v>#REF!</v>
      </c>
      <c r="N53" s="33" t="e">
        <f>VLOOKUP(M53,REGISTRATION!$P$22:$Q$32,2)</f>
        <v>#REF!</v>
      </c>
      <c r="O53" s="35" t="e">
        <f t="shared" si="5"/>
        <v>#REF!</v>
      </c>
      <c r="P53" s="33" t="e">
        <f>IF(#REF!="","INC",VLOOKUP(O53,REGISTRATION!$P$22:$Q$32,2))</f>
        <v>#REF!</v>
      </c>
      <c r="Q53" s="36" t="e">
        <f t="shared" si="6"/>
        <v>#REF!</v>
      </c>
      <c r="R53" s="70" t="e">
        <f>#REF!</f>
        <v>#REF!</v>
      </c>
    </row>
    <row r="54" spans="1:18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 t="e">
        <f>(#REF!/100)*100</f>
        <v>#REF!</v>
      </c>
      <c r="K54" s="30" t="e">
        <f>(#REF!/100)*100</f>
        <v>#REF!</v>
      </c>
      <c r="L54" s="30" t="e">
        <f>(#REF!/100)*100</f>
        <v>#REF!</v>
      </c>
      <c r="M54" s="35" t="e">
        <f t="shared" si="4"/>
        <v>#REF!</v>
      </c>
      <c r="N54" s="33" t="e">
        <f>VLOOKUP(M54,REGISTRATION!$P$22:$Q$32,2)</f>
        <v>#REF!</v>
      </c>
      <c r="O54" s="35" t="e">
        <f t="shared" si="5"/>
        <v>#REF!</v>
      </c>
      <c r="P54" s="33" t="e">
        <f>IF(#REF!="","INC",VLOOKUP(O54,REGISTRATION!$P$22:$Q$32,2))</f>
        <v>#REF!</v>
      </c>
      <c r="Q54" s="36" t="e">
        <f t="shared" si="6"/>
        <v>#REF!</v>
      </c>
      <c r="R54" s="70" t="e">
        <f>#REF!</f>
        <v>#REF!</v>
      </c>
    </row>
    <row r="55" spans="1:18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 t="e">
        <f>(#REF!/100)*100</f>
        <v>#REF!</v>
      </c>
      <c r="K55" s="30" t="e">
        <f>(#REF!/100)*100</f>
        <v>#REF!</v>
      </c>
      <c r="L55" s="30" t="e">
        <f>(#REF!/100)*100</f>
        <v>#REF!</v>
      </c>
      <c r="M55" s="35" t="e">
        <f t="shared" si="4"/>
        <v>#REF!</v>
      </c>
      <c r="N55" s="33" t="e">
        <f>VLOOKUP(M55,REGISTRATION!$P$22:$Q$32,2)</f>
        <v>#REF!</v>
      </c>
      <c r="O55" s="35" t="e">
        <f t="shared" si="5"/>
        <v>#REF!</v>
      </c>
      <c r="P55" s="33" t="e">
        <f>IF(#REF!="","INC",VLOOKUP(O55,REGISTRATION!$P$22:$Q$32,2))</f>
        <v>#REF!</v>
      </c>
      <c r="Q55" s="36" t="e">
        <f t="shared" si="6"/>
        <v>#REF!</v>
      </c>
      <c r="R55" s="70" t="e">
        <f>#REF!</f>
        <v>#REF!</v>
      </c>
    </row>
    <row r="56" spans="1:18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 t="e">
        <f>(#REF!/100)*100</f>
        <v>#REF!</v>
      </c>
      <c r="K56" s="30" t="e">
        <f>(#REF!/100)*100</f>
        <v>#REF!</v>
      </c>
      <c r="L56" s="30" t="e">
        <f>(#REF!/100)*100</f>
        <v>#REF!</v>
      </c>
      <c r="M56" s="35" t="e">
        <f t="shared" si="4"/>
        <v>#REF!</v>
      </c>
      <c r="N56" s="33" t="e">
        <f>VLOOKUP(M56,REGISTRATION!$P$22:$Q$32,2)</f>
        <v>#REF!</v>
      </c>
      <c r="O56" s="35" t="e">
        <f t="shared" si="5"/>
        <v>#REF!</v>
      </c>
      <c r="P56" s="33" t="e">
        <f>IF(#REF!="","INC",VLOOKUP(O56,REGISTRATION!$P$22:$Q$32,2))</f>
        <v>#REF!</v>
      </c>
      <c r="Q56" s="36" t="e">
        <f t="shared" si="6"/>
        <v>#REF!</v>
      </c>
      <c r="R56" s="70" t="e">
        <f>#REF!</f>
        <v>#REF!</v>
      </c>
    </row>
    <row r="57" spans="1:18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 t="e">
        <f>(#REF!/100)*100</f>
        <v>#REF!</v>
      </c>
      <c r="K57" s="30" t="e">
        <f>(#REF!/100)*100</f>
        <v>#REF!</v>
      </c>
      <c r="L57" s="30" t="e">
        <f>(#REF!/100)*100</f>
        <v>#REF!</v>
      </c>
      <c r="M57" s="35" t="e">
        <f t="shared" si="4"/>
        <v>#REF!</v>
      </c>
      <c r="N57" s="33" t="e">
        <f>VLOOKUP(M57,REGISTRATION!$P$22:$Q$32,2)</f>
        <v>#REF!</v>
      </c>
      <c r="O57" s="35" t="e">
        <f t="shared" si="5"/>
        <v>#REF!</v>
      </c>
      <c r="P57" s="33" t="e">
        <f>IF(#REF!="","INC",VLOOKUP(O57,REGISTRATION!$P$22:$Q$32,2))</f>
        <v>#REF!</v>
      </c>
      <c r="Q57" s="36" t="e">
        <f t="shared" si="6"/>
        <v>#REF!</v>
      </c>
      <c r="R57" s="70" t="e">
        <f>#REF!</f>
        <v>#REF!</v>
      </c>
    </row>
    <row r="58" spans="1:18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 t="e">
        <f>(#REF!/100)*100</f>
        <v>#REF!</v>
      </c>
      <c r="K58" s="30" t="e">
        <f>(#REF!/100)*100</f>
        <v>#REF!</v>
      </c>
      <c r="L58" s="30" t="e">
        <f>(#REF!/100)*100</f>
        <v>#REF!</v>
      </c>
      <c r="M58" s="35" t="e">
        <f t="shared" si="4"/>
        <v>#REF!</v>
      </c>
      <c r="N58" s="33" t="e">
        <f>VLOOKUP(M58,REGISTRATION!$P$22:$Q$32,2)</f>
        <v>#REF!</v>
      </c>
      <c r="O58" s="35" t="e">
        <f t="shared" si="5"/>
        <v>#REF!</v>
      </c>
      <c r="P58" s="33" t="e">
        <f>IF(#REF!="","INC",VLOOKUP(O58,REGISTRATION!$P$22:$Q$32,2))</f>
        <v>#REF!</v>
      </c>
      <c r="Q58" s="36" t="e">
        <f t="shared" si="6"/>
        <v>#REF!</v>
      </c>
      <c r="R58" s="70" t="e">
        <f>#REF!</f>
        <v>#REF!</v>
      </c>
    </row>
    <row r="59" spans="1:18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 t="e">
        <f>(#REF!/100)*100</f>
        <v>#REF!</v>
      </c>
      <c r="K59" s="30" t="e">
        <f>(#REF!/100)*100</f>
        <v>#REF!</v>
      </c>
      <c r="L59" s="30" t="e">
        <f>(#REF!/100)*100</f>
        <v>#REF!</v>
      </c>
      <c r="M59" s="35" t="e">
        <f t="shared" si="4"/>
        <v>#REF!</v>
      </c>
      <c r="N59" s="33" t="e">
        <f>VLOOKUP(M59,REGISTRATION!$P$22:$Q$32,2)</f>
        <v>#REF!</v>
      </c>
      <c r="O59" s="35" t="e">
        <f t="shared" si="5"/>
        <v>#REF!</v>
      </c>
      <c r="P59" s="33" t="e">
        <f>IF(#REF!="","INC",VLOOKUP(O59,REGISTRATION!$P$22:$Q$32,2))</f>
        <v>#REF!</v>
      </c>
      <c r="Q59" s="36" t="e">
        <f t="shared" si="6"/>
        <v>#REF!</v>
      </c>
      <c r="R59" s="70" t="e">
        <f>#REF!</f>
        <v>#REF!</v>
      </c>
    </row>
    <row r="60" spans="1:18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 t="e">
        <f>(#REF!/100)*100</f>
        <v>#REF!</v>
      </c>
      <c r="K60" s="30" t="e">
        <f>(#REF!/100)*100</f>
        <v>#REF!</v>
      </c>
      <c r="L60" s="30" t="e">
        <f>(#REF!/100)*100</f>
        <v>#REF!</v>
      </c>
      <c r="M60" s="35" t="e">
        <f t="shared" si="4"/>
        <v>#REF!</v>
      </c>
      <c r="N60" s="33" t="e">
        <f>VLOOKUP(M60,REGISTRATION!$P$22:$Q$32,2)</f>
        <v>#REF!</v>
      </c>
      <c r="O60" s="35" t="e">
        <f t="shared" si="5"/>
        <v>#REF!</v>
      </c>
      <c r="P60" s="33" t="e">
        <f>IF(#REF!="","INC",VLOOKUP(O60,REGISTRATION!$P$22:$Q$32,2))</f>
        <v>#REF!</v>
      </c>
      <c r="Q60" s="36" t="e">
        <f t="shared" si="6"/>
        <v>#REF!</v>
      </c>
      <c r="R60" s="70" t="e">
        <f>#REF!</f>
        <v>#REF!</v>
      </c>
    </row>
    <row r="61" spans="1:18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 t="e">
        <f>(#REF!/100)*100</f>
        <v>#REF!</v>
      </c>
      <c r="K61" s="30" t="e">
        <f>(#REF!/100)*100</f>
        <v>#REF!</v>
      </c>
      <c r="L61" s="30" t="e">
        <f>(#REF!/100)*100</f>
        <v>#REF!</v>
      </c>
      <c r="M61" s="35" t="e">
        <f t="shared" si="4"/>
        <v>#REF!</v>
      </c>
      <c r="N61" s="33" t="e">
        <f>VLOOKUP(M61,REGISTRATION!$P$22:$Q$32,2)</f>
        <v>#REF!</v>
      </c>
      <c r="O61" s="35" t="e">
        <f t="shared" si="5"/>
        <v>#REF!</v>
      </c>
      <c r="P61" s="33" t="e">
        <f>IF(#REF!="","INC",VLOOKUP(O61,REGISTRATION!$P$22:$Q$32,2))</f>
        <v>#REF!</v>
      </c>
      <c r="Q61" s="36" t="e">
        <f t="shared" si="6"/>
        <v>#REF!</v>
      </c>
      <c r="R61" s="70" t="e">
        <f>#REF!</f>
        <v>#REF!</v>
      </c>
    </row>
    <row r="62" spans="1:18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 t="e">
        <f>(#REF!/100)*100</f>
        <v>#REF!</v>
      </c>
      <c r="K62" s="30" t="e">
        <f>(#REF!/100)*100</f>
        <v>#REF!</v>
      </c>
      <c r="L62" s="30" t="e">
        <f>(#REF!/100)*100</f>
        <v>#REF!</v>
      </c>
      <c r="M62" s="35" t="e">
        <f t="shared" si="4"/>
        <v>#REF!</v>
      </c>
      <c r="N62" s="33" t="e">
        <f>VLOOKUP(M62,REGISTRATION!$P$22:$Q$32,2)</f>
        <v>#REF!</v>
      </c>
      <c r="O62" s="35" t="e">
        <f t="shared" si="5"/>
        <v>#REF!</v>
      </c>
      <c r="P62" s="33" t="e">
        <f>IF(#REF!="","INC",VLOOKUP(O62,REGISTRATION!$P$22:$Q$32,2))</f>
        <v>#REF!</v>
      </c>
      <c r="Q62" s="36" t="e">
        <f t="shared" si="6"/>
        <v>#REF!</v>
      </c>
      <c r="R62" s="70" t="e">
        <f>#REF!</f>
        <v>#REF!</v>
      </c>
    </row>
    <row r="63" spans="1:18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 t="e">
        <f>(#REF!/100)*100</f>
        <v>#REF!</v>
      </c>
      <c r="K63" s="30" t="e">
        <f>(#REF!/100)*100</f>
        <v>#REF!</v>
      </c>
      <c r="L63" s="30" t="e">
        <f>(#REF!/100)*100</f>
        <v>#REF!</v>
      </c>
      <c r="M63" s="35" t="e">
        <f t="shared" si="4"/>
        <v>#REF!</v>
      </c>
      <c r="N63" s="33" t="e">
        <f>VLOOKUP(M63,REGISTRATION!$P$22:$Q$32,2)</f>
        <v>#REF!</v>
      </c>
      <c r="O63" s="35" t="e">
        <f t="shared" si="5"/>
        <v>#REF!</v>
      </c>
      <c r="P63" s="33" t="e">
        <f>IF(#REF!="","INC",VLOOKUP(O63,REGISTRATION!$P$22:$Q$32,2))</f>
        <v>#REF!</v>
      </c>
      <c r="Q63" s="36" t="e">
        <f t="shared" si="6"/>
        <v>#REF!</v>
      </c>
      <c r="R63" s="70" t="e">
        <f>#REF!</f>
        <v>#REF!</v>
      </c>
    </row>
    <row r="64" spans="1:18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 t="e">
        <f>(#REF!/100)*100</f>
        <v>#REF!</v>
      </c>
      <c r="K64" s="30" t="e">
        <f>(#REF!/100)*100</f>
        <v>#REF!</v>
      </c>
      <c r="L64" s="30" t="e">
        <f>(#REF!/100)*100</f>
        <v>#REF!</v>
      </c>
      <c r="M64" s="35" t="e">
        <f t="shared" si="4"/>
        <v>#REF!</v>
      </c>
      <c r="N64" s="33" t="e">
        <f>VLOOKUP(M64,REGISTRATION!$P$22:$Q$32,2)</f>
        <v>#REF!</v>
      </c>
      <c r="O64" s="35" t="e">
        <f t="shared" si="5"/>
        <v>#REF!</v>
      </c>
      <c r="P64" s="33" t="e">
        <f>IF(#REF!="","INC",VLOOKUP(O64,REGISTRATION!$P$22:$Q$32,2))</f>
        <v>#REF!</v>
      </c>
      <c r="Q64" s="36" t="e">
        <f t="shared" si="6"/>
        <v>#REF!</v>
      </c>
      <c r="R64" s="70" t="e">
        <f>#REF!</f>
        <v>#REF!</v>
      </c>
    </row>
    <row r="65" spans="1:18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 t="e">
        <f>(#REF!/100)*100</f>
        <v>#REF!</v>
      </c>
      <c r="K65" s="30" t="e">
        <f>(#REF!/100)*100</f>
        <v>#REF!</v>
      </c>
      <c r="L65" s="30" t="e">
        <f>(#REF!/100)*100</f>
        <v>#REF!</v>
      </c>
      <c r="M65" s="35" t="e">
        <f t="shared" si="4"/>
        <v>#REF!</v>
      </c>
      <c r="N65" s="33" t="e">
        <f>VLOOKUP(M65,REGISTRATION!$P$22:$Q$32,2)</f>
        <v>#REF!</v>
      </c>
      <c r="O65" s="35" t="e">
        <f t="shared" si="5"/>
        <v>#REF!</v>
      </c>
      <c r="P65" s="33" t="e">
        <f>IF(#REF!="","INC",VLOOKUP(O65,REGISTRATION!$P$22:$Q$32,2))</f>
        <v>#REF!</v>
      </c>
      <c r="Q65" s="36" t="e">
        <f t="shared" si="6"/>
        <v>#REF!</v>
      </c>
      <c r="R65" s="70" t="e">
        <f>#REF!</f>
        <v>#REF!</v>
      </c>
    </row>
    <row r="66" spans="1:18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 t="e">
        <f>(#REF!/100)*100</f>
        <v>#REF!</v>
      </c>
      <c r="K66" s="30" t="e">
        <f>(#REF!/100)*100</f>
        <v>#REF!</v>
      </c>
      <c r="L66" s="30" t="e">
        <f>(#REF!/100)*100</f>
        <v>#REF!</v>
      </c>
      <c r="M66" s="35" t="e">
        <f t="shared" si="4"/>
        <v>#REF!</v>
      </c>
      <c r="N66" s="33" t="e">
        <f>VLOOKUP(M66,REGISTRATION!$P$22:$Q$32,2)</f>
        <v>#REF!</v>
      </c>
      <c r="O66" s="35" t="e">
        <f t="shared" si="5"/>
        <v>#REF!</v>
      </c>
      <c r="P66" s="33" t="e">
        <f>IF(#REF!="","INC",VLOOKUP(O66,REGISTRATION!$P$22:$Q$32,2))</f>
        <v>#REF!</v>
      </c>
      <c r="Q66" s="36" t="e">
        <f t="shared" si="6"/>
        <v>#REF!</v>
      </c>
      <c r="R66" s="70" t="e">
        <f>#REF!</f>
        <v>#REF!</v>
      </c>
    </row>
    <row r="67" spans="1:18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 t="e">
        <f>(#REF!/100)*100</f>
        <v>#REF!</v>
      </c>
      <c r="K67" s="30" t="e">
        <f>(#REF!/100)*100</f>
        <v>#REF!</v>
      </c>
      <c r="L67" s="30" t="e">
        <f>(#REF!/100)*100</f>
        <v>#REF!</v>
      </c>
      <c r="M67" s="35" t="e">
        <f t="shared" si="4"/>
        <v>#REF!</v>
      </c>
      <c r="N67" s="33" t="e">
        <f>VLOOKUP(M67,REGISTRATION!$P$22:$Q$32,2)</f>
        <v>#REF!</v>
      </c>
      <c r="O67" s="35" t="e">
        <f t="shared" si="5"/>
        <v>#REF!</v>
      </c>
      <c r="P67" s="33" t="e">
        <f>IF(#REF!="","INC",VLOOKUP(O67,REGISTRATION!$P$22:$Q$32,2))</f>
        <v>#REF!</v>
      </c>
      <c r="Q67" s="36" t="e">
        <f t="shared" si="6"/>
        <v>#REF!</v>
      </c>
      <c r="R67" s="70" t="e">
        <f>#REF!</f>
        <v>#REF!</v>
      </c>
    </row>
    <row r="68" spans="1:18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 t="e">
        <f>(#REF!/100)*100</f>
        <v>#REF!</v>
      </c>
      <c r="K68" s="30" t="e">
        <f>(#REF!/100)*100</f>
        <v>#REF!</v>
      </c>
      <c r="L68" s="30" t="e">
        <f>(#REF!/100)*100</f>
        <v>#REF!</v>
      </c>
      <c r="M68" s="35" t="e">
        <f t="shared" si="4"/>
        <v>#REF!</v>
      </c>
      <c r="N68" s="33" t="e">
        <f>VLOOKUP(M68,REGISTRATION!$P$22:$Q$32,2)</f>
        <v>#REF!</v>
      </c>
      <c r="O68" s="35" t="e">
        <f t="shared" si="5"/>
        <v>#REF!</v>
      </c>
      <c r="P68" s="33" t="e">
        <f>IF(#REF!="","INC",VLOOKUP(O68,REGISTRATION!$P$22:$Q$32,2))</f>
        <v>#REF!</v>
      </c>
      <c r="Q68" s="36" t="e">
        <f t="shared" si="6"/>
        <v>#REF!</v>
      </c>
      <c r="R68" s="70" t="e">
        <f>#REF!</f>
        <v>#REF!</v>
      </c>
    </row>
    <row r="69" spans="1:18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 t="e">
        <f>(#REF!/100)*100</f>
        <v>#REF!</v>
      </c>
      <c r="K69" s="30" t="e">
        <f>(#REF!/100)*100</f>
        <v>#REF!</v>
      </c>
      <c r="L69" s="30" t="e">
        <f>(#REF!/100)*100</f>
        <v>#REF!</v>
      </c>
      <c r="M69" s="35" t="e">
        <f t="shared" si="4"/>
        <v>#REF!</v>
      </c>
      <c r="N69" s="33" t="e">
        <f>VLOOKUP(M69,REGISTRATION!$P$22:$Q$32,2)</f>
        <v>#REF!</v>
      </c>
      <c r="O69" s="35" t="e">
        <f t="shared" si="5"/>
        <v>#REF!</v>
      </c>
      <c r="P69" s="33" t="e">
        <f>IF(#REF!="","INC",VLOOKUP(O69,REGISTRATION!$P$22:$Q$32,2))</f>
        <v>#REF!</v>
      </c>
      <c r="Q69" s="36" t="e">
        <f t="shared" si="6"/>
        <v>#REF!</v>
      </c>
      <c r="R69" s="70" t="e">
        <f>#REF!</f>
        <v>#REF!</v>
      </c>
    </row>
    <row r="70" spans="1:18" hidden="1" x14ac:dyDescent="0.25">
      <c r="A70" s="27">
        <v>16</v>
      </c>
      <c r="B70" s="28" t="str">
        <f>UPPER((CONCATENATE(REGISTRATION!C26,REGISTRATION!D26,REGISTRATION!E26,".")))</f>
        <v>PETINGLAY.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 t="e">
        <f>(#REF!/100)*100</f>
        <v>#REF!</v>
      </c>
      <c r="K70" s="30" t="e">
        <f>(#REF!/100)*100</f>
        <v>#REF!</v>
      </c>
      <c r="L70" s="30" t="e">
        <f>(#REF!/100)*100</f>
        <v>#REF!</v>
      </c>
      <c r="M70" s="30" t="e">
        <f>#REF!</f>
        <v>#REF!</v>
      </c>
      <c r="N70" s="33" t="e">
        <f>VLOOKUP(M70,REGISTRATION!$P$22:$Q$32,2)</f>
        <v>#REF!</v>
      </c>
      <c r="O70" s="35" t="e">
        <f t="shared" ref="O70:O114" si="7">(J70+K70+L70)/3</f>
        <v>#REF!</v>
      </c>
      <c r="P70" s="33" t="e">
        <f>VLOOKUP(O70,REGISTRATION!$P$22:$Q$32,2)</f>
        <v>#REF!</v>
      </c>
      <c r="Q70" s="69"/>
      <c r="R70" s="36" t="e">
        <f t="shared" ref="R70:R114" si="8">IF(P70&gt;3,"FAILED","PASSED")</f>
        <v>#REF!</v>
      </c>
    </row>
    <row r="71" spans="1:18" hidden="1" x14ac:dyDescent="0.25">
      <c r="A71" s="27">
        <v>17</v>
      </c>
      <c r="B71" s="28" t="str">
        <f>UPPER((CONCATENATE(REGISTRATION!C27,REGISTRATION!D27,REGISTRATION!E27,".")))</f>
        <v>ORTEGA.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 t="e">
        <f>(#REF!/100)*100</f>
        <v>#REF!</v>
      </c>
      <c r="K71" s="30" t="e">
        <f>(#REF!/100)*100</f>
        <v>#REF!</v>
      </c>
      <c r="L71" s="30" t="e">
        <f>(#REF!/100)*100</f>
        <v>#REF!</v>
      </c>
      <c r="M71" s="30" t="e">
        <f>#REF!</f>
        <v>#REF!</v>
      </c>
      <c r="N71" s="33" t="e">
        <f>VLOOKUP(M71,REGISTRATION!$P$22:$Q$32,2)</f>
        <v>#REF!</v>
      </c>
      <c r="O71" s="35" t="e">
        <f t="shared" si="7"/>
        <v>#REF!</v>
      </c>
      <c r="P71" s="33" t="e">
        <f>VLOOKUP(O71,REGISTRATION!$P$22:$Q$32,2)</f>
        <v>#REF!</v>
      </c>
      <c r="Q71" s="69"/>
      <c r="R71" s="36" t="e">
        <f t="shared" si="8"/>
        <v>#REF!</v>
      </c>
    </row>
    <row r="72" spans="1:18" hidden="1" x14ac:dyDescent="0.25">
      <c r="A72" s="27">
        <v>18</v>
      </c>
      <c r="B72" s="28" t="str">
        <f>UPPER((CONCATENATE(REGISTRATION!C28,REGISTRATION!D28,REGISTRATION!E28,".")))</f>
        <v>ONG.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 t="e">
        <f>(#REF!/100)*100</f>
        <v>#REF!</v>
      </c>
      <c r="K72" s="30" t="e">
        <f>(#REF!/100)*100</f>
        <v>#REF!</v>
      </c>
      <c r="L72" s="30" t="e">
        <f>(#REF!/100)*100</f>
        <v>#REF!</v>
      </c>
      <c r="M72" s="30" t="e">
        <f>#REF!</f>
        <v>#REF!</v>
      </c>
      <c r="N72" s="33" t="e">
        <f>VLOOKUP(M72,REGISTRATION!$P$22:$Q$32,2)</f>
        <v>#REF!</v>
      </c>
      <c r="O72" s="35" t="e">
        <f t="shared" si="7"/>
        <v>#REF!</v>
      </c>
      <c r="P72" s="33" t="e">
        <f>VLOOKUP(O72,REGISTRATION!$P$22:$Q$32,2)</f>
        <v>#REF!</v>
      </c>
      <c r="Q72" s="69"/>
      <c r="R72" s="36" t="e">
        <f t="shared" si="8"/>
        <v>#REF!</v>
      </c>
    </row>
    <row r="73" spans="1:18" hidden="1" x14ac:dyDescent="0.25">
      <c r="A73" s="27">
        <v>19</v>
      </c>
      <c r="B73" s="28" t="str">
        <f>UPPER((CONCATENATE(REGISTRATION!C29,REGISTRATION!D29,REGISTRATION!E29,".")))</f>
        <v>SANTOS.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 t="e">
        <f>(#REF!/100)*100</f>
        <v>#REF!</v>
      </c>
      <c r="K73" s="30" t="e">
        <f>(#REF!/100)*100</f>
        <v>#REF!</v>
      </c>
      <c r="L73" s="30" t="e">
        <f>(#REF!/100)*100</f>
        <v>#REF!</v>
      </c>
      <c r="M73" s="30" t="e">
        <f>#REF!</f>
        <v>#REF!</v>
      </c>
      <c r="N73" s="33" t="e">
        <f>VLOOKUP(M73,REGISTRATION!$P$22:$Q$32,2)</f>
        <v>#REF!</v>
      </c>
      <c r="O73" s="35" t="e">
        <f t="shared" si="7"/>
        <v>#REF!</v>
      </c>
      <c r="P73" s="33" t="e">
        <f>VLOOKUP(O73,REGISTRATION!$P$22:$Q$32,2)</f>
        <v>#REF!</v>
      </c>
      <c r="Q73" s="69"/>
      <c r="R73" s="36" t="e">
        <f t="shared" si="8"/>
        <v>#REF!</v>
      </c>
    </row>
    <row r="74" spans="1:18" hidden="1" x14ac:dyDescent="0.25">
      <c r="A74" s="27">
        <v>20</v>
      </c>
      <c r="B74" s="28" t="str">
        <f>UPPER((CONCATENATE(REGISTRATION!C30,REGISTRATION!D30,REGISTRATION!E30,".")))</f>
        <v>ATIENZA.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 t="e">
        <f>(#REF!/100)*100</f>
        <v>#REF!</v>
      </c>
      <c r="K74" s="30" t="e">
        <f>(#REF!/100)*100</f>
        <v>#REF!</v>
      </c>
      <c r="L74" s="30" t="e">
        <f>(#REF!/100)*100</f>
        <v>#REF!</v>
      </c>
      <c r="M74" s="30" t="e">
        <f>#REF!</f>
        <v>#REF!</v>
      </c>
      <c r="N74" s="33" t="e">
        <f>VLOOKUP(M74,REGISTRATION!$P$22:$Q$32,2)</f>
        <v>#REF!</v>
      </c>
      <c r="O74" s="35" t="e">
        <f t="shared" si="7"/>
        <v>#REF!</v>
      </c>
      <c r="P74" s="33" t="e">
        <f>VLOOKUP(O74,REGISTRATION!$P$22:$Q$32,2)</f>
        <v>#REF!</v>
      </c>
      <c r="Q74" s="69"/>
      <c r="R74" s="36" t="e">
        <f t="shared" si="8"/>
        <v>#REF!</v>
      </c>
    </row>
    <row r="75" spans="1:18" hidden="1" x14ac:dyDescent="0.25">
      <c r="A75" s="27">
        <v>21</v>
      </c>
      <c r="B75" s="28" t="str">
        <f>UPPER((CONCATENATE(REGISTRATION!C31,REGISTRATION!D31,REGISTRATION!E31,".")))</f>
        <v>ALGARA.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 t="e">
        <f>(#REF!/100)*100</f>
        <v>#REF!</v>
      </c>
      <c r="K75" s="30" t="e">
        <f>(#REF!/100)*100</f>
        <v>#REF!</v>
      </c>
      <c r="L75" s="30" t="e">
        <f>(#REF!/100)*100</f>
        <v>#REF!</v>
      </c>
      <c r="M75" s="30" t="e">
        <f>#REF!</f>
        <v>#REF!</v>
      </c>
      <c r="N75" s="33" t="e">
        <f>VLOOKUP(M75,REGISTRATION!$P$22:$Q$32,2)</f>
        <v>#REF!</v>
      </c>
      <c r="O75" s="35" t="e">
        <f t="shared" si="7"/>
        <v>#REF!</v>
      </c>
      <c r="P75" s="33" t="e">
        <f>VLOOKUP(O75,REGISTRATION!$P$22:$Q$32,2)</f>
        <v>#REF!</v>
      </c>
      <c r="Q75" s="69"/>
      <c r="R75" s="36" t="e">
        <f t="shared" si="8"/>
        <v>#REF!</v>
      </c>
    </row>
    <row r="76" spans="1:18" hidden="1" x14ac:dyDescent="0.25">
      <c r="A76" s="27">
        <v>22</v>
      </c>
      <c r="B76" s="28" t="str">
        <f>UPPER((CONCATENATE(REGISTRATION!C32,REGISTRATION!D32,REGISTRATION!E32,".")))</f>
        <v>MIRASOL.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 t="e">
        <f>(#REF!/100)*100</f>
        <v>#REF!</v>
      </c>
      <c r="K76" s="30" t="e">
        <f>(#REF!/100)*100</f>
        <v>#REF!</v>
      </c>
      <c r="L76" s="30" t="e">
        <f>(#REF!/100)*100</f>
        <v>#REF!</v>
      </c>
      <c r="M76" s="30" t="e">
        <f>#REF!</f>
        <v>#REF!</v>
      </c>
      <c r="N76" s="33" t="e">
        <f>VLOOKUP(M76,REGISTRATION!$P$22:$Q$32,2)</f>
        <v>#REF!</v>
      </c>
      <c r="O76" s="35" t="e">
        <f t="shared" si="7"/>
        <v>#REF!</v>
      </c>
      <c r="P76" s="33" t="e">
        <f>VLOOKUP(O76,REGISTRATION!$P$22:$Q$32,2)</f>
        <v>#REF!</v>
      </c>
      <c r="Q76" s="69"/>
      <c r="R76" s="36" t="e">
        <f t="shared" si="8"/>
        <v>#REF!</v>
      </c>
    </row>
    <row r="77" spans="1:18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 t="e">
        <f>(#REF!/100)*100</f>
        <v>#REF!</v>
      </c>
      <c r="K77" s="30" t="e">
        <f>(#REF!/100)*100</f>
        <v>#REF!</v>
      </c>
      <c r="L77" s="30" t="e">
        <f>(#REF!/100)*100</f>
        <v>#REF!</v>
      </c>
      <c r="M77" s="30" t="e">
        <f>#REF!</f>
        <v>#REF!</v>
      </c>
      <c r="N77" s="33" t="e">
        <f>VLOOKUP(M77,REGISTRATION!$P$22:$Q$32,2)</f>
        <v>#REF!</v>
      </c>
      <c r="O77" s="35" t="e">
        <f t="shared" si="7"/>
        <v>#REF!</v>
      </c>
      <c r="P77" s="33" t="e">
        <f>VLOOKUP(O77,REGISTRATION!$P$22:$Q$32,2)</f>
        <v>#REF!</v>
      </c>
      <c r="Q77" s="69"/>
      <c r="R77" s="36" t="e">
        <f t="shared" si="8"/>
        <v>#REF!</v>
      </c>
    </row>
    <row r="78" spans="1:18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 t="e">
        <f>(#REF!/100)*100</f>
        <v>#REF!</v>
      </c>
      <c r="K78" s="30" t="e">
        <f>(#REF!/100)*100</f>
        <v>#REF!</v>
      </c>
      <c r="L78" s="30" t="e">
        <f>(#REF!/100)*100</f>
        <v>#REF!</v>
      </c>
      <c r="M78" s="30" t="e">
        <f>#REF!</f>
        <v>#REF!</v>
      </c>
      <c r="N78" s="33" t="e">
        <f>VLOOKUP(M78,REGISTRATION!$P$22:$Q$32,2)</f>
        <v>#REF!</v>
      </c>
      <c r="O78" s="35" t="e">
        <f t="shared" si="7"/>
        <v>#REF!</v>
      </c>
      <c r="P78" s="33" t="e">
        <f>VLOOKUP(O78,REGISTRATION!$P$22:$Q$32,2)</f>
        <v>#REF!</v>
      </c>
      <c r="Q78" s="69"/>
      <c r="R78" s="36" t="e">
        <f t="shared" si="8"/>
        <v>#REF!</v>
      </c>
    </row>
    <row r="79" spans="1:18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 t="e">
        <f>(#REF!/100)*100</f>
        <v>#REF!</v>
      </c>
      <c r="K79" s="30" t="e">
        <f>(#REF!/100)*100</f>
        <v>#REF!</v>
      </c>
      <c r="L79" s="30" t="e">
        <f>(#REF!/100)*100</f>
        <v>#REF!</v>
      </c>
      <c r="M79" s="30" t="e">
        <f>#REF!</f>
        <v>#REF!</v>
      </c>
      <c r="N79" s="33" t="e">
        <f>VLOOKUP(M79,REGISTRATION!$P$22:$Q$32,2)</f>
        <v>#REF!</v>
      </c>
      <c r="O79" s="35" t="e">
        <f t="shared" si="7"/>
        <v>#REF!</v>
      </c>
      <c r="P79" s="33" t="e">
        <f>VLOOKUP(O79,REGISTRATION!$P$22:$Q$32,2)</f>
        <v>#REF!</v>
      </c>
      <c r="Q79" s="69"/>
      <c r="R79" s="36" t="e">
        <f t="shared" si="8"/>
        <v>#REF!</v>
      </c>
    </row>
    <row r="80" spans="1:18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 t="e">
        <f>(#REF!/100)*100</f>
        <v>#REF!</v>
      </c>
      <c r="K80" s="30" t="e">
        <f>(#REF!/100)*100</f>
        <v>#REF!</v>
      </c>
      <c r="L80" s="30" t="e">
        <f>(#REF!/100)*100</f>
        <v>#REF!</v>
      </c>
      <c r="M80" s="30" t="e">
        <f>#REF!</f>
        <v>#REF!</v>
      </c>
      <c r="N80" s="33" t="e">
        <f>VLOOKUP(M80,REGISTRATION!$P$22:$Q$32,2)</f>
        <v>#REF!</v>
      </c>
      <c r="O80" s="35" t="e">
        <f t="shared" si="7"/>
        <v>#REF!</v>
      </c>
      <c r="P80" s="33" t="e">
        <f>VLOOKUP(O80,REGISTRATION!$P$22:$Q$32,2)</f>
        <v>#REF!</v>
      </c>
      <c r="Q80" s="69"/>
      <c r="R80" s="36" t="e">
        <f t="shared" si="8"/>
        <v>#REF!</v>
      </c>
    </row>
    <row r="81" spans="1:18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 t="e">
        <f>(#REF!/100)*100</f>
        <v>#REF!</v>
      </c>
      <c r="K81" s="30" t="e">
        <f>(#REF!/100)*100</f>
        <v>#REF!</v>
      </c>
      <c r="L81" s="30" t="e">
        <f>(#REF!/100)*100</f>
        <v>#REF!</v>
      </c>
      <c r="M81" s="30" t="e">
        <f>#REF!</f>
        <v>#REF!</v>
      </c>
      <c r="N81" s="33" t="e">
        <f>VLOOKUP(M81,REGISTRATION!$P$22:$Q$32,2)</f>
        <v>#REF!</v>
      </c>
      <c r="O81" s="35" t="e">
        <f t="shared" si="7"/>
        <v>#REF!</v>
      </c>
      <c r="P81" s="33" t="e">
        <f>VLOOKUP(O81,REGISTRATION!$P$22:$Q$32,2)</f>
        <v>#REF!</v>
      </c>
      <c r="Q81" s="69"/>
      <c r="R81" s="36" t="e">
        <f t="shared" si="8"/>
        <v>#REF!</v>
      </c>
    </row>
    <row r="82" spans="1:18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 t="e">
        <f>(#REF!/100)*100</f>
        <v>#REF!</v>
      </c>
      <c r="K82" s="30" t="e">
        <f>(#REF!/100)*100</f>
        <v>#REF!</v>
      </c>
      <c r="L82" s="30" t="e">
        <f>(#REF!/100)*100</f>
        <v>#REF!</v>
      </c>
      <c r="M82" s="30" t="e">
        <f>#REF!</f>
        <v>#REF!</v>
      </c>
      <c r="N82" s="33" t="e">
        <f>VLOOKUP(M82,REGISTRATION!$P$22:$Q$32,2)</f>
        <v>#REF!</v>
      </c>
      <c r="O82" s="35" t="e">
        <f t="shared" si="7"/>
        <v>#REF!</v>
      </c>
      <c r="P82" s="33" t="e">
        <f>VLOOKUP(O82,REGISTRATION!$P$22:$Q$32,2)</f>
        <v>#REF!</v>
      </c>
      <c r="Q82" s="69"/>
      <c r="R82" s="36" t="e">
        <f t="shared" si="8"/>
        <v>#REF!</v>
      </c>
    </row>
    <row r="83" spans="1:18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 t="e">
        <f>(#REF!/100)*100</f>
        <v>#REF!</v>
      </c>
      <c r="K83" s="30" t="e">
        <f>(#REF!/100)*100</f>
        <v>#REF!</v>
      </c>
      <c r="L83" s="30" t="e">
        <f>(#REF!/100)*100</f>
        <v>#REF!</v>
      </c>
      <c r="M83" s="30" t="e">
        <f>#REF!</f>
        <v>#REF!</v>
      </c>
      <c r="N83" s="33" t="e">
        <f>VLOOKUP(M83,REGISTRATION!$P$22:$Q$32,2)</f>
        <v>#REF!</v>
      </c>
      <c r="O83" s="35" t="e">
        <f t="shared" si="7"/>
        <v>#REF!</v>
      </c>
      <c r="P83" s="33" t="e">
        <f>VLOOKUP(O83,REGISTRATION!$P$22:$Q$32,2)</f>
        <v>#REF!</v>
      </c>
      <c r="Q83" s="69"/>
      <c r="R83" s="36" t="e">
        <f t="shared" si="8"/>
        <v>#REF!</v>
      </c>
    </row>
    <row r="84" spans="1:18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 t="e">
        <f>(#REF!/100)*100</f>
        <v>#REF!</v>
      </c>
      <c r="K84" s="30" t="e">
        <f>(#REF!/100)*100</f>
        <v>#REF!</v>
      </c>
      <c r="L84" s="30" t="e">
        <f>(#REF!/100)*100</f>
        <v>#REF!</v>
      </c>
      <c r="M84" s="30" t="e">
        <f>#REF!</f>
        <v>#REF!</v>
      </c>
      <c r="N84" s="33" t="e">
        <f>VLOOKUP(M84,REGISTRATION!$P$22:$Q$32,2)</f>
        <v>#REF!</v>
      </c>
      <c r="O84" s="35" t="e">
        <f t="shared" si="7"/>
        <v>#REF!</v>
      </c>
      <c r="P84" s="33" t="e">
        <f>VLOOKUP(O84,REGISTRATION!$P$22:$Q$32,2)</f>
        <v>#REF!</v>
      </c>
      <c r="Q84" s="69"/>
      <c r="R84" s="36" t="e">
        <f t="shared" si="8"/>
        <v>#REF!</v>
      </c>
    </row>
    <row r="85" spans="1:18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 t="e">
        <f>(#REF!/100)*100</f>
        <v>#REF!</v>
      </c>
      <c r="K85" s="30" t="e">
        <f>(#REF!/100)*100</f>
        <v>#REF!</v>
      </c>
      <c r="L85" s="30" t="e">
        <f>(#REF!/100)*100</f>
        <v>#REF!</v>
      </c>
      <c r="M85" s="30" t="e">
        <f>#REF!</f>
        <v>#REF!</v>
      </c>
      <c r="N85" s="33" t="e">
        <f>VLOOKUP(M85,REGISTRATION!$P$22:$Q$32,2)</f>
        <v>#REF!</v>
      </c>
      <c r="O85" s="35" t="e">
        <f t="shared" si="7"/>
        <v>#REF!</v>
      </c>
      <c r="P85" s="33" t="e">
        <f>VLOOKUP(O85,REGISTRATION!$P$22:$Q$32,2)</f>
        <v>#REF!</v>
      </c>
      <c r="Q85" s="69"/>
      <c r="R85" s="36" t="e">
        <f t="shared" si="8"/>
        <v>#REF!</v>
      </c>
    </row>
    <row r="86" spans="1:18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 t="e">
        <f>(#REF!/100)*100</f>
        <v>#REF!</v>
      </c>
      <c r="K86" s="30" t="e">
        <f>(#REF!/100)*100</f>
        <v>#REF!</v>
      </c>
      <c r="L86" s="30" t="e">
        <f>(#REF!/100)*100</f>
        <v>#REF!</v>
      </c>
      <c r="M86" s="30" t="e">
        <f>#REF!</f>
        <v>#REF!</v>
      </c>
      <c r="N86" s="33" t="e">
        <f>VLOOKUP(M86,REGISTRATION!$P$22:$Q$32,2)</f>
        <v>#REF!</v>
      </c>
      <c r="O86" s="35" t="e">
        <f t="shared" si="7"/>
        <v>#REF!</v>
      </c>
      <c r="P86" s="33" t="e">
        <f>VLOOKUP(O86,REGISTRATION!$P$22:$Q$32,2)</f>
        <v>#REF!</v>
      </c>
      <c r="Q86" s="69"/>
      <c r="R86" s="36" t="e">
        <f t="shared" si="8"/>
        <v>#REF!</v>
      </c>
    </row>
    <row r="87" spans="1:18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 t="e">
        <f>(#REF!/100)*100</f>
        <v>#REF!</v>
      </c>
      <c r="K87" s="30" t="e">
        <f>(#REF!/100)*100</f>
        <v>#REF!</v>
      </c>
      <c r="L87" s="30" t="e">
        <f>(#REF!/100)*100</f>
        <v>#REF!</v>
      </c>
      <c r="M87" s="30" t="e">
        <f>#REF!</f>
        <v>#REF!</v>
      </c>
      <c r="N87" s="33" t="e">
        <f>VLOOKUP(M87,REGISTRATION!$P$22:$Q$32,2)</f>
        <v>#REF!</v>
      </c>
      <c r="O87" s="35" t="e">
        <f t="shared" si="7"/>
        <v>#REF!</v>
      </c>
      <c r="P87" s="33" t="e">
        <f>VLOOKUP(O87,REGISTRATION!$P$22:$Q$32,2)</f>
        <v>#REF!</v>
      </c>
      <c r="Q87" s="69"/>
      <c r="R87" s="36" t="e">
        <f t="shared" si="8"/>
        <v>#REF!</v>
      </c>
    </row>
    <row r="88" spans="1:18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 t="e">
        <f>(#REF!/100)*100</f>
        <v>#REF!</v>
      </c>
      <c r="K88" s="30" t="e">
        <f>(#REF!/100)*100</f>
        <v>#REF!</v>
      </c>
      <c r="L88" s="30" t="e">
        <f>(#REF!/100)*100</f>
        <v>#REF!</v>
      </c>
      <c r="M88" s="30" t="e">
        <f>#REF!</f>
        <v>#REF!</v>
      </c>
      <c r="N88" s="33" t="e">
        <f>VLOOKUP(M88,REGISTRATION!$P$22:$Q$32,2)</f>
        <v>#REF!</v>
      </c>
      <c r="O88" s="35" t="e">
        <f t="shared" si="7"/>
        <v>#REF!</v>
      </c>
      <c r="P88" s="33" t="e">
        <f>VLOOKUP(O88,REGISTRATION!$P$22:$Q$32,2)</f>
        <v>#REF!</v>
      </c>
      <c r="Q88" s="69"/>
      <c r="R88" s="36" t="e">
        <f t="shared" si="8"/>
        <v>#REF!</v>
      </c>
    </row>
    <row r="89" spans="1:18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 t="e">
        <f>(#REF!/100)*100</f>
        <v>#REF!</v>
      </c>
      <c r="K89" s="30" t="e">
        <f>(#REF!/100)*100</f>
        <v>#REF!</v>
      </c>
      <c r="L89" s="30" t="e">
        <f>(#REF!/100)*100</f>
        <v>#REF!</v>
      </c>
      <c r="M89" s="30" t="e">
        <f>#REF!</f>
        <v>#REF!</v>
      </c>
      <c r="N89" s="33" t="e">
        <f>VLOOKUP(M89,REGISTRATION!$P$22:$Q$32,2)</f>
        <v>#REF!</v>
      </c>
      <c r="O89" s="35" t="e">
        <f t="shared" si="7"/>
        <v>#REF!</v>
      </c>
      <c r="P89" s="33" t="e">
        <f>VLOOKUP(O89,REGISTRATION!$P$22:$Q$32,2)</f>
        <v>#REF!</v>
      </c>
      <c r="Q89" s="69"/>
      <c r="R89" s="36" t="e">
        <f t="shared" si="8"/>
        <v>#REF!</v>
      </c>
    </row>
    <row r="90" spans="1:18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 t="e">
        <f>(#REF!/100)*100</f>
        <v>#REF!</v>
      </c>
      <c r="K90" s="30" t="e">
        <f>(#REF!/100)*100</f>
        <v>#REF!</v>
      </c>
      <c r="L90" s="30" t="e">
        <f>(#REF!/100)*100</f>
        <v>#REF!</v>
      </c>
      <c r="M90" s="30" t="e">
        <f>#REF!</f>
        <v>#REF!</v>
      </c>
      <c r="N90" s="33" t="e">
        <f>VLOOKUP(M90,REGISTRATION!$P$22:$Q$32,2)</f>
        <v>#REF!</v>
      </c>
      <c r="O90" s="35" t="e">
        <f t="shared" si="7"/>
        <v>#REF!</v>
      </c>
      <c r="P90" s="33" t="e">
        <f>VLOOKUP(O90,REGISTRATION!$P$22:$Q$32,2)</f>
        <v>#REF!</v>
      </c>
      <c r="Q90" s="69"/>
      <c r="R90" s="36" t="e">
        <f t="shared" si="8"/>
        <v>#REF!</v>
      </c>
    </row>
    <row r="91" spans="1:18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 t="e">
        <f>(#REF!/100)*100</f>
        <v>#REF!</v>
      </c>
      <c r="K91" s="30" t="e">
        <f>(#REF!/100)*100</f>
        <v>#REF!</v>
      </c>
      <c r="L91" s="30" t="e">
        <f>(#REF!/100)*100</f>
        <v>#REF!</v>
      </c>
      <c r="M91" s="30" t="e">
        <f>#REF!</f>
        <v>#REF!</v>
      </c>
      <c r="N91" s="33" t="e">
        <f>VLOOKUP(M91,REGISTRATION!$P$22:$Q$32,2)</f>
        <v>#REF!</v>
      </c>
      <c r="O91" s="35" t="e">
        <f t="shared" si="7"/>
        <v>#REF!</v>
      </c>
      <c r="P91" s="33" t="e">
        <f>VLOOKUP(O91,REGISTRATION!$P$22:$Q$32,2)</f>
        <v>#REF!</v>
      </c>
      <c r="Q91" s="69"/>
      <c r="R91" s="36" t="e">
        <f t="shared" si="8"/>
        <v>#REF!</v>
      </c>
    </row>
    <row r="92" spans="1:18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 t="e">
        <f>(#REF!/100)*100</f>
        <v>#REF!</v>
      </c>
      <c r="K92" s="30" t="e">
        <f>(#REF!/100)*100</f>
        <v>#REF!</v>
      </c>
      <c r="L92" s="30" t="e">
        <f>(#REF!/100)*100</f>
        <v>#REF!</v>
      </c>
      <c r="M92" s="30" t="e">
        <f>#REF!</f>
        <v>#REF!</v>
      </c>
      <c r="N92" s="33" t="e">
        <f>VLOOKUP(M92,REGISTRATION!$P$22:$Q$32,2)</f>
        <v>#REF!</v>
      </c>
      <c r="O92" s="35" t="e">
        <f t="shared" si="7"/>
        <v>#REF!</v>
      </c>
      <c r="P92" s="33" t="e">
        <f>VLOOKUP(O92,REGISTRATION!$P$22:$Q$32,2)</f>
        <v>#REF!</v>
      </c>
      <c r="Q92" s="69"/>
      <c r="R92" s="36" t="e">
        <f t="shared" si="8"/>
        <v>#REF!</v>
      </c>
    </row>
    <row r="93" spans="1:18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 t="e">
        <f>(#REF!/100)*100</f>
        <v>#REF!</v>
      </c>
      <c r="K93" s="30" t="e">
        <f>(#REF!/100)*100</f>
        <v>#REF!</v>
      </c>
      <c r="L93" s="30" t="e">
        <f>(#REF!/100)*100</f>
        <v>#REF!</v>
      </c>
      <c r="M93" s="30" t="e">
        <f>#REF!</f>
        <v>#REF!</v>
      </c>
      <c r="N93" s="33" t="e">
        <f>VLOOKUP(M93,REGISTRATION!$P$22:$Q$32,2)</f>
        <v>#REF!</v>
      </c>
      <c r="O93" s="35" t="e">
        <f t="shared" si="7"/>
        <v>#REF!</v>
      </c>
      <c r="P93" s="33" t="e">
        <f>VLOOKUP(O93,REGISTRATION!$P$22:$Q$32,2)</f>
        <v>#REF!</v>
      </c>
      <c r="Q93" s="69"/>
      <c r="R93" s="36" t="e">
        <f t="shared" si="8"/>
        <v>#REF!</v>
      </c>
    </row>
    <row r="94" spans="1:18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 t="e">
        <f>(#REF!/100)*100</f>
        <v>#REF!</v>
      </c>
      <c r="K94" s="30" t="e">
        <f>(#REF!/100)*100</f>
        <v>#REF!</v>
      </c>
      <c r="L94" s="30" t="e">
        <f>(#REF!/100)*100</f>
        <v>#REF!</v>
      </c>
      <c r="M94" s="30" t="e">
        <f>#REF!</f>
        <v>#REF!</v>
      </c>
      <c r="N94" s="33" t="e">
        <f>VLOOKUP(M94,REGISTRATION!$P$22:$Q$32,2)</f>
        <v>#REF!</v>
      </c>
      <c r="O94" s="35" t="e">
        <f t="shared" si="7"/>
        <v>#REF!</v>
      </c>
      <c r="P94" s="33" t="e">
        <f>VLOOKUP(O94,REGISTRATION!$P$22:$Q$32,2)</f>
        <v>#REF!</v>
      </c>
      <c r="Q94" s="69"/>
      <c r="R94" s="36" t="e">
        <f t="shared" si="8"/>
        <v>#REF!</v>
      </c>
    </row>
    <row r="95" spans="1:18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 t="e">
        <f>(#REF!/100)*100</f>
        <v>#REF!</v>
      </c>
      <c r="K95" s="30" t="e">
        <f>(#REF!/100)*100</f>
        <v>#REF!</v>
      </c>
      <c r="L95" s="30" t="e">
        <f>(#REF!/100)*100</f>
        <v>#REF!</v>
      </c>
      <c r="M95" s="30" t="e">
        <f>#REF!</f>
        <v>#REF!</v>
      </c>
      <c r="N95" s="33" t="e">
        <f>VLOOKUP(M95,REGISTRATION!$P$22:$Q$32,2)</f>
        <v>#REF!</v>
      </c>
      <c r="O95" s="35" t="e">
        <f t="shared" si="7"/>
        <v>#REF!</v>
      </c>
      <c r="P95" s="33" t="e">
        <f>VLOOKUP(O95,REGISTRATION!$P$22:$Q$32,2)</f>
        <v>#REF!</v>
      </c>
      <c r="Q95" s="69"/>
      <c r="R95" s="36" t="e">
        <f t="shared" si="8"/>
        <v>#REF!</v>
      </c>
    </row>
    <row r="96" spans="1:18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 t="e">
        <f>(#REF!/100)*100</f>
        <v>#REF!</v>
      </c>
      <c r="K96" s="30" t="e">
        <f>(#REF!/100)*100</f>
        <v>#REF!</v>
      </c>
      <c r="L96" s="30" t="e">
        <f>(#REF!/100)*100</f>
        <v>#REF!</v>
      </c>
      <c r="M96" s="30" t="e">
        <f>#REF!</f>
        <v>#REF!</v>
      </c>
      <c r="N96" s="33" t="e">
        <f>VLOOKUP(M96,REGISTRATION!$P$22:$Q$32,2)</f>
        <v>#REF!</v>
      </c>
      <c r="O96" s="35" t="e">
        <f t="shared" si="7"/>
        <v>#REF!</v>
      </c>
      <c r="P96" s="33" t="e">
        <f>VLOOKUP(O96,REGISTRATION!$P$22:$Q$32,2)</f>
        <v>#REF!</v>
      </c>
      <c r="Q96" s="69"/>
      <c r="R96" s="36" t="e">
        <f t="shared" si="8"/>
        <v>#REF!</v>
      </c>
    </row>
    <row r="97" spans="1:18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 t="e">
        <f>(#REF!/100)*100</f>
        <v>#REF!</v>
      </c>
      <c r="K97" s="30" t="e">
        <f>(#REF!/100)*100</f>
        <v>#REF!</v>
      </c>
      <c r="L97" s="30" t="e">
        <f>(#REF!/100)*100</f>
        <v>#REF!</v>
      </c>
      <c r="M97" s="30" t="e">
        <f>#REF!</f>
        <v>#REF!</v>
      </c>
      <c r="N97" s="33" t="e">
        <f>VLOOKUP(M97,REGISTRATION!$P$22:$Q$32,2)</f>
        <v>#REF!</v>
      </c>
      <c r="O97" s="35" t="e">
        <f t="shared" si="7"/>
        <v>#REF!</v>
      </c>
      <c r="P97" s="33" t="e">
        <f>VLOOKUP(O97,REGISTRATION!$P$22:$Q$32,2)</f>
        <v>#REF!</v>
      </c>
      <c r="Q97" s="69"/>
      <c r="R97" s="36" t="e">
        <f t="shared" si="8"/>
        <v>#REF!</v>
      </c>
    </row>
    <row r="98" spans="1:18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 t="e">
        <f>(#REF!/100)*100</f>
        <v>#REF!</v>
      </c>
      <c r="K98" s="30" t="e">
        <f>(#REF!/100)*100</f>
        <v>#REF!</v>
      </c>
      <c r="L98" s="30" t="e">
        <f>(#REF!/100)*100</f>
        <v>#REF!</v>
      </c>
      <c r="M98" s="30" t="e">
        <f>#REF!</f>
        <v>#REF!</v>
      </c>
      <c r="N98" s="33" t="e">
        <f>VLOOKUP(M98,REGISTRATION!$P$22:$Q$32,2)</f>
        <v>#REF!</v>
      </c>
      <c r="O98" s="35" t="e">
        <f t="shared" si="7"/>
        <v>#REF!</v>
      </c>
      <c r="P98" s="33" t="e">
        <f>VLOOKUP(O98,REGISTRATION!$P$22:$Q$32,2)</f>
        <v>#REF!</v>
      </c>
      <c r="Q98" s="69"/>
      <c r="R98" s="36" t="e">
        <f t="shared" si="8"/>
        <v>#REF!</v>
      </c>
    </row>
    <row r="99" spans="1:18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 t="e">
        <f>(#REF!/100)*100</f>
        <v>#REF!</v>
      </c>
      <c r="K99" s="30" t="e">
        <f>(#REF!/100)*100</f>
        <v>#REF!</v>
      </c>
      <c r="L99" s="30" t="e">
        <f>(#REF!/100)*100</f>
        <v>#REF!</v>
      </c>
      <c r="M99" s="30" t="e">
        <f>#REF!</f>
        <v>#REF!</v>
      </c>
      <c r="N99" s="33" t="e">
        <f>VLOOKUP(M99,REGISTRATION!$P$22:$Q$32,2)</f>
        <v>#REF!</v>
      </c>
      <c r="O99" s="35" t="e">
        <f t="shared" si="7"/>
        <v>#REF!</v>
      </c>
      <c r="P99" s="33" t="e">
        <f>VLOOKUP(O99,REGISTRATION!$P$22:$Q$32,2)</f>
        <v>#REF!</v>
      </c>
      <c r="Q99" s="69"/>
      <c r="R99" s="36" t="e">
        <f t="shared" si="8"/>
        <v>#REF!</v>
      </c>
    </row>
    <row r="100" spans="1:18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 t="e">
        <f>(#REF!/100)*100</f>
        <v>#REF!</v>
      </c>
      <c r="K100" s="30" t="e">
        <f>(#REF!/100)*100</f>
        <v>#REF!</v>
      </c>
      <c r="L100" s="30" t="e">
        <f>(#REF!/100)*100</f>
        <v>#REF!</v>
      </c>
      <c r="M100" s="30" t="e">
        <f>#REF!</f>
        <v>#REF!</v>
      </c>
      <c r="N100" s="33" t="e">
        <f>VLOOKUP(M100,REGISTRATION!$P$22:$Q$32,2)</f>
        <v>#REF!</v>
      </c>
      <c r="O100" s="35" t="e">
        <f t="shared" si="7"/>
        <v>#REF!</v>
      </c>
      <c r="P100" s="33" t="e">
        <f>VLOOKUP(O100,REGISTRATION!$P$22:$Q$32,2)</f>
        <v>#REF!</v>
      </c>
      <c r="Q100" s="69"/>
      <c r="R100" s="36" t="e">
        <f t="shared" si="8"/>
        <v>#REF!</v>
      </c>
    </row>
    <row r="101" spans="1:18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 t="e">
        <f>(#REF!/100)*100</f>
        <v>#REF!</v>
      </c>
      <c r="K101" s="30" t="e">
        <f>(#REF!/100)*100</f>
        <v>#REF!</v>
      </c>
      <c r="L101" s="30" t="e">
        <f>(#REF!/100)*100</f>
        <v>#REF!</v>
      </c>
      <c r="M101" s="30" t="e">
        <f>#REF!</f>
        <v>#REF!</v>
      </c>
      <c r="N101" s="33" t="e">
        <f>VLOOKUP(M101,REGISTRATION!$P$22:$Q$32,2)</f>
        <v>#REF!</v>
      </c>
      <c r="O101" s="35" t="e">
        <f t="shared" si="7"/>
        <v>#REF!</v>
      </c>
      <c r="P101" s="33" t="e">
        <f>VLOOKUP(O101,REGISTRATION!$P$22:$Q$32,2)</f>
        <v>#REF!</v>
      </c>
      <c r="Q101" s="69"/>
      <c r="R101" s="36" t="e">
        <f t="shared" si="8"/>
        <v>#REF!</v>
      </c>
    </row>
    <row r="102" spans="1:18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 t="e">
        <f>(#REF!/100)*100</f>
        <v>#REF!</v>
      </c>
      <c r="K102" s="30" t="e">
        <f>(#REF!/100)*100</f>
        <v>#REF!</v>
      </c>
      <c r="L102" s="30" t="e">
        <f>(#REF!/100)*100</f>
        <v>#REF!</v>
      </c>
      <c r="M102" s="30" t="e">
        <f>#REF!</f>
        <v>#REF!</v>
      </c>
      <c r="N102" s="33" t="e">
        <f>VLOOKUP(M102,REGISTRATION!$P$22:$Q$32,2)</f>
        <v>#REF!</v>
      </c>
      <c r="O102" s="35" t="e">
        <f t="shared" si="7"/>
        <v>#REF!</v>
      </c>
      <c r="P102" s="33" t="e">
        <f>VLOOKUP(O102,REGISTRATION!$P$22:$Q$32,2)</f>
        <v>#REF!</v>
      </c>
      <c r="Q102" s="69"/>
      <c r="R102" s="36" t="e">
        <f t="shared" si="8"/>
        <v>#REF!</v>
      </c>
    </row>
    <row r="103" spans="1:18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 t="e">
        <f>(#REF!/100)*100</f>
        <v>#REF!</v>
      </c>
      <c r="K103" s="30" t="e">
        <f>(#REF!/100)*100</f>
        <v>#REF!</v>
      </c>
      <c r="L103" s="30" t="e">
        <f>(#REF!/100)*100</f>
        <v>#REF!</v>
      </c>
      <c r="M103" s="30" t="e">
        <f>#REF!</f>
        <v>#REF!</v>
      </c>
      <c r="N103" s="33" t="e">
        <f>VLOOKUP(M103,REGISTRATION!$P$22:$Q$32,2)</f>
        <v>#REF!</v>
      </c>
      <c r="O103" s="35" t="e">
        <f t="shared" si="7"/>
        <v>#REF!</v>
      </c>
      <c r="P103" s="33" t="e">
        <f>VLOOKUP(O103,REGISTRATION!$P$22:$Q$32,2)</f>
        <v>#REF!</v>
      </c>
      <c r="Q103" s="69"/>
      <c r="R103" s="36" t="e">
        <f t="shared" si="8"/>
        <v>#REF!</v>
      </c>
    </row>
    <row r="104" spans="1:18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 t="e">
        <f>(#REF!/100)*100</f>
        <v>#REF!</v>
      </c>
      <c r="K104" s="30" t="e">
        <f>(#REF!/100)*100</f>
        <v>#REF!</v>
      </c>
      <c r="L104" s="30" t="e">
        <f>(#REF!/100)*100</f>
        <v>#REF!</v>
      </c>
      <c r="M104" s="30" t="e">
        <f>#REF!</f>
        <v>#REF!</v>
      </c>
      <c r="N104" s="33" t="e">
        <f>VLOOKUP(M104,REGISTRATION!$P$22:$Q$32,2)</f>
        <v>#REF!</v>
      </c>
      <c r="O104" s="35" t="e">
        <f t="shared" si="7"/>
        <v>#REF!</v>
      </c>
      <c r="P104" s="33" t="e">
        <f>VLOOKUP(O104,REGISTRATION!$P$22:$Q$32,2)</f>
        <v>#REF!</v>
      </c>
      <c r="Q104" s="69"/>
      <c r="R104" s="36" t="e">
        <f>IF(P104&gt;3,"FAILED","PASSED")</f>
        <v>#REF!</v>
      </c>
    </row>
    <row r="105" spans="1:18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 t="e">
        <f>(#REF!/100)*100</f>
        <v>#REF!</v>
      </c>
      <c r="K105" s="30" t="e">
        <f>(#REF!/100)*100</f>
        <v>#REF!</v>
      </c>
      <c r="L105" s="30" t="e">
        <f>(#REF!/100)*100</f>
        <v>#REF!</v>
      </c>
      <c r="M105" s="30" t="e">
        <f>#REF!</f>
        <v>#REF!</v>
      </c>
      <c r="N105" s="33" t="e">
        <f>VLOOKUP(M105,REGISTRATION!$P$22:$Q$32,2)</f>
        <v>#REF!</v>
      </c>
      <c r="O105" s="35" t="e">
        <f t="shared" si="7"/>
        <v>#REF!</v>
      </c>
      <c r="P105" s="33" t="e">
        <f>VLOOKUP(O105,REGISTRATION!$P$22:$Q$32,2)</f>
        <v>#REF!</v>
      </c>
      <c r="Q105" s="69"/>
      <c r="R105" s="36" t="e">
        <f t="shared" si="8"/>
        <v>#REF!</v>
      </c>
    </row>
    <row r="106" spans="1:18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 t="e">
        <f>(#REF!/100)*100</f>
        <v>#REF!</v>
      </c>
      <c r="K106" s="30" t="e">
        <f>(#REF!/100)*100</f>
        <v>#REF!</v>
      </c>
      <c r="L106" s="30" t="e">
        <f>(#REF!/100)*100</f>
        <v>#REF!</v>
      </c>
      <c r="M106" s="30" t="e">
        <f>#REF!</f>
        <v>#REF!</v>
      </c>
      <c r="N106" s="33" t="e">
        <f>VLOOKUP(M106,REGISTRATION!$P$22:$Q$32,2)</f>
        <v>#REF!</v>
      </c>
      <c r="O106" s="35" t="e">
        <f t="shared" si="7"/>
        <v>#REF!</v>
      </c>
      <c r="P106" s="33" t="e">
        <f>VLOOKUP(O106,REGISTRATION!$P$22:$Q$32,2)</f>
        <v>#REF!</v>
      </c>
      <c r="Q106" s="69"/>
      <c r="R106" s="36" t="e">
        <f t="shared" si="8"/>
        <v>#REF!</v>
      </c>
    </row>
    <row r="107" spans="1:18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 t="e">
        <f>(#REF!/100)*100</f>
        <v>#REF!</v>
      </c>
      <c r="K107" s="30" t="e">
        <f>(#REF!/100)*100</f>
        <v>#REF!</v>
      </c>
      <c r="L107" s="30" t="e">
        <f>(#REF!/100)*100</f>
        <v>#REF!</v>
      </c>
      <c r="M107" s="30" t="e">
        <f>#REF!</f>
        <v>#REF!</v>
      </c>
      <c r="N107" s="33" t="e">
        <f>VLOOKUP(M107,REGISTRATION!$P$22:$Q$32,2)</f>
        <v>#REF!</v>
      </c>
      <c r="O107" s="35" t="e">
        <f t="shared" si="7"/>
        <v>#REF!</v>
      </c>
      <c r="P107" s="33" t="e">
        <f>VLOOKUP(O107,REGISTRATION!$P$22:$Q$32,2)</f>
        <v>#REF!</v>
      </c>
      <c r="Q107" s="69"/>
      <c r="R107" s="36" t="e">
        <f t="shared" si="8"/>
        <v>#REF!</v>
      </c>
    </row>
    <row r="108" spans="1:18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 t="e">
        <f>(#REF!/100)*100</f>
        <v>#REF!</v>
      </c>
      <c r="K108" s="30" t="e">
        <f>(#REF!/100)*100</f>
        <v>#REF!</v>
      </c>
      <c r="L108" s="30" t="e">
        <f>(#REF!/100)*100</f>
        <v>#REF!</v>
      </c>
      <c r="M108" s="30" t="e">
        <f>#REF!</f>
        <v>#REF!</v>
      </c>
      <c r="N108" s="33" t="e">
        <f>VLOOKUP(M108,REGISTRATION!$P$22:$Q$32,2)</f>
        <v>#REF!</v>
      </c>
      <c r="O108" s="35" t="e">
        <f t="shared" si="7"/>
        <v>#REF!</v>
      </c>
      <c r="P108" s="33" t="e">
        <f>VLOOKUP(O108,REGISTRATION!$P$22:$Q$32,2)</f>
        <v>#REF!</v>
      </c>
      <c r="Q108" s="69"/>
      <c r="R108" s="36" t="e">
        <f t="shared" si="8"/>
        <v>#REF!</v>
      </c>
    </row>
    <row r="109" spans="1:18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 t="e">
        <f>(#REF!/100)*100</f>
        <v>#REF!</v>
      </c>
      <c r="K109" s="30" t="e">
        <f>(#REF!/100)*100</f>
        <v>#REF!</v>
      </c>
      <c r="L109" s="30" t="e">
        <f>(#REF!/100)*100</f>
        <v>#REF!</v>
      </c>
      <c r="M109" s="30" t="e">
        <f>#REF!</f>
        <v>#REF!</v>
      </c>
      <c r="N109" s="33" t="e">
        <f>VLOOKUP(M109,REGISTRATION!$P$22:$Q$32,2)</f>
        <v>#REF!</v>
      </c>
      <c r="O109" s="35" t="e">
        <f t="shared" si="7"/>
        <v>#REF!</v>
      </c>
      <c r="P109" s="33" t="e">
        <f>VLOOKUP(O109,REGISTRATION!$P$22:$Q$32,2)</f>
        <v>#REF!</v>
      </c>
      <c r="Q109" s="69"/>
      <c r="R109" s="36" t="e">
        <f t="shared" si="8"/>
        <v>#REF!</v>
      </c>
    </row>
    <row r="110" spans="1:18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 t="e">
        <f>(#REF!/100)*100</f>
        <v>#REF!</v>
      </c>
      <c r="K110" s="30" t="e">
        <f>(#REF!/100)*100</f>
        <v>#REF!</v>
      </c>
      <c r="L110" s="30" t="e">
        <f>(#REF!/100)*100</f>
        <v>#REF!</v>
      </c>
      <c r="M110" s="30" t="e">
        <f>#REF!</f>
        <v>#REF!</v>
      </c>
      <c r="N110" s="33" t="e">
        <f>VLOOKUP(M110,REGISTRATION!$P$22:$Q$32,2)</f>
        <v>#REF!</v>
      </c>
      <c r="O110" s="35" t="e">
        <f t="shared" si="7"/>
        <v>#REF!</v>
      </c>
      <c r="P110" s="33" t="e">
        <f>VLOOKUP(O110,REGISTRATION!$P$22:$Q$32,2)</f>
        <v>#REF!</v>
      </c>
      <c r="Q110" s="69"/>
      <c r="R110" s="36" t="e">
        <f t="shared" si="8"/>
        <v>#REF!</v>
      </c>
    </row>
    <row r="111" spans="1:18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 t="e">
        <f>(#REF!/100)*100</f>
        <v>#REF!</v>
      </c>
      <c r="K111" s="30" t="e">
        <f>(#REF!/100)*100</f>
        <v>#REF!</v>
      </c>
      <c r="L111" s="30" t="e">
        <f>(#REF!/100)*100</f>
        <v>#REF!</v>
      </c>
      <c r="M111" s="30" t="e">
        <f>#REF!</f>
        <v>#REF!</v>
      </c>
      <c r="N111" s="33" t="e">
        <f>VLOOKUP(M111,REGISTRATION!$P$22:$Q$32,2)</f>
        <v>#REF!</v>
      </c>
      <c r="O111" s="35" t="e">
        <f t="shared" si="7"/>
        <v>#REF!</v>
      </c>
      <c r="P111" s="33" t="e">
        <f>VLOOKUP(O111,REGISTRATION!$P$22:$Q$32,2)</f>
        <v>#REF!</v>
      </c>
      <c r="Q111" s="69"/>
      <c r="R111" s="36" t="e">
        <f t="shared" si="8"/>
        <v>#REF!</v>
      </c>
    </row>
    <row r="112" spans="1:18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 t="e">
        <f>(#REF!/100)*100</f>
        <v>#REF!</v>
      </c>
      <c r="K112" s="30" t="e">
        <f>(#REF!/100)*100</f>
        <v>#REF!</v>
      </c>
      <c r="L112" s="30" t="e">
        <f>(#REF!/100)*100</f>
        <v>#REF!</v>
      </c>
      <c r="M112" s="30" t="e">
        <f>#REF!</f>
        <v>#REF!</v>
      </c>
      <c r="N112" s="33" t="e">
        <f>VLOOKUP(M112,REGISTRATION!$P$22:$Q$32,2)</f>
        <v>#REF!</v>
      </c>
      <c r="O112" s="35" t="e">
        <f t="shared" si="7"/>
        <v>#REF!</v>
      </c>
      <c r="P112" s="33" t="e">
        <f>VLOOKUP(O112,REGISTRATION!$P$22:$Q$32,2)</f>
        <v>#REF!</v>
      </c>
      <c r="Q112" s="69"/>
      <c r="R112" s="36" t="e">
        <f t="shared" si="8"/>
        <v>#REF!</v>
      </c>
    </row>
    <row r="113" spans="1:18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 t="e">
        <f>(#REF!/100)*100</f>
        <v>#REF!</v>
      </c>
      <c r="K113" s="30" t="e">
        <f>(#REF!/100)*100</f>
        <v>#REF!</v>
      </c>
      <c r="L113" s="30" t="e">
        <f>(#REF!/100)*100</f>
        <v>#REF!</v>
      </c>
      <c r="M113" s="30" t="e">
        <f>#REF!</f>
        <v>#REF!</v>
      </c>
      <c r="N113" s="33" t="e">
        <f>VLOOKUP(M113,REGISTRATION!$P$22:$Q$32,2)</f>
        <v>#REF!</v>
      </c>
      <c r="O113" s="35" t="e">
        <f t="shared" si="7"/>
        <v>#REF!</v>
      </c>
      <c r="P113" s="33" t="e">
        <f>VLOOKUP(O113,REGISTRATION!$P$22:$Q$32,2)</f>
        <v>#REF!</v>
      </c>
      <c r="Q113" s="69"/>
      <c r="R113" s="36" t="e">
        <f t="shared" si="8"/>
        <v>#REF!</v>
      </c>
    </row>
    <row r="114" spans="1:18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 t="e">
        <f>(#REF!/100)*100</f>
        <v>#REF!</v>
      </c>
      <c r="K114" s="30" t="e">
        <f>(#REF!/100)*100</f>
        <v>#REF!</v>
      </c>
      <c r="L114" s="30" t="e">
        <f>(#REF!/100)*100</f>
        <v>#REF!</v>
      </c>
      <c r="M114" s="30" t="e">
        <f>#REF!</f>
        <v>#REF!</v>
      </c>
      <c r="N114" s="33" t="e">
        <f>VLOOKUP(M114,REGISTRATION!$P$22:$Q$32,2)</f>
        <v>#REF!</v>
      </c>
      <c r="O114" s="35" t="e">
        <f t="shared" si="7"/>
        <v>#REF!</v>
      </c>
      <c r="P114" s="33" t="e">
        <f>VLOOKUP(O114,REGISTRATION!$P$22:$Q$32,2)</f>
        <v>#REF!</v>
      </c>
      <c r="Q114" s="69"/>
      <c r="R114" s="36" t="e">
        <f t="shared" si="8"/>
        <v>#REF!</v>
      </c>
    </row>
    <row r="115" spans="1:18" hidden="1" x14ac:dyDescent="0.25"/>
  </sheetData>
  <mergeCells count="9">
    <mergeCell ref="A2:R3"/>
    <mergeCell ref="A5:A7"/>
    <mergeCell ref="C5:I5"/>
    <mergeCell ref="J5:N5"/>
    <mergeCell ref="O5:P6"/>
    <mergeCell ref="R5:R7"/>
    <mergeCell ref="B6:B7"/>
    <mergeCell ref="H6:I6"/>
    <mergeCell ref="M6:N6"/>
  </mergeCells>
  <conditionalFormatting sqref="Q8:Q69 R8:R114">
    <cfRule type="cellIs" dxfId="1" priority="2" operator="equal">
      <formula>"FAILED"</formula>
    </cfRule>
  </conditionalFormatting>
  <printOptions horizontalCentered="1"/>
  <pageMargins left="0.7" right="0.7" top="0.75" bottom="0.75" header="0.3" footer="0.3"/>
  <pageSetup paperSize="10000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theme="1"/>
    <pageSetUpPr fitToPage="1"/>
  </sheetPr>
  <dimension ref="A1:G79"/>
  <sheetViews>
    <sheetView topLeftCell="A6" workbookViewId="0">
      <selection activeCell="C14" sqref="C14:E14"/>
    </sheetView>
  </sheetViews>
  <sheetFormatPr defaultRowHeight="15" x14ac:dyDescent="0.2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 x14ac:dyDescent="0.25">
      <c r="A1" s="37"/>
      <c r="B1" s="37"/>
      <c r="C1" s="37"/>
      <c r="D1" s="37"/>
      <c r="E1" s="37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151"/>
      <c r="B3" s="151"/>
      <c r="C3" s="151"/>
      <c r="D3" s="151"/>
      <c r="E3" s="151"/>
      <c r="F3" s="151"/>
    </row>
    <row r="4" spans="1:6" x14ac:dyDescent="0.25">
      <c r="A4" s="154" t="s">
        <v>46</v>
      </c>
      <c r="B4" s="154"/>
      <c r="C4" s="154"/>
      <c r="D4" s="154"/>
      <c r="E4" s="154"/>
      <c r="F4" s="154"/>
    </row>
    <row r="5" spans="1:6" ht="18" x14ac:dyDescent="0.25">
      <c r="A5" s="155" t="s">
        <v>47</v>
      </c>
      <c r="B5" s="155"/>
      <c r="C5" s="155"/>
      <c r="D5" s="155"/>
      <c r="E5" s="155"/>
      <c r="F5" s="155"/>
    </row>
    <row r="6" spans="1:6" x14ac:dyDescent="0.25">
      <c r="A6" s="154" t="s">
        <v>48</v>
      </c>
      <c r="B6" s="154"/>
      <c r="C6" s="154"/>
      <c r="D6" s="154"/>
      <c r="E6" s="154"/>
      <c r="F6" s="154"/>
    </row>
    <row r="7" spans="1:6" x14ac:dyDescent="0.25">
      <c r="A7" s="156" t="s">
        <v>49</v>
      </c>
      <c r="B7" s="156"/>
      <c r="C7" s="156"/>
      <c r="D7" s="156"/>
      <c r="E7" s="156"/>
      <c r="F7" s="156"/>
    </row>
    <row r="8" spans="1:6" x14ac:dyDescent="0.25">
      <c r="A8" s="150"/>
      <c r="B8" s="150"/>
      <c r="C8" s="150"/>
      <c r="D8" s="150"/>
      <c r="E8" s="150"/>
      <c r="F8" s="150"/>
    </row>
    <row r="9" spans="1:6" x14ac:dyDescent="0.25">
      <c r="A9" s="151"/>
      <c r="B9" s="151"/>
      <c r="C9" s="151"/>
      <c r="D9" s="151"/>
      <c r="E9" s="151"/>
      <c r="F9" s="151"/>
    </row>
    <row r="10" spans="1:6" ht="18" x14ac:dyDescent="0.25">
      <c r="A10" s="152"/>
      <c r="B10" s="152"/>
      <c r="C10" s="152"/>
      <c r="D10" s="152"/>
      <c r="E10" s="152"/>
      <c r="F10" s="152"/>
    </row>
    <row r="11" spans="1:6" ht="22.5" x14ac:dyDescent="0.25">
      <c r="A11" s="153" t="s">
        <v>50</v>
      </c>
      <c r="B11" s="153"/>
      <c r="C11" s="153"/>
      <c r="D11" s="153"/>
      <c r="E11" s="153"/>
      <c r="F11" s="153"/>
    </row>
    <row r="12" spans="1:6" x14ac:dyDescent="0.25">
      <c r="A12" s="150"/>
      <c r="B12" s="150"/>
      <c r="C12" s="150"/>
      <c r="D12" s="150"/>
      <c r="E12" s="150"/>
      <c r="F12" s="150"/>
    </row>
    <row r="13" spans="1:6" x14ac:dyDescent="0.25">
      <c r="A13" s="37"/>
      <c r="B13" s="38" t="s">
        <v>51</v>
      </c>
      <c r="C13" s="149" t="str">
        <f>REGISTRATION!C7</f>
        <v>ITEC200A</v>
      </c>
      <c r="D13" s="149"/>
      <c r="E13" s="149"/>
      <c r="F13" s="39"/>
    </row>
    <row r="14" spans="1:6" x14ac:dyDescent="0.25">
      <c r="A14" s="37"/>
      <c r="B14" s="38" t="s">
        <v>52</v>
      </c>
      <c r="C14" s="191" t="str">
        <f>REGISTRATION!C6</f>
        <v>UNDERGRADUATE THESIS PART 1</v>
      </c>
      <c r="D14" s="191"/>
      <c r="E14" s="191"/>
      <c r="F14" s="39"/>
    </row>
    <row r="15" spans="1:6" x14ac:dyDescent="0.25">
      <c r="A15" s="37"/>
      <c r="B15" s="39" t="s">
        <v>53</v>
      </c>
      <c r="C15" s="158" t="str">
        <f>REGISTRATION!A4</f>
        <v>THIRD YEAR</v>
      </c>
      <c r="D15" s="158"/>
      <c r="E15" s="158"/>
      <c r="F15" s="40"/>
    </row>
    <row r="16" spans="1:6" x14ac:dyDescent="0.25">
      <c r="A16" s="37"/>
      <c r="B16" s="39" t="s">
        <v>9</v>
      </c>
      <c r="C16" s="158" t="str">
        <f>UPPER(CONCATENATE(REGISTRATION!C8," ",REGISTRATION!D8))</f>
        <v>BSIT 3</v>
      </c>
      <c r="D16" s="158"/>
      <c r="E16" s="158"/>
      <c r="F16" s="40"/>
    </row>
    <row r="17" spans="1:6" x14ac:dyDescent="0.25">
      <c r="A17" s="37"/>
      <c r="B17" s="39" t="s">
        <v>54</v>
      </c>
      <c r="C17" s="158" t="str">
        <f>UPPER(CONCATENATE(REGISTRATION!P13," ","SEMESTER"," ","A.Y."," ",REGISTRATION!P12))</f>
        <v>SECOND SEMESTER A.Y. 2017-2018</v>
      </c>
      <c r="D17" s="158"/>
      <c r="E17" s="158"/>
      <c r="F17" s="40"/>
    </row>
    <row r="18" spans="1:6" ht="15.75" thickBot="1" x14ac:dyDescent="0.3">
      <c r="A18" s="37"/>
      <c r="B18" s="37"/>
      <c r="C18" s="37"/>
      <c r="D18" s="37"/>
      <c r="E18" s="37"/>
      <c r="F18" s="37"/>
    </row>
    <row r="19" spans="1:6" x14ac:dyDescent="0.25">
      <c r="A19" s="159" t="s">
        <v>13</v>
      </c>
      <c r="B19" s="162" t="s">
        <v>38</v>
      </c>
      <c r="C19" s="159" t="s">
        <v>30</v>
      </c>
      <c r="D19" s="159" t="s">
        <v>55</v>
      </c>
      <c r="E19" s="164" t="s">
        <v>56</v>
      </c>
      <c r="F19" s="159" t="s">
        <v>40</v>
      </c>
    </row>
    <row r="20" spans="1:6" x14ac:dyDescent="0.25">
      <c r="A20" s="160"/>
      <c r="B20" s="163"/>
      <c r="C20" s="160"/>
      <c r="D20" s="160"/>
      <c r="E20" s="165"/>
      <c r="F20" s="167"/>
    </row>
    <row r="21" spans="1:6" ht="16.5" thickBot="1" x14ac:dyDescent="0.3">
      <c r="A21" s="161"/>
      <c r="B21" s="41" t="s">
        <v>57</v>
      </c>
      <c r="C21" s="161"/>
      <c r="D21" s="161"/>
      <c r="E21" s="166"/>
      <c r="F21" s="168"/>
    </row>
    <row r="22" spans="1:6" ht="18" x14ac:dyDescent="0.25">
      <c r="A22" s="42">
        <v>1</v>
      </c>
      <c r="B22" s="43" t="str">
        <f>ITEC200C!B8</f>
        <v>APUYA PRINCESS DAVP .</v>
      </c>
      <c r="C22" s="44">
        <f>REGISTRATION!B11</f>
        <v>0</v>
      </c>
      <c r="D22" s="45" t="str">
        <f>IF('ITEC200C (2)'!R8="INC","INC",'ITEC200C (2)'!P8)</f>
        <v>INC</v>
      </c>
      <c r="E22" s="46" t="str">
        <f>IF('ITEC200C (2)'!R8="INC","0","3")</f>
        <v>0</v>
      </c>
      <c r="F22" s="79" t="str">
        <f>'ITEC200C (2)'!R8</f>
        <v>INC</v>
      </c>
    </row>
    <row r="23" spans="1:6" ht="18" x14ac:dyDescent="0.25">
      <c r="A23" s="42">
        <v>2</v>
      </c>
      <c r="B23" s="43" t="str">
        <f>ITEC200C!B9</f>
        <v>UNITO CLIFFORD KARL .</v>
      </c>
      <c r="C23" s="44">
        <f>REGISTRATION!B12</f>
        <v>0</v>
      </c>
      <c r="D23" s="45" t="str">
        <f>IF('ITEC200C (2)'!R9="INC","INC",'ITEC200C (2)'!P9)</f>
        <v>INC</v>
      </c>
      <c r="E23" s="46" t="str">
        <f>IF('ITEC200C (2)'!R9="INC","0","3")</f>
        <v>0</v>
      </c>
      <c r="F23" s="79" t="str">
        <f>'ITEC200C (2)'!R9</f>
        <v>INC</v>
      </c>
    </row>
    <row r="24" spans="1:6" ht="18" x14ac:dyDescent="0.25">
      <c r="A24" s="42">
        <v>3</v>
      </c>
      <c r="B24" s="43" t="str">
        <f>ITEC200C!B10</f>
        <v>PANES  .</v>
      </c>
      <c r="C24" s="44">
        <f>REGISTRATION!B13</f>
        <v>0</v>
      </c>
      <c r="D24" s="45" t="str">
        <f>IF('ITEC200C (2)'!R10="INC","INC",'ITEC200C (2)'!P10)</f>
        <v>INC</v>
      </c>
      <c r="E24" s="46" t="str">
        <f>IF('ITEC200C (2)'!R10="INC","0","3")</f>
        <v>0</v>
      </c>
      <c r="F24" s="79" t="str">
        <f>'ITEC200C (2)'!R10</f>
        <v>INC</v>
      </c>
    </row>
    <row r="25" spans="1:6" ht="18" x14ac:dyDescent="0.25">
      <c r="A25" s="42">
        <v>4</v>
      </c>
      <c r="B25" s="43" t="str">
        <f>ITEC200C!B11</f>
        <v>PACANTARA  .</v>
      </c>
      <c r="C25" s="44">
        <f>REGISTRATION!B14</f>
        <v>0</v>
      </c>
      <c r="D25" s="45" t="str">
        <f>IF('ITEC200C (2)'!R11="INC","INC",'ITEC200C (2)'!P11)</f>
        <v>INC</v>
      </c>
      <c r="E25" s="46" t="str">
        <f>IF('ITEC200C (2)'!R11="INC","0","3")</f>
        <v>0</v>
      </c>
      <c r="F25" s="79" t="str">
        <f>'ITEC200C (2)'!R11</f>
        <v>INC</v>
      </c>
    </row>
    <row r="26" spans="1:6" ht="18" x14ac:dyDescent="0.25">
      <c r="A26" s="42">
        <v>5</v>
      </c>
      <c r="B26" s="43" t="str">
        <f>ITEC200C!B12</f>
        <v>DAYRIT  .</v>
      </c>
      <c r="C26" s="44">
        <f>REGISTRATION!B15</f>
        <v>0</v>
      </c>
      <c r="D26" s="45" t="str">
        <f>IF('ITEC200C (2)'!R12="INC","INC",'ITEC200C (2)'!P12)</f>
        <v>INC</v>
      </c>
      <c r="E26" s="46" t="str">
        <f>IF('ITEC200C (2)'!R12="INC","0","3")</f>
        <v>0</v>
      </c>
      <c r="F26" s="79" t="str">
        <f>'ITEC200C (2)'!R12</f>
        <v>INC</v>
      </c>
    </row>
    <row r="27" spans="1:6" ht="18" x14ac:dyDescent="0.25">
      <c r="A27" s="42">
        <v>6</v>
      </c>
      <c r="B27" s="43" t="str">
        <f>ITEC200C!B13</f>
        <v>SAPATUA  .</v>
      </c>
      <c r="C27" s="44">
        <f>REGISTRATION!B16</f>
        <v>0</v>
      </c>
      <c r="D27" s="45" t="str">
        <f>IF('ITEC200C (2)'!R13="INC","INC",'ITEC200C (2)'!P13)</f>
        <v>INC</v>
      </c>
      <c r="E27" s="46" t="str">
        <f>IF('ITEC200C (2)'!R13="INC","0","3")</f>
        <v>0</v>
      </c>
      <c r="F27" s="79" t="str">
        <f>'ITEC200C (2)'!R13</f>
        <v>INC</v>
      </c>
    </row>
    <row r="28" spans="1:6" ht="18" x14ac:dyDescent="0.25">
      <c r="A28" s="42">
        <v>7</v>
      </c>
      <c r="B28" s="43" t="str">
        <f>ITEC200C!B14</f>
        <v>ANCIRO  .</v>
      </c>
      <c r="C28" s="44">
        <f>REGISTRATION!B17</f>
        <v>0</v>
      </c>
      <c r="D28" s="45" t="str">
        <f>IF('ITEC200C (2)'!R14="INC","INC",'ITEC200C (2)'!P14)</f>
        <v>INC</v>
      </c>
      <c r="E28" s="46" t="str">
        <f>IF('ITEC200C (2)'!R14="INC","0","3")</f>
        <v>0</v>
      </c>
      <c r="F28" s="79" t="str">
        <f>'ITEC200C (2)'!R14</f>
        <v>INC</v>
      </c>
    </row>
    <row r="29" spans="1:6" ht="18" x14ac:dyDescent="0.25">
      <c r="A29" s="42">
        <v>8</v>
      </c>
      <c r="B29" s="43" t="str">
        <f>ITEC200C!B15</f>
        <v>MONSERRATA  .</v>
      </c>
      <c r="C29" s="44">
        <f>REGISTRATION!B18</f>
        <v>0</v>
      </c>
      <c r="D29" s="45" t="str">
        <f>IF('ITEC200C (2)'!R15="INC","INC",'ITEC200C (2)'!P15)</f>
        <v>INC</v>
      </c>
      <c r="E29" s="46" t="str">
        <f>IF('ITEC200C (2)'!R15="INC","0","3")</f>
        <v>0</v>
      </c>
      <c r="F29" s="79" t="str">
        <f>'ITEC200C (2)'!R15</f>
        <v>INC</v>
      </c>
    </row>
    <row r="30" spans="1:6" ht="18.75" thickBot="1" x14ac:dyDescent="0.3">
      <c r="A30" s="42">
        <v>9</v>
      </c>
      <c r="B30" s="43" t="str">
        <f>ITEC200C!B16</f>
        <v>CARLOS  .</v>
      </c>
      <c r="C30" s="44">
        <f>REGISTRATION!B19</f>
        <v>0</v>
      </c>
      <c r="D30" s="45" t="str">
        <f>IF('ITEC200C (2)'!R16="INC","INC",'ITEC200C (2)'!P16)</f>
        <v>INC</v>
      </c>
      <c r="E30" s="46" t="str">
        <f>IF('ITEC200C (2)'!R16="INC","0","3")</f>
        <v>0</v>
      </c>
      <c r="F30" s="79" t="str">
        <f>'ITEC200C (2)'!R16</f>
        <v>INC</v>
      </c>
    </row>
    <row r="31" spans="1:6" ht="15.75" customHeight="1" thickBot="1" x14ac:dyDescent="0.3">
      <c r="A31" s="169" t="s">
        <v>58</v>
      </c>
      <c r="B31" s="170"/>
      <c r="C31" s="170"/>
      <c r="D31" s="170"/>
      <c r="E31" s="170"/>
      <c r="F31" s="171"/>
    </row>
    <row r="32" spans="1:6" ht="15.75" x14ac:dyDescent="0.25">
      <c r="A32" s="39"/>
      <c r="B32" s="48"/>
      <c r="C32" s="48"/>
      <c r="D32" s="39"/>
      <c r="E32" s="39"/>
      <c r="F32" s="39"/>
    </row>
    <row r="33" spans="1:7" ht="15.75" x14ac:dyDescent="0.25">
      <c r="A33" s="39"/>
      <c r="B33" s="48"/>
      <c r="C33" s="48"/>
      <c r="D33" s="39"/>
      <c r="E33" s="39"/>
      <c r="F33" s="39"/>
    </row>
    <row r="34" spans="1:7" x14ac:dyDescent="0.25">
      <c r="A34" s="37"/>
      <c r="B34" s="37"/>
      <c r="C34" s="37"/>
      <c r="D34" s="37"/>
      <c r="E34" s="37"/>
      <c r="F34" s="37"/>
    </row>
    <row r="35" spans="1:7" ht="16.5" thickBot="1" x14ac:dyDescent="0.3">
      <c r="A35" s="37"/>
      <c r="B35" s="49" t="s">
        <v>59</v>
      </c>
      <c r="C35" s="37"/>
      <c r="D35" s="37"/>
      <c r="E35" s="172">
        <f ca="1">NOW()</f>
        <v>43248.622453819444</v>
      </c>
      <c r="F35" s="172"/>
    </row>
    <row r="36" spans="1:7" ht="15.75" x14ac:dyDescent="0.25">
      <c r="A36" s="37"/>
      <c r="B36" s="48" t="str">
        <f>REGISTRATION!P14</f>
        <v>GIMEL C. CONTILLO</v>
      </c>
      <c r="C36" s="49"/>
      <c r="D36" s="49"/>
      <c r="E36" s="151" t="s">
        <v>60</v>
      </c>
      <c r="F36" s="151"/>
    </row>
    <row r="37" spans="1:7" x14ac:dyDescent="0.25">
      <c r="A37" s="37"/>
      <c r="B37" s="50" t="s">
        <v>84</v>
      </c>
      <c r="C37" s="50"/>
      <c r="D37" s="50"/>
      <c r="E37" s="37"/>
      <c r="F37" s="37"/>
    </row>
    <row r="38" spans="1:7" x14ac:dyDescent="0.25">
      <c r="A38" s="37"/>
      <c r="B38" s="50"/>
      <c r="C38" s="50"/>
      <c r="D38" s="50"/>
      <c r="E38" s="151"/>
      <c r="F38" s="151"/>
    </row>
    <row r="39" spans="1:7" x14ac:dyDescent="0.25">
      <c r="A39" s="37"/>
      <c r="B39" s="37"/>
      <c r="C39" s="37"/>
      <c r="D39" s="37"/>
      <c r="E39" s="37"/>
      <c r="F39" s="37"/>
    </row>
    <row r="40" spans="1:7" x14ac:dyDescent="0.25">
      <c r="A40" s="37"/>
      <c r="B40" s="37"/>
      <c r="C40" s="37"/>
      <c r="D40" s="37"/>
      <c r="E40" s="37"/>
      <c r="F40" s="51"/>
    </row>
    <row r="41" spans="1:7" x14ac:dyDescent="0.25">
      <c r="A41" s="37"/>
      <c r="B41" s="37"/>
      <c r="C41" s="37"/>
      <c r="D41" s="37"/>
      <c r="E41" s="37"/>
      <c r="F41" s="51"/>
    </row>
    <row r="42" spans="1:7" x14ac:dyDescent="0.25">
      <c r="A42" s="37"/>
      <c r="B42" s="37"/>
      <c r="C42" s="37"/>
      <c r="D42" s="37"/>
      <c r="E42" s="37"/>
      <c r="F42" s="51"/>
    </row>
    <row r="43" spans="1:7" x14ac:dyDescent="0.25">
      <c r="A43" s="37"/>
      <c r="B43" s="37"/>
      <c r="C43" s="37"/>
      <c r="D43" s="37"/>
      <c r="E43" s="37"/>
      <c r="F43" s="51"/>
    </row>
    <row r="44" spans="1:7" x14ac:dyDescent="0.25">
      <c r="A44" s="37"/>
      <c r="B44" s="37"/>
      <c r="C44" s="37"/>
      <c r="D44" s="37"/>
      <c r="E44" s="37"/>
      <c r="F44" s="51"/>
    </row>
    <row r="45" spans="1:7" x14ac:dyDescent="0.25">
      <c r="A45" s="37"/>
      <c r="B45" s="37"/>
      <c r="C45" s="37"/>
      <c r="D45" s="37"/>
      <c r="E45" s="37"/>
      <c r="F45" s="51"/>
    </row>
    <row r="46" spans="1:7" x14ac:dyDescent="0.25">
      <c r="A46" s="37"/>
      <c r="B46" s="37"/>
      <c r="C46" s="37"/>
      <c r="D46" s="37"/>
      <c r="E46" s="37"/>
      <c r="F46" s="51"/>
    </row>
    <row r="47" spans="1:7" x14ac:dyDescent="0.25">
      <c r="A47" s="37"/>
      <c r="B47" s="55"/>
      <c r="C47" s="55"/>
      <c r="D47" s="55"/>
      <c r="E47" s="55"/>
      <c r="F47" s="55"/>
      <c r="G47" s="55"/>
    </row>
    <row r="48" spans="1:7" x14ac:dyDescent="0.25">
      <c r="A48" s="37"/>
      <c r="B48" s="37"/>
      <c r="C48" s="37"/>
      <c r="D48" s="37"/>
      <c r="E48" s="37"/>
      <c r="F48" s="37"/>
    </row>
    <row r="49" spans="1:6" x14ac:dyDescent="0.25">
      <c r="A49" s="37"/>
      <c r="B49" s="37"/>
      <c r="C49" s="37"/>
      <c r="D49" s="37"/>
      <c r="E49" s="37"/>
      <c r="F49" s="37"/>
    </row>
    <row r="50" spans="1:6" ht="15.75" x14ac:dyDescent="0.25">
      <c r="A50" s="37"/>
      <c r="B50" s="49"/>
      <c r="C50" s="49"/>
      <c r="D50" s="37"/>
      <c r="E50" s="52"/>
      <c r="F50" s="37"/>
    </row>
    <row r="51" spans="1:6" x14ac:dyDescent="0.25">
      <c r="A51" s="37"/>
      <c r="B51" s="50"/>
      <c r="C51" s="50"/>
      <c r="D51" s="37"/>
      <c r="E51" s="37"/>
      <c r="F51" s="37"/>
    </row>
    <row r="52" spans="1:6" x14ac:dyDescent="0.25">
      <c r="A52" s="37"/>
      <c r="B52" s="50"/>
      <c r="C52" s="50"/>
      <c r="D52" s="37"/>
      <c r="E52" s="37"/>
      <c r="F52" s="37"/>
    </row>
    <row r="53" spans="1:6" ht="15.75" x14ac:dyDescent="0.25">
      <c r="B53" s="157" t="s">
        <v>74</v>
      </c>
      <c r="C53" s="157"/>
      <c r="D53" s="157"/>
      <c r="E53" s="157"/>
      <c r="F53" s="157"/>
    </row>
    <row r="54" spans="1:6" ht="15.75" thickBot="1" x14ac:dyDescent="0.3">
      <c r="A54" s="37"/>
      <c r="B54" s="37"/>
      <c r="C54" s="37"/>
      <c r="D54" s="37"/>
      <c r="E54" s="37"/>
      <c r="F54" s="37"/>
    </row>
    <row r="55" spans="1:6" ht="16.5" thickBot="1" x14ac:dyDescent="0.3">
      <c r="A55" s="37"/>
      <c r="B55" s="54" t="s">
        <v>75</v>
      </c>
      <c r="C55" s="173" t="s">
        <v>76</v>
      </c>
      <c r="D55" s="174"/>
      <c r="E55" s="175" t="s">
        <v>77</v>
      </c>
      <c r="F55" s="174"/>
    </row>
    <row r="56" spans="1:6" x14ac:dyDescent="0.25">
      <c r="A56" s="37"/>
      <c r="B56" s="56" t="s">
        <v>61</v>
      </c>
      <c r="C56" s="176">
        <f>COUNTIF($D$22:$D$30,"=1.0")+COUNTIF($D$22:$D$30,"=1.25")+(COUNTIF($D$22:$D$30,"=1.50")+COUNTIF($D$22:$D$30,"=1.75"))</f>
        <v>0</v>
      </c>
      <c r="D56" s="177"/>
      <c r="E56" s="178">
        <f>(C56/$C$62)*100</f>
        <v>0</v>
      </c>
      <c r="F56" s="179"/>
    </row>
    <row r="57" spans="1:6" x14ac:dyDescent="0.25">
      <c r="A57" s="37"/>
      <c r="B57" s="57" t="s">
        <v>62</v>
      </c>
      <c r="C57" s="180">
        <f>COUNTIF($D$22:$D$30,"=2.0")+COUNTIF($D$22:$D$30,"=2.25")+(COUNTIF($D$22:$D$30,"=2.50")+COUNTIF($D$22:$D$30,"=2.75"))</f>
        <v>0</v>
      </c>
      <c r="D57" s="181"/>
      <c r="E57" s="182">
        <f>(C57/$C$62)*100</f>
        <v>0</v>
      </c>
      <c r="F57" s="183"/>
    </row>
    <row r="58" spans="1:6" x14ac:dyDescent="0.25">
      <c r="A58" s="37"/>
      <c r="B58" s="57" t="s">
        <v>63</v>
      </c>
      <c r="C58" s="180">
        <f>COUNTIF($D$22:$D$30,"=3.0")</f>
        <v>0</v>
      </c>
      <c r="D58" s="181"/>
      <c r="E58" s="182">
        <f t="shared" ref="E58:E61" si="0">(C58/$C$62)*100</f>
        <v>0</v>
      </c>
      <c r="F58" s="183"/>
    </row>
    <row r="59" spans="1:6" x14ac:dyDescent="0.25">
      <c r="A59" s="37"/>
      <c r="B59" s="57" t="s">
        <v>64</v>
      </c>
      <c r="C59" s="180">
        <f>COUNTIF($D$22:$D$30,"=5.0")</f>
        <v>0</v>
      </c>
      <c r="D59" s="181"/>
      <c r="E59" s="182">
        <f t="shared" si="0"/>
        <v>0</v>
      </c>
      <c r="F59" s="183"/>
    </row>
    <row r="60" spans="1:6" x14ac:dyDescent="0.25">
      <c r="A60" s="37"/>
      <c r="B60" s="57" t="s">
        <v>65</v>
      </c>
      <c r="C60" s="184">
        <f>COUNTIF($D$22:$D$30,"=INC")</f>
        <v>9</v>
      </c>
      <c r="D60" s="185"/>
      <c r="E60" s="182">
        <f t="shared" si="0"/>
        <v>100</v>
      </c>
      <c r="F60" s="183"/>
    </row>
    <row r="61" spans="1:6" x14ac:dyDescent="0.25">
      <c r="A61" s="37"/>
      <c r="B61" s="57" t="s">
        <v>66</v>
      </c>
      <c r="C61" s="184">
        <v>0</v>
      </c>
      <c r="D61" s="185"/>
      <c r="E61" s="182">
        <f t="shared" si="0"/>
        <v>0</v>
      </c>
      <c r="F61" s="183"/>
    </row>
    <row r="62" spans="1:6" ht="16.5" thickBot="1" x14ac:dyDescent="0.3">
      <c r="A62" s="37"/>
      <c r="B62" s="58" t="s">
        <v>67</v>
      </c>
      <c r="C62" s="186">
        <f>SUM(C56:D61)</f>
        <v>9</v>
      </c>
      <c r="D62" s="187"/>
      <c r="E62" s="188">
        <f>SUM(E56:F61)</f>
        <v>100</v>
      </c>
      <c r="F62" s="189"/>
    </row>
    <row r="63" spans="1:6" x14ac:dyDescent="0.25">
      <c r="A63" s="37"/>
      <c r="B63" s="37"/>
      <c r="C63" s="37"/>
      <c r="D63" s="37"/>
      <c r="E63" s="37"/>
      <c r="F63" s="37"/>
    </row>
    <row r="64" spans="1:6" x14ac:dyDescent="0.25">
      <c r="A64" s="37"/>
      <c r="B64" s="37"/>
      <c r="C64" s="37"/>
      <c r="D64" s="37"/>
      <c r="E64" s="37"/>
      <c r="F64" s="37"/>
    </row>
    <row r="65" spans="1:6" x14ac:dyDescent="0.25">
      <c r="A65" s="37"/>
      <c r="B65" s="37"/>
      <c r="C65" s="37"/>
      <c r="D65" s="37"/>
      <c r="E65" s="37"/>
      <c r="F65" s="37"/>
    </row>
    <row r="66" spans="1:6" ht="15.75" x14ac:dyDescent="0.25">
      <c r="A66" s="37"/>
      <c r="B66" s="53" t="s">
        <v>68</v>
      </c>
      <c r="C66" s="37"/>
      <c r="D66" s="37"/>
      <c r="E66" s="53" t="s">
        <v>69</v>
      </c>
      <c r="F66" s="37"/>
    </row>
    <row r="67" spans="1:6" x14ac:dyDescent="0.25">
      <c r="A67" s="37"/>
      <c r="B67" s="37"/>
      <c r="C67" s="37"/>
      <c r="D67" s="37"/>
      <c r="E67" s="37"/>
      <c r="F67" s="37"/>
    </row>
    <row r="68" spans="1:6" x14ac:dyDescent="0.25">
      <c r="A68" s="37"/>
      <c r="B68" s="50" t="s">
        <v>70</v>
      </c>
      <c r="C68" s="37"/>
      <c r="D68" s="37"/>
      <c r="E68" s="50" t="s">
        <v>70</v>
      </c>
      <c r="F68" s="37"/>
    </row>
    <row r="69" spans="1:6" ht="15.75" x14ac:dyDescent="0.25">
      <c r="A69" s="37"/>
      <c r="B69" s="49" t="str">
        <f>REGISTRATION!P16</f>
        <v>RENEN PAUL M. VIADO</v>
      </c>
      <c r="C69" s="37"/>
      <c r="D69" s="37"/>
      <c r="E69" s="49" t="str">
        <f>REGISTRATION!P15</f>
        <v>BRYLLE D. SAMSON</v>
      </c>
      <c r="F69" s="37"/>
    </row>
    <row r="70" spans="1:6" x14ac:dyDescent="0.25">
      <c r="A70" s="37"/>
      <c r="B70" s="50" t="s">
        <v>29</v>
      </c>
      <c r="C70" s="37"/>
      <c r="D70" s="37"/>
      <c r="E70" s="50" t="s">
        <v>71</v>
      </c>
      <c r="F70" s="37"/>
    </row>
    <row r="71" spans="1:6" x14ac:dyDescent="0.25">
      <c r="A71" s="37"/>
      <c r="B71" s="37"/>
      <c r="C71" s="37"/>
      <c r="D71" s="37"/>
      <c r="E71" s="37"/>
      <c r="F71" s="37"/>
    </row>
    <row r="72" spans="1:6" x14ac:dyDescent="0.25">
      <c r="A72" s="37"/>
      <c r="B72" s="37"/>
      <c r="C72" s="37"/>
      <c r="D72" s="37"/>
      <c r="E72" s="37"/>
      <c r="F72" s="37"/>
    </row>
    <row r="73" spans="1:6" x14ac:dyDescent="0.25">
      <c r="A73" s="37"/>
      <c r="B73" s="37"/>
      <c r="C73" s="37"/>
      <c r="D73" s="37"/>
      <c r="E73" s="37"/>
      <c r="F73" s="37"/>
    </row>
    <row r="74" spans="1:6" x14ac:dyDescent="0.25">
      <c r="A74" s="37"/>
      <c r="B74" s="37"/>
      <c r="C74" s="37"/>
      <c r="D74" s="37"/>
      <c r="E74" s="37"/>
      <c r="F74" s="37"/>
    </row>
    <row r="75" spans="1:6" ht="15.75" x14ac:dyDescent="0.25">
      <c r="A75" s="37"/>
      <c r="B75" s="53" t="s">
        <v>72</v>
      </c>
      <c r="C75" s="37"/>
      <c r="D75" s="37"/>
      <c r="E75" s="37"/>
      <c r="F75" s="37"/>
    </row>
    <row r="76" spans="1:6" ht="15.75" x14ac:dyDescent="0.25">
      <c r="A76" s="37"/>
      <c r="B76" s="53"/>
      <c r="C76" s="37"/>
      <c r="D76" s="37"/>
      <c r="E76" s="37"/>
      <c r="F76" s="37"/>
    </row>
    <row r="77" spans="1:6" x14ac:dyDescent="0.25">
      <c r="A77" s="37"/>
      <c r="B77" s="50" t="s">
        <v>70</v>
      </c>
      <c r="C77" s="37"/>
      <c r="D77" s="37"/>
      <c r="E77" s="37"/>
      <c r="F77" s="37"/>
    </row>
    <row r="78" spans="1:6" ht="15.75" x14ac:dyDescent="0.25">
      <c r="A78" s="37"/>
      <c r="B78" s="49" t="str">
        <f>REGISTRATION!P17</f>
        <v>AMMIE P. FERRER, Ph.D.</v>
      </c>
      <c r="C78" s="37"/>
      <c r="D78" s="37"/>
      <c r="E78" s="37"/>
      <c r="F78" s="37"/>
    </row>
    <row r="79" spans="1:6" x14ac:dyDescent="0.25">
      <c r="A79" s="37"/>
      <c r="B79" s="50" t="s">
        <v>73</v>
      </c>
      <c r="C79" s="37"/>
      <c r="D79" s="37"/>
      <c r="E79" s="37"/>
      <c r="F79" s="37"/>
    </row>
  </sheetData>
  <mergeCells count="42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E55:F55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35:F35"/>
    <mergeCell ref="E36:F36"/>
    <mergeCell ref="E38:F38"/>
    <mergeCell ref="B53:F53"/>
    <mergeCell ref="C62:D62"/>
    <mergeCell ref="E62:F62"/>
    <mergeCell ref="A31:F31"/>
    <mergeCell ref="C59:D59"/>
    <mergeCell ref="E59:F59"/>
    <mergeCell ref="C60:D60"/>
    <mergeCell ref="E60:F60"/>
    <mergeCell ref="C61:D61"/>
    <mergeCell ref="E61:F61"/>
    <mergeCell ref="C56:D56"/>
    <mergeCell ref="E56:F56"/>
    <mergeCell ref="C57:D57"/>
    <mergeCell ref="E57:F57"/>
    <mergeCell ref="C58:D58"/>
    <mergeCell ref="E58:F58"/>
    <mergeCell ref="C55:D55"/>
  </mergeCells>
  <conditionalFormatting sqref="F22:F30">
    <cfRule type="cellIs" dxfId="0" priority="1" operator="equal">
      <formula>"FAILED"</formula>
    </cfRule>
  </conditionalFormatting>
  <printOptions horizontalCentered="1"/>
  <pageMargins left="0.7" right="0.7" top="0.75" bottom="0.75" header="0.3" footer="0.3"/>
  <pageSetup paperSize="10000" scale="72" orientation="portrait" horizontalDpi="360" verticalDpi="360" r:id="rId1"/>
  <ignoredErrors>
    <ignoredError sqref="B58:B5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REGISTRATION</vt:lpstr>
      <vt:lpstr>ITEC200A</vt:lpstr>
      <vt:lpstr>SEM GRADE ITEC200A</vt:lpstr>
      <vt:lpstr>ITEC200B</vt:lpstr>
      <vt:lpstr>SEM GRADE ITEC200B</vt:lpstr>
      <vt:lpstr>ITEC200C</vt:lpstr>
      <vt:lpstr>ITEC200C (2)</vt:lpstr>
      <vt:lpstr>SEM GRADE ITEC200C</vt:lpstr>
      <vt:lpstr>ITEC200A!Print_Area</vt:lpstr>
      <vt:lpstr>ITEC200B!Print_Area</vt:lpstr>
      <vt:lpstr>ITEC200C!Print_Area</vt:lpstr>
      <vt:lpstr>'ITEC200C (2)'!Print_Area</vt:lpstr>
      <vt:lpstr>'SEM GRADE ITEC200A'!Print_Area</vt:lpstr>
      <vt:lpstr>'SEM GRADE ITEC200B'!Print_Area</vt:lpstr>
      <vt:lpstr>'SEM GRADE ITEC200C'!Print_Area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2018-05-16T07:23:45Z</cp:lastPrinted>
  <dcterms:created xsi:type="dcterms:W3CDTF">2016-12-14T23:32:57Z</dcterms:created>
  <dcterms:modified xsi:type="dcterms:W3CDTF">2018-05-28T07:17:59Z</dcterms:modified>
</cp:coreProperties>
</file>