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Annu\oulu_muhos\"/>
    </mc:Choice>
  </mc:AlternateContent>
  <bookViews>
    <workbookView xWindow="0" yWindow="0" windowWidth="28800" windowHeight="12435" activeTab="4"/>
  </bookViews>
  <sheets>
    <sheet name="Mika Ervasti" sheetId="2" r:id="rId1"/>
    <sheet name="Jarno Sihvo" sheetId="6" r:id="rId2"/>
    <sheet name="parametrejä" sheetId="3" r:id="rId3"/>
    <sheet name="skenaariot" sheetId="4" r:id="rId4"/>
    <sheet name="httk" sheetId="7" r:id="rId5"/>
    <sheet name="työvaiheet" sheetId="8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2" i="7" l="1"/>
  <c r="E22" i="7" s="1"/>
  <c r="E21" i="7"/>
  <c r="D21" i="7"/>
  <c r="E20" i="7"/>
  <c r="D20" i="7"/>
  <c r="D19" i="7"/>
  <c r="D18" i="7"/>
  <c r="E17" i="7"/>
  <c r="D17" i="7"/>
  <c r="C13" i="7"/>
  <c r="D13" i="7" s="1"/>
  <c r="D7" i="7"/>
  <c r="D5" i="7"/>
  <c r="D3" i="7"/>
  <c r="E19" i="7" s="1"/>
  <c r="D22" i="7" l="1"/>
  <c r="E18" i="7"/>
  <c r="F7" i="3" l="1"/>
  <c r="E7" i="3"/>
  <c r="B4" i="3" l="1"/>
</calcChain>
</file>

<file path=xl/sharedStrings.xml><?xml version="1.0" encoding="utf-8"?>
<sst xmlns="http://schemas.openxmlformats.org/spreadsheetml/2006/main" count="120" uniqueCount="114">
  <si>
    <t>Ulkohalk</t>
  </si>
  <si>
    <t>Sisähalk</t>
  </si>
  <si>
    <t>OD</t>
  </si>
  <si>
    <t>ID</t>
  </si>
  <si>
    <t>Seinämä</t>
  </si>
  <si>
    <t>PN</t>
  </si>
  <si>
    <t>SDR</t>
  </si>
  <si>
    <t>SN</t>
  </si>
  <si>
    <t>Painehäviö/100m (vedellä)</t>
  </si>
  <si>
    <t>bar</t>
  </si>
  <si>
    <t>m/s</t>
  </si>
  <si>
    <t>Ohessa putkelle laskettuja painehäviöitä (laskettu vedelle) ja virtausnopeus:</t>
  </si>
  <si>
    <t>Maapeite</t>
  </si>
  <si>
    <t>Savikivi</t>
  </si>
  <si>
    <t>Graniitti</t>
  </si>
  <si>
    <t>  </t>
  </si>
  <si>
    <t>Initial bedrock temperature [degC] </t>
  </si>
  <si>
    <t>Geothermal gradient [degC/m] </t>
  </si>
  <si>
    <t>Thermal conductivity of bedrock [W/(m·K)] </t>
  </si>
  <si>
    <t>Specific heat capacity of bedrock  [J/(kg·K)] </t>
  </si>
  <si>
    <t>Density of bedrock [kg/m^3] </t>
  </si>
  <si>
    <t>Specific heat capacity of circulation fluid  [J/(kg·K)] </t>
  </si>
  <si>
    <t>4184 </t>
  </si>
  <si>
    <t>Density of circulation fluid [kg/m^3] </t>
  </si>
  <si>
    <t>1000 </t>
  </si>
  <si>
    <t>Specific heat capacity of pipe [J/(kg·K)] </t>
  </si>
  <si>
    <t>1926 </t>
  </si>
  <si>
    <t>Density of pipe [kg/m^3] </t>
  </si>
  <si>
    <t>950 </t>
  </si>
  <si>
    <t>Borehole depth [m] </t>
  </si>
  <si>
    <t>Injection fluid temperature [degC] </t>
  </si>
  <si>
    <t>Flow rate [l/s] </t>
  </si>
  <si>
    <t>Simulation period [a] </t>
  </si>
  <si>
    <t>1 - 100 </t>
  </si>
  <si>
    <t>Model radius  [m] </t>
  </si>
  <si>
    <t>Model height [m] </t>
  </si>
  <si>
    <t>Parameter  </t>
  </si>
  <si>
    <t>T_air (1930-1980) [degC]</t>
  </si>
  <si>
    <t>n/a</t>
  </si>
  <si>
    <t>-</t>
  </si>
  <si>
    <t>Volumetric heat capacity of bedrock [MJ/m^3*K]</t>
  </si>
  <si>
    <t>Thermal conductivity of pipe [W/(m·K)] , PEH High Density</t>
  </si>
  <si>
    <t>Kallioperä</t>
  </si>
  <si>
    <t>Hienorakeinen</t>
  </si>
  <si>
    <t>Karkearakeinen</t>
  </si>
  <si>
    <t>Volumetric heat capacity of soil [MJ/m^3*K]</t>
  </si>
  <si>
    <t>Thermal conductivity of soil [W/(m·K)]  (vedellä kyllästyneet arvot)</t>
  </si>
  <si>
    <t>Geothermal heat flux [W/m^2]</t>
  </si>
  <si>
    <t>Thickness of soil (m)</t>
  </si>
  <si>
    <t>BH = 300 m</t>
  </si>
  <si>
    <t>BH = 600 m</t>
  </si>
  <si>
    <t>BH = 1000 m</t>
  </si>
  <si>
    <t>BH = 2000 m</t>
  </si>
  <si>
    <t xml:space="preserve">300 / 600 / 1000 / 2000 </t>
  </si>
  <si>
    <t>* hieno- ja karkearakeinen</t>
  </si>
  <si>
    <t>Erilaiset maapeite-paksuus, savikivi-paksuus -skenaariot</t>
  </si>
  <si>
    <t>10 - 120</t>
  </si>
  <si>
    <t>Thickness of claystone (m)</t>
  </si>
  <si>
    <t>50 - 1000</t>
  </si>
  <si>
    <t>0.42 / 0.50</t>
  </si>
  <si>
    <t>0.6 / 5 - 10</t>
  </si>
  <si>
    <t>´115-140* / keskisyvät??</t>
  </si>
  <si>
    <t>Borehole diameter [mm] </t>
  </si>
  <si>
    <t>Pipe diameter [mm] </t>
  </si>
  <si>
    <t>Pipe thickness [mm] </t>
  </si>
  <si>
    <t>40 / 50 / keskisyvät??</t>
  </si>
  <si>
    <t>2.4 / 4.6? / 10-12?</t>
  </si>
  <si>
    <t>1) Teoreettinen potentiaali ilman kaivon sisusta tasaisella jakaumalla</t>
  </si>
  <si>
    <t>2) Teknis-taloudellinen potentiaali huomioiden BHE, poraus, putkitus, takaisinmaksuaika,…</t>
  </si>
  <si>
    <t>k_karkearak. = 2.4 W/(m*K)</t>
  </si>
  <si>
    <t>k_hienorak. = 1.7 W/(m*K)</t>
  </si>
  <si>
    <t>k_savikivi = 1.86 W/(m*K)</t>
  </si>
  <si>
    <t>50401-10506</t>
  </si>
  <si>
    <t>Kirkkosaaren geoterminen energia</t>
  </si>
  <si>
    <t>STYÖ</t>
  </si>
  <si>
    <t>Martinkauppi Annu</t>
  </si>
  <si>
    <t>Rahkola Silja</t>
  </si>
  <si>
    <t>L-K-N-N-R-N-N-N</t>
  </si>
  <si>
    <t>GTK/38/03.01/2020</t>
  </si>
  <si>
    <t>Osavaihe 1</t>
  </si>
  <si>
    <t>h = 1 htkk</t>
  </si>
  <si>
    <t>Osavaihe 2</t>
  </si>
  <si>
    <t>h</t>
  </si>
  <si>
    <t>- GFR</t>
  </si>
  <si>
    <t>- ERR</t>
  </si>
  <si>
    <t>h =2 htkk</t>
  </si>
  <si>
    <t>Osavaihe 1 + osavaihe 2, vain ERR</t>
  </si>
  <si>
    <t>h = 3 htkk</t>
  </si>
  <si>
    <t>htkk</t>
  </si>
  <si>
    <t>Nimi</t>
  </si>
  <si>
    <t>Suunnitelma (htkk)</t>
  </si>
  <si>
    <t>Suunnitelma (d)</t>
  </si>
  <si>
    <t>Suunnitelma (h)</t>
  </si>
  <si>
    <t>Toteutunut (h)</t>
  </si>
  <si>
    <t>Erotus (h)</t>
  </si>
  <si>
    <t>Huusko Asmo</t>
  </si>
  <si>
    <t>Korhonen Kimmo</t>
  </si>
  <si>
    <t>Leppäharju Nina</t>
  </si>
  <si>
    <t>Piipponen Kaiu</t>
  </si>
  <si>
    <t xml:space="preserve">Osavaihe 1: </t>
  </si>
  <si>
    <t>a) Reunaehtojen kokoaminen olemassa olevia tietoja hyödyntäen</t>
  </si>
  <si>
    <t>b) Lämpökaivomallinnus: yksittäinen kaivo (matala, keskisyvä), eri skenaariot</t>
  </si>
  <si>
    <r>
      <rPr>
        <sz val="11"/>
        <color theme="1"/>
        <rFont val="Times New Roman"/>
        <family val="1"/>
      </rPr>
      <t>•</t>
    </r>
    <r>
      <rPr>
        <sz val="11"/>
        <color theme="1"/>
        <rFont val="Calibri"/>
        <family val="2"/>
      </rPr>
      <t xml:space="preserve"> keskisyvässä huomioidaan avoin systeemi (koaksiaali, vesi) ja suljettu systeemi (suljettu koaksiaali/u-putki, etanoli)</t>
    </r>
  </si>
  <si>
    <r>
      <rPr>
        <sz val="11"/>
        <color theme="1"/>
        <rFont val="Times New Roman"/>
        <family val="1"/>
      </rPr>
      <t>•</t>
    </r>
    <r>
      <rPr>
        <sz val="11"/>
        <color theme="1"/>
        <rFont val="Calibri"/>
        <family val="2"/>
      </rPr>
      <t xml:space="preserve"> kollektorien speksit täsmentyvät (rauta, muovi)</t>
    </r>
  </si>
  <si>
    <r>
      <rPr>
        <sz val="11"/>
        <color theme="1"/>
        <rFont val="Times New Roman"/>
        <family val="1"/>
      </rPr>
      <t>•</t>
    </r>
    <r>
      <rPr>
        <sz val="11"/>
        <color theme="1"/>
        <rFont val="Calibri"/>
        <family val="2"/>
      </rPr>
      <t xml:space="preserve"> kuinka paljon energiaa/tehoja yksittäinen kaivo antaa?</t>
    </r>
  </si>
  <si>
    <t>• kuinka paljon keskisyvä kaivo saisi maksaa, että kannattava?</t>
  </si>
  <si>
    <t>d) Geotermisen energian vaihtoehtojen vertailu Muhos-muodostuman alueella</t>
  </si>
  <si>
    <t>Osavaihe 2:</t>
  </si>
  <si>
    <t>a) Geofysikaaliset mittaukset (seisminen taittumis- ja heijastusluotaus + AMT-luotaukset) GFR</t>
  </si>
  <si>
    <t>b) Laskenta perustuu osavaiheessa 1 tuotettuun lämpökaivomalliin, jota tarkennetaan Kirkkosaaren paikkakohtaisilla parametreilla</t>
  </si>
  <si>
    <t>Loppuraportti</t>
  </si>
  <si>
    <t>ERR-yksikön osalta osavaihe 1 ja osavaihe 2 kulkevat käsi kädessä ja molempia vaiheita työstetään vuoden 2020 loppuun mennessä.</t>
  </si>
  <si>
    <t>c) Täsmennetään Kirkkosaaren geotermisen energian ja sen vaihtoehtojen kannattavuutta</t>
  </si>
  <si>
    <t>d) Mikä on optimaalisin ratkaisu keskitetylle aluelämmölle Kirkkosaaressa?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</si>
</sst>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8" formatCode="0.0"/>
    <numFmt numFmtId="170" formatCode="0.0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trike/>
      <sz val="11"/>
      <color rgb="FF000000"/>
      <name val="Calibri"/>
      <family val="2"/>
    </font>
    <font>
      <sz val="11"/>
      <color theme="1" tint="0.499984740745262"/>
      <name val="Calibri"/>
      <family val="2"/>
      <scheme val="minor"/>
    </font>
    <font>
      <sz val="9"/>
      <color theme="1"/>
      <name val="Arial"/>
      <family val="2"/>
    </font>
    <font>
      <b/>
      <sz val="1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rgb="FFC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4" fillId="0" borderId="0" xfId="0" applyFont="1" applyAlignment="1">
      <alignment horizontal="center" vertical="center"/>
    </xf>
    <xf numFmtId="0" fontId="2" fillId="0" borderId="0" xfId="0" applyFont="1"/>
    <xf numFmtId="168" fontId="0" fillId="0" borderId="0" xfId="0" applyNumberFormat="1"/>
    <xf numFmtId="0" fontId="0" fillId="0" borderId="0" xfId="0" applyAlignment="1">
      <alignment vertical="center"/>
    </xf>
    <xf numFmtId="0" fontId="3" fillId="0" borderId="0" xfId="0" applyFont="1"/>
    <xf numFmtId="0" fontId="3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0" fillId="0" borderId="0" xfId="0" applyAlignment="1">
      <alignment horizontal="center"/>
    </xf>
    <xf numFmtId="0" fontId="1" fillId="0" borderId="0" xfId="0" applyFont="1"/>
    <xf numFmtId="168" fontId="0" fillId="0" borderId="0" xfId="0" applyNumberFormat="1" applyAlignment="1">
      <alignment horizontal="center"/>
    </xf>
    <xf numFmtId="0" fontId="0" fillId="0" borderId="0" xfId="0" quotePrefix="1" applyAlignment="1">
      <alignment horizontal="center"/>
    </xf>
    <xf numFmtId="17" fontId="0" fillId="0" borderId="0" xfId="0" applyNumberFormat="1" applyAlignment="1">
      <alignment horizontal="center"/>
    </xf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170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6" fillId="0" borderId="0" xfId="0" applyFont="1"/>
    <xf numFmtId="0" fontId="0" fillId="2" borderId="0" xfId="0" applyFill="1"/>
    <xf numFmtId="2" fontId="0" fillId="0" borderId="0" xfId="0" quotePrefix="1" applyNumberForma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Border="1" applyAlignment="1">
      <alignment vertical="center"/>
    </xf>
    <xf numFmtId="0" fontId="7" fillId="0" borderId="0" xfId="0" applyFont="1" applyBorder="1" applyAlignment="1">
      <alignment horizontal="center" vertical="center"/>
    </xf>
    <xf numFmtId="0" fontId="0" fillId="0" borderId="0" xfId="0" applyBorder="1"/>
    <xf numFmtId="3" fontId="1" fillId="0" borderId="0" xfId="0" applyNumberFormat="1" applyFont="1"/>
    <xf numFmtId="1" fontId="8" fillId="0" borderId="0" xfId="0" applyNumberFormat="1" applyFont="1"/>
    <xf numFmtId="1" fontId="1" fillId="0" borderId="0" xfId="0" applyNumberFormat="1" applyFont="1"/>
    <xf numFmtId="0" fontId="0" fillId="0" borderId="0" xfId="0" quotePrefix="1"/>
    <xf numFmtId="3" fontId="0" fillId="0" borderId="0" xfId="0" applyNumberFormat="1" applyFont="1"/>
    <xf numFmtId="0" fontId="1" fillId="0" borderId="0" xfId="0" quotePrefix="1" applyFont="1"/>
    <xf numFmtId="1" fontId="0" fillId="0" borderId="0" xfId="0" applyNumberFormat="1"/>
    <xf numFmtId="0" fontId="0" fillId="0" borderId="1" xfId="0" applyBorder="1"/>
    <xf numFmtId="168" fontId="0" fillId="0" borderId="1" xfId="0" applyNumberFormat="1" applyBorder="1"/>
    <xf numFmtId="1" fontId="0" fillId="0" borderId="1" xfId="0" applyNumberFormat="1" applyBorder="1"/>
    <xf numFmtId="0" fontId="10" fillId="0" borderId="0" xfId="0" applyFont="1"/>
    <xf numFmtId="0" fontId="0" fillId="0" borderId="0" xfId="0" applyBorder="1" applyAlignment="1">
      <alignment horizontal="center"/>
    </xf>
  </cellXfs>
  <cellStyles count="1">
    <cellStyle name="Normaali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590550</xdr:colOff>
      <xdr:row>0</xdr:row>
      <xdr:rowOff>38100</xdr:rowOff>
    </xdr:from>
    <xdr:to>
      <xdr:col>21</xdr:col>
      <xdr:colOff>189712</xdr:colOff>
      <xdr:row>41</xdr:row>
      <xdr:rowOff>122826</xdr:rowOff>
    </xdr:to>
    <xdr:pic>
      <xdr:nvPicPr>
        <xdr:cNvPr id="2" name="Kuva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1192"/>
        <a:stretch/>
      </xdr:blipFill>
      <xdr:spPr>
        <a:xfrm>
          <a:off x="6686550" y="38100"/>
          <a:ext cx="6304762" cy="789522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29</xdr:col>
      <xdr:colOff>73981</xdr:colOff>
      <xdr:row>33</xdr:row>
      <xdr:rowOff>8738</xdr:rowOff>
    </xdr:to>
    <xdr:pic>
      <xdr:nvPicPr>
        <xdr:cNvPr id="2" name="Kuva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7752381" cy="629523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38100</xdr:colOff>
      <xdr:row>1</xdr:row>
      <xdr:rowOff>19050</xdr:rowOff>
    </xdr:from>
    <xdr:to>
      <xdr:col>27</xdr:col>
      <xdr:colOff>532210</xdr:colOff>
      <xdr:row>13</xdr:row>
      <xdr:rowOff>76200</xdr:rowOff>
    </xdr:to>
    <xdr:pic>
      <xdr:nvPicPr>
        <xdr:cNvPr id="2" name="Kuva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01300" y="209550"/>
          <a:ext cx="6590110" cy="2343150"/>
        </a:xfrm>
        <a:prstGeom prst="rect">
          <a:avLst/>
        </a:prstGeom>
      </xdr:spPr>
    </xdr:pic>
    <xdr:clientData/>
  </xdr:twoCellAnchor>
  <xdr:twoCellAnchor editAs="oneCell">
    <xdr:from>
      <xdr:col>17</xdr:col>
      <xdr:colOff>9526</xdr:colOff>
      <xdr:row>14</xdr:row>
      <xdr:rowOff>0</xdr:rowOff>
    </xdr:from>
    <xdr:to>
      <xdr:col>28</xdr:col>
      <xdr:colOff>34926</xdr:colOff>
      <xdr:row>26</xdr:row>
      <xdr:rowOff>56756</xdr:rowOff>
    </xdr:to>
    <xdr:pic>
      <xdr:nvPicPr>
        <xdr:cNvPr id="3" name="Kuva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72726" y="2667000"/>
          <a:ext cx="6731000" cy="23427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workbookViewId="0">
      <selection activeCell="E35" sqref="E35"/>
    </sheetView>
  </sheetViews>
  <sheetFormatPr defaultRowHeight="15" x14ac:dyDescent="0.25"/>
  <sheetData>
    <row r="1" spans="1:9" x14ac:dyDescent="0.25">
      <c r="A1" s="4" t="s">
        <v>11</v>
      </c>
    </row>
    <row r="2" spans="1:9" x14ac:dyDescent="0.25">
      <c r="A2" s="4"/>
    </row>
    <row r="3" spans="1:9" x14ac:dyDescent="0.25">
      <c r="A3" s="1" t="s">
        <v>0</v>
      </c>
      <c r="B3" s="1" t="s">
        <v>1</v>
      </c>
      <c r="C3" s="2"/>
      <c r="D3" s="2"/>
      <c r="E3" s="2"/>
      <c r="F3" s="2"/>
      <c r="G3" s="8" t="s">
        <v>8</v>
      </c>
      <c r="H3" s="8"/>
      <c r="I3" s="8"/>
    </row>
    <row r="4" spans="1:9" x14ac:dyDescent="0.25">
      <c r="A4" s="1" t="s">
        <v>2</v>
      </c>
      <c r="B4" s="1" t="s">
        <v>3</v>
      </c>
      <c r="C4" s="1" t="s">
        <v>4</v>
      </c>
      <c r="D4" s="1" t="s">
        <v>5</v>
      </c>
      <c r="E4" s="1" t="s">
        <v>6</v>
      </c>
      <c r="F4" s="1" t="s">
        <v>7</v>
      </c>
      <c r="G4" s="1" t="s">
        <v>9</v>
      </c>
      <c r="H4" s="1" t="s">
        <v>10</v>
      </c>
      <c r="I4" s="6"/>
    </row>
    <row r="5" spans="1:9" x14ac:dyDescent="0.25">
      <c r="A5" s="7">
        <v>180</v>
      </c>
      <c r="B5" s="7">
        <v>147.19999999999999</v>
      </c>
      <c r="C5" s="7">
        <v>16.399999999999999</v>
      </c>
      <c r="D5" s="7">
        <v>16</v>
      </c>
      <c r="E5" s="7">
        <v>11</v>
      </c>
      <c r="F5" s="7">
        <v>64</v>
      </c>
      <c r="G5" s="2"/>
      <c r="H5" s="2"/>
      <c r="I5" s="6"/>
    </row>
    <row r="6" spans="1:9" x14ac:dyDescent="0.25">
      <c r="A6" s="7">
        <v>180</v>
      </c>
      <c r="B6" s="7">
        <v>158.6</v>
      </c>
      <c r="C6" s="7">
        <v>10.7</v>
      </c>
      <c r="D6" s="7">
        <v>10</v>
      </c>
      <c r="E6" s="7">
        <v>17</v>
      </c>
      <c r="F6" s="7">
        <v>16</v>
      </c>
      <c r="G6" s="2"/>
      <c r="H6" s="2"/>
      <c r="I6" s="6"/>
    </row>
    <row r="7" spans="1:9" x14ac:dyDescent="0.25">
      <c r="A7" s="7">
        <v>180</v>
      </c>
      <c r="B7" s="7">
        <v>162.80000000000001</v>
      </c>
      <c r="C7" s="7">
        <v>8.6</v>
      </c>
      <c r="D7" s="7">
        <v>8</v>
      </c>
      <c r="E7" s="7">
        <v>21</v>
      </c>
      <c r="F7" s="7">
        <v>8</v>
      </c>
      <c r="G7" s="2"/>
      <c r="H7" s="2"/>
      <c r="I7" s="6"/>
    </row>
    <row r="8" spans="1:9" x14ac:dyDescent="0.25">
      <c r="A8" s="7">
        <v>180</v>
      </c>
      <c r="B8" s="7">
        <v>166.2</v>
      </c>
      <c r="C8" s="7">
        <v>6.9</v>
      </c>
      <c r="D8" s="7">
        <v>6.4</v>
      </c>
      <c r="E8" s="7">
        <v>26</v>
      </c>
      <c r="F8" s="7">
        <v>4</v>
      </c>
      <c r="G8" s="2"/>
      <c r="H8" s="2"/>
      <c r="I8" s="6"/>
    </row>
    <row r="9" spans="1:9" x14ac:dyDescent="0.25">
      <c r="A9" s="1">
        <v>160</v>
      </c>
      <c r="B9" s="1">
        <v>130.80000000000001</v>
      </c>
      <c r="C9" s="1">
        <v>14.6</v>
      </c>
      <c r="D9" s="1">
        <v>16</v>
      </c>
      <c r="E9" s="1">
        <v>11</v>
      </c>
      <c r="F9" s="1">
        <v>64</v>
      </c>
      <c r="G9" s="1">
        <v>7.2700000000000001E-2</v>
      </c>
      <c r="H9" s="1">
        <v>1.03</v>
      </c>
      <c r="I9" s="6"/>
    </row>
    <row r="10" spans="1:9" x14ac:dyDescent="0.25">
      <c r="A10" s="1">
        <v>160</v>
      </c>
      <c r="B10" s="1">
        <v>141</v>
      </c>
      <c r="C10" s="1">
        <v>9.5</v>
      </c>
      <c r="D10" s="1">
        <v>10</v>
      </c>
      <c r="E10" s="1">
        <v>17</v>
      </c>
      <c r="F10" s="1">
        <v>16</v>
      </c>
      <c r="G10" s="1">
        <v>5.0299999999999997E-2</v>
      </c>
      <c r="H10" s="1">
        <v>0.88800000000000001</v>
      </c>
      <c r="I10" s="6"/>
    </row>
    <row r="11" spans="1:9" x14ac:dyDescent="0.25">
      <c r="A11" s="1">
        <v>160</v>
      </c>
      <c r="B11" s="1">
        <v>144.6</v>
      </c>
      <c r="C11" s="1">
        <v>7.7</v>
      </c>
      <c r="D11" s="1">
        <v>8</v>
      </c>
      <c r="E11" s="1">
        <v>21</v>
      </c>
      <c r="F11" s="1">
        <v>8</v>
      </c>
      <c r="G11" s="1">
        <v>4.4499999999999998E-2</v>
      </c>
      <c r="H11" s="1">
        <v>0.84499999999999997</v>
      </c>
      <c r="I11" s="6"/>
    </row>
    <row r="12" spans="1:9" x14ac:dyDescent="0.25">
      <c r="A12" s="1">
        <v>160</v>
      </c>
      <c r="B12" s="1">
        <v>147.6</v>
      </c>
      <c r="C12" s="1">
        <v>6.2</v>
      </c>
      <c r="D12" s="1">
        <v>6.4</v>
      </c>
      <c r="E12" s="1">
        <v>26</v>
      </c>
      <c r="F12" s="1">
        <v>4</v>
      </c>
      <c r="G12" s="1">
        <v>4.0300000000000002E-2</v>
      </c>
      <c r="H12" s="1">
        <v>0.81100000000000005</v>
      </c>
      <c r="I12" s="6"/>
    </row>
    <row r="13" spans="1:9" x14ac:dyDescent="0.25">
      <c r="A13" s="1">
        <v>140</v>
      </c>
      <c r="B13" s="1">
        <v>114.6</v>
      </c>
      <c r="C13" s="1">
        <v>12.7</v>
      </c>
      <c r="D13" s="1">
        <v>16</v>
      </c>
      <c r="E13" s="1">
        <v>11</v>
      </c>
      <c r="F13" s="1">
        <v>64</v>
      </c>
      <c r="G13" s="1">
        <v>0.14000000000000001</v>
      </c>
      <c r="H13" s="1">
        <v>1.35</v>
      </c>
      <c r="I13" s="6"/>
    </row>
    <row r="14" spans="1:9" x14ac:dyDescent="0.25">
      <c r="A14" s="1">
        <v>140</v>
      </c>
      <c r="B14" s="1">
        <v>123.4</v>
      </c>
      <c r="C14" s="1">
        <v>8.3000000000000007</v>
      </c>
      <c r="D14" s="1">
        <v>10</v>
      </c>
      <c r="E14" s="1">
        <v>17</v>
      </c>
      <c r="F14" s="1">
        <v>16</v>
      </c>
      <c r="G14" s="1">
        <v>9.6500000000000002E-2</v>
      </c>
      <c r="H14" s="1">
        <v>1.1599999999999999</v>
      </c>
      <c r="I14" s="6"/>
    </row>
    <row r="15" spans="1:9" x14ac:dyDescent="0.25">
      <c r="A15" s="1">
        <v>140</v>
      </c>
      <c r="B15" s="1">
        <v>126.6</v>
      </c>
      <c r="C15" s="1">
        <v>6.7</v>
      </c>
      <c r="D15" s="1">
        <v>8</v>
      </c>
      <c r="E15" s="1">
        <v>21</v>
      </c>
      <c r="F15" s="1">
        <v>8</v>
      </c>
      <c r="G15" s="1">
        <v>8.5300000000000001E-2</v>
      </c>
      <c r="H15" s="1">
        <v>1.1000000000000001</v>
      </c>
      <c r="I15" s="6"/>
    </row>
    <row r="16" spans="1:9" x14ac:dyDescent="0.25">
      <c r="A16" s="1">
        <v>140</v>
      </c>
      <c r="B16" s="1">
        <v>129.19999999999999</v>
      </c>
      <c r="C16" s="1">
        <v>5.4</v>
      </c>
      <c r="D16" s="1">
        <v>6.4</v>
      </c>
      <c r="E16" s="1">
        <v>26</v>
      </c>
      <c r="F16" s="1">
        <v>4</v>
      </c>
      <c r="G16" s="1">
        <v>7.4399999999999994E-2</v>
      </c>
      <c r="H16" s="1">
        <v>1.06</v>
      </c>
      <c r="I16" s="6"/>
    </row>
    <row r="17" spans="1:9" x14ac:dyDescent="0.25">
      <c r="A17" s="1">
        <v>125</v>
      </c>
      <c r="B17" s="1">
        <v>102.2</v>
      </c>
      <c r="C17" s="1">
        <v>11.4</v>
      </c>
      <c r="D17" s="1">
        <v>16</v>
      </c>
      <c r="E17" s="1">
        <v>11</v>
      </c>
      <c r="F17" s="1">
        <v>64</v>
      </c>
      <c r="G17" s="1">
        <v>0.24399999999999999</v>
      </c>
      <c r="H17" s="1">
        <v>1.69</v>
      </c>
      <c r="I17" s="6"/>
    </row>
    <row r="18" spans="1:9" x14ac:dyDescent="0.25">
      <c r="A18" s="1">
        <v>125</v>
      </c>
      <c r="B18" s="1">
        <v>110.2</v>
      </c>
      <c r="C18" s="1">
        <v>7.4</v>
      </c>
      <c r="D18" s="1">
        <v>10</v>
      </c>
      <c r="E18" s="1">
        <v>17</v>
      </c>
      <c r="F18" s="1">
        <v>16</v>
      </c>
      <c r="G18" s="1">
        <v>0.16800000000000001</v>
      </c>
      <c r="H18" s="1">
        <v>1.45</v>
      </c>
      <c r="I18" s="6"/>
    </row>
    <row r="19" spans="1:9" x14ac:dyDescent="0.25">
      <c r="A19" s="1">
        <v>125</v>
      </c>
      <c r="B19" s="1">
        <v>113</v>
      </c>
      <c r="C19" s="1">
        <v>6</v>
      </c>
      <c r="D19" s="1">
        <v>8</v>
      </c>
      <c r="E19" s="1">
        <v>21</v>
      </c>
      <c r="F19" s="1">
        <v>8</v>
      </c>
      <c r="G19" s="1">
        <v>0.14899999999999999</v>
      </c>
      <c r="H19" s="1">
        <v>1.38</v>
      </c>
      <c r="I19" s="6"/>
    </row>
    <row r="20" spans="1:9" x14ac:dyDescent="0.25">
      <c r="A20" s="1">
        <v>125</v>
      </c>
      <c r="B20" s="1">
        <v>115.4</v>
      </c>
      <c r="C20" s="1">
        <v>4.8</v>
      </c>
      <c r="D20" s="1">
        <v>6.4</v>
      </c>
      <c r="E20" s="1">
        <v>26</v>
      </c>
      <c r="F20" s="1">
        <v>4</v>
      </c>
      <c r="G20" s="1">
        <v>1.35</v>
      </c>
      <c r="H20" s="1">
        <v>1.33</v>
      </c>
      <c r="I20" s="6"/>
    </row>
  </sheetData>
  <mergeCells count="1">
    <mergeCell ref="G3:I3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39" sqref="I39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1"/>
  <sheetViews>
    <sheetView workbookViewId="0">
      <selection activeCell="A36" sqref="A36"/>
    </sheetView>
  </sheetViews>
  <sheetFormatPr defaultRowHeight="15" x14ac:dyDescent="0.25"/>
  <cols>
    <col min="1" max="1" width="61.7109375" bestFit="1" customWidth="1"/>
    <col min="2" max="2" width="26.42578125" style="9" bestFit="1" customWidth="1"/>
    <col min="3" max="3" width="14.28515625" style="9" bestFit="1" customWidth="1"/>
    <col min="4" max="4" width="15" style="9" bestFit="1" customWidth="1"/>
    <col min="5" max="5" width="7.7109375" style="9" bestFit="1" customWidth="1"/>
    <col min="6" max="6" width="8.28515625" style="9" bestFit="1" customWidth="1"/>
    <col min="13" max="13" width="47.140625" bestFit="1" customWidth="1"/>
  </cols>
  <sheetData>
    <row r="1" spans="1:12" s="10" customFormat="1" x14ac:dyDescent="0.25">
      <c r="A1" s="14" t="s">
        <v>36</v>
      </c>
      <c r="B1" s="15"/>
      <c r="C1" s="16" t="s">
        <v>12</v>
      </c>
      <c r="D1" s="16"/>
      <c r="E1" s="16" t="s">
        <v>42</v>
      </c>
      <c r="F1" s="16"/>
      <c r="G1" s="14"/>
      <c r="H1" s="14"/>
      <c r="I1" s="14"/>
      <c r="J1" s="14"/>
      <c r="K1" s="14"/>
      <c r="L1" s="14"/>
    </row>
    <row r="2" spans="1:12" s="10" customFormat="1" x14ac:dyDescent="0.25">
      <c r="A2" s="14"/>
      <c r="B2" s="15" t="s">
        <v>15</v>
      </c>
      <c r="C2" s="15" t="s">
        <v>43</v>
      </c>
      <c r="D2" s="15" t="s">
        <v>44</v>
      </c>
      <c r="E2" s="15" t="s">
        <v>13</v>
      </c>
      <c r="F2" s="15" t="s">
        <v>14</v>
      </c>
      <c r="G2" s="14"/>
      <c r="H2" s="14"/>
      <c r="I2" s="14"/>
      <c r="J2" s="14"/>
      <c r="K2" s="14"/>
      <c r="L2" s="14"/>
    </row>
    <row r="3" spans="1:12" x14ac:dyDescent="0.25">
      <c r="A3" t="s">
        <v>37</v>
      </c>
      <c r="B3" s="9">
        <v>2.4</v>
      </c>
    </row>
    <row r="4" spans="1:12" x14ac:dyDescent="0.25">
      <c r="A4" t="s">
        <v>16</v>
      </c>
      <c r="B4" s="11">
        <f>0.71*B3+2.93</f>
        <v>4.6340000000000003</v>
      </c>
      <c r="C4" s="11"/>
    </row>
    <row r="5" spans="1:12" x14ac:dyDescent="0.25">
      <c r="A5" t="s">
        <v>17</v>
      </c>
      <c r="C5" s="9" t="s">
        <v>38</v>
      </c>
      <c r="D5" s="9" t="s">
        <v>38</v>
      </c>
      <c r="E5" s="17">
        <v>2.5561351461923853E-2</v>
      </c>
      <c r="F5" s="17">
        <v>1.2999999999999999E-2</v>
      </c>
    </row>
    <row r="6" spans="1:12" x14ac:dyDescent="0.25">
      <c r="A6" t="s">
        <v>18</v>
      </c>
      <c r="E6" s="18">
        <v>1.86</v>
      </c>
      <c r="F6" s="18">
        <v>3.2</v>
      </c>
    </row>
    <row r="7" spans="1:12" x14ac:dyDescent="0.25">
      <c r="A7" t="s">
        <v>47</v>
      </c>
      <c r="E7" s="17">
        <f>E5*E6</f>
        <v>4.7544113719178369E-2</v>
      </c>
      <c r="F7" s="17">
        <f>F5*F6</f>
        <v>4.1599999999999998E-2</v>
      </c>
    </row>
    <row r="8" spans="1:12" x14ac:dyDescent="0.25">
      <c r="A8" s="19" t="s">
        <v>19</v>
      </c>
      <c r="B8" s="12" t="s">
        <v>39</v>
      </c>
      <c r="C8" s="12"/>
    </row>
    <row r="9" spans="1:12" x14ac:dyDescent="0.25">
      <c r="A9" s="19" t="s">
        <v>20</v>
      </c>
      <c r="B9" s="12" t="s">
        <v>39</v>
      </c>
      <c r="C9" s="12"/>
    </row>
    <row r="10" spans="1:12" x14ac:dyDescent="0.25">
      <c r="A10" t="s">
        <v>40</v>
      </c>
      <c r="E10" s="9">
        <v>2.2999999999999998</v>
      </c>
      <c r="F10" s="9">
        <v>2.4</v>
      </c>
    </row>
    <row r="11" spans="1:12" x14ac:dyDescent="0.25">
      <c r="A11" t="s">
        <v>46</v>
      </c>
      <c r="C11" s="9">
        <v>1.7</v>
      </c>
      <c r="D11" s="9">
        <v>2.4</v>
      </c>
    </row>
    <row r="12" spans="1:12" x14ac:dyDescent="0.25">
      <c r="A12" t="s">
        <v>45</v>
      </c>
      <c r="C12" s="9">
        <v>2.4</v>
      </c>
      <c r="D12" s="9">
        <v>2.4</v>
      </c>
    </row>
    <row r="14" spans="1:12" x14ac:dyDescent="0.25">
      <c r="A14" t="s">
        <v>21</v>
      </c>
      <c r="B14" s="9" t="s">
        <v>22</v>
      </c>
    </row>
    <row r="15" spans="1:12" x14ac:dyDescent="0.25">
      <c r="A15" t="s">
        <v>23</v>
      </c>
      <c r="B15" s="9" t="s">
        <v>24</v>
      </c>
    </row>
    <row r="16" spans="1:12" x14ac:dyDescent="0.25">
      <c r="A16" t="s">
        <v>41</v>
      </c>
      <c r="B16" s="9" t="s">
        <v>59</v>
      </c>
    </row>
    <row r="17" spans="1:4" x14ac:dyDescent="0.25">
      <c r="A17" t="s">
        <v>25</v>
      </c>
      <c r="B17" s="22" t="s">
        <v>26</v>
      </c>
    </row>
    <row r="18" spans="1:4" x14ac:dyDescent="0.25">
      <c r="A18" t="s">
        <v>27</v>
      </c>
      <c r="B18" s="22" t="s">
        <v>28</v>
      </c>
    </row>
    <row r="19" spans="1:4" x14ac:dyDescent="0.25">
      <c r="A19" t="s">
        <v>29</v>
      </c>
      <c r="B19" s="9" t="s">
        <v>53</v>
      </c>
    </row>
    <row r="20" spans="1:4" x14ac:dyDescent="0.25">
      <c r="A20" t="s">
        <v>30</v>
      </c>
      <c r="B20" s="9" t="s">
        <v>38</v>
      </c>
    </row>
    <row r="21" spans="1:4" x14ac:dyDescent="0.25">
      <c r="A21" t="s">
        <v>31</v>
      </c>
      <c r="B21" s="21" t="s">
        <v>60</v>
      </c>
      <c r="C21" s="13"/>
    </row>
    <row r="22" spans="1:4" x14ac:dyDescent="0.25">
      <c r="A22" t="s">
        <v>32</v>
      </c>
      <c r="B22" s="9" t="s">
        <v>33</v>
      </c>
    </row>
    <row r="23" spans="1:4" x14ac:dyDescent="0.25">
      <c r="A23" t="s">
        <v>62</v>
      </c>
      <c r="B23" s="9" t="s">
        <v>61</v>
      </c>
    </row>
    <row r="24" spans="1:4" x14ac:dyDescent="0.25">
      <c r="A24" t="s">
        <v>63</v>
      </c>
      <c r="B24" s="9" t="s">
        <v>65</v>
      </c>
    </row>
    <row r="25" spans="1:4" x14ac:dyDescent="0.25">
      <c r="A25" t="s">
        <v>64</v>
      </c>
      <c r="B25" s="9" t="s">
        <v>66</v>
      </c>
    </row>
    <row r="27" spans="1:4" x14ac:dyDescent="0.25">
      <c r="A27" t="s">
        <v>48</v>
      </c>
      <c r="B27" s="12" t="s">
        <v>56</v>
      </c>
    </row>
    <row r="28" spans="1:4" x14ac:dyDescent="0.25">
      <c r="A28" t="s">
        <v>57</v>
      </c>
      <c r="B28" s="12" t="s">
        <v>58</v>
      </c>
    </row>
    <row r="30" spans="1:4" x14ac:dyDescent="0.25">
      <c r="A30" t="s">
        <v>34</v>
      </c>
    </row>
    <row r="31" spans="1:4" x14ac:dyDescent="0.25">
      <c r="A31" t="s">
        <v>35</v>
      </c>
      <c r="C31"/>
      <c r="D31"/>
    </row>
    <row r="32" spans="1:4" x14ac:dyDescent="0.25">
      <c r="B32"/>
      <c r="C32"/>
      <c r="D32"/>
    </row>
    <row r="33" spans="2:4" x14ac:dyDescent="0.25">
      <c r="B33"/>
      <c r="C33"/>
      <c r="D33"/>
    </row>
    <row r="34" spans="2:4" x14ac:dyDescent="0.25">
      <c r="B34"/>
      <c r="C34"/>
      <c r="D34"/>
    </row>
    <row r="35" spans="2:4" x14ac:dyDescent="0.25">
      <c r="B35"/>
      <c r="C35"/>
      <c r="D35"/>
    </row>
    <row r="36" spans="2:4" x14ac:dyDescent="0.25">
      <c r="B36"/>
      <c r="C36"/>
      <c r="D36"/>
    </row>
    <row r="37" spans="2:4" x14ac:dyDescent="0.25">
      <c r="B37"/>
      <c r="C37"/>
      <c r="D37"/>
    </row>
    <row r="38" spans="2:4" x14ac:dyDescent="0.25">
      <c r="B38"/>
      <c r="C38"/>
      <c r="D38"/>
    </row>
    <row r="39" spans="2:4" x14ac:dyDescent="0.25">
      <c r="B39"/>
      <c r="C39"/>
      <c r="D39"/>
    </row>
    <row r="40" spans="2:4" x14ac:dyDescent="0.25">
      <c r="B40"/>
      <c r="C40"/>
      <c r="D40"/>
    </row>
    <row r="41" spans="2:4" x14ac:dyDescent="0.25">
      <c r="B41"/>
      <c r="C41"/>
      <c r="D41"/>
    </row>
  </sheetData>
  <mergeCells count="2">
    <mergeCell ref="E1:F1"/>
    <mergeCell ref="C1:D1"/>
  </mergeCells>
  <conditionalFormatting sqref="E5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workbookViewId="0">
      <selection activeCell="S20" sqref="S20"/>
    </sheetView>
  </sheetViews>
  <sheetFormatPr defaultRowHeight="15" x14ac:dyDescent="0.25"/>
  <cols>
    <col min="1" max="1" width="24.85546875" bestFit="1" customWidth="1"/>
    <col min="2" max="2" width="24.7109375" bestFit="1" customWidth="1"/>
    <col min="3" max="4" width="10.42578125" bestFit="1" customWidth="1"/>
    <col min="5" max="6" width="11.42578125" bestFit="1" customWidth="1"/>
  </cols>
  <sheetData>
    <row r="1" spans="1:15" x14ac:dyDescent="0.25">
      <c r="A1" t="s">
        <v>48</v>
      </c>
      <c r="B1" t="s">
        <v>57</v>
      </c>
      <c r="C1" s="10" t="s">
        <v>49</v>
      </c>
      <c r="D1" s="10" t="s">
        <v>50</v>
      </c>
      <c r="E1" s="10" t="s">
        <v>51</v>
      </c>
      <c r="F1" s="10" t="s">
        <v>52</v>
      </c>
    </row>
    <row r="2" spans="1:15" x14ac:dyDescent="0.25">
      <c r="A2" s="9">
        <v>20</v>
      </c>
      <c r="B2" s="9">
        <v>50</v>
      </c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</row>
    <row r="3" spans="1:15" x14ac:dyDescent="0.25">
      <c r="A3" s="9">
        <v>40</v>
      </c>
      <c r="B3" s="9">
        <v>100</v>
      </c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</row>
    <row r="4" spans="1:15" x14ac:dyDescent="0.25">
      <c r="A4" s="9">
        <v>60</v>
      </c>
      <c r="B4" s="9">
        <v>200</v>
      </c>
      <c r="C4" s="20"/>
      <c r="D4" s="20" t="s">
        <v>55</v>
      </c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</row>
    <row r="5" spans="1:15" x14ac:dyDescent="0.25">
      <c r="A5" s="9">
        <v>80</v>
      </c>
      <c r="B5" s="9">
        <v>400</v>
      </c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</row>
    <row r="6" spans="1:15" x14ac:dyDescent="0.25">
      <c r="A6" s="9">
        <v>100</v>
      </c>
      <c r="B6" s="9">
        <v>600</v>
      </c>
      <c r="C6" s="20"/>
      <c r="D6" s="20" t="s">
        <v>67</v>
      </c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</row>
    <row r="7" spans="1:15" x14ac:dyDescent="0.25">
      <c r="A7" s="9">
        <v>120</v>
      </c>
      <c r="B7" s="9">
        <v>800</v>
      </c>
      <c r="C7" s="20"/>
      <c r="D7" s="20" t="s">
        <v>68</v>
      </c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</row>
    <row r="8" spans="1:15" x14ac:dyDescent="0.25">
      <c r="A8" t="s">
        <v>54</v>
      </c>
      <c r="B8" s="9">
        <v>1000</v>
      </c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</row>
    <row r="9" spans="1:15" x14ac:dyDescent="0.25">
      <c r="A9" t="s">
        <v>70</v>
      </c>
      <c r="B9" t="s">
        <v>71</v>
      </c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</row>
    <row r="10" spans="1:15" x14ac:dyDescent="0.25">
      <c r="A10" t="s">
        <v>69</v>
      </c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</row>
    <row r="11" spans="1:15" x14ac:dyDescent="0.25"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</row>
    <row r="12" spans="1:15" x14ac:dyDescent="0.25"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</row>
    <row r="13" spans="1:15" x14ac:dyDescent="0.25"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</row>
    <row r="14" spans="1:15" x14ac:dyDescent="0.25"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</row>
    <row r="15" spans="1:15" x14ac:dyDescent="0.25"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</row>
    <row r="16" spans="1:15" x14ac:dyDescent="0.25"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</row>
    <row r="17" spans="3:15" x14ac:dyDescent="0.25"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</row>
    <row r="18" spans="3:15" x14ac:dyDescent="0.25"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</row>
    <row r="19" spans="3:15" x14ac:dyDescent="0.25"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</row>
    <row r="20" spans="3:15" x14ac:dyDescent="0.25"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</row>
    <row r="21" spans="3:15" x14ac:dyDescent="0.25"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</row>
    <row r="22" spans="3:15" x14ac:dyDescent="0.25"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</row>
    <row r="23" spans="3:15" x14ac:dyDescent="0.25"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</row>
    <row r="24" spans="3:15" x14ac:dyDescent="0.25"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</row>
    <row r="25" spans="3:15" x14ac:dyDescent="0.25"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</row>
    <row r="26" spans="3:15" x14ac:dyDescent="0.25"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</row>
    <row r="27" spans="3:15" x14ac:dyDescent="0.25"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</row>
    <row r="28" spans="3:15" x14ac:dyDescent="0.25"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</row>
    <row r="29" spans="3:15" x14ac:dyDescent="0.25"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</row>
    <row r="30" spans="3:15" x14ac:dyDescent="0.25"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</row>
    <row r="31" spans="3:15" x14ac:dyDescent="0.25"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tabSelected="1" workbookViewId="0">
      <selection activeCell="C26" sqref="C26"/>
    </sheetView>
  </sheetViews>
  <sheetFormatPr defaultRowHeight="15" x14ac:dyDescent="0.25"/>
  <cols>
    <col min="1" max="1" width="18.28515625" bestFit="1" customWidth="1"/>
    <col min="2" max="2" width="2" bestFit="1" customWidth="1"/>
    <col min="3" max="3" width="28.85546875" bestFit="1" customWidth="1"/>
    <col min="4" max="4" width="15.42578125" bestFit="1" customWidth="1"/>
    <col min="5" max="5" width="15.5703125" bestFit="1" customWidth="1"/>
    <col min="6" max="6" width="14.140625" bestFit="1" customWidth="1"/>
    <col min="7" max="7" width="11.42578125" bestFit="1" customWidth="1"/>
    <col min="8" max="8" width="16" bestFit="1" customWidth="1"/>
    <col min="9" max="9" width="22" bestFit="1" customWidth="1"/>
  </cols>
  <sheetData>
    <row r="1" spans="1:9" s="25" customFormat="1" x14ac:dyDescent="0.25">
      <c r="A1" s="23" t="s">
        <v>72</v>
      </c>
      <c r="B1" s="24">
        <v>1</v>
      </c>
      <c r="C1" s="23" t="s">
        <v>73</v>
      </c>
      <c r="D1" s="24" t="s">
        <v>74</v>
      </c>
      <c r="E1" s="23" t="s">
        <v>75</v>
      </c>
      <c r="F1" s="24">
        <v>5040300311</v>
      </c>
      <c r="G1" s="23" t="s">
        <v>76</v>
      </c>
      <c r="H1" s="23" t="s">
        <v>77</v>
      </c>
      <c r="I1" s="23" t="s">
        <v>78</v>
      </c>
    </row>
    <row r="3" spans="1:9" x14ac:dyDescent="0.25">
      <c r="A3" s="10" t="s">
        <v>79</v>
      </c>
      <c r="B3" s="10"/>
      <c r="C3" s="26">
        <v>15000</v>
      </c>
      <c r="D3" s="27">
        <f>C3/95</f>
        <v>157.89473684210526</v>
      </c>
      <c r="E3" s="10" t="s">
        <v>80</v>
      </c>
    </row>
    <row r="5" spans="1:9" x14ac:dyDescent="0.25">
      <c r="A5" s="10" t="s">
        <v>81</v>
      </c>
      <c r="B5" s="10"/>
      <c r="C5" s="26">
        <v>55000</v>
      </c>
      <c r="D5" s="28">
        <f>C5/95</f>
        <v>578.9473684210526</v>
      </c>
      <c r="E5" t="s">
        <v>82</v>
      </c>
    </row>
    <row r="6" spans="1:9" x14ac:dyDescent="0.25">
      <c r="A6" s="29" t="s">
        <v>83</v>
      </c>
      <c r="C6" s="30">
        <v>25000</v>
      </c>
    </row>
    <row r="7" spans="1:9" x14ac:dyDescent="0.25">
      <c r="A7" s="31" t="s">
        <v>84</v>
      </c>
      <c r="B7" s="10"/>
      <c r="C7" s="26">
        <v>30000</v>
      </c>
      <c r="D7" s="27">
        <f>C7/95</f>
        <v>315.78947368421052</v>
      </c>
      <c r="E7" s="10" t="s">
        <v>85</v>
      </c>
    </row>
    <row r="9" spans="1:9" x14ac:dyDescent="0.25">
      <c r="D9" s="32"/>
    </row>
    <row r="11" spans="1:9" x14ac:dyDescent="0.25">
      <c r="A11" s="10" t="s">
        <v>86</v>
      </c>
      <c r="B11" s="10"/>
      <c r="C11" s="10"/>
      <c r="D11" s="10"/>
      <c r="E11" s="10"/>
    </row>
    <row r="12" spans="1:9" x14ac:dyDescent="0.25">
      <c r="A12" s="26">
        <v>15000</v>
      </c>
      <c r="B12" s="10"/>
      <c r="C12" s="10"/>
      <c r="D12" s="10"/>
      <c r="E12" s="10"/>
    </row>
    <row r="13" spans="1:9" x14ac:dyDescent="0.25">
      <c r="A13" s="26">
        <v>30000</v>
      </c>
      <c r="B13" s="10"/>
      <c r="C13" s="26">
        <f>SUM(A12:A13)</f>
        <v>45000</v>
      </c>
      <c r="D13" s="28">
        <f>C13/95</f>
        <v>473.68421052631578</v>
      </c>
      <c r="E13" s="28" t="s">
        <v>87</v>
      </c>
      <c r="F13" t="s">
        <v>88</v>
      </c>
    </row>
    <row r="16" spans="1:9" x14ac:dyDescent="0.25">
      <c r="A16" t="s">
        <v>89</v>
      </c>
      <c r="C16" t="s">
        <v>90</v>
      </c>
      <c r="D16" t="s">
        <v>91</v>
      </c>
      <c r="E16" t="s">
        <v>92</v>
      </c>
      <c r="F16" t="s">
        <v>93</v>
      </c>
      <c r="G16" t="s">
        <v>94</v>
      </c>
    </row>
    <row r="17" spans="1:8" x14ac:dyDescent="0.25">
      <c r="A17" t="s">
        <v>95</v>
      </c>
      <c r="C17">
        <v>0.4</v>
      </c>
      <c r="D17" s="3">
        <f t="shared" ref="D17:D21" si="0">C17*21</f>
        <v>8.4</v>
      </c>
      <c r="E17" s="32">
        <f t="shared" ref="E17:E22" si="1">C17*$D$3</f>
        <v>63.15789473684211</v>
      </c>
      <c r="H17" s="9"/>
    </row>
    <row r="18" spans="1:8" x14ac:dyDescent="0.25">
      <c r="A18" t="s">
        <v>96</v>
      </c>
      <c r="C18">
        <v>0.7</v>
      </c>
      <c r="D18" s="3">
        <f t="shared" si="0"/>
        <v>14.7</v>
      </c>
      <c r="E18" s="32">
        <f t="shared" si="1"/>
        <v>110.52631578947367</v>
      </c>
      <c r="H18" s="9"/>
    </row>
    <row r="19" spans="1:8" x14ac:dyDescent="0.25">
      <c r="A19" t="s">
        <v>97</v>
      </c>
      <c r="C19">
        <v>0.1</v>
      </c>
      <c r="D19" s="3">
        <f t="shared" si="0"/>
        <v>2.1</v>
      </c>
      <c r="E19" s="32">
        <f t="shared" si="1"/>
        <v>15.789473684210527</v>
      </c>
      <c r="H19" s="9"/>
    </row>
    <row r="20" spans="1:8" x14ac:dyDescent="0.25">
      <c r="A20" t="s">
        <v>75</v>
      </c>
      <c r="C20">
        <v>0.9</v>
      </c>
      <c r="D20" s="3">
        <f t="shared" si="0"/>
        <v>18.900000000000002</v>
      </c>
      <c r="E20" s="32">
        <f t="shared" si="1"/>
        <v>142.10526315789474</v>
      </c>
      <c r="H20" s="9"/>
    </row>
    <row r="21" spans="1:8" s="25" customFormat="1" ht="15.75" thickBot="1" x14ac:dyDescent="0.3">
      <c r="A21" s="33" t="s">
        <v>98</v>
      </c>
      <c r="B21" s="33"/>
      <c r="C21" s="33">
        <v>0.9</v>
      </c>
      <c r="D21" s="34">
        <f t="shared" si="0"/>
        <v>18.900000000000002</v>
      </c>
      <c r="E21" s="35">
        <f t="shared" si="1"/>
        <v>142.10526315789474</v>
      </c>
      <c r="F21" s="33"/>
      <c r="G21" s="33"/>
      <c r="H21" s="37"/>
    </row>
    <row r="22" spans="1:8" x14ac:dyDescent="0.25">
      <c r="C22">
        <f>SUM(C17:C21)</f>
        <v>3</v>
      </c>
      <c r="D22">
        <f>SUM(D17:D21)</f>
        <v>63.000000000000014</v>
      </c>
      <c r="E22" s="32">
        <f t="shared" si="1"/>
        <v>473.68421052631578</v>
      </c>
      <c r="H22" s="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selection activeCell="H28" sqref="H28"/>
    </sheetView>
  </sheetViews>
  <sheetFormatPr defaultRowHeight="15" x14ac:dyDescent="0.25"/>
  <sheetData>
    <row r="1" spans="1:2" x14ac:dyDescent="0.25">
      <c r="A1" s="10" t="s">
        <v>99</v>
      </c>
    </row>
    <row r="2" spans="1:2" x14ac:dyDescent="0.25">
      <c r="A2" t="s">
        <v>100</v>
      </c>
    </row>
    <row r="3" spans="1:2" x14ac:dyDescent="0.25">
      <c r="A3" t="s">
        <v>101</v>
      </c>
    </row>
    <row r="4" spans="1:2" x14ac:dyDescent="0.25">
      <c r="B4" s="5" t="s">
        <v>102</v>
      </c>
    </row>
    <row r="5" spans="1:2" x14ac:dyDescent="0.25">
      <c r="B5" s="5" t="s">
        <v>103</v>
      </c>
    </row>
    <row r="6" spans="1:2" x14ac:dyDescent="0.25">
      <c r="B6" s="5" t="s">
        <v>104</v>
      </c>
    </row>
    <row r="7" spans="1:2" x14ac:dyDescent="0.25">
      <c r="B7" s="5" t="s">
        <v>105</v>
      </c>
    </row>
    <row r="8" spans="1:2" x14ac:dyDescent="0.25">
      <c r="A8" t="s">
        <v>106</v>
      </c>
    </row>
    <row r="10" spans="1:2" x14ac:dyDescent="0.25">
      <c r="A10" s="10" t="s">
        <v>107</v>
      </c>
    </row>
    <row r="11" spans="1:2" x14ac:dyDescent="0.25">
      <c r="A11" t="s">
        <v>108</v>
      </c>
    </row>
    <row r="12" spans="1:2" x14ac:dyDescent="0.25">
      <c r="A12" t="s">
        <v>109</v>
      </c>
    </row>
    <row r="13" spans="1:2" x14ac:dyDescent="0.25">
      <c r="A13" t="s">
        <v>112</v>
      </c>
    </row>
    <row r="14" spans="1:2" x14ac:dyDescent="0.25">
      <c r="A14" t="s">
        <v>113</v>
      </c>
    </row>
    <row r="16" spans="1:2" x14ac:dyDescent="0.25">
      <c r="A16" s="10" t="s">
        <v>110</v>
      </c>
    </row>
    <row r="18" spans="1:1" x14ac:dyDescent="0.25">
      <c r="A18" s="36" t="s">
        <v>111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6</vt:i4>
      </vt:variant>
    </vt:vector>
  </HeadingPairs>
  <TitlesOfParts>
    <vt:vector size="6" baseType="lpstr">
      <vt:lpstr>Mika Ervasti</vt:lpstr>
      <vt:lpstr>Jarno Sihvo</vt:lpstr>
      <vt:lpstr>parametrejä</vt:lpstr>
      <vt:lpstr>skenaariot</vt:lpstr>
      <vt:lpstr>httk</vt:lpstr>
      <vt:lpstr>työvaiheet</vt:lpstr>
    </vt:vector>
  </TitlesOfParts>
  <Company>Geological Survey of Finland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Martinkauppi Annu</dc:creator>
  <cp:lastModifiedBy>Martinkauppi Annu</cp:lastModifiedBy>
  <dcterms:created xsi:type="dcterms:W3CDTF">2020-06-16T03:11:31Z</dcterms:created>
  <dcterms:modified xsi:type="dcterms:W3CDTF">2020-06-18T11:16:18Z</dcterms:modified>
</cp:coreProperties>
</file>