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05"/>
  <workbookPr/>
  <mc:AlternateContent xmlns:mc="http://schemas.openxmlformats.org/markup-compatibility/2006">
    <mc:Choice Requires="x15">
      <x15ac:absPath xmlns:x15ac="http://schemas.microsoft.com/office/spreadsheetml/2010/11/ac" url="/Users/Pirjo/Library/Mobile Documents/com~apple~CloudDocs/Kainun Institutti/Oversettelser/Lexin, Udir - Uni Research/"/>
    </mc:Choice>
  </mc:AlternateContent>
  <xr:revisionPtr revIDLastSave="0" documentId="11_0299479EFAAC364074402966E4F166D04F8E6FF4" xr6:coauthVersionLast="43" xr6:coauthVersionMax="43" xr10:uidLastSave="{00000000-0000-0000-0000-000000000000}"/>
  <bookViews>
    <workbookView xWindow="0" yWindow="460" windowWidth="28800" windowHeight="16980" tabRatio="500" xr2:uid="{00000000-000D-0000-FFFF-FFFF00000000}"/>
  </bookViews>
  <sheets>
    <sheet name="Sheet1" sheetId="1" r:id="rId1"/>
  </sheets>
  <calcPr calcId="191028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190" i="1" l="1"/>
  <c r="B2190" i="1"/>
  <c r="C2189" i="1"/>
  <c r="B2189" i="1"/>
  <c r="C2188" i="1"/>
  <c r="B2188" i="1"/>
  <c r="C2187" i="1"/>
  <c r="B2187" i="1"/>
  <c r="C2186" i="1"/>
  <c r="B2186" i="1"/>
  <c r="C2185" i="1"/>
  <c r="B2185" i="1"/>
  <c r="C2184" i="1"/>
  <c r="B2184" i="1"/>
  <c r="C2183" i="1"/>
  <c r="B2183" i="1"/>
  <c r="C2182" i="1"/>
  <c r="B2182" i="1"/>
  <c r="C2181" i="1"/>
  <c r="B2181" i="1"/>
  <c r="C2179" i="1"/>
  <c r="B2179" i="1"/>
  <c r="C2177" i="1"/>
  <c r="B2177" i="1"/>
  <c r="C2176" i="1"/>
  <c r="B2176" i="1"/>
  <c r="C2175" i="1"/>
  <c r="B2175" i="1"/>
  <c r="C2174" i="1"/>
  <c r="B2174" i="1"/>
  <c r="C2172" i="1"/>
  <c r="B2172" i="1"/>
  <c r="C2170" i="1"/>
  <c r="B2170" i="1"/>
  <c r="C2169" i="1"/>
  <c r="B2169" i="1"/>
  <c r="C2168" i="1"/>
  <c r="B2168" i="1"/>
  <c r="C2167" i="1"/>
  <c r="B2167" i="1"/>
  <c r="C2166" i="1"/>
  <c r="B2166" i="1"/>
  <c r="C2165" i="1"/>
  <c r="B2165" i="1"/>
  <c r="C2164" i="1"/>
  <c r="B2164" i="1"/>
  <c r="C2163" i="1"/>
  <c r="B2163" i="1"/>
  <c r="C2162" i="1"/>
  <c r="B2162" i="1"/>
  <c r="C2161" i="1"/>
  <c r="B2161" i="1"/>
  <c r="C2160" i="1"/>
  <c r="B2160" i="1"/>
  <c r="C2159" i="1"/>
  <c r="B2159" i="1"/>
  <c r="C2158" i="1"/>
  <c r="B2158" i="1"/>
  <c r="C2157" i="1"/>
  <c r="B2157" i="1"/>
  <c r="C2156" i="1"/>
  <c r="B2156" i="1"/>
  <c r="C2155" i="1"/>
  <c r="B2155" i="1"/>
  <c r="C2154" i="1"/>
  <c r="B2154" i="1"/>
  <c r="C2153" i="1"/>
  <c r="B2153" i="1"/>
  <c r="C2152" i="1"/>
  <c r="B2152" i="1"/>
  <c r="C2151" i="1"/>
  <c r="B2151" i="1"/>
  <c r="C2150" i="1"/>
  <c r="B2150" i="1"/>
  <c r="C2149" i="1"/>
  <c r="B2149" i="1"/>
  <c r="C2148" i="1"/>
  <c r="B2148" i="1"/>
  <c r="C2147" i="1"/>
  <c r="B2147" i="1"/>
  <c r="C2146" i="1"/>
  <c r="B2146" i="1"/>
  <c r="C2145" i="1"/>
  <c r="B2145" i="1"/>
  <c r="C2144" i="1"/>
  <c r="B2144" i="1"/>
  <c r="C2143" i="1"/>
  <c r="B2143" i="1"/>
  <c r="C2142" i="1"/>
  <c r="B2142" i="1"/>
  <c r="C2141" i="1"/>
  <c r="B2141" i="1"/>
  <c r="C2140" i="1"/>
  <c r="B2140" i="1"/>
  <c r="C2139" i="1"/>
  <c r="B2139" i="1"/>
  <c r="C2137" i="1"/>
  <c r="B2137" i="1"/>
  <c r="C2135" i="1"/>
  <c r="B2135" i="1"/>
  <c r="C2133" i="1"/>
  <c r="B2133" i="1"/>
  <c r="C2132" i="1"/>
  <c r="B2132" i="1"/>
  <c r="C2131" i="1"/>
  <c r="B2131" i="1"/>
  <c r="C2130" i="1"/>
  <c r="B2130" i="1"/>
  <c r="C2129" i="1"/>
  <c r="B2129" i="1"/>
  <c r="C2128" i="1"/>
  <c r="B2128" i="1"/>
  <c r="C2127" i="1"/>
  <c r="B2127" i="1"/>
  <c r="C2126" i="1"/>
  <c r="B2126" i="1"/>
  <c r="C2125" i="1"/>
  <c r="B2125" i="1"/>
  <c r="C2123" i="1"/>
  <c r="B2123" i="1"/>
  <c r="C2121" i="1"/>
  <c r="B2121" i="1"/>
  <c r="C2120" i="1"/>
  <c r="B2120" i="1"/>
  <c r="C2119" i="1"/>
  <c r="B2119" i="1"/>
  <c r="C2118" i="1"/>
  <c r="B2118" i="1"/>
  <c r="C2117" i="1"/>
  <c r="B2117" i="1"/>
  <c r="C2116" i="1"/>
  <c r="B2116" i="1"/>
  <c r="C2115" i="1"/>
  <c r="B2115" i="1"/>
  <c r="C2114" i="1"/>
  <c r="B2114" i="1"/>
  <c r="C2113" i="1"/>
  <c r="B2113" i="1"/>
  <c r="C2112" i="1"/>
  <c r="B2112" i="1"/>
  <c r="C2110" i="1"/>
  <c r="B2110" i="1"/>
  <c r="C2108" i="1"/>
  <c r="B2108" i="1"/>
  <c r="C2106" i="1"/>
  <c r="B2106" i="1"/>
  <c r="C2105" i="1"/>
  <c r="B2105" i="1"/>
  <c r="C2104" i="1"/>
  <c r="B2104" i="1"/>
  <c r="C2103" i="1"/>
  <c r="B2103" i="1"/>
  <c r="C2102" i="1"/>
  <c r="B2102" i="1"/>
  <c r="C2101" i="1"/>
  <c r="B2101" i="1"/>
  <c r="C2100" i="1"/>
  <c r="B2100" i="1"/>
  <c r="C2099" i="1"/>
  <c r="B2099" i="1"/>
  <c r="C2098" i="1"/>
  <c r="B2098" i="1"/>
  <c r="C2097" i="1"/>
  <c r="B2097" i="1"/>
  <c r="C2096" i="1"/>
  <c r="B2096" i="1"/>
  <c r="C2095" i="1"/>
  <c r="B2095" i="1"/>
  <c r="C2094" i="1"/>
  <c r="B2094" i="1"/>
  <c r="C2092" i="1"/>
  <c r="B2092" i="1"/>
  <c r="C2090" i="1"/>
  <c r="B2090" i="1"/>
  <c r="C2089" i="1"/>
  <c r="B2089" i="1"/>
  <c r="C2088" i="1"/>
  <c r="B2088" i="1"/>
  <c r="C2087" i="1"/>
  <c r="B2087" i="1"/>
  <c r="C2086" i="1"/>
  <c r="B2086" i="1"/>
  <c r="C2085" i="1"/>
  <c r="B2085" i="1"/>
  <c r="C2084" i="1"/>
  <c r="B2084" i="1"/>
  <c r="C2083" i="1"/>
  <c r="B2083" i="1"/>
  <c r="C2082" i="1"/>
  <c r="B2082" i="1"/>
  <c r="C2081" i="1"/>
  <c r="B2081" i="1"/>
  <c r="C2080" i="1"/>
  <c r="B2080" i="1"/>
  <c r="C2079" i="1"/>
  <c r="B2079" i="1"/>
  <c r="C2078" i="1"/>
  <c r="B2078" i="1"/>
  <c r="C2077" i="1"/>
  <c r="B2077" i="1"/>
  <c r="C2076" i="1"/>
  <c r="B2076" i="1"/>
  <c r="C2075" i="1"/>
  <c r="B2075" i="1"/>
  <c r="C2074" i="1"/>
  <c r="B2074" i="1"/>
  <c r="C2073" i="1"/>
  <c r="B2073" i="1"/>
  <c r="C2072" i="1"/>
  <c r="B2072" i="1"/>
  <c r="C2071" i="1"/>
  <c r="B2071" i="1"/>
  <c r="C2070" i="1"/>
  <c r="B2070" i="1"/>
  <c r="C2069" i="1"/>
  <c r="B2069" i="1"/>
  <c r="C2068" i="1"/>
  <c r="B2068" i="1"/>
  <c r="C2067" i="1"/>
  <c r="B2067" i="1"/>
  <c r="C2066" i="1"/>
  <c r="B2066" i="1"/>
  <c r="C2065" i="1"/>
  <c r="B2065" i="1"/>
  <c r="C2064" i="1"/>
  <c r="B2064" i="1"/>
  <c r="C2063" i="1"/>
  <c r="B2063" i="1"/>
  <c r="C2062" i="1"/>
  <c r="B2062" i="1"/>
  <c r="C2061" i="1"/>
  <c r="B2061" i="1"/>
  <c r="C2060" i="1"/>
  <c r="B2060" i="1"/>
  <c r="C2059" i="1"/>
  <c r="B2059" i="1"/>
  <c r="C2058" i="1"/>
  <c r="B2058" i="1"/>
  <c r="C2057" i="1"/>
  <c r="B2057" i="1"/>
  <c r="C2056" i="1"/>
  <c r="B2056" i="1"/>
  <c r="C2055" i="1"/>
  <c r="B2055" i="1"/>
  <c r="C2054" i="1"/>
  <c r="B2054" i="1"/>
  <c r="C2053" i="1"/>
  <c r="B2053" i="1"/>
  <c r="C2052" i="1"/>
  <c r="B2052" i="1"/>
  <c r="C2051" i="1"/>
  <c r="B2051" i="1"/>
  <c r="C2050" i="1"/>
  <c r="B2050" i="1"/>
  <c r="C2049" i="1"/>
  <c r="B2049" i="1"/>
  <c r="C2048" i="1"/>
  <c r="B2048" i="1"/>
  <c r="C2047" i="1"/>
  <c r="B2047" i="1"/>
  <c r="C2046" i="1"/>
  <c r="B2046" i="1"/>
  <c r="C2045" i="1"/>
  <c r="B2045" i="1"/>
  <c r="C2044" i="1"/>
  <c r="B2044" i="1"/>
  <c r="C2043" i="1"/>
  <c r="B2043" i="1"/>
  <c r="C2042" i="1"/>
  <c r="B2042" i="1"/>
  <c r="C2041" i="1"/>
  <c r="B2041" i="1"/>
  <c r="C2040" i="1"/>
  <c r="B2040" i="1"/>
  <c r="C2039" i="1"/>
  <c r="B2039" i="1"/>
  <c r="C2038" i="1"/>
  <c r="B2038" i="1"/>
  <c r="C2037" i="1"/>
  <c r="B2037" i="1"/>
  <c r="C2036" i="1"/>
  <c r="B2036" i="1"/>
  <c r="C2035" i="1"/>
  <c r="B2035" i="1"/>
  <c r="C2034" i="1"/>
  <c r="B2034" i="1"/>
  <c r="C2033" i="1"/>
  <c r="B2033" i="1"/>
  <c r="C2032" i="1"/>
  <c r="B2032" i="1"/>
  <c r="C2031" i="1"/>
  <c r="B2031" i="1"/>
  <c r="C2030" i="1"/>
  <c r="B2030" i="1"/>
  <c r="C2029" i="1"/>
  <c r="B2029" i="1"/>
  <c r="C2028" i="1"/>
  <c r="B2028" i="1"/>
  <c r="C2027" i="1"/>
  <c r="B2027" i="1"/>
  <c r="C2026" i="1"/>
  <c r="B2026" i="1"/>
  <c r="C2025" i="1"/>
  <c r="B2025" i="1"/>
  <c r="C2024" i="1"/>
  <c r="B2024" i="1"/>
  <c r="C2023" i="1"/>
  <c r="B2023" i="1"/>
  <c r="C2022" i="1"/>
  <c r="B2022" i="1"/>
  <c r="C2020" i="1"/>
  <c r="B2020" i="1"/>
  <c r="C2018" i="1"/>
  <c r="B2018" i="1"/>
  <c r="C2017" i="1"/>
  <c r="B2017" i="1"/>
  <c r="C2016" i="1"/>
  <c r="B2016" i="1"/>
  <c r="C2015" i="1"/>
  <c r="B2015" i="1"/>
  <c r="C2014" i="1"/>
  <c r="B2014" i="1"/>
  <c r="C2013" i="1"/>
  <c r="B2013" i="1"/>
  <c r="C2012" i="1"/>
  <c r="B2012" i="1"/>
  <c r="C2011" i="1"/>
  <c r="B2011" i="1"/>
  <c r="C2010" i="1"/>
  <c r="B2010" i="1"/>
  <c r="C2009" i="1"/>
  <c r="B2009" i="1"/>
  <c r="C2008" i="1"/>
  <c r="B2008" i="1"/>
  <c r="C2007" i="1"/>
  <c r="B2007" i="1"/>
  <c r="C2006" i="1"/>
  <c r="B2006" i="1"/>
  <c r="C2005" i="1"/>
  <c r="B2005" i="1"/>
  <c r="C2004" i="1"/>
  <c r="B2004" i="1"/>
  <c r="C2003" i="1"/>
  <c r="B2003" i="1"/>
  <c r="C2002" i="1"/>
  <c r="B2002" i="1"/>
  <c r="C2001" i="1"/>
  <c r="B2001" i="1"/>
  <c r="C1999" i="1"/>
  <c r="B1999" i="1"/>
  <c r="C1997" i="1"/>
  <c r="B1997" i="1"/>
  <c r="C1996" i="1"/>
  <c r="B1996" i="1"/>
  <c r="C1995" i="1"/>
  <c r="B1995" i="1"/>
  <c r="C1994" i="1"/>
  <c r="B1994" i="1"/>
  <c r="C1993" i="1"/>
  <c r="B1993" i="1"/>
  <c r="C1992" i="1"/>
  <c r="B1992" i="1"/>
  <c r="C1991" i="1"/>
  <c r="B1991" i="1"/>
  <c r="C1990" i="1"/>
  <c r="B1990" i="1"/>
  <c r="C1989" i="1"/>
  <c r="B1989" i="1"/>
  <c r="C1988" i="1"/>
  <c r="B1988" i="1"/>
  <c r="C1987" i="1"/>
  <c r="B1987" i="1"/>
  <c r="C1986" i="1"/>
  <c r="B1986" i="1"/>
  <c r="C1985" i="1"/>
  <c r="B1985" i="1"/>
  <c r="C1984" i="1"/>
  <c r="B1984" i="1"/>
  <c r="C1983" i="1"/>
  <c r="B1983" i="1"/>
  <c r="C1982" i="1"/>
  <c r="B1982" i="1"/>
  <c r="C1981" i="1"/>
  <c r="B1981" i="1"/>
  <c r="C1980" i="1"/>
  <c r="B1980" i="1"/>
  <c r="C1979" i="1"/>
  <c r="B1979" i="1"/>
  <c r="C1978" i="1"/>
  <c r="B1978" i="1"/>
  <c r="C1977" i="1"/>
  <c r="B1977" i="1"/>
  <c r="C1975" i="1"/>
  <c r="B1975" i="1"/>
  <c r="C1973" i="1"/>
  <c r="B1973" i="1"/>
  <c r="C1971" i="1"/>
  <c r="B1971" i="1"/>
  <c r="C1970" i="1"/>
  <c r="B1970" i="1"/>
  <c r="C1969" i="1"/>
  <c r="B1969" i="1"/>
  <c r="C1968" i="1"/>
  <c r="B1968" i="1"/>
  <c r="C1967" i="1"/>
  <c r="B1967" i="1"/>
  <c r="C1966" i="1"/>
  <c r="B1966" i="1"/>
  <c r="C1965" i="1"/>
  <c r="B1965" i="1"/>
  <c r="C1964" i="1"/>
  <c r="B1964" i="1"/>
  <c r="C1963" i="1"/>
  <c r="B1963" i="1"/>
  <c r="C1962" i="1"/>
  <c r="B1962" i="1"/>
  <c r="C1961" i="1"/>
  <c r="B1961" i="1"/>
  <c r="C1960" i="1"/>
  <c r="B1960" i="1"/>
  <c r="C1959" i="1"/>
  <c r="B1959" i="1"/>
  <c r="C1958" i="1"/>
  <c r="B1958" i="1"/>
  <c r="C1956" i="1"/>
  <c r="B1956" i="1"/>
  <c r="C1954" i="1"/>
  <c r="B1954" i="1"/>
  <c r="C1953" i="1"/>
  <c r="B1953" i="1"/>
  <c r="C1952" i="1"/>
  <c r="B1952" i="1"/>
  <c r="C1951" i="1"/>
  <c r="B1951" i="1"/>
  <c r="C1950" i="1"/>
  <c r="B1950" i="1"/>
  <c r="C1949" i="1"/>
  <c r="B1949" i="1"/>
  <c r="C1948" i="1"/>
  <c r="B1948" i="1"/>
  <c r="C1947" i="1"/>
  <c r="B1947" i="1"/>
  <c r="C1946" i="1"/>
  <c r="B1946" i="1"/>
  <c r="C1945" i="1"/>
  <c r="B1945" i="1"/>
  <c r="C1944" i="1"/>
  <c r="B1944" i="1"/>
  <c r="C1943" i="1"/>
  <c r="B1943" i="1"/>
  <c r="C1942" i="1"/>
  <c r="B1942" i="1"/>
  <c r="C1941" i="1"/>
  <c r="B1941" i="1"/>
  <c r="C1940" i="1"/>
  <c r="B1940" i="1"/>
  <c r="C1939" i="1"/>
  <c r="B1939" i="1"/>
  <c r="C1938" i="1"/>
  <c r="B1938" i="1"/>
  <c r="C1937" i="1"/>
  <c r="B1937" i="1"/>
  <c r="C1936" i="1"/>
  <c r="B1936" i="1"/>
  <c r="C1934" i="1"/>
  <c r="B1934" i="1"/>
  <c r="C1932" i="1"/>
  <c r="B1932" i="1"/>
  <c r="C1931" i="1"/>
  <c r="B1931" i="1"/>
  <c r="C1930" i="1"/>
  <c r="B1930" i="1"/>
  <c r="C1929" i="1"/>
  <c r="B1929" i="1"/>
  <c r="C1928" i="1"/>
  <c r="B1928" i="1"/>
  <c r="C1927" i="1"/>
  <c r="B1927" i="1"/>
  <c r="C1926" i="1"/>
  <c r="B1926" i="1"/>
  <c r="C1925" i="1"/>
  <c r="B1925" i="1"/>
  <c r="C1924" i="1"/>
  <c r="B1924" i="1"/>
  <c r="C1923" i="1"/>
  <c r="B1923" i="1"/>
  <c r="C1922" i="1"/>
  <c r="B1922" i="1"/>
  <c r="C1921" i="1"/>
  <c r="B1921" i="1"/>
  <c r="C1920" i="1"/>
  <c r="B1920" i="1"/>
  <c r="C1919" i="1"/>
  <c r="B1919" i="1"/>
  <c r="C1918" i="1"/>
  <c r="B1918" i="1"/>
  <c r="C1917" i="1"/>
  <c r="B1917" i="1"/>
  <c r="C1916" i="1"/>
  <c r="B1916" i="1"/>
  <c r="C1915" i="1"/>
  <c r="B1915" i="1"/>
  <c r="C1914" i="1"/>
  <c r="B1914" i="1"/>
  <c r="C1913" i="1"/>
  <c r="B1913" i="1"/>
  <c r="C1912" i="1"/>
  <c r="B1912" i="1"/>
  <c r="C1911" i="1"/>
  <c r="B1911" i="1"/>
  <c r="C1910" i="1"/>
  <c r="B1910" i="1"/>
  <c r="C1909" i="1"/>
  <c r="B1909" i="1"/>
  <c r="C1908" i="1"/>
  <c r="B1908" i="1"/>
  <c r="C1907" i="1"/>
  <c r="B1907" i="1"/>
  <c r="C1906" i="1"/>
  <c r="B1906" i="1"/>
  <c r="C1905" i="1"/>
  <c r="B1905" i="1"/>
  <c r="C1904" i="1"/>
  <c r="B1904" i="1"/>
  <c r="C1903" i="1"/>
  <c r="B1903" i="1"/>
  <c r="C1902" i="1"/>
  <c r="B1902" i="1"/>
  <c r="C1901" i="1"/>
  <c r="B1901" i="1"/>
  <c r="C1900" i="1"/>
  <c r="B1900" i="1"/>
  <c r="C1899" i="1"/>
  <c r="B1899" i="1"/>
  <c r="C1898" i="1"/>
  <c r="B1898" i="1"/>
  <c r="C1897" i="1"/>
  <c r="B1897" i="1"/>
  <c r="C1896" i="1"/>
  <c r="B1896" i="1"/>
  <c r="C1895" i="1"/>
  <c r="B1895" i="1"/>
  <c r="C1894" i="1"/>
  <c r="B1894" i="1"/>
  <c r="C1893" i="1"/>
  <c r="B1893" i="1"/>
  <c r="C1892" i="1"/>
  <c r="B1892" i="1"/>
  <c r="C1891" i="1"/>
  <c r="B1891" i="1"/>
  <c r="C1889" i="1"/>
  <c r="B1889" i="1"/>
  <c r="C1887" i="1"/>
  <c r="B1887" i="1"/>
  <c r="C1885" i="1"/>
  <c r="B1885" i="1"/>
  <c r="C1884" i="1"/>
  <c r="B1884" i="1"/>
  <c r="C1883" i="1"/>
  <c r="B1883" i="1"/>
  <c r="C1882" i="1"/>
  <c r="B1882" i="1"/>
  <c r="C1881" i="1"/>
  <c r="B1881" i="1"/>
  <c r="C1880" i="1"/>
  <c r="B1880" i="1"/>
  <c r="C1879" i="1"/>
  <c r="B1879" i="1"/>
  <c r="C1878" i="1"/>
  <c r="B1878" i="1"/>
  <c r="C1877" i="1"/>
  <c r="B1877" i="1"/>
  <c r="C1876" i="1"/>
  <c r="B1876" i="1"/>
  <c r="C1875" i="1"/>
  <c r="B1875" i="1"/>
  <c r="C1873" i="1"/>
  <c r="B1873" i="1"/>
  <c r="C1871" i="1"/>
  <c r="B1871" i="1"/>
  <c r="C1870" i="1"/>
  <c r="B1870" i="1"/>
  <c r="C1869" i="1"/>
  <c r="B1869" i="1"/>
  <c r="C1868" i="1"/>
  <c r="B1868" i="1"/>
  <c r="C1867" i="1"/>
  <c r="B1867" i="1"/>
  <c r="C1866" i="1"/>
  <c r="B1866" i="1"/>
  <c r="C1865" i="1"/>
  <c r="B1865" i="1"/>
  <c r="C1864" i="1"/>
  <c r="B1864" i="1"/>
  <c r="C1863" i="1"/>
  <c r="B1863" i="1"/>
  <c r="C1862" i="1"/>
  <c r="B1862" i="1"/>
  <c r="C1861" i="1"/>
  <c r="B1861" i="1"/>
  <c r="C1860" i="1"/>
  <c r="B1860" i="1"/>
  <c r="C1859" i="1"/>
  <c r="B1859" i="1"/>
  <c r="C1858" i="1"/>
  <c r="B1858" i="1"/>
  <c r="C1857" i="1"/>
  <c r="B1857" i="1"/>
  <c r="C1856" i="1"/>
  <c r="B1856" i="1"/>
  <c r="C1854" i="1"/>
  <c r="B1854" i="1"/>
  <c r="C1852" i="1"/>
  <c r="B1852" i="1"/>
  <c r="C1851" i="1"/>
  <c r="B1851" i="1"/>
  <c r="C1850" i="1"/>
  <c r="B1850" i="1"/>
  <c r="C1849" i="1"/>
  <c r="B1849" i="1"/>
  <c r="C1848" i="1"/>
  <c r="B1848" i="1"/>
  <c r="C1847" i="1"/>
  <c r="B1847" i="1"/>
  <c r="C1846" i="1"/>
  <c r="B1846" i="1"/>
  <c r="C1845" i="1"/>
  <c r="B1845" i="1"/>
  <c r="C1843" i="1"/>
  <c r="B1843" i="1"/>
  <c r="C1841" i="1"/>
  <c r="B1841" i="1"/>
  <c r="C1840" i="1"/>
  <c r="B1840" i="1"/>
  <c r="C1839" i="1"/>
  <c r="B1839" i="1"/>
  <c r="C1838" i="1"/>
  <c r="B1838" i="1"/>
  <c r="C1837" i="1"/>
  <c r="B1837" i="1"/>
  <c r="C1836" i="1"/>
  <c r="B1836" i="1"/>
  <c r="C1835" i="1"/>
  <c r="B1835" i="1"/>
  <c r="C1834" i="1"/>
  <c r="B1834" i="1"/>
  <c r="C1833" i="1"/>
  <c r="B1833" i="1"/>
  <c r="C1832" i="1"/>
  <c r="B1832" i="1"/>
  <c r="C1831" i="1"/>
  <c r="B1831" i="1"/>
  <c r="C1829" i="1"/>
  <c r="B1829" i="1"/>
  <c r="C1827" i="1"/>
  <c r="B1827" i="1"/>
  <c r="C1826" i="1"/>
  <c r="B1826" i="1"/>
  <c r="C1825" i="1"/>
  <c r="B1825" i="1"/>
  <c r="C1824" i="1"/>
  <c r="B1824" i="1"/>
  <c r="C1823" i="1"/>
  <c r="B1823" i="1"/>
  <c r="C1822" i="1"/>
  <c r="B1822" i="1"/>
  <c r="C1821" i="1"/>
  <c r="B1821" i="1"/>
  <c r="C1820" i="1"/>
  <c r="B1820" i="1"/>
  <c r="C1819" i="1"/>
  <c r="B1819" i="1"/>
  <c r="C1818" i="1"/>
  <c r="B1818" i="1"/>
  <c r="C1817" i="1"/>
  <c r="B1817" i="1"/>
  <c r="C1816" i="1"/>
  <c r="B1816" i="1"/>
  <c r="C1815" i="1"/>
  <c r="B1815" i="1"/>
  <c r="C1814" i="1"/>
  <c r="B1814" i="1"/>
  <c r="C1813" i="1"/>
  <c r="B1813" i="1"/>
  <c r="C1811" i="1"/>
  <c r="B1811" i="1"/>
  <c r="C1809" i="1"/>
  <c r="B1809" i="1"/>
  <c r="C1807" i="1"/>
  <c r="B1807" i="1"/>
  <c r="C1806" i="1"/>
  <c r="B1806" i="1"/>
  <c r="C1805" i="1"/>
  <c r="B1805" i="1"/>
  <c r="C1804" i="1"/>
  <c r="B1804" i="1"/>
  <c r="C1803" i="1"/>
  <c r="B1803" i="1"/>
  <c r="C1802" i="1"/>
  <c r="B1802" i="1"/>
  <c r="C1801" i="1"/>
  <c r="B1801" i="1"/>
  <c r="C1800" i="1"/>
  <c r="B1800" i="1"/>
  <c r="C1799" i="1"/>
  <c r="B1799" i="1"/>
  <c r="C1798" i="1"/>
  <c r="B1798" i="1"/>
  <c r="C1797" i="1"/>
  <c r="B1797" i="1"/>
  <c r="C1796" i="1"/>
  <c r="B1796" i="1"/>
  <c r="C1795" i="1"/>
  <c r="B1795" i="1"/>
  <c r="C1794" i="1"/>
  <c r="B1794" i="1"/>
  <c r="C1793" i="1"/>
  <c r="B1793" i="1"/>
  <c r="C1792" i="1"/>
  <c r="B1792" i="1"/>
  <c r="C1790" i="1"/>
  <c r="B1790" i="1"/>
  <c r="C1788" i="1"/>
  <c r="B1788" i="1"/>
  <c r="C1787" i="1"/>
  <c r="B1787" i="1"/>
  <c r="C1786" i="1"/>
  <c r="B1786" i="1"/>
  <c r="C1785" i="1"/>
  <c r="B1785" i="1"/>
  <c r="C1784" i="1"/>
  <c r="B1784" i="1"/>
  <c r="C1783" i="1"/>
  <c r="B1783" i="1"/>
  <c r="C1782" i="1"/>
  <c r="B1782" i="1"/>
  <c r="C1781" i="1"/>
  <c r="B1781" i="1"/>
  <c r="C1780" i="1"/>
  <c r="B1780" i="1"/>
  <c r="C1779" i="1"/>
  <c r="B1779" i="1"/>
  <c r="C1778" i="1"/>
  <c r="B1778" i="1"/>
  <c r="C1777" i="1"/>
  <c r="B1777" i="1"/>
  <c r="C1776" i="1"/>
  <c r="B1776" i="1"/>
  <c r="C1775" i="1"/>
  <c r="B1775" i="1"/>
  <c r="C1774" i="1"/>
  <c r="B1774" i="1"/>
  <c r="C1772" i="1"/>
  <c r="B1772" i="1"/>
  <c r="C1770" i="1"/>
  <c r="B1770" i="1"/>
  <c r="C1769" i="1"/>
  <c r="B1769" i="1"/>
  <c r="C1768" i="1"/>
  <c r="B1768" i="1"/>
  <c r="C1767" i="1"/>
  <c r="B1767" i="1"/>
  <c r="C1766" i="1"/>
  <c r="B1766" i="1"/>
  <c r="C1765" i="1"/>
  <c r="B1765" i="1"/>
  <c r="C1764" i="1"/>
  <c r="B1764" i="1"/>
  <c r="C1763" i="1"/>
  <c r="B1763" i="1"/>
  <c r="C1762" i="1"/>
  <c r="B1762" i="1"/>
  <c r="C1761" i="1"/>
  <c r="B1761" i="1"/>
  <c r="C1760" i="1"/>
  <c r="B1760" i="1"/>
  <c r="C1758" i="1"/>
  <c r="B1758" i="1"/>
  <c r="C1756" i="1"/>
  <c r="B1756" i="1"/>
  <c r="C1755" i="1"/>
  <c r="B1755" i="1"/>
  <c r="C1754" i="1"/>
  <c r="B1754" i="1"/>
  <c r="C1753" i="1"/>
  <c r="B1753" i="1"/>
  <c r="C1752" i="1"/>
  <c r="B1752" i="1"/>
  <c r="C1751" i="1"/>
  <c r="B1751" i="1"/>
  <c r="C1750" i="1"/>
  <c r="B1750" i="1"/>
  <c r="C1749" i="1"/>
  <c r="B1749" i="1"/>
  <c r="C1748" i="1"/>
  <c r="B1748" i="1"/>
  <c r="C1747" i="1"/>
  <c r="B1747" i="1"/>
  <c r="C1746" i="1"/>
  <c r="B1746" i="1"/>
  <c r="C1745" i="1"/>
  <c r="B1745" i="1"/>
  <c r="C1744" i="1"/>
  <c r="B1744" i="1"/>
  <c r="C1743" i="1"/>
  <c r="B1743" i="1"/>
  <c r="C1741" i="1"/>
  <c r="B1741" i="1"/>
  <c r="C1739" i="1"/>
  <c r="B1739" i="1"/>
  <c r="C1738" i="1"/>
  <c r="B1738" i="1"/>
  <c r="C1737" i="1"/>
  <c r="B1737" i="1"/>
  <c r="C1736" i="1"/>
  <c r="B1736" i="1"/>
  <c r="C1735" i="1"/>
  <c r="B1735" i="1"/>
  <c r="C1734" i="1"/>
  <c r="B1734" i="1"/>
  <c r="C1733" i="1"/>
  <c r="B1733" i="1"/>
  <c r="C1732" i="1"/>
  <c r="B1732" i="1"/>
  <c r="C1731" i="1"/>
  <c r="B1731" i="1"/>
  <c r="C1730" i="1"/>
  <c r="B1730" i="1"/>
  <c r="C1729" i="1"/>
  <c r="B1729" i="1"/>
  <c r="C1727" i="1"/>
  <c r="B1727" i="1"/>
  <c r="C1725" i="1"/>
  <c r="B1725" i="1"/>
  <c r="C1724" i="1"/>
  <c r="B1724" i="1"/>
  <c r="C1723" i="1"/>
  <c r="B1723" i="1"/>
  <c r="C1722" i="1"/>
  <c r="B1722" i="1"/>
  <c r="C1721" i="1"/>
  <c r="B1721" i="1"/>
  <c r="C1720" i="1"/>
  <c r="B1720" i="1"/>
  <c r="C1719" i="1"/>
  <c r="B1719" i="1"/>
  <c r="C1718" i="1"/>
  <c r="B1718" i="1"/>
  <c r="C1717" i="1"/>
  <c r="B1717" i="1"/>
  <c r="C1716" i="1"/>
  <c r="B1716" i="1"/>
  <c r="C1715" i="1"/>
  <c r="B1715" i="1"/>
  <c r="C1714" i="1"/>
  <c r="B1714" i="1"/>
  <c r="C1712" i="1"/>
  <c r="B1712" i="1"/>
  <c r="C1710" i="1"/>
  <c r="B1710" i="1"/>
  <c r="C1708" i="1"/>
  <c r="B1708" i="1"/>
  <c r="C1707" i="1"/>
  <c r="B1707" i="1"/>
  <c r="C1706" i="1"/>
  <c r="B1706" i="1"/>
  <c r="C1705" i="1"/>
  <c r="B1705" i="1"/>
  <c r="C1704" i="1"/>
  <c r="B1704" i="1"/>
  <c r="C1703" i="1"/>
  <c r="B1703" i="1"/>
  <c r="C1702" i="1"/>
  <c r="B1702" i="1"/>
  <c r="C1701" i="1"/>
  <c r="B1701" i="1"/>
  <c r="C1700" i="1"/>
  <c r="B1700" i="1"/>
  <c r="C1698" i="1"/>
  <c r="B1698" i="1"/>
  <c r="C1696" i="1"/>
  <c r="B1696" i="1"/>
  <c r="C1695" i="1"/>
  <c r="B1695" i="1"/>
  <c r="C1694" i="1"/>
  <c r="B1694" i="1"/>
  <c r="C1693" i="1"/>
  <c r="B1693" i="1"/>
  <c r="C1692" i="1"/>
  <c r="B1692" i="1"/>
  <c r="C1691" i="1"/>
  <c r="B1691" i="1"/>
  <c r="C1690" i="1"/>
  <c r="B1690" i="1"/>
  <c r="C1689" i="1"/>
  <c r="B1689" i="1"/>
  <c r="C1688" i="1"/>
  <c r="B1688" i="1"/>
  <c r="C1687" i="1"/>
  <c r="B1687" i="1"/>
  <c r="C1686" i="1"/>
  <c r="B1686" i="1"/>
  <c r="C1685" i="1"/>
  <c r="B1685" i="1"/>
  <c r="C1683" i="1"/>
  <c r="B1683" i="1"/>
  <c r="C1681" i="1"/>
  <c r="B1681" i="1"/>
  <c r="C1680" i="1"/>
  <c r="B1680" i="1"/>
  <c r="C1679" i="1"/>
  <c r="B1679" i="1"/>
  <c r="C1678" i="1"/>
  <c r="B1678" i="1"/>
  <c r="C1677" i="1"/>
  <c r="B1677" i="1"/>
  <c r="C1676" i="1"/>
  <c r="B1676" i="1"/>
  <c r="C1675" i="1"/>
  <c r="B1675" i="1"/>
  <c r="C1674" i="1"/>
  <c r="B1674" i="1"/>
  <c r="C1673" i="1"/>
  <c r="B1673" i="1"/>
  <c r="C1671" i="1"/>
  <c r="B1671" i="1"/>
  <c r="C1669" i="1"/>
  <c r="B1669" i="1"/>
  <c r="C1668" i="1"/>
  <c r="B1668" i="1"/>
  <c r="C1667" i="1"/>
  <c r="B1667" i="1"/>
  <c r="C1666" i="1"/>
  <c r="B1666" i="1"/>
  <c r="C1665" i="1"/>
  <c r="B1665" i="1"/>
  <c r="C1664" i="1"/>
  <c r="B1664" i="1"/>
  <c r="C1663" i="1"/>
  <c r="B1663" i="1"/>
  <c r="C1662" i="1"/>
  <c r="B1662" i="1"/>
  <c r="C1661" i="1"/>
  <c r="B1661" i="1"/>
  <c r="C1660" i="1"/>
  <c r="B1660" i="1"/>
  <c r="C1659" i="1"/>
  <c r="B1659" i="1"/>
  <c r="C1657" i="1"/>
  <c r="B1657" i="1"/>
  <c r="C1655" i="1"/>
  <c r="B1655" i="1"/>
  <c r="C1654" i="1"/>
  <c r="B1654" i="1"/>
  <c r="C1653" i="1"/>
  <c r="B1653" i="1"/>
  <c r="C1652" i="1"/>
  <c r="B1652" i="1"/>
  <c r="C1651" i="1"/>
  <c r="B1651" i="1"/>
  <c r="C1650" i="1"/>
  <c r="B1650" i="1"/>
  <c r="C1649" i="1"/>
  <c r="B1649" i="1"/>
  <c r="C1648" i="1"/>
  <c r="B1648" i="1"/>
  <c r="C1646" i="1"/>
  <c r="B1646" i="1"/>
  <c r="C1644" i="1"/>
  <c r="B1644" i="1"/>
  <c r="C1642" i="1"/>
  <c r="B1642" i="1"/>
  <c r="C1641" i="1"/>
  <c r="B1641" i="1"/>
  <c r="C1640" i="1"/>
  <c r="B1640" i="1"/>
  <c r="C1639" i="1"/>
  <c r="B1639" i="1"/>
  <c r="C1638" i="1"/>
  <c r="B1638" i="1"/>
  <c r="C1637" i="1"/>
  <c r="B1637" i="1"/>
  <c r="C1636" i="1"/>
  <c r="B1636" i="1"/>
  <c r="C1635" i="1"/>
  <c r="B1635" i="1"/>
  <c r="C1633" i="1"/>
  <c r="B1633" i="1"/>
  <c r="C1631" i="1"/>
  <c r="B1631" i="1"/>
  <c r="C1630" i="1"/>
  <c r="B1630" i="1"/>
  <c r="C1629" i="1"/>
  <c r="B1629" i="1"/>
  <c r="C1628" i="1"/>
  <c r="B1628" i="1"/>
  <c r="C1627" i="1"/>
  <c r="B1627" i="1"/>
  <c r="C1626" i="1"/>
  <c r="B1626" i="1"/>
  <c r="C1625" i="1"/>
  <c r="B1625" i="1"/>
  <c r="C1623" i="1"/>
  <c r="B1623" i="1"/>
  <c r="C1621" i="1"/>
  <c r="B1621" i="1"/>
  <c r="C1620" i="1"/>
  <c r="B1620" i="1"/>
  <c r="C1619" i="1"/>
  <c r="B1619" i="1"/>
  <c r="C1618" i="1"/>
  <c r="B1618" i="1"/>
  <c r="C1617" i="1"/>
  <c r="B1617" i="1"/>
  <c r="C1616" i="1"/>
  <c r="B1616" i="1"/>
  <c r="C1615" i="1"/>
  <c r="B1615" i="1"/>
  <c r="C1614" i="1"/>
  <c r="B1614" i="1"/>
  <c r="C1613" i="1"/>
  <c r="B1613" i="1"/>
  <c r="C1612" i="1"/>
  <c r="B1612" i="1"/>
  <c r="C1610" i="1"/>
  <c r="B1610" i="1"/>
  <c r="C1608" i="1"/>
  <c r="B1608" i="1"/>
  <c r="C1607" i="1"/>
  <c r="B1607" i="1"/>
  <c r="C1606" i="1"/>
  <c r="B1606" i="1"/>
  <c r="C1605" i="1"/>
  <c r="B1605" i="1"/>
  <c r="C1604" i="1"/>
  <c r="B1604" i="1"/>
  <c r="C1603" i="1"/>
  <c r="B1603" i="1"/>
  <c r="C1602" i="1"/>
  <c r="B1602" i="1"/>
  <c r="C1600" i="1"/>
  <c r="B1600" i="1"/>
  <c r="C1598" i="1"/>
  <c r="B1598" i="1"/>
  <c r="C1596" i="1"/>
  <c r="B1596" i="1"/>
  <c r="C1595" i="1"/>
  <c r="B1595" i="1"/>
  <c r="C1594" i="1"/>
  <c r="B1594" i="1"/>
  <c r="C1593" i="1"/>
  <c r="B1593" i="1"/>
  <c r="C1592" i="1"/>
  <c r="B1592" i="1"/>
  <c r="C1591" i="1"/>
  <c r="B1591" i="1"/>
  <c r="C1590" i="1"/>
  <c r="B1590" i="1"/>
  <c r="C1589" i="1"/>
  <c r="B1589" i="1"/>
  <c r="C1588" i="1"/>
  <c r="B1588" i="1"/>
  <c r="C1587" i="1"/>
  <c r="B1587" i="1"/>
  <c r="C1586" i="1"/>
  <c r="B1586" i="1"/>
  <c r="C1585" i="1"/>
  <c r="B1585" i="1"/>
  <c r="C1584" i="1"/>
  <c r="B1584" i="1"/>
  <c r="C1583" i="1"/>
  <c r="B1583" i="1"/>
  <c r="C1581" i="1"/>
  <c r="B1581" i="1"/>
  <c r="C1579" i="1"/>
  <c r="B1579" i="1"/>
  <c r="C1578" i="1"/>
  <c r="B1578" i="1"/>
  <c r="C1577" i="1"/>
  <c r="B1577" i="1"/>
  <c r="C1576" i="1"/>
  <c r="B1576" i="1"/>
  <c r="C1575" i="1"/>
  <c r="B1575" i="1"/>
  <c r="C1574" i="1"/>
  <c r="B1574" i="1"/>
  <c r="C1572" i="1"/>
  <c r="B1572" i="1"/>
  <c r="C1570" i="1"/>
  <c r="B1570" i="1"/>
  <c r="C1569" i="1"/>
  <c r="B1569" i="1"/>
  <c r="C1568" i="1"/>
  <c r="B1568" i="1"/>
  <c r="C1567" i="1"/>
  <c r="B1567" i="1"/>
  <c r="C1566" i="1"/>
  <c r="B1566" i="1"/>
  <c r="C1565" i="1"/>
  <c r="B1565" i="1"/>
  <c r="C1564" i="1"/>
  <c r="B1564" i="1"/>
  <c r="C1563" i="1"/>
  <c r="B1563" i="1"/>
  <c r="C1562" i="1"/>
  <c r="B1562" i="1"/>
  <c r="C1561" i="1"/>
  <c r="B1561" i="1"/>
  <c r="C1559" i="1"/>
  <c r="B1559" i="1"/>
  <c r="C1557" i="1"/>
  <c r="B1557" i="1"/>
  <c r="C1556" i="1"/>
  <c r="B1556" i="1"/>
  <c r="C1555" i="1"/>
  <c r="B1555" i="1"/>
  <c r="C1554" i="1"/>
  <c r="B1554" i="1"/>
  <c r="C1553" i="1"/>
  <c r="B1553" i="1"/>
  <c r="C1552" i="1"/>
  <c r="B1552" i="1"/>
  <c r="C1551" i="1"/>
  <c r="B1551" i="1"/>
  <c r="C1550" i="1"/>
  <c r="B1550" i="1"/>
  <c r="C1549" i="1"/>
  <c r="B1549" i="1"/>
  <c r="C1548" i="1"/>
  <c r="B1548" i="1"/>
  <c r="C1546" i="1"/>
  <c r="B1546" i="1"/>
  <c r="C1544" i="1"/>
  <c r="B1544" i="1"/>
  <c r="C1542" i="1"/>
  <c r="B1542" i="1"/>
  <c r="C1541" i="1"/>
  <c r="B1541" i="1"/>
  <c r="C1540" i="1"/>
  <c r="B1540" i="1"/>
  <c r="C1539" i="1"/>
  <c r="B1539" i="1"/>
  <c r="C1538" i="1"/>
  <c r="B1538" i="1"/>
  <c r="C1537" i="1"/>
  <c r="B1537" i="1"/>
  <c r="C1536" i="1"/>
  <c r="B1536" i="1"/>
  <c r="C1535" i="1"/>
  <c r="B1535" i="1"/>
  <c r="C1533" i="1"/>
  <c r="B1533" i="1"/>
  <c r="C1531" i="1"/>
  <c r="B1531" i="1"/>
  <c r="C1530" i="1"/>
  <c r="B1530" i="1"/>
  <c r="C1529" i="1"/>
  <c r="B1529" i="1"/>
  <c r="C1528" i="1"/>
  <c r="B1528" i="1"/>
  <c r="C1527" i="1"/>
  <c r="B1527" i="1"/>
  <c r="C1526" i="1"/>
  <c r="B1526" i="1"/>
  <c r="C1525" i="1"/>
  <c r="B1525" i="1"/>
  <c r="C1524" i="1"/>
  <c r="B1524" i="1"/>
  <c r="C1523" i="1"/>
  <c r="B1523" i="1"/>
  <c r="C1521" i="1"/>
  <c r="B1521" i="1"/>
  <c r="C1519" i="1"/>
  <c r="B1519" i="1"/>
  <c r="C1518" i="1"/>
  <c r="B1518" i="1"/>
  <c r="C1517" i="1"/>
  <c r="B1517" i="1"/>
  <c r="C1516" i="1"/>
  <c r="B1516" i="1"/>
  <c r="C1515" i="1"/>
  <c r="B1515" i="1"/>
  <c r="C1514" i="1"/>
  <c r="B1514" i="1"/>
  <c r="C1513" i="1"/>
  <c r="B1513" i="1"/>
  <c r="C1512" i="1"/>
  <c r="B1512" i="1"/>
  <c r="C1511" i="1"/>
  <c r="B1511" i="1"/>
  <c r="C1510" i="1"/>
  <c r="B1510" i="1"/>
  <c r="C1509" i="1"/>
  <c r="B1509" i="1"/>
  <c r="C1508" i="1"/>
  <c r="B1508" i="1"/>
  <c r="C1507" i="1"/>
  <c r="B1507" i="1"/>
  <c r="C1505" i="1"/>
  <c r="B1505" i="1"/>
  <c r="C1503" i="1"/>
  <c r="B1503" i="1"/>
  <c r="C1502" i="1"/>
  <c r="B1502" i="1"/>
  <c r="C1501" i="1"/>
  <c r="B1501" i="1"/>
  <c r="C1500" i="1"/>
  <c r="B1500" i="1"/>
  <c r="C1499" i="1"/>
  <c r="B1499" i="1"/>
  <c r="C1498" i="1"/>
  <c r="B1498" i="1"/>
  <c r="C1497" i="1"/>
  <c r="B1497" i="1"/>
  <c r="C1496" i="1"/>
  <c r="B1496" i="1"/>
  <c r="C1495" i="1"/>
  <c r="B1495" i="1"/>
  <c r="C1494" i="1"/>
  <c r="B1494" i="1"/>
  <c r="C1493" i="1"/>
  <c r="B1493" i="1"/>
  <c r="C1492" i="1"/>
  <c r="B1492" i="1"/>
  <c r="C1491" i="1"/>
  <c r="B1491" i="1"/>
  <c r="C1490" i="1"/>
  <c r="B1490" i="1"/>
  <c r="C1489" i="1"/>
  <c r="B1489" i="1"/>
  <c r="C1487" i="1"/>
  <c r="B1487" i="1"/>
  <c r="C1485" i="1"/>
  <c r="B1485" i="1"/>
  <c r="C1483" i="1"/>
  <c r="B1483" i="1"/>
  <c r="C1482" i="1"/>
  <c r="B1482" i="1"/>
  <c r="C1481" i="1"/>
  <c r="B1481" i="1"/>
  <c r="C1480" i="1"/>
  <c r="B1480" i="1"/>
  <c r="C1479" i="1"/>
  <c r="B1479" i="1"/>
  <c r="C1478" i="1"/>
  <c r="B1478" i="1"/>
  <c r="C1477" i="1"/>
  <c r="B1477" i="1"/>
  <c r="C1476" i="1"/>
  <c r="B1476" i="1"/>
  <c r="C1475" i="1"/>
  <c r="B1475" i="1"/>
  <c r="C1474" i="1"/>
  <c r="B1474" i="1"/>
  <c r="C1473" i="1"/>
  <c r="B1473" i="1"/>
  <c r="C1471" i="1"/>
  <c r="B1471" i="1"/>
  <c r="C1469" i="1"/>
  <c r="B1469" i="1"/>
  <c r="C1468" i="1"/>
  <c r="B1468" i="1"/>
  <c r="C1467" i="1"/>
  <c r="B1467" i="1"/>
  <c r="C1466" i="1"/>
  <c r="B1466" i="1"/>
  <c r="C1465" i="1"/>
  <c r="B1465" i="1"/>
  <c r="C1464" i="1"/>
  <c r="B1464" i="1"/>
  <c r="C1463" i="1"/>
  <c r="B1463" i="1"/>
  <c r="C1462" i="1"/>
  <c r="B1462" i="1"/>
  <c r="C1461" i="1"/>
  <c r="B1461" i="1"/>
  <c r="C1460" i="1"/>
  <c r="B1460" i="1"/>
  <c r="C1458" i="1"/>
  <c r="B1458" i="1"/>
  <c r="C1456" i="1"/>
  <c r="B1456" i="1"/>
  <c r="C1455" i="1"/>
  <c r="B1455" i="1"/>
  <c r="C1454" i="1"/>
  <c r="B1454" i="1"/>
  <c r="C1453" i="1"/>
  <c r="B1453" i="1"/>
  <c r="C1452" i="1"/>
  <c r="B1452" i="1"/>
  <c r="C1451" i="1"/>
  <c r="B1451" i="1"/>
  <c r="C1450" i="1"/>
  <c r="B1450" i="1"/>
  <c r="C1449" i="1"/>
  <c r="B1449" i="1"/>
  <c r="C1448" i="1"/>
  <c r="B1448" i="1"/>
  <c r="C1447" i="1"/>
  <c r="B1447" i="1"/>
  <c r="C1446" i="1"/>
  <c r="B1446" i="1"/>
  <c r="C1445" i="1"/>
  <c r="B1445" i="1"/>
  <c r="C1444" i="1"/>
  <c r="B1444" i="1"/>
  <c r="C1443" i="1"/>
  <c r="B1443" i="1"/>
  <c r="C1442" i="1"/>
  <c r="B1442" i="1"/>
  <c r="C1441" i="1"/>
  <c r="B1441" i="1"/>
  <c r="C1440" i="1"/>
  <c r="B1440" i="1"/>
  <c r="C1439" i="1"/>
  <c r="B1439" i="1"/>
  <c r="C1438" i="1"/>
  <c r="B1438" i="1"/>
  <c r="C1437" i="1"/>
  <c r="B1437" i="1"/>
  <c r="C1436" i="1"/>
  <c r="B1436" i="1"/>
  <c r="C1434" i="1"/>
  <c r="B1434" i="1"/>
  <c r="C1432" i="1"/>
  <c r="B1432" i="1"/>
  <c r="C1431" i="1"/>
  <c r="B1431" i="1"/>
  <c r="C1430" i="1"/>
  <c r="B1430" i="1"/>
  <c r="C1429" i="1"/>
  <c r="B1429" i="1"/>
  <c r="C1428" i="1"/>
  <c r="B1428" i="1"/>
  <c r="C1427" i="1"/>
  <c r="B1427" i="1"/>
  <c r="C1426" i="1"/>
  <c r="B1426" i="1"/>
  <c r="C1425" i="1"/>
  <c r="B1425" i="1"/>
  <c r="C1424" i="1"/>
  <c r="B1424" i="1"/>
  <c r="C1423" i="1"/>
  <c r="B1423" i="1"/>
  <c r="C1422" i="1"/>
  <c r="B1422" i="1"/>
  <c r="C1421" i="1"/>
  <c r="B1421" i="1"/>
  <c r="C1420" i="1"/>
  <c r="B1420" i="1"/>
  <c r="C1419" i="1"/>
  <c r="B1419" i="1"/>
  <c r="C1418" i="1"/>
  <c r="B1418" i="1"/>
  <c r="C1417" i="1"/>
  <c r="B1417" i="1"/>
  <c r="C1416" i="1"/>
  <c r="B1416" i="1"/>
  <c r="C1415" i="1"/>
  <c r="B1415" i="1"/>
  <c r="C1414" i="1"/>
  <c r="B1414" i="1"/>
  <c r="C1413" i="1"/>
  <c r="B1413" i="1"/>
  <c r="C1412" i="1"/>
  <c r="B1412" i="1"/>
  <c r="C1411" i="1"/>
  <c r="B1411" i="1"/>
  <c r="C1409" i="1"/>
  <c r="B1409" i="1"/>
  <c r="C1407" i="1"/>
  <c r="B1407" i="1"/>
  <c r="C1405" i="1"/>
  <c r="B1405" i="1"/>
  <c r="C1404" i="1"/>
  <c r="B1404" i="1"/>
  <c r="C1403" i="1"/>
  <c r="B1403" i="1"/>
  <c r="C1402" i="1"/>
  <c r="B1402" i="1"/>
  <c r="C1401" i="1"/>
  <c r="B1401" i="1"/>
  <c r="C1400" i="1"/>
  <c r="B1400" i="1"/>
  <c r="C1399" i="1"/>
  <c r="B1399" i="1"/>
  <c r="C1398" i="1"/>
  <c r="B1398" i="1"/>
  <c r="C1397" i="1"/>
  <c r="B1397" i="1"/>
  <c r="C1396" i="1"/>
  <c r="B1396" i="1"/>
  <c r="C1394" i="1"/>
  <c r="B1394" i="1"/>
  <c r="C1392" i="1"/>
  <c r="B1392" i="1"/>
  <c r="C1391" i="1"/>
  <c r="B1391" i="1"/>
  <c r="C1390" i="1"/>
  <c r="B1390" i="1"/>
  <c r="C1389" i="1"/>
  <c r="B1389" i="1"/>
  <c r="C1388" i="1"/>
  <c r="B1388" i="1"/>
  <c r="C1387" i="1"/>
  <c r="B1387" i="1"/>
  <c r="C1386" i="1"/>
  <c r="B1386" i="1"/>
  <c r="C1385" i="1"/>
  <c r="B1385" i="1"/>
  <c r="C1384" i="1"/>
  <c r="B1384" i="1"/>
  <c r="C1383" i="1"/>
  <c r="B1383" i="1"/>
  <c r="C1382" i="1"/>
  <c r="B1382" i="1"/>
  <c r="C1380" i="1"/>
  <c r="B1380" i="1"/>
  <c r="C1378" i="1"/>
  <c r="B1378" i="1"/>
  <c r="C1377" i="1"/>
  <c r="B1377" i="1"/>
  <c r="C1376" i="1"/>
  <c r="B1376" i="1"/>
  <c r="C1375" i="1"/>
  <c r="B1375" i="1"/>
  <c r="C1374" i="1"/>
  <c r="B1374" i="1"/>
  <c r="C1373" i="1"/>
  <c r="B1373" i="1"/>
  <c r="C1372" i="1"/>
  <c r="B1372" i="1"/>
  <c r="C1371" i="1"/>
  <c r="B1371" i="1"/>
  <c r="C1370" i="1"/>
  <c r="B1370" i="1"/>
  <c r="C1369" i="1"/>
  <c r="B1369" i="1"/>
  <c r="C1368" i="1"/>
  <c r="B1368" i="1"/>
  <c r="C1367" i="1"/>
  <c r="B1367" i="1"/>
  <c r="C1366" i="1"/>
  <c r="B1366" i="1"/>
  <c r="C1364" i="1"/>
  <c r="B1364" i="1"/>
  <c r="C1362" i="1"/>
  <c r="B1362" i="1"/>
  <c r="C1360" i="1"/>
  <c r="B1360" i="1"/>
  <c r="C1359" i="1"/>
  <c r="B1359" i="1"/>
  <c r="C1358" i="1"/>
  <c r="B1358" i="1"/>
  <c r="C1357" i="1"/>
  <c r="B1357" i="1"/>
  <c r="C1356" i="1"/>
  <c r="B1356" i="1"/>
  <c r="C1355" i="1"/>
  <c r="B1355" i="1"/>
  <c r="C1354" i="1"/>
  <c r="B1354" i="1"/>
  <c r="C1353" i="1"/>
  <c r="B1353" i="1"/>
  <c r="C1352" i="1"/>
  <c r="B1352" i="1"/>
  <c r="C1351" i="1"/>
  <c r="B1351" i="1"/>
  <c r="C1350" i="1"/>
  <c r="B1350" i="1"/>
  <c r="C1349" i="1"/>
  <c r="B1349" i="1"/>
  <c r="C1348" i="1"/>
  <c r="B1348" i="1"/>
  <c r="C1347" i="1"/>
  <c r="B1347" i="1"/>
  <c r="C1346" i="1"/>
  <c r="B1346" i="1"/>
  <c r="C1344" i="1"/>
  <c r="B1344" i="1"/>
  <c r="C1342" i="1"/>
  <c r="B1342" i="1"/>
  <c r="C1341" i="1"/>
  <c r="B1341" i="1"/>
  <c r="C1340" i="1"/>
  <c r="B1340" i="1"/>
  <c r="C1339" i="1"/>
  <c r="B1339" i="1"/>
  <c r="C1338" i="1"/>
  <c r="B1338" i="1"/>
  <c r="C1337" i="1"/>
  <c r="B1337" i="1"/>
  <c r="C1336" i="1"/>
  <c r="B1336" i="1"/>
  <c r="C1335" i="1"/>
  <c r="B1335" i="1"/>
  <c r="C1334" i="1"/>
  <c r="B1334" i="1"/>
  <c r="C1333" i="1"/>
  <c r="B1333" i="1"/>
  <c r="C1332" i="1"/>
  <c r="B1332" i="1"/>
  <c r="C1331" i="1"/>
  <c r="B1331" i="1"/>
  <c r="C1330" i="1"/>
  <c r="B1330" i="1"/>
  <c r="C1329" i="1"/>
  <c r="B1329" i="1"/>
  <c r="C1327" i="1"/>
  <c r="B1327" i="1"/>
  <c r="C1325" i="1"/>
  <c r="B1325" i="1"/>
  <c r="C1324" i="1"/>
  <c r="B1324" i="1"/>
  <c r="C1323" i="1"/>
  <c r="B1323" i="1"/>
  <c r="C1322" i="1"/>
  <c r="B1322" i="1"/>
  <c r="C1321" i="1"/>
  <c r="B1321" i="1"/>
  <c r="C1320" i="1"/>
  <c r="B1320" i="1"/>
  <c r="C1319" i="1"/>
  <c r="B1319" i="1"/>
  <c r="C1318" i="1"/>
  <c r="B1318" i="1"/>
  <c r="C1317" i="1"/>
  <c r="B1317" i="1"/>
  <c r="C1315" i="1"/>
  <c r="B1315" i="1"/>
  <c r="C1313" i="1"/>
  <c r="B1313" i="1"/>
  <c r="C1312" i="1"/>
  <c r="B1312" i="1"/>
  <c r="C1311" i="1"/>
  <c r="B1311" i="1"/>
  <c r="C1310" i="1"/>
  <c r="B1310" i="1"/>
  <c r="C1309" i="1"/>
  <c r="B1309" i="1"/>
  <c r="C1308" i="1"/>
  <c r="B1308" i="1"/>
  <c r="C1307" i="1"/>
  <c r="B1307" i="1"/>
  <c r="C1306" i="1"/>
  <c r="B1306" i="1"/>
  <c r="C1305" i="1"/>
  <c r="B1305" i="1"/>
  <c r="C1304" i="1"/>
  <c r="B1304" i="1"/>
  <c r="C1303" i="1"/>
  <c r="B1303" i="1"/>
  <c r="C1302" i="1"/>
  <c r="B1302" i="1"/>
  <c r="C1301" i="1"/>
  <c r="B1301" i="1"/>
  <c r="C1300" i="1"/>
  <c r="B1300" i="1"/>
  <c r="C1299" i="1"/>
  <c r="B1299" i="1"/>
  <c r="C1297" i="1"/>
  <c r="B1297" i="1"/>
  <c r="C1295" i="1"/>
  <c r="B1295" i="1"/>
  <c r="C1293" i="1"/>
  <c r="B1293" i="1"/>
  <c r="C1292" i="1"/>
  <c r="B1292" i="1"/>
  <c r="C1291" i="1"/>
  <c r="B1291" i="1"/>
  <c r="C1290" i="1"/>
  <c r="B1290" i="1"/>
  <c r="C1289" i="1"/>
  <c r="B1289" i="1"/>
  <c r="C1288" i="1"/>
  <c r="B1288" i="1"/>
  <c r="C1287" i="1"/>
  <c r="B1287" i="1"/>
  <c r="C1286" i="1"/>
  <c r="B1286" i="1"/>
  <c r="C1285" i="1"/>
  <c r="B1285" i="1"/>
  <c r="C1284" i="1"/>
  <c r="B1284" i="1"/>
  <c r="C1283" i="1"/>
  <c r="B1283" i="1"/>
  <c r="C1282" i="1"/>
  <c r="B1282" i="1"/>
  <c r="C1281" i="1"/>
  <c r="B1281" i="1"/>
  <c r="C1280" i="1"/>
  <c r="B1280" i="1"/>
  <c r="C1279" i="1"/>
  <c r="B1279" i="1"/>
  <c r="C1278" i="1"/>
  <c r="B1278" i="1"/>
  <c r="C1276" i="1"/>
  <c r="B1276" i="1"/>
  <c r="C1274" i="1"/>
  <c r="B1274" i="1"/>
  <c r="C1273" i="1"/>
  <c r="B1273" i="1"/>
  <c r="C1272" i="1"/>
  <c r="B1272" i="1"/>
  <c r="C1271" i="1"/>
  <c r="B1271" i="1"/>
  <c r="C1270" i="1"/>
  <c r="B1270" i="1"/>
  <c r="C1269" i="1"/>
  <c r="B1269" i="1"/>
  <c r="C1268" i="1"/>
  <c r="B1268" i="1"/>
  <c r="C1267" i="1"/>
  <c r="B1267" i="1"/>
  <c r="C1266" i="1"/>
  <c r="B1266" i="1"/>
  <c r="C1265" i="1"/>
  <c r="B1265" i="1"/>
  <c r="C1263" i="1"/>
  <c r="B1263" i="1"/>
  <c r="C1261" i="1"/>
  <c r="B1261" i="1"/>
  <c r="C1260" i="1"/>
  <c r="B1260" i="1"/>
  <c r="C1259" i="1"/>
  <c r="B1259" i="1"/>
  <c r="C1258" i="1"/>
  <c r="B1258" i="1"/>
  <c r="C1257" i="1"/>
  <c r="B1257" i="1"/>
  <c r="C1256" i="1"/>
  <c r="B1256" i="1"/>
  <c r="C1255" i="1"/>
  <c r="B1255" i="1"/>
  <c r="C1254" i="1"/>
  <c r="B1254" i="1"/>
  <c r="C1253" i="1"/>
  <c r="B1253" i="1"/>
  <c r="C1252" i="1"/>
  <c r="B1252" i="1"/>
  <c r="C1251" i="1"/>
  <c r="B1251" i="1"/>
  <c r="C1250" i="1"/>
  <c r="B1250" i="1"/>
  <c r="C1249" i="1"/>
  <c r="B1249" i="1"/>
  <c r="C1248" i="1"/>
  <c r="B1248" i="1"/>
  <c r="C1247" i="1"/>
  <c r="B1247" i="1"/>
  <c r="C1245" i="1"/>
  <c r="B1245" i="1"/>
  <c r="C1243" i="1"/>
  <c r="B1243" i="1"/>
  <c r="C1241" i="1"/>
  <c r="B1241" i="1"/>
  <c r="C1240" i="1"/>
  <c r="B1240" i="1"/>
  <c r="C1239" i="1"/>
  <c r="B1239" i="1"/>
  <c r="C1238" i="1"/>
  <c r="B1238" i="1"/>
  <c r="C1237" i="1"/>
  <c r="B1237" i="1"/>
  <c r="C1236" i="1"/>
  <c r="B1236" i="1"/>
  <c r="C1235" i="1"/>
  <c r="B1235" i="1"/>
  <c r="C1234" i="1"/>
  <c r="B1234" i="1"/>
  <c r="C1233" i="1"/>
  <c r="B1233" i="1"/>
  <c r="C1232" i="1"/>
  <c r="B1232" i="1"/>
  <c r="C1230" i="1"/>
  <c r="B1230" i="1"/>
  <c r="C1228" i="1"/>
  <c r="B1228" i="1"/>
  <c r="C1227" i="1"/>
  <c r="B1227" i="1"/>
  <c r="C1226" i="1"/>
  <c r="B1226" i="1"/>
  <c r="C1225" i="1"/>
  <c r="B1225" i="1"/>
  <c r="C1224" i="1"/>
  <c r="B1224" i="1"/>
  <c r="C1223" i="1"/>
  <c r="B1223" i="1"/>
  <c r="C1222" i="1"/>
  <c r="B1222" i="1"/>
  <c r="C1221" i="1"/>
  <c r="B1221" i="1"/>
  <c r="C1220" i="1"/>
  <c r="B1220" i="1"/>
  <c r="C1219" i="1"/>
  <c r="B1219" i="1"/>
  <c r="C1218" i="1"/>
  <c r="B1218" i="1"/>
  <c r="C1216" i="1"/>
  <c r="B1216" i="1"/>
  <c r="C1214" i="1"/>
  <c r="B1214" i="1"/>
  <c r="C1213" i="1"/>
  <c r="B1213" i="1"/>
  <c r="C1212" i="1"/>
  <c r="B1212" i="1"/>
  <c r="C1211" i="1"/>
  <c r="B1211" i="1"/>
  <c r="C1210" i="1"/>
  <c r="B1210" i="1"/>
  <c r="C1209" i="1"/>
  <c r="B1209" i="1"/>
  <c r="C1208" i="1"/>
  <c r="B1208" i="1"/>
  <c r="C1207" i="1"/>
  <c r="B1207" i="1"/>
  <c r="C1206" i="1"/>
  <c r="B1206" i="1"/>
  <c r="C1205" i="1"/>
  <c r="B1205" i="1"/>
  <c r="C1204" i="1"/>
  <c r="B1204" i="1"/>
  <c r="C1203" i="1"/>
  <c r="B1203" i="1"/>
  <c r="C1202" i="1"/>
  <c r="B1202" i="1"/>
  <c r="C1201" i="1"/>
  <c r="B1201" i="1"/>
  <c r="C1200" i="1"/>
  <c r="B1200" i="1"/>
  <c r="C1199" i="1"/>
  <c r="B1199" i="1"/>
  <c r="C1198" i="1"/>
  <c r="B1198" i="1"/>
  <c r="C1197" i="1"/>
  <c r="B1197" i="1"/>
  <c r="C1195" i="1"/>
  <c r="B1195" i="1"/>
  <c r="C1193" i="1"/>
  <c r="B1193" i="1"/>
  <c r="C1192" i="1"/>
  <c r="B1192" i="1"/>
  <c r="C1191" i="1"/>
  <c r="B1191" i="1"/>
  <c r="C1190" i="1"/>
  <c r="B1190" i="1"/>
  <c r="C1189" i="1"/>
  <c r="B1189" i="1"/>
  <c r="C1188" i="1"/>
  <c r="B1188" i="1"/>
  <c r="C1187" i="1"/>
  <c r="B1187" i="1"/>
  <c r="C1186" i="1"/>
  <c r="B1186" i="1"/>
  <c r="C1185" i="1"/>
  <c r="B1185" i="1"/>
  <c r="C1184" i="1"/>
  <c r="B1184" i="1"/>
  <c r="C1183" i="1"/>
  <c r="B1183" i="1"/>
  <c r="C1182" i="1"/>
  <c r="B1182" i="1"/>
  <c r="C1181" i="1"/>
  <c r="B1181" i="1"/>
  <c r="C1180" i="1"/>
  <c r="B1180" i="1"/>
  <c r="C1179" i="1"/>
  <c r="B1179" i="1"/>
  <c r="C1178" i="1"/>
  <c r="B1178" i="1"/>
  <c r="C1177" i="1"/>
  <c r="B1177" i="1"/>
  <c r="C1176" i="1"/>
  <c r="B1176" i="1"/>
  <c r="C1175" i="1"/>
  <c r="B1175" i="1"/>
  <c r="C1174" i="1"/>
  <c r="B1174" i="1"/>
  <c r="C1173" i="1"/>
  <c r="B1173" i="1"/>
  <c r="C1171" i="1"/>
  <c r="B1171" i="1"/>
  <c r="C1169" i="1"/>
  <c r="B1169" i="1"/>
  <c r="C1167" i="1"/>
  <c r="B1167" i="1"/>
  <c r="C1166" i="1"/>
  <c r="B1166" i="1"/>
  <c r="C1165" i="1"/>
  <c r="B1165" i="1"/>
  <c r="C1164" i="1"/>
  <c r="B1164" i="1"/>
  <c r="C1163" i="1"/>
  <c r="B1163" i="1"/>
  <c r="C1162" i="1"/>
  <c r="B1162" i="1"/>
  <c r="C1161" i="1"/>
  <c r="B1161" i="1"/>
  <c r="C1160" i="1"/>
  <c r="B1160" i="1"/>
  <c r="C1159" i="1"/>
  <c r="B1159" i="1"/>
  <c r="C1157" i="1"/>
  <c r="B1157" i="1"/>
  <c r="C1155" i="1"/>
  <c r="B1155" i="1"/>
  <c r="C1154" i="1"/>
  <c r="B1154" i="1"/>
  <c r="C1153" i="1"/>
  <c r="B1153" i="1"/>
  <c r="C1152" i="1"/>
  <c r="B1152" i="1"/>
  <c r="C1151" i="1"/>
  <c r="B1151" i="1"/>
  <c r="C1150" i="1"/>
  <c r="B1150" i="1"/>
  <c r="C1149" i="1"/>
  <c r="B1149" i="1"/>
  <c r="C1148" i="1"/>
  <c r="B1148" i="1"/>
  <c r="C1147" i="1"/>
  <c r="B1147" i="1"/>
  <c r="C1146" i="1"/>
  <c r="B1146" i="1"/>
  <c r="C1144" i="1"/>
  <c r="B1144" i="1"/>
  <c r="C1142" i="1"/>
  <c r="B1142" i="1"/>
  <c r="C1141" i="1"/>
  <c r="B1141" i="1"/>
  <c r="C1140" i="1"/>
  <c r="B1140" i="1"/>
  <c r="C1139" i="1"/>
  <c r="B1139" i="1"/>
  <c r="C1138" i="1"/>
  <c r="B1138" i="1"/>
  <c r="C1137" i="1"/>
  <c r="B1137" i="1"/>
  <c r="C1136" i="1"/>
  <c r="B1136" i="1"/>
  <c r="C1135" i="1"/>
  <c r="B1135" i="1"/>
  <c r="C1134" i="1"/>
  <c r="B1134" i="1"/>
  <c r="C1133" i="1"/>
  <c r="B1133" i="1"/>
  <c r="C1132" i="1"/>
  <c r="B1132" i="1"/>
  <c r="C1131" i="1"/>
  <c r="B1131" i="1"/>
  <c r="C1130" i="1"/>
  <c r="B1130" i="1"/>
  <c r="C1128" i="1"/>
  <c r="B1128" i="1"/>
  <c r="C1126" i="1"/>
  <c r="B1126" i="1"/>
  <c r="C1125" i="1"/>
  <c r="B1125" i="1"/>
  <c r="C1124" i="1"/>
  <c r="B1124" i="1"/>
  <c r="C1123" i="1"/>
  <c r="B1123" i="1"/>
  <c r="C1122" i="1"/>
  <c r="B1122" i="1"/>
  <c r="C1121" i="1"/>
  <c r="B1121" i="1"/>
  <c r="C1120" i="1"/>
  <c r="B1120" i="1"/>
  <c r="C1119" i="1"/>
  <c r="B1119" i="1"/>
  <c r="C1118" i="1"/>
  <c r="B1118" i="1"/>
  <c r="C1117" i="1"/>
  <c r="B1117" i="1"/>
  <c r="C1116" i="1"/>
  <c r="B1116" i="1"/>
  <c r="C1115" i="1"/>
  <c r="B1115" i="1"/>
  <c r="C1114" i="1"/>
  <c r="B1114" i="1"/>
  <c r="C1113" i="1"/>
  <c r="B1113" i="1"/>
  <c r="C1112" i="1"/>
  <c r="B1112" i="1"/>
  <c r="C1111" i="1"/>
  <c r="B1111" i="1"/>
  <c r="C1110" i="1"/>
  <c r="B1110" i="1"/>
  <c r="C1109" i="1"/>
  <c r="B1109" i="1"/>
  <c r="C1108" i="1"/>
  <c r="B1108" i="1"/>
  <c r="C1107" i="1"/>
  <c r="B1107" i="1"/>
  <c r="C1106" i="1"/>
  <c r="B1106" i="1"/>
  <c r="C1105" i="1"/>
  <c r="B1105" i="1"/>
  <c r="C1104" i="1"/>
  <c r="B1104" i="1"/>
  <c r="C1103" i="1"/>
  <c r="B1103" i="1"/>
  <c r="C1102" i="1"/>
  <c r="B1102" i="1"/>
  <c r="C1101" i="1"/>
  <c r="B1101" i="1"/>
  <c r="C1100" i="1"/>
  <c r="B1100" i="1"/>
  <c r="C1098" i="1"/>
  <c r="B1098" i="1"/>
  <c r="C1096" i="1"/>
  <c r="B1096" i="1"/>
  <c r="C1094" i="1"/>
  <c r="B1094" i="1"/>
  <c r="C1093" i="1"/>
  <c r="B1093" i="1"/>
  <c r="C1092" i="1"/>
  <c r="B1092" i="1"/>
  <c r="C1091" i="1"/>
  <c r="B1091" i="1"/>
  <c r="C1090" i="1"/>
  <c r="B1090" i="1"/>
  <c r="C1089" i="1"/>
  <c r="B1089" i="1"/>
  <c r="C1088" i="1"/>
  <c r="B1088" i="1"/>
  <c r="C1087" i="1"/>
  <c r="B1087" i="1"/>
  <c r="C1086" i="1"/>
  <c r="B1086" i="1"/>
  <c r="C1085" i="1"/>
  <c r="B1085" i="1"/>
  <c r="C1084" i="1"/>
  <c r="B1084" i="1"/>
  <c r="C1083" i="1"/>
  <c r="B1083" i="1"/>
  <c r="C1082" i="1"/>
  <c r="B1082" i="1"/>
  <c r="C1081" i="1"/>
  <c r="B1081" i="1"/>
  <c r="C1080" i="1"/>
  <c r="B1080" i="1"/>
  <c r="C1079" i="1"/>
  <c r="B1079" i="1"/>
  <c r="C1078" i="1"/>
  <c r="B1078" i="1"/>
  <c r="C1077" i="1"/>
  <c r="B1077" i="1"/>
  <c r="C1076" i="1"/>
  <c r="B1076" i="1"/>
  <c r="C1075" i="1"/>
  <c r="B1075" i="1"/>
  <c r="C1074" i="1"/>
  <c r="B1074" i="1"/>
  <c r="C1073" i="1"/>
  <c r="B1073" i="1"/>
  <c r="C1072" i="1"/>
  <c r="B1072" i="1"/>
  <c r="C1071" i="1"/>
  <c r="B1071" i="1"/>
  <c r="C1070" i="1"/>
  <c r="B1070" i="1"/>
  <c r="C1069" i="1"/>
  <c r="B1069" i="1"/>
  <c r="C1068" i="1"/>
  <c r="B1068" i="1"/>
  <c r="C1067" i="1"/>
  <c r="B1067" i="1"/>
  <c r="C1066" i="1"/>
  <c r="B1066" i="1"/>
  <c r="C1065" i="1"/>
  <c r="B1065" i="1"/>
  <c r="C1064" i="1"/>
  <c r="B1064" i="1"/>
  <c r="C1063" i="1"/>
  <c r="B1063" i="1"/>
  <c r="C1062" i="1"/>
  <c r="B1062" i="1"/>
  <c r="C1061" i="1"/>
  <c r="B1061" i="1"/>
  <c r="C1059" i="1"/>
  <c r="B1059" i="1"/>
  <c r="C1057" i="1"/>
  <c r="B1057" i="1"/>
  <c r="C1056" i="1"/>
  <c r="B1056" i="1"/>
  <c r="C1055" i="1"/>
  <c r="B1055" i="1"/>
  <c r="C1054" i="1"/>
  <c r="B1054" i="1"/>
  <c r="C1053" i="1"/>
  <c r="B1053" i="1"/>
  <c r="C1052" i="1"/>
  <c r="B1052" i="1"/>
  <c r="C1051" i="1"/>
  <c r="B1051" i="1"/>
  <c r="C1050" i="1"/>
  <c r="B1050" i="1"/>
  <c r="C1049" i="1"/>
  <c r="B1049" i="1"/>
  <c r="C1048" i="1"/>
  <c r="B1048" i="1"/>
  <c r="C1047" i="1"/>
  <c r="B1047" i="1"/>
  <c r="C1046" i="1"/>
  <c r="B1046" i="1"/>
  <c r="C1045" i="1"/>
  <c r="B1045" i="1"/>
  <c r="C1043" i="1"/>
  <c r="B1043" i="1"/>
  <c r="C1041" i="1"/>
  <c r="B1041" i="1"/>
  <c r="C1040" i="1"/>
  <c r="B1040" i="1"/>
  <c r="C1039" i="1"/>
  <c r="B1039" i="1"/>
  <c r="C1038" i="1"/>
  <c r="B1038" i="1"/>
  <c r="C1037" i="1"/>
  <c r="B1037" i="1"/>
  <c r="C1036" i="1"/>
  <c r="B1036" i="1"/>
  <c r="C1035" i="1"/>
  <c r="B1035" i="1"/>
  <c r="C1034" i="1"/>
  <c r="B1034" i="1"/>
  <c r="C1033" i="1"/>
  <c r="B1033" i="1"/>
  <c r="C1032" i="1"/>
  <c r="B1032" i="1"/>
  <c r="C1030" i="1"/>
  <c r="B1030" i="1"/>
  <c r="C1028" i="1"/>
  <c r="B1028" i="1"/>
  <c r="C1026" i="1"/>
  <c r="B1026" i="1"/>
  <c r="C1025" i="1"/>
  <c r="B1025" i="1"/>
  <c r="C1024" i="1"/>
  <c r="B1024" i="1"/>
  <c r="C1023" i="1"/>
  <c r="B1023" i="1"/>
  <c r="C1022" i="1"/>
  <c r="B1022" i="1"/>
  <c r="C1021" i="1"/>
  <c r="B1021" i="1"/>
  <c r="C1020" i="1"/>
  <c r="B1020" i="1"/>
  <c r="C1019" i="1"/>
  <c r="B1019" i="1"/>
  <c r="C1018" i="1"/>
  <c r="B1018" i="1"/>
  <c r="C1017" i="1"/>
  <c r="B1017" i="1"/>
  <c r="C1015" i="1"/>
  <c r="B1015" i="1"/>
  <c r="C1013" i="1"/>
  <c r="B1013" i="1"/>
  <c r="C1012" i="1"/>
  <c r="B1012" i="1"/>
  <c r="C1011" i="1"/>
  <c r="B1011" i="1"/>
  <c r="C1010" i="1"/>
  <c r="B1010" i="1"/>
  <c r="C1008" i="1"/>
  <c r="B1008" i="1"/>
  <c r="C1006" i="1"/>
  <c r="B1006" i="1"/>
  <c r="C1004" i="1"/>
  <c r="B1004" i="1"/>
  <c r="C1003" i="1"/>
  <c r="B1003" i="1"/>
  <c r="C1002" i="1"/>
  <c r="B1002" i="1"/>
  <c r="C1001" i="1"/>
  <c r="B1001" i="1"/>
  <c r="C1000" i="1"/>
  <c r="B1000" i="1"/>
  <c r="C999" i="1"/>
  <c r="B999" i="1"/>
  <c r="C998" i="1"/>
  <c r="B998" i="1"/>
  <c r="C997" i="1"/>
  <c r="B997" i="1"/>
  <c r="C996" i="1"/>
  <c r="B996" i="1"/>
  <c r="C995" i="1"/>
  <c r="B995" i="1"/>
  <c r="C994" i="1"/>
  <c r="B994" i="1"/>
  <c r="C993" i="1"/>
  <c r="B993" i="1"/>
  <c r="C992" i="1"/>
  <c r="B992" i="1"/>
  <c r="C991" i="1"/>
  <c r="B991" i="1"/>
  <c r="C990" i="1"/>
  <c r="B990" i="1"/>
  <c r="C989" i="1"/>
  <c r="B989" i="1"/>
  <c r="C987" i="1"/>
  <c r="B987" i="1"/>
  <c r="C985" i="1"/>
  <c r="B985" i="1"/>
  <c r="C984" i="1"/>
  <c r="B984" i="1"/>
  <c r="C983" i="1"/>
  <c r="B983" i="1"/>
  <c r="C982" i="1"/>
  <c r="B982" i="1"/>
  <c r="C981" i="1"/>
  <c r="B981" i="1"/>
  <c r="C980" i="1"/>
  <c r="B980" i="1"/>
  <c r="C979" i="1"/>
  <c r="B979" i="1"/>
  <c r="C978" i="1"/>
  <c r="B978" i="1"/>
  <c r="C977" i="1"/>
  <c r="B977" i="1"/>
  <c r="C976" i="1"/>
  <c r="B976" i="1"/>
  <c r="C975" i="1"/>
  <c r="B975" i="1"/>
  <c r="C974" i="1"/>
  <c r="B974" i="1"/>
  <c r="C973" i="1"/>
  <c r="B973" i="1"/>
  <c r="C972" i="1"/>
  <c r="B972" i="1"/>
  <c r="C971" i="1"/>
  <c r="B971" i="1"/>
  <c r="C970" i="1"/>
  <c r="B970" i="1"/>
  <c r="C968" i="1"/>
  <c r="B968" i="1"/>
  <c r="C966" i="1"/>
  <c r="B966" i="1"/>
  <c r="C965" i="1"/>
  <c r="B965" i="1"/>
  <c r="C964" i="1"/>
  <c r="B964" i="1"/>
  <c r="C963" i="1"/>
  <c r="B963" i="1"/>
  <c r="C962" i="1"/>
  <c r="B962" i="1"/>
  <c r="C961" i="1"/>
  <c r="B961" i="1"/>
  <c r="C960" i="1"/>
  <c r="B960" i="1"/>
  <c r="C959" i="1"/>
  <c r="B959" i="1"/>
  <c r="C958" i="1"/>
  <c r="B958" i="1"/>
  <c r="C957" i="1"/>
  <c r="B957" i="1"/>
  <c r="C956" i="1"/>
  <c r="B956" i="1"/>
  <c r="C955" i="1"/>
  <c r="B955" i="1"/>
  <c r="C954" i="1"/>
  <c r="B954" i="1"/>
  <c r="C953" i="1"/>
  <c r="B953" i="1"/>
  <c r="C952" i="1"/>
  <c r="B952" i="1"/>
  <c r="C951" i="1"/>
  <c r="B951" i="1"/>
  <c r="C950" i="1"/>
  <c r="B950" i="1"/>
  <c r="C949" i="1"/>
  <c r="B949" i="1"/>
  <c r="C948" i="1"/>
  <c r="B948" i="1"/>
  <c r="C946" i="1"/>
  <c r="B946" i="1"/>
  <c r="C944" i="1"/>
  <c r="B944" i="1"/>
  <c r="C942" i="1"/>
  <c r="B942" i="1"/>
  <c r="C941" i="1"/>
  <c r="B941" i="1"/>
  <c r="C940" i="1"/>
  <c r="B940" i="1"/>
  <c r="C939" i="1"/>
  <c r="B939" i="1"/>
  <c r="C938" i="1"/>
  <c r="B938" i="1"/>
  <c r="C937" i="1"/>
  <c r="B937" i="1"/>
  <c r="C936" i="1"/>
  <c r="B936" i="1"/>
  <c r="C935" i="1"/>
  <c r="B935" i="1"/>
  <c r="C934" i="1"/>
  <c r="B934" i="1"/>
  <c r="C933" i="1"/>
  <c r="B933" i="1"/>
  <c r="C932" i="1"/>
  <c r="B932" i="1"/>
  <c r="C931" i="1"/>
  <c r="B931" i="1"/>
  <c r="C930" i="1"/>
  <c r="B930" i="1"/>
  <c r="C928" i="1"/>
  <c r="B928" i="1"/>
  <c r="C926" i="1"/>
  <c r="B926" i="1"/>
  <c r="C925" i="1"/>
  <c r="B925" i="1"/>
  <c r="C924" i="1"/>
  <c r="B924" i="1"/>
  <c r="C923" i="1"/>
  <c r="B923" i="1"/>
  <c r="C922" i="1"/>
  <c r="B922" i="1"/>
  <c r="C921" i="1"/>
  <c r="B921" i="1"/>
  <c r="C920" i="1"/>
  <c r="B920" i="1"/>
  <c r="C919" i="1"/>
  <c r="B919" i="1"/>
  <c r="C918" i="1"/>
  <c r="B918" i="1"/>
  <c r="C917" i="1"/>
  <c r="B917" i="1"/>
  <c r="C916" i="1"/>
  <c r="B916" i="1"/>
  <c r="C915" i="1"/>
  <c r="B915" i="1"/>
  <c r="C914" i="1"/>
  <c r="B914" i="1"/>
  <c r="C913" i="1"/>
  <c r="B913" i="1"/>
  <c r="C911" i="1"/>
  <c r="B911" i="1"/>
  <c r="C909" i="1"/>
  <c r="B909" i="1"/>
  <c r="C908" i="1"/>
  <c r="B908" i="1"/>
  <c r="C907" i="1"/>
  <c r="B907" i="1"/>
  <c r="C906" i="1"/>
  <c r="B906" i="1"/>
  <c r="C905" i="1"/>
  <c r="B905" i="1"/>
  <c r="C904" i="1"/>
  <c r="B904" i="1"/>
  <c r="C903" i="1"/>
  <c r="B903" i="1"/>
  <c r="C902" i="1"/>
  <c r="B902" i="1"/>
  <c r="C900" i="1"/>
  <c r="B900" i="1"/>
  <c r="C898" i="1"/>
  <c r="B898" i="1"/>
  <c r="C897" i="1"/>
  <c r="B897" i="1"/>
  <c r="C896" i="1"/>
  <c r="B896" i="1"/>
  <c r="C895" i="1"/>
  <c r="B895" i="1"/>
  <c r="C894" i="1"/>
  <c r="B894" i="1"/>
  <c r="C893" i="1"/>
  <c r="B893" i="1"/>
  <c r="C892" i="1"/>
  <c r="B892" i="1"/>
  <c r="C891" i="1"/>
  <c r="B891" i="1"/>
  <c r="C890" i="1"/>
  <c r="B890" i="1"/>
  <c r="C889" i="1"/>
  <c r="B889" i="1"/>
  <c r="C888" i="1"/>
  <c r="B888" i="1"/>
  <c r="C887" i="1"/>
  <c r="B887" i="1"/>
  <c r="C886" i="1"/>
  <c r="B886" i="1"/>
  <c r="C885" i="1"/>
  <c r="B885" i="1"/>
  <c r="C884" i="1"/>
  <c r="B884" i="1"/>
  <c r="C883" i="1"/>
  <c r="B883" i="1"/>
  <c r="C882" i="1"/>
  <c r="B882" i="1"/>
  <c r="C881" i="1"/>
  <c r="B881" i="1"/>
  <c r="C880" i="1"/>
  <c r="B880" i="1"/>
  <c r="C878" i="1"/>
  <c r="B878" i="1"/>
  <c r="C876" i="1"/>
  <c r="B876" i="1"/>
  <c r="C874" i="1"/>
  <c r="B874" i="1"/>
  <c r="C873" i="1"/>
  <c r="B873" i="1"/>
  <c r="C872" i="1"/>
  <c r="B872" i="1"/>
  <c r="C871" i="1"/>
  <c r="B871" i="1"/>
  <c r="C870" i="1"/>
  <c r="B870" i="1"/>
  <c r="C869" i="1"/>
  <c r="B869" i="1"/>
  <c r="C868" i="1"/>
  <c r="B868" i="1"/>
  <c r="C867" i="1"/>
  <c r="B867" i="1"/>
  <c r="C866" i="1"/>
  <c r="B866" i="1"/>
  <c r="C865" i="1"/>
  <c r="B865" i="1"/>
  <c r="C864" i="1"/>
  <c r="B864" i="1"/>
  <c r="C863" i="1"/>
  <c r="B863" i="1"/>
  <c r="C862" i="1"/>
  <c r="B862" i="1"/>
  <c r="C861" i="1"/>
  <c r="B861" i="1"/>
  <c r="C859" i="1"/>
  <c r="B859" i="1"/>
  <c r="C857" i="1"/>
  <c r="B857" i="1"/>
  <c r="C856" i="1"/>
  <c r="B856" i="1"/>
  <c r="C855" i="1"/>
  <c r="B855" i="1"/>
  <c r="C854" i="1"/>
  <c r="B854" i="1"/>
  <c r="C853" i="1"/>
  <c r="B853" i="1"/>
  <c r="C852" i="1"/>
  <c r="B852" i="1"/>
  <c r="C851" i="1"/>
  <c r="B851" i="1"/>
  <c r="C850" i="1"/>
  <c r="B850" i="1"/>
  <c r="C849" i="1"/>
  <c r="B849" i="1"/>
  <c r="C847" i="1"/>
  <c r="B847" i="1"/>
  <c r="C845" i="1"/>
  <c r="B845" i="1"/>
  <c r="C844" i="1"/>
  <c r="B844" i="1"/>
  <c r="C843" i="1"/>
  <c r="B843" i="1"/>
  <c r="C842" i="1"/>
  <c r="B842" i="1"/>
  <c r="C841" i="1"/>
  <c r="B841" i="1"/>
  <c r="C840" i="1"/>
  <c r="B840" i="1"/>
  <c r="C839" i="1"/>
  <c r="B839" i="1"/>
  <c r="C838" i="1"/>
  <c r="B838" i="1"/>
  <c r="C837" i="1"/>
  <c r="B837" i="1"/>
  <c r="C836" i="1"/>
  <c r="B836" i="1"/>
  <c r="C835" i="1"/>
  <c r="B835" i="1"/>
  <c r="C834" i="1"/>
  <c r="B834" i="1"/>
  <c r="C833" i="1"/>
  <c r="B833" i="1"/>
  <c r="C832" i="1"/>
  <c r="B832" i="1"/>
  <c r="C831" i="1"/>
  <c r="B831" i="1"/>
  <c r="C830" i="1"/>
  <c r="B830" i="1"/>
  <c r="C829" i="1"/>
  <c r="B829" i="1"/>
  <c r="C828" i="1"/>
  <c r="B828" i="1"/>
  <c r="C827" i="1"/>
  <c r="B827" i="1"/>
  <c r="C826" i="1"/>
  <c r="B826" i="1"/>
  <c r="C824" i="1"/>
  <c r="B824" i="1"/>
  <c r="C822" i="1"/>
  <c r="B822" i="1"/>
  <c r="C821" i="1"/>
  <c r="B821" i="1"/>
  <c r="C820" i="1"/>
  <c r="B820" i="1"/>
  <c r="C819" i="1"/>
  <c r="B819" i="1"/>
  <c r="C818" i="1"/>
  <c r="B818" i="1"/>
  <c r="C817" i="1"/>
  <c r="B817" i="1"/>
  <c r="C816" i="1"/>
  <c r="B816" i="1"/>
  <c r="C815" i="1"/>
  <c r="B815" i="1"/>
  <c r="C814" i="1"/>
  <c r="B814" i="1"/>
  <c r="C813" i="1"/>
  <c r="B813" i="1"/>
  <c r="C812" i="1"/>
  <c r="B812" i="1"/>
  <c r="C811" i="1"/>
  <c r="B811" i="1"/>
  <c r="C810" i="1"/>
  <c r="B810" i="1"/>
  <c r="C809" i="1"/>
  <c r="B809" i="1"/>
  <c r="C808" i="1"/>
  <c r="B808" i="1"/>
  <c r="C806" i="1"/>
  <c r="B806" i="1"/>
  <c r="C804" i="1"/>
  <c r="B804" i="1"/>
  <c r="C802" i="1"/>
  <c r="B802" i="1"/>
  <c r="C801" i="1"/>
  <c r="B801" i="1"/>
  <c r="C800" i="1"/>
  <c r="B800" i="1"/>
  <c r="C799" i="1"/>
  <c r="B799" i="1"/>
  <c r="C798" i="1"/>
  <c r="B798" i="1"/>
  <c r="C797" i="1"/>
  <c r="B797" i="1"/>
  <c r="C796" i="1"/>
  <c r="B796" i="1"/>
  <c r="C795" i="1"/>
  <c r="B795" i="1"/>
  <c r="C794" i="1"/>
  <c r="B794" i="1"/>
  <c r="C793" i="1"/>
  <c r="B793" i="1"/>
  <c r="C792" i="1"/>
  <c r="B792" i="1"/>
  <c r="C791" i="1"/>
  <c r="B791" i="1"/>
  <c r="C790" i="1"/>
  <c r="B790" i="1"/>
  <c r="C789" i="1"/>
  <c r="B789" i="1"/>
  <c r="C788" i="1"/>
  <c r="B788" i="1"/>
  <c r="C786" i="1"/>
  <c r="B786" i="1"/>
  <c r="C784" i="1"/>
  <c r="B784" i="1"/>
  <c r="C783" i="1"/>
  <c r="B783" i="1"/>
  <c r="C782" i="1"/>
  <c r="B782" i="1"/>
  <c r="C781" i="1"/>
  <c r="B781" i="1"/>
  <c r="C780" i="1"/>
  <c r="B780" i="1"/>
  <c r="C779" i="1"/>
  <c r="B779" i="1"/>
  <c r="C778" i="1"/>
  <c r="B778" i="1"/>
  <c r="C777" i="1"/>
  <c r="B777" i="1"/>
  <c r="C776" i="1"/>
  <c r="B776" i="1"/>
  <c r="C775" i="1"/>
  <c r="B775" i="1"/>
  <c r="C774" i="1"/>
  <c r="B774" i="1"/>
  <c r="C773" i="1"/>
  <c r="B773" i="1"/>
  <c r="C772" i="1"/>
  <c r="B772" i="1"/>
  <c r="C771" i="1"/>
  <c r="B771" i="1"/>
  <c r="C769" i="1"/>
  <c r="B769" i="1"/>
  <c r="C767" i="1"/>
  <c r="B767" i="1"/>
  <c r="C766" i="1"/>
  <c r="B766" i="1"/>
  <c r="C765" i="1"/>
  <c r="B765" i="1"/>
  <c r="C764" i="1"/>
  <c r="B764" i="1"/>
  <c r="C763" i="1"/>
  <c r="B763" i="1"/>
  <c r="C762" i="1"/>
  <c r="B762" i="1"/>
  <c r="C761" i="1"/>
  <c r="B761" i="1"/>
  <c r="C760" i="1"/>
  <c r="B760" i="1"/>
  <c r="C759" i="1"/>
  <c r="B759" i="1"/>
  <c r="C758" i="1"/>
  <c r="B758" i="1"/>
  <c r="C757" i="1"/>
  <c r="B757" i="1"/>
  <c r="C756" i="1"/>
  <c r="B756" i="1"/>
  <c r="C755" i="1"/>
  <c r="B755" i="1"/>
  <c r="C754" i="1"/>
  <c r="B754" i="1"/>
  <c r="C753" i="1"/>
  <c r="B753" i="1"/>
  <c r="C752" i="1"/>
  <c r="B752" i="1"/>
  <c r="C751" i="1"/>
  <c r="B751" i="1"/>
  <c r="C750" i="1"/>
  <c r="B750" i="1"/>
  <c r="C749" i="1"/>
  <c r="B749" i="1"/>
  <c r="C748" i="1"/>
  <c r="B748" i="1"/>
  <c r="C746" i="1"/>
  <c r="B746" i="1"/>
  <c r="C744" i="1"/>
  <c r="B744" i="1"/>
  <c r="C742" i="1"/>
  <c r="B742" i="1"/>
  <c r="C741" i="1"/>
  <c r="B741" i="1"/>
  <c r="C740" i="1"/>
  <c r="B740" i="1"/>
  <c r="C739" i="1"/>
  <c r="B739" i="1"/>
  <c r="C738" i="1"/>
  <c r="B738" i="1"/>
  <c r="C737" i="1"/>
  <c r="B737" i="1"/>
  <c r="C736" i="1"/>
  <c r="B736" i="1"/>
  <c r="C735" i="1"/>
  <c r="B735" i="1"/>
  <c r="C734" i="1"/>
  <c r="B734" i="1"/>
  <c r="C733" i="1"/>
  <c r="B733" i="1"/>
  <c r="C732" i="1"/>
  <c r="B732" i="1"/>
  <c r="C731" i="1"/>
  <c r="B731" i="1"/>
  <c r="C730" i="1"/>
  <c r="B730" i="1"/>
  <c r="C729" i="1"/>
  <c r="B729" i="1"/>
  <c r="C728" i="1"/>
  <c r="B728" i="1"/>
  <c r="C727" i="1"/>
  <c r="B727" i="1"/>
  <c r="C726" i="1"/>
  <c r="B726" i="1"/>
  <c r="C724" i="1"/>
  <c r="B724" i="1"/>
  <c r="C722" i="1"/>
  <c r="B722" i="1"/>
  <c r="C721" i="1"/>
  <c r="B721" i="1"/>
  <c r="C720" i="1"/>
  <c r="B720" i="1"/>
  <c r="C719" i="1"/>
  <c r="B719" i="1"/>
  <c r="C718" i="1"/>
  <c r="B718" i="1"/>
  <c r="C717" i="1"/>
  <c r="B717" i="1"/>
  <c r="C716" i="1"/>
  <c r="B716" i="1"/>
  <c r="C715" i="1"/>
  <c r="B715" i="1"/>
  <c r="C714" i="1"/>
  <c r="B714" i="1"/>
  <c r="C713" i="1"/>
  <c r="B713" i="1"/>
  <c r="C712" i="1"/>
  <c r="B712" i="1"/>
  <c r="C711" i="1"/>
  <c r="B711" i="1"/>
  <c r="C710" i="1"/>
  <c r="B710" i="1"/>
  <c r="C708" i="1"/>
  <c r="B708" i="1"/>
  <c r="C706" i="1"/>
  <c r="B706" i="1"/>
  <c r="C705" i="1"/>
  <c r="B705" i="1"/>
  <c r="C704" i="1"/>
  <c r="B704" i="1"/>
  <c r="C703" i="1"/>
  <c r="B703" i="1"/>
  <c r="C702" i="1"/>
  <c r="B702" i="1"/>
  <c r="C701" i="1"/>
  <c r="B701" i="1"/>
  <c r="C700" i="1"/>
  <c r="B700" i="1"/>
  <c r="C699" i="1"/>
  <c r="B699" i="1"/>
  <c r="C698" i="1"/>
  <c r="B698" i="1"/>
  <c r="C697" i="1"/>
  <c r="B697" i="1"/>
  <c r="C696" i="1"/>
  <c r="B696" i="1"/>
  <c r="C695" i="1"/>
  <c r="B695" i="1"/>
  <c r="C694" i="1"/>
  <c r="B694" i="1"/>
  <c r="C693" i="1"/>
  <c r="B693" i="1"/>
  <c r="C691" i="1"/>
  <c r="B691" i="1"/>
  <c r="C689" i="1"/>
  <c r="B689" i="1"/>
  <c r="C688" i="1"/>
  <c r="B688" i="1"/>
  <c r="C687" i="1"/>
  <c r="B687" i="1"/>
  <c r="C686" i="1"/>
  <c r="B686" i="1"/>
  <c r="C685" i="1"/>
  <c r="B685" i="1"/>
  <c r="C684" i="1"/>
  <c r="B684" i="1"/>
  <c r="C683" i="1"/>
  <c r="B683" i="1"/>
  <c r="C682" i="1"/>
  <c r="B682" i="1"/>
  <c r="C681" i="1"/>
  <c r="B681" i="1"/>
  <c r="C680" i="1"/>
  <c r="B680" i="1"/>
  <c r="C679" i="1"/>
  <c r="B679" i="1"/>
  <c r="C678" i="1"/>
  <c r="B678" i="1"/>
  <c r="C676" i="1"/>
  <c r="B676" i="1"/>
  <c r="C674" i="1"/>
  <c r="B674" i="1"/>
  <c r="C672" i="1"/>
  <c r="B672" i="1"/>
  <c r="C671" i="1"/>
  <c r="B671" i="1"/>
  <c r="C670" i="1"/>
  <c r="B670" i="1"/>
  <c r="C669" i="1"/>
  <c r="B669" i="1"/>
  <c r="C668" i="1"/>
  <c r="B668" i="1"/>
  <c r="C667" i="1"/>
  <c r="B667" i="1"/>
  <c r="C666" i="1"/>
  <c r="B666" i="1"/>
  <c r="C665" i="1"/>
  <c r="B665" i="1"/>
  <c r="C663" i="1"/>
  <c r="B663" i="1"/>
  <c r="C661" i="1"/>
  <c r="B661" i="1"/>
  <c r="C660" i="1"/>
  <c r="B660" i="1"/>
  <c r="C659" i="1"/>
  <c r="B659" i="1"/>
  <c r="C658" i="1"/>
  <c r="B658" i="1"/>
  <c r="C657" i="1"/>
  <c r="B657" i="1"/>
  <c r="C656" i="1"/>
  <c r="B656" i="1"/>
  <c r="C655" i="1"/>
  <c r="B655" i="1"/>
  <c r="C654" i="1"/>
  <c r="B654" i="1"/>
  <c r="C653" i="1"/>
  <c r="B653" i="1"/>
  <c r="C652" i="1"/>
  <c r="B652" i="1"/>
  <c r="C651" i="1"/>
  <c r="B651" i="1"/>
  <c r="C650" i="1"/>
  <c r="B650" i="1"/>
  <c r="C649" i="1"/>
  <c r="B649" i="1"/>
  <c r="C648" i="1"/>
  <c r="B648" i="1"/>
  <c r="C647" i="1"/>
  <c r="B647" i="1"/>
  <c r="C646" i="1"/>
  <c r="B646" i="1"/>
  <c r="C644" i="1"/>
  <c r="B644" i="1"/>
  <c r="C642" i="1"/>
  <c r="B642" i="1"/>
  <c r="C641" i="1"/>
  <c r="B641" i="1"/>
  <c r="C640" i="1"/>
  <c r="B640" i="1"/>
  <c r="C639" i="1"/>
  <c r="B639" i="1"/>
  <c r="C638" i="1"/>
  <c r="B638" i="1"/>
  <c r="C637" i="1"/>
  <c r="B637" i="1"/>
  <c r="C636" i="1"/>
  <c r="B636" i="1"/>
  <c r="C635" i="1"/>
  <c r="B635" i="1"/>
  <c r="C634" i="1"/>
  <c r="B634" i="1"/>
  <c r="C633" i="1"/>
  <c r="B633" i="1"/>
  <c r="C632" i="1"/>
  <c r="B632" i="1"/>
  <c r="C631" i="1"/>
  <c r="B631" i="1"/>
  <c r="C630" i="1"/>
  <c r="B630" i="1"/>
  <c r="C629" i="1"/>
  <c r="B629" i="1"/>
  <c r="C628" i="1"/>
  <c r="B628" i="1"/>
  <c r="C626" i="1"/>
  <c r="B626" i="1"/>
  <c r="C624" i="1"/>
  <c r="B624" i="1"/>
  <c r="C623" i="1"/>
  <c r="B623" i="1"/>
  <c r="C622" i="1"/>
  <c r="B622" i="1"/>
  <c r="C621" i="1"/>
  <c r="B621" i="1"/>
  <c r="C620" i="1"/>
  <c r="B620" i="1"/>
  <c r="C619" i="1"/>
  <c r="B619" i="1"/>
  <c r="C618" i="1"/>
  <c r="B618" i="1"/>
  <c r="C617" i="1"/>
  <c r="B617" i="1"/>
  <c r="C616" i="1"/>
  <c r="B616" i="1"/>
  <c r="C615" i="1"/>
  <c r="B615" i="1"/>
  <c r="C614" i="1"/>
  <c r="B614" i="1"/>
  <c r="C613" i="1"/>
  <c r="B613" i="1"/>
  <c r="C612" i="1"/>
  <c r="B612" i="1"/>
  <c r="C611" i="1"/>
  <c r="B611" i="1"/>
  <c r="C610" i="1"/>
  <c r="B610" i="1"/>
  <c r="C609" i="1"/>
  <c r="B609" i="1"/>
  <c r="C608" i="1"/>
  <c r="B608" i="1"/>
  <c r="C607" i="1"/>
  <c r="B607" i="1"/>
  <c r="C606" i="1"/>
  <c r="B606" i="1"/>
  <c r="C605" i="1"/>
  <c r="B605" i="1"/>
  <c r="C604" i="1"/>
  <c r="B604" i="1"/>
  <c r="C603" i="1"/>
  <c r="B603" i="1"/>
  <c r="C602" i="1"/>
  <c r="B602" i="1"/>
  <c r="C601" i="1"/>
  <c r="B601" i="1"/>
  <c r="C600" i="1"/>
  <c r="B600" i="1"/>
  <c r="C598" i="1"/>
  <c r="B598" i="1"/>
  <c r="C596" i="1"/>
  <c r="B596" i="1"/>
  <c r="C595" i="1"/>
  <c r="B595" i="1"/>
  <c r="C594" i="1"/>
  <c r="B594" i="1"/>
  <c r="C593" i="1"/>
  <c r="B593" i="1"/>
  <c r="C592" i="1"/>
  <c r="B592" i="1"/>
  <c r="C591" i="1"/>
  <c r="B591" i="1"/>
  <c r="C590" i="1"/>
  <c r="B590" i="1"/>
  <c r="C589" i="1"/>
  <c r="B589" i="1"/>
  <c r="C588" i="1"/>
  <c r="B588" i="1"/>
  <c r="C587" i="1"/>
  <c r="B587" i="1"/>
  <c r="C586" i="1"/>
  <c r="B586" i="1"/>
  <c r="C585" i="1"/>
  <c r="B585" i="1"/>
  <c r="C584" i="1"/>
  <c r="B584" i="1"/>
  <c r="C583" i="1"/>
  <c r="B583" i="1"/>
  <c r="C582" i="1"/>
  <c r="B582" i="1"/>
  <c r="C581" i="1"/>
  <c r="B581" i="1"/>
  <c r="C580" i="1"/>
  <c r="B580" i="1"/>
  <c r="C579" i="1"/>
  <c r="B579" i="1"/>
  <c r="C577" i="1"/>
  <c r="B577" i="1"/>
  <c r="C575" i="1"/>
  <c r="B575" i="1"/>
  <c r="C573" i="1"/>
  <c r="B573" i="1"/>
  <c r="C572" i="1"/>
  <c r="B572" i="1"/>
  <c r="C571" i="1"/>
  <c r="B571" i="1"/>
  <c r="C570" i="1"/>
  <c r="B570" i="1"/>
  <c r="C569" i="1"/>
  <c r="B569" i="1"/>
  <c r="C568" i="1"/>
  <c r="B568" i="1"/>
  <c r="C567" i="1"/>
  <c r="B567" i="1"/>
  <c r="C566" i="1"/>
  <c r="B566" i="1"/>
  <c r="C565" i="1"/>
  <c r="B565" i="1"/>
  <c r="C564" i="1"/>
  <c r="B564" i="1"/>
  <c r="C562" i="1"/>
  <c r="B562" i="1"/>
  <c r="C560" i="1"/>
  <c r="B560" i="1"/>
  <c r="C559" i="1"/>
  <c r="B559" i="1"/>
  <c r="C558" i="1"/>
  <c r="B558" i="1"/>
  <c r="C557" i="1"/>
  <c r="B557" i="1"/>
  <c r="C556" i="1"/>
  <c r="B556" i="1"/>
  <c r="C555" i="1"/>
  <c r="B555" i="1"/>
  <c r="C554" i="1"/>
  <c r="B554" i="1"/>
  <c r="C553" i="1"/>
  <c r="B553" i="1"/>
  <c r="C552" i="1"/>
  <c r="B552" i="1"/>
  <c r="C551" i="1"/>
  <c r="B551" i="1"/>
  <c r="C550" i="1"/>
  <c r="B550" i="1"/>
  <c r="C549" i="1"/>
  <c r="B549" i="1"/>
  <c r="C548" i="1"/>
  <c r="B548" i="1"/>
  <c r="C547" i="1"/>
  <c r="B547" i="1"/>
  <c r="C546" i="1"/>
  <c r="B546" i="1"/>
  <c r="C545" i="1"/>
  <c r="B545" i="1"/>
  <c r="C544" i="1"/>
  <c r="B544" i="1"/>
  <c r="C543" i="1"/>
  <c r="B543" i="1"/>
  <c r="C542" i="1"/>
  <c r="B542" i="1"/>
  <c r="C541" i="1"/>
  <c r="B541" i="1"/>
  <c r="C540" i="1"/>
  <c r="B540" i="1"/>
  <c r="C539" i="1"/>
  <c r="B539" i="1"/>
  <c r="C537" i="1"/>
  <c r="B537" i="1"/>
  <c r="C535" i="1"/>
  <c r="B535" i="1"/>
  <c r="C534" i="1"/>
  <c r="B534" i="1"/>
  <c r="C533" i="1"/>
  <c r="B533" i="1"/>
  <c r="C532" i="1"/>
  <c r="B532" i="1"/>
  <c r="C531" i="1"/>
  <c r="B531" i="1"/>
  <c r="C530" i="1"/>
  <c r="B530" i="1"/>
  <c r="C529" i="1"/>
  <c r="B529" i="1"/>
  <c r="C528" i="1"/>
  <c r="B528" i="1"/>
  <c r="C527" i="1"/>
  <c r="B527" i="1"/>
  <c r="C526" i="1"/>
  <c r="B526" i="1"/>
  <c r="C525" i="1"/>
  <c r="B525" i="1"/>
  <c r="C524" i="1"/>
  <c r="B524" i="1"/>
  <c r="C523" i="1"/>
  <c r="B523" i="1"/>
  <c r="C522" i="1"/>
  <c r="B522" i="1"/>
  <c r="C521" i="1"/>
  <c r="B521" i="1"/>
  <c r="C520" i="1"/>
  <c r="B520" i="1"/>
  <c r="C519" i="1"/>
  <c r="B519" i="1"/>
  <c r="C518" i="1"/>
  <c r="B518" i="1"/>
  <c r="C516" i="1"/>
  <c r="B516" i="1"/>
  <c r="C514" i="1"/>
  <c r="B514" i="1"/>
  <c r="C512" i="1"/>
  <c r="B512" i="1"/>
  <c r="C511" i="1"/>
  <c r="B511" i="1"/>
  <c r="C510" i="1"/>
  <c r="B510" i="1"/>
  <c r="C509" i="1"/>
  <c r="B509" i="1"/>
  <c r="C508" i="1"/>
  <c r="B508" i="1"/>
  <c r="C506" i="1"/>
  <c r="B506" i="1"/>
  <c r="C504" i="1"/>
  <c r="B504" i="1"/>
  <c r="C503" i="1"/>
  <c r="B503" i="1"/>
  <c r="C502" i="1"/>
  <c r="B502" i="1"/>
  <c r="C501" i="1"/>
  <c r="B501" i="1"/>
  <c r="C500" i="1"/>
  <c r="B500" i="1"/>
  <c r="C499" i="1"/>
  <c r="B499" i="1"/>
  <c r="C498" i="1"/>
  <c r="B498" i="1"/>
  <c r="C497" i="1"/>
  <c r="B497" i="1"/>
  <c r="C496" i="1"/>
  <c r="B496" i="1"/>
  <c r="C495" i="1"/>
  <c r="B495" i="1"/>
  <c r="C494" i="1"/>
  <c r="B494" i="1"/>
  <c r="C492" i="1"/>
  <c r="B492" i="1"/>
  <c r="C490" i="1"/>
  <c r="B490" i="1"/>
  <c r="C489" i="1"/>
  <c r="B489" i="1"/>
  <c r="C488" i="1"/>
  <c r="B488" i="1"/>
  <c r="C487" i="1"/>
  <c r="B487" i="1"/>
  <c r="C486" i="1"/>
  <c r="B486" i="1"/>
  <c r="C485" i="1"/>
  <c r="B485" i="1"/>
  <c r="C484" i="1"/>
  <c r="B484" i="1"/>
  <c r="C483" i="1"/>
  <c r="B483" i="1"/>
  <c r="C482" i="1"/>
  <c r="B482" i="1"/>
  <c r="C481" i="1"/>
  <c r="B481" i="1"/>
  <c r="C479" i="1"/>
  <c r="B479" i="1"/>
  <c r="C477" i="1"/>
  <c r="B477" i="1"/>
  <c r="C476" i="1"/>
  <c r="B476" i="1"/>
  <c r="C475" i="1"/>
  <c r="B475" i="1"/>
  <c r="C474" i="1"/>
  <c r="B474" i="1"/>
  <c r="C473" i="1"/>
  <c r="B473" i="1"/>
  <c r="C472" i="1"/>
  <c r="B472" i="1"/>
  <c r="C471" i="1"/>
  <c r="B471" i="1"/>
  <c r="C470" i="1"/>
  <c r="B470" i="1"/>
  <c r="C469" i="1"/>
  <c r="B469" i="1"/>
  <c r="C468" i="1"/>
  <c r="B468" i="1"/>
  <c r="C467" i="1"/>
  <c r="B467" i="1"/>
  <c r="C465" i="1"/>
  <c r="B465" i="1"/>
  <c r="C463" i="1"/>
  <c r="B463" i="1"/>
  <c r="C461" i="1"/>
  <c r="B461" i="1"/>
  <c r="C460" i="1"/>
  <c r="B460" i="1"/>
  <c r="C459" i="1"/>
  <c r="B459" i="1"/>
  <c r="C458" i="1"/>
  <c r="B458" i="1"/>
  <c r="C457" i="1"/>
  <c r="B457" i="1"/>
  <c r="C456" i="1"/>
  <c r="B456" i="1"/>
  <c r="C455" i="1"/>
  <c r="B455" i="1"/>
  <c r="C454" i="1"/>
  <c r="B454" i="1"/>
  <c r="C453" i="1"/>
  <c r="B453" i="1"/>
  <c r="C452" i="1"/>
  <c r="B452" i="1"/>
  <c r="C451" i="1"/>
  <c r="B451" i="1"/>
  <c r="C449" i="1"/>
  <c r="B449" i="1"/>
  <c r="C447" i="1"/>
  <c r="B447" i="1"/>
  <c r="C446" i="1"/>
  <c r="B446" i="1"/>
  <c r="C445" i="1"/>
  <c r="B445" i="1"/>
  <c r="C444" i="1"/>
  <c r="B444" i="1"/>
  <c r="C443" i="1"/>
  <c r="B443" i="1"/>
  <c r="C442" i="1"/>
  <c r="B442" i="1"/>
  <c r="C441" i="1"/>
  <c r="B441" i="1"/>
  <c r="C440" i="1"/>
  <c r="B440" i="1"/>
  <c r="C439" i="1"/>
  <c r="B439" i="1"/>
  <c r="C438" i="1"/>
  <c r="B438" i="1"/>
  <c r="C437" i="1"/>
  <c r="B437" i="1"/>
  <c r="C436" i="1"/>
  <c r="B436" i="1"/>
  <c r="C434" i="1"/>
  <c r="B434" i="1"/>
  <c r="C432" i="1"/>
  <c r="B432" i="1"/>
  <c r="C431" i="1"/>
  <c r="B431" i="1"/>
  <c r="C430" i="1"/>
  <c r="B430" i="1"/>
  <c r="C429" i="1"/>
  <c r="B429" i="1"/>
  <c r="C428" i="1"/>
  <c r="B428" i="1"/>
  <c r="C427" i="1"/>
  <c r="B427" i="1"/>
  <c r="C426" i="1"/>
  <c r="B426" i="1"/>
  <c r="C425" i="1"/>
  <c r="B425" i="1"/>
  <c r="C424" i="1"/>
  <c r="B424" i="1"/>
  <c r="C422" i="1"/>
  <c r="B422" i="1"/>
  <c r="C420" i="1"/>
  <c r="B420" i="1"/>
  <c r="C419" i="1"/>
  <c r="B419" i="1"/>
  <c r="C418" i="1"/>
  <c r="B418" i="1"/>
  <c r="C417" i="1"/>
  <c r="B417" i="1"/>
  <c r="C416" i="1"/>
  <c r="B416" i="1"/>
  <c r="C415" i="1"/>
  <c r="B415" i="1"/>
  <c r="C414" i="1"/>
  <c r="B414" i="1"/>
  <c r="C413" i="1"/>
  <c r="B413" i="1"/>
  <c r="C412" i="1"/>
  <c r="B412" i="1"/>
  <c r="C411" i="1"/>
  <c r="B411" i="1"/>
  <c r="C409" i="1"/>
  <c r="B409" i="1"/>
  <c r="C407" i="1"/>
  <c r="B407" i="1"/>
  <c r="C406" i="1"/>
  <c r="B406" i="1"/>
  <c r="C405" i="1"/>
  <c r="B405" i="1"/>
  <c r="C404" i="1"/>
  <c r="B404" i="1"/>
  <c r="C403" i="1"/>
  <c r="B403" i="1"/>
  <c r="C402" i="1"/>
  <c r="B402" i="1"/>
  <c r="C401" i="1"/>
  <c r="B401" i="1"/>
  <c r="C400" i="1"/>
  <c r="B400" i="1"/>
  <c r="C399" i="1"/>
  <c r="B399" i="1"/>
  <c r="C398" i="1"/>
  <c r="B398" i="1"/>
  <c r="C397" i="1"/>
  <c r="B397" i="1"/>
  <c r="C396" i="1"/>
  <c r="B396" i="1"/>
  <c r="C395" i="1"/>
  <c r="B395" i="1"/>
  <c r="C394" i="1"/>
  <c r="B394" i="1"/>
  <c r="C393" i="1"/>
  <c r="B393" i="1"/>
  <c r="C392" i="1"/>
  <c r="B392" i="1"/>
  <c r="C390" i="1"/>
  <c r="B390" i="1"/>
  <c r="C388" i="1"/>
  <c r="B388" i="1"/>
  <c r="C387" i="1"/>
  <c r="B387" i="1"/>
  <c r="C386" i="1"/>
  <c r="B386" i="1"/>
  <c r="C385" i="1"/>
  <c r="B385" i="1"/>
  <c r="C384" i="1"/>
  <c r="B384" i="1"/>
  <c r="C383" i="1"/>
  <c r="B383" i="1"/>
  <c r="C382" i="1"/>
  <c r="B382" i="1"/>
  <c r="C381" i="1"/>
  <c r="B381" i="1"/>
  <c r="C380" i="1"/>
  <c r="B380" i="1"/>
  <c r="C379" i="1"/>
  <c r="B379" i="1"/>
  <c r="C378" i="1"/>
  <c r="B378" i="1"/>
  <c r="C377" i="1"/>
  <c r="B377" i="1"/>
  <c r="C376" i="1"/>
  <c r="B376" i="1"/>
  <c r="C375" i="1"/>
  <c r="B375" i="1"/>
  <c r="C374" i="1"/>
  <c r="B374" i="1"/>
  <c r="C373" i="1"/>
  <c r="B373" i="1"/>
  <c r="C372" i="1"/>
  <c r="B372" i="1"/>
  <c r="C370" i="1"/>
  <c r="B370" i="1"/>
  <c r="C368" i="1"/>
  <c r="B368" i="1"/>
  <c r="C366" i="1"/>
  <c r="B366" i="1"/>
  <c r="C365" i="1"/>
  <c r="B365" i="1"/>
  <c r="C364" i="1"/>
  <c r="B364" i="1"/>
  <c r="C363" i="1"/>
  <c r="B363" i="1"/>
  <c r="C362" i="1"/>
  <c r="B362" i="1"/>
  <c r="C361" i="1"/>
  <c r="B361" i="1"/>
  <c r="C360" i="1"/>
  <c r="B360" i="1"/>
  <c r="C359" i="1"/>
  <c r="B359" i="1"/>
  <c r="C358" i="1"/>
  <c r="B358" i="1"/>
  <c r="C357" i="1"/>
  <c r="B357" i="1"/>
  <c r="C356" i="1"/>
  <c r="B356" i="1"/>
  <c r="C354" i="1"/>
  <c r="B354" i="1"/>
  <c r="C352" i="1"/>
  <c r="B352" i="1"/>
  <c r="C351" i="1"/>
  <c r="B351" i="1"/>
  <c r="C350" i="1"/>
  <c r="B350" i="1"/>
  <c r="C349" i="1"/>
  <c r="B349" i="1"/>
  <c r="C348" i="1"/>
  <c r="B348" i="1"/>
  <c r="C347" i="1"/>
  <c r="B347" i="1"/>
  <c r="C346" i="1"/>
  <c r="B346" i="1"/>
  <c r="C345" i="1"/>
  <c r="B345" i="1"/>
  <c r="C344" i="1"/>
  <c r="B344" i="1"/>
  <c r="C343" i="1"/>
  <c r="B343" i="1"/>
  <c r="C342" i="1"/>
  <c r="B342" i="1"/>
  <c r="C340" i="1"/>
  <c r="B340" i="1"/>
  <c r="C338" i="1"/>
  <c r="B338" i="1"/>
  <c r="C337" i="1"/>
  <c r="B337" i="1"/>
  <c r="C336" i="1"/>
  <c r="B336" i="1"/>
  <c r="C335" i="1"/>
  <c r="B335" i="1"/>
  <c r="C334" i="1"/>
  <c r="B334" i="1"/>
  <c r="C333" i="1"/>
  <c r="B333" i="1"/>
  <c r="C332" i="1"/>
  <c r="B332" i="1"/>
  <c r="C331" i="1"/>
  <c r="B331" i="1"/>
  <c r="C329" i="1"/>
  <c r="B329" i="1"/>
  <c r="C327" i="1"/>
  <c r="B327" i="1"/>
  <c r="C326" i="1"/>
  <c r="B326" i="1"/>
  <c r="C325" i="1"/>
  <c r="B325" i="1"/>
  <c r="C324" i="1"/>
  <c r="B324" i="1"/>
  <c r="C323" i="1"/>
  <c r="B323" i="1"/>
  <c r="C322" i="1"/>
  <c r="B322" i="1"/>
  <c r="C321" i="1"/>
  <c r="B321" i="1"/>
  <c r="C320" i="1"/>
  <c r="B320" i="1"/>
  <c r="C318" i="1"/>
  <c r="B318" i="1"/>
  <c r="C316" i="1"/>
  <c r="B316" i="1"/>
  <c r="C315" i="1"/>
  <c r="B315" i="1"/>
  <c r="C314" i="1"/>
  <c r="B314" i="1"/>
  <c r="C313" i="1"/>
  <c r="B313" i="1"/>
  <c r="C311" i="1"/>
  <c r="B311" i="1"/>
  <c r="C310" i="1"/>
  <c r="B310" i="1"/>
  <c r="C309" i="1"/>
  <c r="B309" i="1"/>
  <c r="C307" i="1"/>
  <c r="B307" i="1"/>
  <c r="C305" i="1"/>
  <c r="B305" i="1"/>
  <c r="C303" i="1"/>
  <c r="B303" i="1"/>
  <c r="C302" i="1"/>
  <c r="B302" i="1"/>
  <c r="C301" i="1"/>
  <c r="B301" i="1"/>
  <c r="C300" i="1"/>
  <c r="B300" i="1"/>
  <c r="C299" i="1"/>
  <c r="B299" i="1"/>
  <c r="C298" i="1"/>
  <c r="B298" i="1"/>
  <c r="C297" i="1"/>
  <c r="B297" i="1"/>
  <c r="C296" i="1"/>
  <c r="B296" i="1"/>
  <c r="C295" i="1"/>
  <c r="B295" i="1"/>
  <c r="C294" i="1"/>
  <c r="B294" i="1"/>
  <c r="C293" i="1"/>
  <c r="B293" i="1"/>
  <c r="C291" i="1"/>
  <c r="B291" i="1"/>
  <c r="C289" i="1"/>
  <c r="B289" i="1"/>
  <c r="C288" i="1"/>
  <c r="B288" i="1"/>
  <c r="C287" i="1"/>
  <c r="B287" i="1"/>
  <c r="C286" i="1"/>
  <c r="B286" i="1"/>
  <c r="C285" i="1"/>
  <c r="B285" i="1"/>
  <c r="C284" i="1"/>
  <c r="B284" i="1"/>
  <c r="C283" i="1"/>
  <c r="B283" i="1"/>
  <c r="C282" i="1"/>
  <c r="B282" i="1"/>
  <c r="C281" i="1"/>
  <c r="B281" i="1"/>
  <c r="C280" i="1"/>
  <c r="B280" i="1"/>
  <c r="C279" i="1"/>
  <c r="B279" i="1"/>
  <c r="C278" i="1"/>
  <c r="B278" i="1"/>
  <c r="C277" i="1"/>
  <c r="B277" i="1"/>
  <c r="C276" i="1"/>
  <c r="B276" i="1"/>
  <c r="C275" i="1"/>
  <c r="B275" i="1"/>
  <c r="C274" i="1"/>
  <c r="B274" i="1"/>
  <c r="C272" i="1"/>
  <c r="B272" i="1"/>
  <c r="C270" i="1"/>
  <c r="B270" i="1"/>
  <c r="C269" i="1"/>
  <c r="B269" i="1"/>
  <c r="C268" i="1"/>
  <c r="B268" i="1"/>
  <c r="C267" i="1"/>
  <c r="B267" i="1"/>
  <c r="C266" i="1"/>
  <c r="B266" i="1"/>
  <c r="C264" i="1"/>
  <c r="B264" i="1"/>
  <c r="C262" i="1"/>
  <c r="B262" i="1"/>
  <c r="C261" i="1"/>
  <c r="B261" i="1"/>
  <c r="C260" i="1"/>
  <c r="B260" i="1"/>
  <c r="C259" i="1"/>
  <c r="B259" i="1"/>
  <c r="C258" i="1"/>
  <c r="B258" i="1"/>
  <c r="C257" i="1"/>
  <c r="B257" i="1"/>
  <c r="C256" i="1"/>
  <c r="B256" i="1"/>
  <c r="C255" i="1"/>
  <c r="B255" i="1"/>
  <c r="C254" i="1"/>
  <c r="B254" i="1"/>
  <c r="C253" i="1"/>
  <c r="B253" i="1"/>
  <c r="C251" i="1"/>
  <c r="B251" i="1"/>
  <c r="C249" i="1"/>
  <c r="B249" i="1"/>
  <c r="C248" i="1"/>
  <c r="B248" i="1"/>
  <c r="C247" i="1"/>
  <c r="B247" i="1"/>
  <c r="C246" i="1"/>
  <c r="B246" i="1"/>
  <c r="C245" i="1"/>
  <c r="B245" i="1"/>
  <c r="C244" i="1"/>
  <c r="B244" i="1"/>
  <c r="C243" i="1"/>
  <c r="B243" i="1"/>
  <c r="C242" i="1"/>
  <c r="B242" i="1"/>
  <c r="C240" i="1"/>
  <c r="B240" i="1"/>
  <c r="C238" i="1"/>
  <c r="B238" i="1"/>
  <c r="C236" i="1"/>
  <c r="B236" i="1"/>
  <c r="C235" i="1"/>
  <c r="B235" i="1"/>
  <c r="C234" i="1"/>
  <c r="B234" i="1"/>
  <c r="C233" i="1"/>
  <c r="B233" i="1"/>
  <c r="C232" i="1"/>
  <c r="B232" i="1"/>
  <c r="C231" i="1"/>
  <c r="B231" i="1"/>
  <c r="C230" i="1"/>
  <c r="B230" i="1"/>
  <c r="C229" i="1"/>
  <c r="B229" i="1"/>
  <c r="C228" i="1"/>
  <c r="B228" i="1"/>
  <c r="C227" i="1"/>
  <c r="B227" i="1"/>
  <c r="C226" i="1"/>
  <c r="B226" i="1"/>
  <c r="C225" i="1"/>
  <c r="B225" i="1"/>
  <c r="C223" i="1"/>
  <c r="B223" i="1"/>
  <c r="C221" i="1"/>
  <c r="B221" i="1"/>
  <c r="C220" i="1"/>
  <c r="B220" i="1"/>
  <c r="C219" i="1"/>
  <c r="B219" i="1"/>
  <c r="C218" i="1"/>
  <c r="B218" i="1"/>
  <c r="C217" i="1"/>
  <c r="B217" i="1"/>
  <c r="C216" i="1"/>
  <c r="B216" i="1"/>
  <c r="C215" i="1"/>
  <c r="B215" i="1"/>
  <c r="C214" i="1"/>
  <c r="B214" i="1"/>
  <c r="C213" i="1"/>
  <c r="B213" i="1"/>
  <c r="C212" i="1"/>
  <c r="B212" i="1"/>
  <c r="C210" i="1"/>
  <c r="B210" i="1"/>
  <c r="C208" i="1"/>
  <c r="B208" i="1"/>
  <c r="C207" i="1"/>
  <c r="B207" i="1"/>
  <c r="C206" i="1"/>
  <c r="B206" i="1"/>
  <c r="C205" i="1"/>
  <c r="B205" i="1"/>
  <c r="C204" i="1"/>
  <c r="B204" i="1"/>
  <c r="C203" i="1"/>
  <c r="B203" i="1"/>
  <c r="C202" i="1"/>
  <c r="B202" i="1"/>
  <c r="C201" i="1"/>
  <c r="B201" i="1"/>
  <c r="C200" i="1"/>
  <c r="B200" i="1"/>
  <c r="C199" i="1"/>
  <c r="B199" i="1"/>
  <c r="C198" i="1"/>
  <c r="B198" i="1"/>
  <c r="C197" i="1"/>
  <c r="B197" i="1"/>
  <c r="C196" i="1"/>
  <c r="B196" i="1"/>
  <c r="C195" i="1"/>
  <c r="B195" i="1"/>
  <c r="C194" i="1"/>
  <c r="B194" i="1"/>
  <c r="C193" i="1"/>
  <c r="B193" i="1"/>
  <c r="C192" i="1"/>
  <c r="B192" i="1"/>
  <c r="C191" i="1"/>
  <c r="B191" i="1"/>
  <c r="C189" i="1"/>
  <c r="B189" i="1"/>
  <c r="C187" i="1"/>
  <c r="B187" i="1"/>
  <c r="C186" i="1"/>
  <c r="B186" i="1"/>
  <c r="C185" i="1"/>
  <c r="B185" i="1"/>
  <c r="C184" i="1"/>
  <c r="B184" i="1"/>
  <c r="C183" i="1"/>
  <c r="B183" i="1"/>
  <c r="C182" i="1"/>
  <c r="B182" i="1"/>
  <c r="C181" i="1"/>
  <c r="B181" i="1"/>
  <c r="C180" i="1"/>
  <c r="B180" i="1"/>
  <c r="C179" i="1"/>
  <c r="B179" i="1"/>
  <c r="C178" i="1"/>
  <c r="B178" i="1"/>
  <c r="C177" i="1"/>
  <c r="B177" i="1"/>
  <c r="C176" i="1"/>
  <c r="B176" i="1"/>
  <c r="C175" i="1"/>
  <c r="B175" i="1"/>
  <c r="C174" i="1"/>
  <c r="B174" i="1"/>
  <c r="C173" i="1"/>
  <c r="B173" i="1"/>
  <c r="C172" i="1"/>
  <c r="B172" i="1"/>
  <c r="C171" i="1"/>
  <c r="B171" i="1"/>
  <c r="C170" i="1"/>
  <c r="B170" i="1"/>
  <c r="C169" i="1"/>
  <c r="B169" i="1"/>
  <c r="C168" i="1"/>
  <c r="B168" i="1"/>
  <c r="C167" i="1"/>
  <c r="B167" i="1"/>
  <c r="C166" i="1"/>
  <c r="B166" i="1"/>
  <c r="C165" i="1"/>
  <c r="B165" i="1"/>
  <c r="C164" i="1"/>
  <c r="B164" i="1"/>
  <c r="C163" i="1"/>
  <c r="B163" i="1"/>
  <c r="C162" i="1"/>
  <c r="B162" i="1"/>
  <c r="C161" i="1"/>
  <c r="B161" i="1"/>
  <c r="C160" i="1"/>
  <c r="B160" i="1"/>
  <c r="C159" i="1"/>
  <c r="B159" i="1"/>
  <c r="C157" i="1"/>
  <c r="B157" i="1"/>
  <c r="C155" i="1"/>
  <c r="B155" i="1"/>
  <c r="C154" i="1"/>
  <c r="B154" i="1"/>
  <c r="C153" i="1"/>
  <c r="B153" i="1"/>
  <c r="C152" i="1"/>
  <c r="B152" i="1"/>
  <c r="C151" i="1"/>
  <c r="B151" i="1"/>
  <c r="C150" i="1"/>
  <c r="B150" i="1"/>
  <c r="C149" i="1"/>
  <c r="B149" i="1"/>
  <c r="C148" i="1"/>
  <c r="B148" i="1"/>
  <c r="C147" i="1"/>
  <c r="B147" i="1"/>
  <c r="C146" i="1"/>
  <c r="B146" i="1"/>
  <c r="C145" i="1"/>
  <c r="B145" i="1"/>
  <c r="C144" i="1"/>
  <c r="B144" i="1"/>
  <c r="C143" i="1"/>
  <c r="B143" i="1"/>
  <c r="C142" i="1"/>
  <c r="B142" i="1"/>
  <c r="C140" i="1"/>
  <c r="B140" i="1"/>
  <c r="C138" i="1"/>
  <c r="B138" i="1"/>
  <c r="C136" i="1"/>
  <c r="B136" i="1"/>
  <c r="C135" i="1"/>
  <c r="B135" i="1"/>
  <c r="C134" i="1"/>
  <c r="B134" i="1"/>
  <c r="C133" i="1"/>
  <c r="B133" i="1"/>
  <c r="C132" i="1"/>
  <c r="B132" i="1"/>
  <c r="C131" i="1"/>
  <c r="B131" i="1"/>
  <c r="C130" i="1"/>
  <c r="B130" i="1"/>
  <c r="C129" i="1"/>
  <c r="B129" i="1"/>
  <c r="C128" i="1"/>
  <c r="B128" i="1"/>
  <c r="C127" i="1"/>
  <c r="B127" i="1"/>
  <c r="C126" i="1"/>
  <c r="B126" i="1"/>
  <c r="C125" i="1"/>
  <c r="B125" i="1"/>
  <c r="C124" i="1"/>
  <c r="B124" i="1"/>
  <c r="C123" i="1"/>
  <c r="B123" i="1"/>
  <c r="C122" i="1"/>
  <c r="B122" i="1"/>
  <c r="C121" i="1"/>
  <c r="B121" i="1"/>
  <c r="C120" i="1"/>
  <c r="B120" i="1"/>
  <c r="C119" i="1"/>
  <c r="B119" i="1"/>
  <c r="C118" i="1"/>
  <c r="B118" i="1"/>
  <c r="C117" i="1"/>
  <c r="B117" i="1"/>
  <c r="C116" i="1"/>
  <c r="B116" i="1"/>
  <c r="C115" i="1"/>
  <c r="B115" i="1"/>
  <c r="C114" i="1"/>
  <c r="B114" i="1"/>
  <c r="C113" i="1"/>
  <c r="B113" i="1"/>
  <c r="C112" i="1"/>
  <c r="B112" i="1"/>
  <c r="C111" i="1"/>
  <c r="B111" i="1"/>
  <c r="C110" i="1"/>
  <c r="B110" i="1"/>
  <c r="C109" i="1"/>
  <c r="B109" i="1"/>
  <c r="C108" i="1"/>
  <c r="B108" i="1"/>
  <c r="C107" i="1"/>
  <c r="B107" i="1"/>
  <c r="C106" i="1"/>
  <c r="B106" i="1"/>
  <c r="C105" i="1"/>
  <c r="B105" i="1"/>
  <c r="C104" i="1"/>
  <c r="B104" i="1"/>
  <c r="C103" i="1"/>
  <c r="B103" i="1"/>
  <c r="C102" i="1"/>
  <c r="B102" i="1"/>
  <c r="C101" i="1"/>
  <c r="B101" i="1"/>
  <c r="C100" i="1"/>
  <c r="B100" i="1"/>
  <c r="C99" i="1"/>
  <c r="B99" i="1"/>
  <c r="C98" i="1"/>
  <c r="B98" i="1"/>
  <c r="C97" i="1"/>
  <c r="B97" i="1"/>
  <c r="C96" i="1"/>
  <c r="B96" i="1"/>
  <c r="C95" i="1"/>
  <c r="B95" i="1"/>
  <c r="C94" i="1"/>
  <c r="B94" i="1"/>
  <c r="C93" i="1"/>
  <c r="B93" i="1"/>
  <c r="C92" i="1"/>
  <c r="B92" i="1"/>
  <c r="C91" i="1"/>
  <c r="B91" i="1"/>
  <c r="C90" i="1"/>
  <c r="B90" i="1"/>
  <c r="C89" i="1"/>
  <c r="B89" i="1"/>
  <c r="C88" i="1"/>
  <c r="B88" i="1"/>
  <c r="C87" i="1"/>
  <c r="B87" i="1"/>
  <c r="C86" i="1"/>
  <c r="B86" i="1"/>
  <c r="C85" i="1"/>
  <c r="B85" i="1"/>
  <c r="C84" i="1"/>
  <c r="B84" i="1"/>
  <c r="C83" i="1"/>
  <c r="B83" i="1"/>
  <c r="C82" i="1"/>
  <c r="B82" i="1"/>
  <c r="C81" i="1"/>
  <c r="B81" i="1"/>
  <c r="C80" i="1"/>
  <c r="B80" i="1"/>
  <c r="C79" i="1"/>
  <c r="B79" i="1"/>
  <c r="C78" i="1"/>
  <c r="B78" i="1"/>
  <c r="C77" i="1"/>
  <c r="B77" i="1"/>
  <c r="C76" i="1"/>
  <c r="B76" i="1"/>
  <c r="C75" i="1"/>
  <c r="B75" i="1"/>
  <c r="C74" i="1"/>
  <c r="B74" i="1"/>
  <c r="C73" i="1"/>
  <c r="B73" i="1"/>
  <c r="C72" i="1"/>
  <c r="B72" i="1"/>
  <c r="C71" i="1"/>
  <c r="B71" i="1"/>
  <c r="C70" i="1"/>
  <c r="B70" i="1"/>
  <c r="C69" i="1"/>
  <c r="B69" i="1"/>
  <c r="C68" i="1"/>
  <c r="B68" i="1"/>
  <c r="C67" i="1"/>
  <c r="B67" i="1"/>
  <c r="C66" i="1"/>
  <c r="B66" i="1"/>
  <c r="C65" i="1"/>
  <c r="B65" i="1"/>
  <c r="C64" i="1"/>
  <c r="B64" i="1"/>
  <c r="C63" i="1"/>
  <c r="B63" i="1"/>
  <c r="C62" i="1"/>
  <c r="B62" i="1"/>
  <c r="C61" i="1"/>
  <c r="B61" i="1"/>
  <c r="C60" i="1"/>
  <c r="B60" i="1"/>
  <c r="C58" i="1"/>
  <c r="B5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H178" authorId="0" shapeId="0" xr:uid="{00000000-0006-0000-0000-000001000000}">
      <text>
        <r>
          <rPr>
            <sz val="11"/>
            <color rgb="FF000000"/>
            <rFont val="Calibri"/>
          </rPr>
          <t>polviväkki, polvitaitet?
	-Anna Raisanen
Taitet oon kans meressä, brenning, bölge. En tiä passaako, piian hyvinki passaa, mutta en tiä.
	-Pirjo Paavalniemi</t>
        </r>
      </text>
    </comment>
    <comment ref="G374" authorId="0" shapeId="0" xr:uid="{00000000-0006-0000-0000-000002000000}">
      <text>
        <r>
          <rPr>
            <sz val="11"/>
            <color rgb="FF000000"/>
            <rFont val="Calibri"/>
          </rPr>
          <t>retikka?
	-Anna Raisanen
tämä oon kielikaffilan sana, kysyn kans Karinilta
	-Pirjo Paavalniemi</t>
        </r>
      </text>
    </comment>
  </commentList>
</comments>
</file>

<file path=xl/sharedStrings.xml><?xml version="1.0" encoding="utf-8"?>
<sst xmlns="http://schemas.openxmlformats.org/spreadsheetml/2006/main" count="9736" uniqueCount="8563">
  <si>
    <t>Liste over Bildetema-termer som skal oversettes til kvensk</t>
  </si>
  <si>
    <t>Tilrettelagt av Øystein Reigem, Uni Research Computing, 2017-01-11</t>
  </si>
  <si>
    <t>id</t>
  </si>
  <si>
    <t>lenke til Bildetema HTML5</t>
  </si>
  <si>
    <t>lenke til Bildetema Flash</t>
  </si>
  <si>
    <t>svensk</t>
  </si>
  <si>
    <t>bokmål</t>
  </si>
  <si>
    <t>engelsk</t>
  </si>
  <si>
    <t>kvensk</t>
  </si>
  <si>
    <t>oversetterens kommentarer</t>
  </si>
  <si>
    <t>et par tekster i brukergrensesnittet</t>
  </si>
  <si>
    <t>&amp;home</t>
  </si>
  <si>
    <t>tema-överblick</t>
  </si>
  <si>
    <t>Oversikt over tema</t>
  </si>
  <si>
    <t>Theme index</t>
  </si>
  <si>
    <t>Teemat</t>
  </si>
  <si>
    <t>&amp;select</t>
  </si>
  <si>
    <t>Välj ett tema her!</t>
  </si>
  <si>
    <t>Velg et tema her!</t>
  </si>
  <si>
    <t>Choose a theme here!</t>
  </si>
  <si>
    <t>Valitte teeman tästä!</t>
  </si>
  <si>
    <t>navn på språk</t>
  </si>
  <si>
    <t>&amp;language-amh</t>
  </si>
  <si>
    <t>Amhariska</t>
  </si>
  <si>
    <t>Amharisk</t>
  </si>
  <si>
    <t>Amharic</t>
  </si>
  <si>
    <t>?</t>
  </si>
  <si>
    <t>&amp;language-ara</t>
  </si>
  <si>
    <t>Arabiska</t>
  </si>
  <si>
    <t>Arabisk</t>
  </si>
  <si>
    <t>Arabic</t>
  </si>
  <si>
    <t>Arabia</t>
  </si>
  <si>
    <t>&amp;language-bos</t>
  </si>
  <si>
    <t>Bosniska</t>
  </si>
  <si>
    <t>Bosnisk</t>
  </si>
  <si>
    <t>Bosnian</t>
  </si>
  <si>
    <t>Bosnia</t>
  </si>
  <si>
    <t>&amp;language-cmn</t>
  </si>
  <si>
    <t>Kinesiska</t>
  </si>
  <si>
    <t>Kinesisk</t>
  </si>
  <si>
    <t>Chinese</t>
  </si>
  <si>
    <t>Kiina</t>
  </si>
  <si>
    <t>&amp;language-dan</t>
  </si>
  <si>
    <t>Danska</t>
  </si>
  <si>
    <t>Dansk</t>
  </si>
  <si>
    <t>Danish</t>
  </si>
  <si>
    <t>Tanmarkku</t>
  </si>
  <si>
    <t>&amp;language-ell</t>
  </si>
  <si>
    <t>Grekiska</t>
  </si>
  <si>
    <t>Gresk</t>
  </si>
  <si>
    <t>Greek</t>
  </si>
  <si>
    <t>Kreekka</t>
  </si>
  <si>
    <t>&amp;language-eng</t>
  </si>
  <si>
    <t>Engelska</t>
  </si>
  <si>
    <t>Engelsk</t>
  </si>
  <si>
    <t>English</t>
  </si>
  <si>
    <t xml:space="preserve">Engelska  </t>
  </si>
  <si>
    <t>&amp;language-eng_us</t>
  </si>
  <si>
    <t>Engelska (US)</t>
  </si>
  <si>
    <t>Engelsk (US)</t>
  </si>
  <si>
    <t>English (US)</t>
  </si>
  <si>
    <t>&amp;language-est</t>
  </si>
  <si>
    <t>Estniska</t>
  </si>
  <si>
    <t>Estisk</t>
  </si>
  <si>
    <t>Estonian</t>
  </si>
  <si>
    <t>Eesti</t>
  </si>
  <si>
    <t>&amp;language-fao</t>
  </si>
  <si>
    <t>Färöiska</t>
  </si>
  <si>
    <t>Færøysk</t>
  </si>
  <si>
    <t>Faroese</t>
  </si>
  <si>
    <t xml:space="preserve">? </t>
  </si>
  <si>
    <t>&amp;language-fas</t>
  </si>
  <si>
    <t>Persiska</t>
  </si>
  <si>
    <t>Persisk</t>
  </si>
  <si>
    <t>Persian</t>
  </si>
  <si>
    <t>&amp;language-fin</t>
  </si>
  <si>
    <t>Finska</t>
  </si>
  <si>
    <t>Finsk</t>
  </si>
  <si>
    <t>Finnish</t>
  </si>
  <si>
    <t>Suomi</t>
  </si>
  <si>
    <t>&amp;language-fit</t>
  </si>
  <si>
    <t>Meänkieli</t>
  </si>
  <si>
    <t>Finnish, Tornedalen</t>
  </si>
  <si>
    <t>&amp;language-kal</t>
  </si>
  <si>
    <t>Grönländska</t>
  </si>
  <si>
    <t>Grønlandsk</t>
  </si>
  <si>
    <t>Greenlandic</t>
  </si>
  <si>
    <t>&amp;language-kmr</t>
  </si>
  <si>
    <t>Kurmanji</t>
  </si>
  <si>
    <t>&amp;language-nno</t>
  </si>
  <si>
    <t>Nynorsk</t>
  </si>
  <si>
    <t>Uusinorja</t>
  </si>
  <si>
    <t>&amp;language-nob</t>
  </si>
  <si>
    <t>Bokmål</t>
  </si>
  <si>
    <t>Kirjanorja</t>
  </si>
  <si>
    <t>&amp;language-pol</t>
  </si>
  <si>
    <t>Polska</t>
  </si>
  <si>
    <t>Polsk</t>
  </si>
  <si>
    <t>Polish</t>
  </si>
  <si>
    <t>&amp;language-prs</t>
  </si>
  <si>
    <t>Dari</t>
  </si>
  <si>
    <t>&amp;language-rmf_kalo</t>
  </si>
  <si>
    <t>Kalé</t>
  </si>
  <si>
    <t>&amp;language-rmn_arlija</t>
  </si>
  <si>
    <t>Arli</t>
  </si>
  <si>
    <t>&amp;language-rmy_kalderash</t>
  </si>
  <si>
    <t>Kelderash</t>
  </si>
  <si>
    <t>Kalderash</t>
  </si>
  <si>
    <t>&amp;language-rmy_lovari</t>
  </si>
  <si>
    <t>Lovari</t>
  </si>
  <si>
    <t>Romani (lovari)</t>
  </si>
  <si>
    <t>&amp;language-rus</t>
  </si>
  <si>
    <t>Ryska</t>
  </si>
  <si>
    <t>Russisk</t>
  </si>
  <si>
    <t>Russian</t>
  </si>
  <si>
    <t>Ryssä/Venäjä</t>
  </si>
  <si>
    <t>&amp;language-sdh</t>
  </si>
  <si>
    <t>Sorani</t>
  </si>
  <si>
    <t>Sonari</t>
  </si>
  <si>
    <t>&amp;language-sma</t>
  </si>
  <si>
    <t>Sydsamiska</t>
  </si>
  <si>
    <t>Sørsamisk</t>
  </si>
  <si>
    <t>Southern Sami</t>
  </si>
  <si>
    <t>Etelä-Saame</t>
  </si>
  <si>
    <t>&amp;language-sme</t>
  </si>
  <si>
    <t>Nordsamiska</t>
  </si>
  <si>
    <t>Nordsamisk</t>
  </si>
  <si>
    <t>Northern Sami</t>
  </si>
  <si>
    <t>Pohjais-Saame</t>
  </si>
  <si>
    <t>&amp;language-smj</t>
  </si>
  <si>
    <t>Lulesamiska</t>
  </si>
  <si>
    <t>Lulesamisk</t>
  </si>
  <si>
    <t>Lule</t>
  </si>
  <si>
    <t>Luulajansaame</t>
  </si>
  <si>
    <t>&amp;language-som</t>
  </si>
  <si>
    <t>Somali</t>
  </si>
  <si>
    <t>&amp;language-spa</t>
  </si>
  <si>
    <t>Spanska</t>
  </si>
  <si>
    <t>Spansk</t>
  </si>
  <si>
    <t>Spanish</t>
  </si>
  <si>
    <t>Spanska?</t>
  </si>
  <si>
    <t>&amp;language-sqi</t>
  </si>
  <si>
    <t>Albanska</t>
  </si>
  <si>
    <t>Albansk</t>
  </si>
  <si>
    <t>Albanian</t>
  </si>
  <si>
    <t>Albania?</t>
  </si>
  <si>
    <t>&amp;language-swe</t>
  </si>
  <si>
    <t>Svenska</t>
  </si>
  <si>
    <t>Svensk</t>
  </si>
  <si>
    <t>Swedish</t>
  </si>
  <si>
    <t>Ruotti</t>
  </si>
  <si>
    <t>&amp;language-tam</t>
  </si>
  <si>
    <t>Tamil</t>
  </si>
  <si>
    <t>Tamili</t>
  </si>
  <si>
    <t>&amp;language-tgl</t>
  </si>
  <si>
    <t>Tagalog</t>
  </si>
  <si>
    <t>Tagalogi</t>
  </si>
  <si>
    <t>&amp;language-tha</t>
  </si>
  <si>
    <t>Thai</t>
  </si>
  <si>
    <t>&amp;language-tir</t>
  </si>
  <si>
    <t>Tigrinja</t>
  </si>
  <si>
    <t>Tigrinya</t>
  </si>
  <si>
    <t>&amp;language-tur</t>
  </si>
  <si>
    <t>Turkiska</t>
  </si>
  <si>
    <t>Tyrkisk</t>
  </si>
  <si>
    <t>Turkish</t>
  </si>
  <si>
    <t>Turkki?</t>
  </si>
  <si>
    <t>&amp;language-urd</t>
  </si>
  <si>
    <t>Urdu</t>
  </si>
  <si>
    <t>&amp;language-vie</t>
  </si>
  <si>
    <t>Vietnamesiska</t>
  </si>
  <si>
    <t>Vietnamesisk</t>
  </si>
  <si>
    <t>Vietnamese</t>
  </si>
  <si>
    <t>Vietnami?</t>
  </si>
  <si>
    <t>&amp;language-yid</t>
  </si>
  <si>
    <t>Jiddisch</t>
  </si>
  <si>
    <t>Jiddisk</t>
  </si>
  <si>
    <t>Yiddish</t>
  </si>
  <si>
    <t>Jiddis?</t>
  </si>
  <si>
    <t>&amp;language-ymm</t>
  </si>
  <si>
    <t>Maay</t>
  </si>
  <si>
    <t>May</t>
  </si>
  <si>
    <t>Maay?</t>
  </si>
  <si>
    <t>&amp;language-fkv</t>
  </si>
  <si>
    <t>Kvensk</t>
  </si>
  <si>
    <t>Kvääni</t>
  </si>
  <si>
    <t>tema, undertema og ord</t>
  </si>
  <si>
    <t>&amp;c1</t>
  </si>
  <si>
    <t>Familj och släkt</t>
  </si>
  <si>
    <t>Familie og slekt</t>
  </si>
  <si>
    <t>Family and relations</t>
  </si>
  <si>
    <t>Peret ja suku</t>
  </si>
  <si>
    <t>&amp;w01010</t>
  </si>
  <si>
    <t>Astrid</t>
  </si>
  <si>
    <t>&amp;w01011</t>
  </si>
  <si>
    <t>Jans mormor</t>
  </si>
  <si>
    <t>Jan's (maternal) grandmother</t>
  </si>
  <si>
    <t>Janin ämmi (muorin muori)</t>
  </si>
  <si>
    <t>&amp;w01012</t>
  </si>
  <si>
    <t>Henriks svärmor</t>
  </si>
  <si>
    <t>Henriks svigermor</t>
  </si>
  <si>
    <t>Henrik's mother-in-law</t>
  </si>
  <si>
    <t>Henrikin anoppimuori</t>
  </si>
  <si>
    <t>&amp;w01020</t>
  </si>
  <si>
    <t>Lars</t>
  </si>
  <si>
    <t>&amp;w01021</t>
  </si>
  <si>
    <t>Jans morfar</t>
  </si>
  <si>
    <t>Jan's (maternal) grandfather</t>
  </si>
  <si>
    <t>Janin äiji (muorin faari)</t>
  </si>
  <si>
    <t>&amp;w01022</t>
  </si>
  <si>
    <t>Henriks svärfar</t>
  </si>
  <si>
    <t>Henriks svigerfar</t>
  </si>
  <si>
    <t>Henriks's father-in-law</t>
  </si>
  <si>
    <t>Henrikin anoppifaari, Henrikin appifaari</t>
  </si>
  <si>
    <t>&amp;w01030</t>
  </si>
  <si>
    <t>Johanna</t>
  </si>
  <si>
    <t>&amp;w01031</t>
  </si>
  <si>
    <t>Jans farmor</t>
  </si>
  <si>
    <t>Jan's (paternal) grandmother</t>
  </si>
  <si>
    <t>Janin ämmi (faarin muori)</t>
  </si>
  <si>
    <t>&amp;w01032</t>
  </si>
  <si>
    <t>Evas svärmor</t>
  </si>
  <si>
    <t>Evas svigermor</t>
  </si>
  <si>
    <t>Eva's mother-in-law</t>
  </si>
  <si>
    <t>Evan anoppimuori</t>
  </si>
  <si>
    <t>&amp;w01040</t>
  </si>
  <si>
    <t>Evert</t>
  </si>
  <si>
    <t>&amp;w01041</t>
  </si>
  <si>
    <t>Jans farfar</t>
  </si>
  <si>
    <t>Jan's (paternal) grandfather</t>
  </si>
  <si>
    <t>Janin äiji (faarin faari)</t>
  </si>
  <si>
    <t>&amp;w01042</t>
  </si>
  <si>
    <t>Evas svärfar</t>
  </si>
  <si>
    <t>Evas svigerfar</t>
  </si>
  <si>
    <t>Eva's father-in-law</t>
  </si>
  <si>
    <t>Evan anoppifaari</t>
  </si>
  <si>
    <t>&amp;w01050</t>
  </si>
  <si>
    <t>Harald</t>
  </si>
  <si>
    <t>&amp;w01051</t>
  </si>
  <si>
    <t>Jans morbror</t>
  </si>
  <si>
    <t>Jans onkel</t>
  </si>
  <si>
    <t>Jan's uncle</t>
  </si>
  <si>
    <t>Janin eno</t>
  </si>
  <si>
    <t>&amp;w01052</t>
  </si>
  <si>
    <t>Henriks svåger</t>
  </si>
  <si>
    <t>Henriks svoger</t>
  </si>
  <si>
    <t>Henrik's brother-in-law</t>
  </si>
  <si>
    <t>Henrikin suokerimies, Henrikin suokeriveli</t>
  </si>
  <si>
    <t>&amp;w01060</t>
  </si>
  <si>
    <t>Stina</t>
  </si>
  <si>
    <t>&amp;w01061</t>
  </si>
  <si>
    <t>Jans moster</t>
  </si>
  <si>
    <t>Jans tante</t>
  </si>
  <si>
    <t>Jan's aunt</t>
  </si>
  <si>
    <t>Janin täti</t>
  </si>
  <si>
    <t>&amp;w01062</t>
  </si>
  <si>
    <t>Henriks svägerska</t>
  </si>
  <si>
    <t>Henriks svigerinne</t>
  </si>
  <si>
    <t>Henrik's sister-in-law</t>
  </si>
  <si>
    <t>Henrikin suokerisisar</t>
  </si>
  <si>
    <t>&amp;w01070</t>
  </si>
  <si>
    <t>Ulla</t>
  </si>
  <si>
    <t>&amp;w01080</t>
  </si>
  <si>
    <t>Rosita</t>
  </si>
  <si>
    <t>&amp;w01081</t>
  </si>
  <si>
    <t>&amp;w01082</t>
  </si>
  <si>
    <t>&amp;w01083</t>
  </si>
  <si>
    <t>Evas svägerska</t>
  </si>
  <si>
    <t>Evas svigerinne</t>
  </si>
  <si>
    <t>Eva's sister-in-law</t>
  </si>
  <si>
    <t>Evan suokerisisar</t>
  </si>
  <si>
    <t>&amp;w01084</t>
  </si>
  <si>
    <t>Lars och Astrids sonhustru/svärdotter</t>
  </si>
  <si>
    <t>Lars og Astrids svigerdatter</t>
  </si>
  <si>
    <t>Lars and Astrid's daughter-in-law</t>
  </si>
  <si>
    <t>Larsin ja Astridin minnii, Larsin ja Astridin miniä</t>
  </si>
  <si>
    <t>&amp;w01090</t>
  </si>
  <si>
    <t>Susanne</t>
  </si>
  <si>
    <t>&amp;w01091</t>
  </si>
  <si>
    <t>Jans kusin</t>
  </si>
  <si>
    <t>Jans kusine</t>
  </si>
  <si>
    <t>Jan's (female) cousin</t>
  </si>
  <si>
    <t>Janin nepu</t>
  </si>
  <si>
    <t>&amp;w01100</t>
  </si>
  <si>
    <t>Eva</t>
  </si>
  <si>
    <t>&amp;w01101</t>
  </si>
  <si>
    <t>Jans mamma/mor/moder/morsa</t>
  </si>
  <si>
    <t>Jans mamma/mor</t>
  </si>
  <si>
    <t>Jan's mum/mother</t>
  </si>
  <si>
    <t>Janin muori</t>
  </si>
  <si>
    <t>&amp;w01102</t>
  </si>
  <si>
    <t>Henriks fru/hustru/maka</t>
  </si>
  <si>
    <t>Henriks kone/ektefelle</t>
  </si>
  <si>
    <t>Henrik's wife/spouse</t>
  </si>
  <si>
    <t>Henrikin ämmä</t>
  </si>
  <si>
    <t>&amp;w01110</t>
  </si>
  <si>
    <t>Henrik</t>
  </si>
  <si>
    <t>&amp;w01111</t>
  </si>
  <si>
    <t>Jans pappa/far/fader/farsa</t>
  </si>
  <si>
    <t>Jans pappa/far</t>
  </si>
  <si>
    <t>Jan's dad/father</t>
  </si>
  <si>
    <t>Janin faari, Janin pappa</t>
  </si>
  <si>
    <t>&amp;w01112</t>
  </si>
  <si>
    <t>Evas man/make</t>
  </si>
  <si>
    <t>Evas mann/ektefelle</t>
  </si>
  <si>
    <t>Eva's husband/spouse</t>
  </si>
  <si>
    <t>Evan äijä</t>
  </si>
  <si>
    <t>&amp;w01113</t>
  </si>
  <si>
    <t>Lars och Astrids svärson/måg</t>
  </si>
  <si>
    <t>Lars og Astrids svigersønn</t>
  </si>
  <si>
    <t>Lars and Astrid's son-in-law</t>
  </si>
  <si>
    <t>Larsin ja Astridin vävy</t>
  </si>
  <si>
    <t>&amp;w01120</t>
  </si>
  <si>
    <t>Jan</t>
  </si>
  <si>
    <t>&amp;w01121</t>
  </si>
  <si>
    <t>Jan är Evas och Henriks barn</t>
  </si>
  <si>
    <t>Jan er Eva og Henriks barn</t>
  </si>
  <si>
    <t>Jan is the child of Eva and Henrik</t>
  </si>
  <si>
    <t>Jan oon Evan ja Henrikin lapsi</t>
  </si>
  <si>
    <t>&amp;w01122</t>
  </si>
  <si>
    <t>Henriks son</t>
  </si>
  <si>
    <t>Henriks sønn</t>
  </si>
  <si>
    <t>Henrik's son</t>
  </si>
  <si>
    <t>Henrikin poika</t>
  </si>
  <si>
    <t>&amp;w01123</t>
  </si>
  <si>
    <t>Evas son</t>
  </si>
  <si>
    <t>Evas sønn</t>
  </si>
  <si>
    <t>Eva's son</t>
  </si>
  <si>
    <t>Evan poika</t>
  </si>
  <si>
    <t>&amp;w01124</t>
  </si>
  <si>
    <t>Johannas och Everts sonson</t>
  </si>
  <si>
    <t>Johanna og Everts barnebarn</t>
  </si>
  <si>
    <t>Johanna and Evert's grandchild</t>
  </si>
  <si>
    <t>Johannan ja Evertin lapsenlapsi (pojanpoika)</t>
  </si>
  <si>
    <t>&amp;w01130</t>
  </si>
  <si>
    <t>Erika</t>
  </si>
  <si>
    <t>&amp;w01131</t>
  </si>
  <si>
    <t>Jans syster/syrra</t>
  </si>
  <si>
    <t>Jans søster</t>
  </si>
  <si>
    <t>Jan's sister</t>
  </si>
  <si>
    <t>Janin sisar</t>
  </si>
  <si>
    <t>&amp;w01132</t>
  </si>
  <si>
    <t>Henriks dotter</t>
  </si>
  <si>
    <t>Henriks datter</t>
  </si>
  <si>
    <t>Henrik's daughter</t>
  </si>
  <si>
    <t>Henrikin tytär</t>
  </si>
  <si>
    <t>&amp;w01133</t>
  </si>
  <si>
    <t>Evas dotter</t>
  </si>
  <si>
    <t>Evas datter</t>
  </si>
  <si>
    <t>Eva's daughter</t>
  </si>
  <si>
    <t>Evan tytär</t>
  </si>
  <si>
    <t>&amp;w01134</t>
  </si>
  <si>
    <t>Johannas och Everts sondotter</t>
  </si>
  <si>
    <t>Johannan ja Evertin lapsenlapsi (pojantytär)</t>
  </si>
  <si>
    <t>&amp;w01140</t>
  </si>
  <si>
    <t>David</t>
  </si>
  <si>
    <t>&amp;w01141</t>
  </si>
  <si>
    <t>Jans bror/brorsa</t>
  </si>
  <si>
    <t>Jans bror</t>
  </si>
  <si>
    <t>Jan's brother</t>
  </si>
  <si>
    <t>Janin veli</t>
  </si>
  <si>
    <t>&amp;w01142</t>
  </si>
  <si>
    <t>&amp;w01143</t>
  </si>
  <si>
    <t>&amp;w01144</t>
  </si>
  <si>
    <t>Georgs brorson</t>
  </si>
  <si>
    <t>Georgs nevø</t>
  </si>
  <si>
    <t>Georg's nephew</t>
  </si>
  <si>
    <t>Georgin veljenpoika</t>
  </si>
  <si>
    <t>&amp;w01150</t>
  </si>
  <si>
    <t>Rita</t>
  </si>
  <si>
    <t>&amp;w01151</t>
  </si>
  <si>
    <t>Jans faster</t>
  </si>
  <si>
    <t>&amp;w01152</t>
  </si>
  <si>
    <t>&amp;w01160</t>
  </si>
  <si>
    <t>Georg</t>
  </si>
  <si>
    <t>&amp;w01161</t>
  </si>
  <si>
    <t>Jans farbror</t>
  </si>
  <si>
    <t>Janin setä</t>
  </si>
  <si>
    <t>&amp;w01162</t>
  </si>
  <si>
    <t>Evas svåger</t>
  </si>
  <si>
    <t>Evas svoger</t>
  </si>
  <si>
    <t>Eva's brother-in-law</t>
  </si>
  <si>
    <t>Evan suokerimies, Evan suokeriveli</t>
  </si>
  <si>
    <t>&amp;w01170</t>
  </si>
  <si>
    <t>Karl</t>
  </si>
  <si>
    <t>&amp;w01171</t>
  </si>
  <si>
    <t>&amp;w01172</t>
  </si>
  <si>
    <t>&amp;w01180</t>
  </si>
  <si>
    <t>Peter</t>
  </si>
  <si>
    <t>&amp;w01181</t>
  </si>
  <si>
    <t>&amp;w01182</t>
  </si>
  <si>
    <t>&amp;w01183</t>
  </si>
  <si>
    <t>Victorias styvfar</t>
  </si>
  <si>
    <t>Victorias stefar</t>
  </si>
  <si>
    <t>Victoria's stepfather</t>
  </si>
  <si>
    <t>Victorian faaripuoli, Victorian pappapuoli</t>
  </si>
  <si>
    <t>&amp;w01190</t>
  </si>
  <si>
    <t>Gustav</t>
  </si>
  <si>
    <t>&amp;w01191</t>
  </si>
  <si>
    <t>Jans fetter</t>
  </si>
  <si>
    <t>Jan's (male) cousin</t>
  </si>
  <si>
    <t>&amp;w01200</t>
  </si>
  <si>
    <t>Victoria</t>
  </si>
  <si>
    <t xml:space="preserve">Victoria </t>
  </si>
  <si>
    <t>&amp;w01201</t>
  </si>
  <si>
    <t>&amp;w01210</t>
  </si>
  <si>
    <t>Patrik</t>
  </si>
  <si>
    <t>&amp;w01211</t>
  </si>
  <si>
    <t>&amp;w01212</t>
  </si>
  <si>
    <t>Victorias halvbror</t>
  </si>
  <si>
    <t>Victoria's half-brother</t>
  </si>
  <si>
    <t>Victorian velipuoli</t>
  </si>
  <si>
    <t>&amp;w01220</t>
  </si>
  <si>
    <t>My</t>
  </si>
  <si>
    <t>&amp;w01221</t>
  </si>
  <si>
    <t>&amp;w01222</t>
  </si>
  <si>
    <t>Victorias halvsyster</t>
  </si>
  <si>
    <t>Victorias halvsøster</t>
  </si>
  <si>
    <t>Victoria's half-sister</t>
  </si>
  <si>
    <t>Victorian sisarpuoli</t>
  </si>
  <si>
    <t>&amp;w01501</t>
  </si>
  <si>
    <t>en familj</t>
  </si>
  <si>
    <t>en familie</t>
  </si>
  <si>
    <t>a family</t>
  </si>
  <si>
    <t>peret</t>
  </si>
  <si>
    <t>&amp;w01502</t>
  </si>
  <si>
    <t>Henrik, Rita och Georg är Johannas och Everts barn</t>
  </si>
  <si>
    <t>Henrik, Rita og Georg er Johanna og Everts barn</t>
  </si>
  <si>
    <t>Henrik, Rita and Georg are the children of Johanna and Evert</t>
  </si>
  <si>
    <t>Henrik, Rita ja Georg oon Johannan ja Evertin lapset</t>
  </si>
  <si>
    <t>&amp;w01503</t>
  </si>
  <si>
    <t>Harald, Stina, Ulla och Eva är Astrids och Lars barn</t>
  </si>
  <si>
    <t>Harald, Stina, Ulla og Eva er Astrid og Lars' barn</t>
  </si>
  <si>
    <t>Harald, Stina, Ulla and Eva are the children of Astrid and Lars</t>
  </si>
  <si>
    <t>Harald, Stina, Ulla ja Eva oon Astridin ja Larsin lapset</t>
  </si>
  <si>
    <t>&amp;w01504</t>
  </si>
  <si>
    <t>Jan, Erika och David är:</t>
  </si>
  <si>
    <t>Jan, Erika og David er:</t>
  </si>
  <si>
    <t>Jan, Erika and David are:</t>
  </si>
  <si>
    <t>Jan, Erika ja David oon:</t>
  </si>
  <si>
    <t>&amp;w01505</t>
  </si>
  <si>
    <t>Astrid och Lars barnbarn</t>
  </si>
  <si>
    <t>Astrid og Lars' barnebarn</t>
  </si>
  <si>
    <t>Astrid and Lars' grandchildren</t>
  </si>
  <si>
    <t>Astridin ja Larsin lapsenlapset</t>
  </si>
  <si>
    <t>&amp;w01506</t>
  </si>
  <si>
    <t>Johannas och Everts barnbarn</t>
  </si>
  <si>
    <t>Johanna and Evert's grandchildren</t>
  </si>
  <si>
    <t>Johannan ja Evertin lapsenlapset</t>
  </si>
  <si>
    <t>&amp;c2</t>
  </si>
  <si>
    <t>Människokroppen – yttre delar</t>
  </si>
  <si>
    <t>Kroppen vår utvendig</t>
  </si>
  <si>
    <t>Human body – external parts</t>
  </si>
  <si>
    <t>Ihmisen kroppi - ulkopuoli</t>
  </si>
  <si>
    <t>&amp;s2_1</t>
  </si>
  <si>
    <t>människa</t>
  </si>
  <si>
    <t>menneske</t>
  </si>
  <si>
    <t>human</t>
  </si>
  <si>
    <t>ihminen</t>
  </si>
  <si>
    <t>&amp;w1013</t>
  </si>
  <si>
    <t>en pojke</t>
  </si>
  <si>
    <t>gutt</t>
  </si>
  <si>
    <t>boy</t>
  </si>
  <si>
    <t>poika</t>
  </si>
  <si>
    <t>&amp;w152</t>
  </si>
  <si>
    <t>en brud</t>
  </si>
  <si>
    <t>brud</t>
  </si>
  <si>
    <t>bride</t>
  </si>
  <si>
    <t>morssii, morsian</t>
  </si>
  <si>
    <t>&amp;w153</t>
  </si>
  <si>
    <t>en brudgum</t>
  </si>
  <si>
    <t>brudgom</t>
  </si>
  <si>
    <t>bridegroom</t>
  </si>
  <si>
    <t>yrkä</t>
  </si>
  <si>
    <t>&amp;w160</t>
  </si>
  <si>
    <t>ett bröllop</t>
  </si>
  <si>
    <t>bryllup</t>
  </si>
  <si>
    <t>wedding</t>
  </si>
  <si>
    <t>häät</t>
  </si>
  <si>
    <t>&amp;w177</t>
  </si>
  <si>
    <t>en bål</t>
  </si>
  <si>
    <t>bol</t>
  </si>
  <si>
    <t>trunk</t>
  </si>
  <si>
    <t>kroppi</t>
  </si>
  <si>
    <t>&amp;w23-b</t>
  </si>
  <si>
    <t>en arm</t>
  </si>
  <si>
    <t>arm</t>
  </si>
  <si>
    <t>käsi</t>
  </si>
  <si>
    <t>&amp;w321</t>
  </si>
  <si>
    <t>en flicka</t>
  </si>
  <si>
    <t>jente</t>
  </si>
  <si>
    <t>girl</t>
  </si>
  <si>
    <t>tytär</t>
  </si>
  <si>
    <t>&amp;w341</t>
  </si>
  <si>
    <t>ett foster</t>
  </si>
  <si>
    <t>foster</t>
  </si>
  <si>
    <t>foetus</t>
  </si>
  <si>
    <t>sikkii, sikiö</t>
  </si>
  <si>
    <t>&amp;w409</t>
  </si>
  <si>
    <t>en gravid (kvinna)</t>
  </si>
  <si>
    <t>gravid (kvinne)</t>
  </si>
  <si>
    <t>pregnant (woman)</t>
  </si>
  <si>
    <t>heijostillaa AE, pienenvasten, poikinvasten</t>
  </si>
  <si>
    <t>&amp;w515</t>
  </si>
  <si>
    <t>ett huvud</t>
  </si>
  <si>
    <t>hode</t>
  </si>
  <si>
    <t>head</t>
  </si>
  <si>
    <t>pää</t>
  </si>
  <si>
    <t>&amp;w69</t>
  </si>
  <si>
    <t>ett barn</t>
  </si>
  <si>
    <t>barn</t>
  </si>
  <si>
    <t>child</t>
  </si>
  <si>
    <t>lapsi</t>
  </si>
  <si>
    <t>&amp;w710</t>
  </si>
  <si>
    <t>en kvinna</t>
  </si>
  <si>
    <t>kvinne</t>
  </si>
  <si>
    <t>woman</t>
  </si>
  <si>
    <t>vaimo</t>
  </si>
  <si>
    <t>&amp;w80-b</t>
  </si>
  <si>
    <t>ett ben</t>
  </si>
  <si>
    <t>bein</t>
  </si>
  <si>
    <t>leg</t>
  </si>
  <si>
    <t>jalka</t>
  </si>
  <si>
    <t>&amp;w821</t>
  </si>
  <si>
    <t>en man</t>
  </si>
  <si>
    <t>mann</t>
  </si>
  <si>
    <t>man</t>
  </si>
  <si>
    <t>mies</t>
  </si>
  <si>
    <t>&amp;s2_2</t>
  </si>
  <si>
    <t>kropp</t>
  </si>
  <si>
    <t>body</t>
  </si>
  <si>
    <t>&amp;w1089</t>
  </si>
  <si>
    <t>en rygg</t>
  </si>
  <si>
    <t>rygg</t>
  </si>
  <si>
    <t>back</t>
  </si>
  <si>
    <t>sölkä, selkä</t>
  </si>
  <si>
    <t>&amp;w1190</t>
  </si>
  <si>
    <t>en skuldra</t>
  </si>
  <si>
    <t>skulder</t>
  </si>
  <si>
    <t>shoulder</t>
  </si>
  <si>
    <t>olka, olkapää, harttii, hartia</t>
  </si>
  <si>
    <t>&amp;w1292</t>
  </si>
  <si>
    <t>en stjärt</t>
  </si>
  <si>
    <t>ende</t>
  </si>
  <si>
    <t>bottom</t>
  </si>
  <si>
    <t>perset, perse</t>
  </si>
  <si>
    <t>&amp;w1417</t>
  </si>
  <si>
    <t>en tinning</t>
  </si>
  <si>
    <t>tinning</t>
  </si>
  <si>
    <t>temple</t>
  </si>
  <si>
    <t>ohimo</t>
  </si>
  <si>
    <t>&amp;w1517</t>
  </si>
  <si>
    <t>en vad</t>
  </si>
  <si>
    <t>tykklegg</t>
  </si>
  <si>
    <t>calf</t>
  </si>
  <si>
    <t>säärilihas</t>
  </si>
  <si>
    <t>&amp;w1571</t>
  </si>
  <si>
    <t>en vrist</t>
  </si>
  <si>
    <t>vrist</t>
  </si>
  <si>
    <t>ankle</t>
  </si>
  <si>
    <t>nilkka</t>
  </si>
  <si>
    <t>&amp;w161</t>
  </si>
  <si>
    <t>ett bröst</t>
  </si>
  <si>
    <t>bryst</t>
  </si>
  <si>
    <t>chest</t>
  </si>
  <si>
    <t>rinta</t>
  </si>
  <si>
    <t>&amp;w163</t>
  </si>
  <si>
    <t>en buk</t>
  </si>
  <si>
    <t>mage</t>
  </si>
  <si>
    <t>belly</t>
  </si>
  <si>
    <t>vatta</t>
  </si>
  <si>
    <t>&amp;w17-b</t>
  </si>
  <si>
    <t>ett ansikte</t>
  </si>
  <si>
    <t>ansikt</t>
  </si>
  <si>
    <t>face</t>
  </si>
  <si>
    <t>muođot, kasvot</t>
  </si>
  <si>
    <t>&amp;w23-a</t>
  </si>
  <si>
    <t>&amp;w26</t>
  </si>
  <si>
    <t>en armbåge</t>
  </si>
  <si>
    <t>albue</t>
  </si>
  <si>
    <t>elbow</t>
  </si>
  <si>
    <t>kyynespää</t>
  </si>
  <si>
    <t>&amp;w27</t>
  </si>
  <si>
    <t>en armhåla</t>
  </si>
  <si>
    <t>armhule</t>
  </si>
  <si>
    <t>armpit</t>
  </si>
  <si>
    <t>kainalo</t>
  </si>
  <si>
    <t>&amp;w342</t>
  </si>
  <si>
    <t>en fot</t>
  </si>
  <si>
    <t>fot</t>
  </si>
  <si>
    <t>foot</t>
  </si>
  <si>
    <t>jalka, ketara</t>
  </si>
  <si>
    <t>&amp;w43-a</t>
  </si>
  <si>
    <t>en axel</t>
  </si>
  <si>
    <t>&amp;w458</t>
  </si>
  <si>
    <t>en hals</t>
  </si>
  <si>
    <t>hals</t>
  </si>
  <si>
    <t>neck</t>
  </si>
  <si>
    <t>kaula, kurkku</t>
  </si>
  <si>
    <t>&amp;w531</t>
  </si>
  <si>
    <t>en häl</t>
  </si>
  <si>
    <t>hæl</t>
  </si>
  <si>
    <t>heel</t>
  </si>
  <si>
    <t>kantapää</t>
  </si>
  <si>
    <t>&amp;w535</t>
  </si>
  <si>
    <t>en höft</t>
  </si>
  <si>
    <t>hofte</t>
  </si>
  <si>
    <t>hip</t>
  </si>
  <si>
    <t>jorva</t>
  </si>
  <si>
    <t>&amp;w619</t>
  </si>
  <si>
    <t>en kind</t>
  </si>
  <si>
    <t>kinn</t>
  </si>
  <si>
    <t>cheek</t>
  </si>
  <si>
    <t>poski</t>
  </si>
  <si>
    <t>&amp;w643</t>
  </si>
  <si>
    <t>ett knä</t>
  </si>
  <si>
    <t>kne</t>
  </si>
  <si>
    <t>knee</t>
  </si>
  <si>
    <t>polvi</t>
  </si>
  <si>
    <t>&amp;w646</t>
  </si>
  <si>
    <t>ett knäveck</t>
  </si>
  <si>
    <t>knehase</t>
  </si>
  <si>
    <t>hollow of the knee</t>
  </si>
  <si>
    <t>polviväkki, polvitaitet</t>
  </si>
  <si>
    <t>polvivekki/polviväkki? MK: polvitaivet, polvitaive</t>
  </si>
  <si>
    <t>&amp;w720</t>
  </si>
  <si>
    <t>en käke</t>
  </si>
  <si>
    <t>kjeve</t>
  </si>
  <si>
    <t>jaw</t>
  </si>
  <si>
    <t>leuka</t>
  </si>
  <si>
    <t>&amp;w764</t>
  </si>
  <si>
    <t>en ljumske</t>
  </si>
  <si>
    <t>lyske</t>
  </si>
  <si>
    <t>groin</t>
  </si>
  <si>
    <t>lyski, nivunen</t>
  </si>
  <si>
    <t>&amp;w789</t>
  </si>
  <si>
    <t>ett lår</t>
  </si>
  <si>
    <t>lår</t>
  </si>
  <si>
    <t>thigh</t>
  </si>
  <si>
    <t>reisi</t>
  </si>
  <si>
    <t>&amp;w80-a</t>
  </si>
  <si>
    <t>&amp;w852</t>
  </si>
  <si>
    <t>en midja</t>
  </si>
  <si>
    <t>midje</t>
  </si>
  <si>
    <t>waist</t>
  </si>
  <si>
    <t>vyötärä</t>
  </si>
  <si>
    <t>&amp;w884</t>
  </si>
  <si>
    <t>en mun</t>
  </si>
  <si>
    <t>munn</t>
  </si>
  <si>
    <t>mouth</t>
  </si>
  <si>
    <t>suu</t>
  </si>
  <si>
    <t>&amp;w915</t>
  </si>
  <si>
    <t>en nacke</t>
  </si>
  <si>
    <t>nakke</t>
  </si>
  <si>
    <t>back of the neck</t>
  </si>
  <si>
    <t>niska</t>
  </si>
  <si>
    <t>&amp;w923</t>
  </si>
  <si>
    <t>en navel</t>
  </si>
  <si>
    <t>navle</t>
  </si>
  <si>
    <t>navel</t>
  </si>
  <si>
    <t>napa</t>
  </si>
  <si>
    <t>&amp;w943</t>
  </si>
  <si>
    <t>en näsa</t>
  </si>
  <si>
    <t>nese</t>
  </si>
  <si>
    <t>nose</t>
  </si>
  <si>
    <t>nokka</t>
  </si>
  <si>
    <t>&amp;s2_3</t>
  </si>
  <si>
    <t>huvud</t>
  </si>
  <si>
    <t>&amp;w1040</t>
  </si>
  <si>
    <t>en pupill</t>
  </si>
  <si>
    <t>pupill</t>
  </si>
  <si>
    <t>pupil</t>
  </si>
  <si>
    <t>pupilli</t>
  </si>
  <si>
    <t>&amp;w1200</t>
  </si>
  <si>
    <t>ett skägg</t>
  </si>
  <si>
    <t>skjegg</t>
  </si>
  <si>
    <t>beard</t>
  </si>
  <si>
    <t>parta</t>
  </si>
  <si>
    <t>&amp;w1299</t>
  </si>
  <si>
    <t>en strupe</t>
  </si>
  <si>
    <t>strupe</t>
  </si>
  <si>
    <t>throat</t>
  </si>
  <si>
    <t>kurkku</t>
  </si>
  <si>
    <t>&amp;w1489</t>
  </si>
  <si>
    <t>en tår</t>
  </si>
  <si>
    <t>tåre</t>
  </si>
  <si>
    <t>tear</t>
  </si>
  <si>
    <t>kyynelet, kyynel</t>
  </si>
  <si>
    <t>&amp;w1623</t>
  </si>
  <si>
    <t>ett öga</t>
  </si>
  <si>
    <t>øye</t>
  </si>
  <si>
    <t>eye</t>
  </si>
  <si>
    <t>silmä</t>
  </si>
  <si>
    <t>&amp;w1624</t>
  </si>
  <si>
    <t>ett ögonbryn</t>
  </si>
  <si>
    <t>øyebryn</t>
  </si>
  <si>
    <t>eyebrow</t>
  </si>
  <si>
    <t>kulmakarva</t>
  </si>
  <si>
    <t>&amp;w1625</t>
  </si>
  <si>
    <t>en ögonfrans</t>
  </si>
  <si>
    <t>øyevippe</t>
  </si>
  <si>
    <t>eyelash</t>
  </si>
  <si>
    <t>silmäkarva</t>
  </si>
  <si>
    <t>&amp;w1626</t>
  </si>
  <si>
    <t>ett ögonlock</t>
  </si>
  <si>
    <t>øyelokk</t>
  </si>
  <si>
    <t>eyelid</t>
  </si>
  <si>
    <t>silmäluomi</t>
  </si>
  <si>
    <t>&amp;w1628</t>
  </si>
  <si>
    <t>ett öra</t>
  </si>
  <si>
    <t>øre</t>
  </si>
  <si>
    <t>ear</t>
  </si>
  <si>
    <t>korva</t>
  </si>
  <si>
    <t>&amp;w17-a</t>
  </si>
  <si>
    <t>&amp;w453</t>
  </si>
  <si>
    <t>en haka</t>
  </si>
  <si>
    <t>hake</t>
  </si>
  <si>
    <t>chin</t>
  </si>
  <si>
    <t>&amp;w525</t>
  </si>
  <si>
    <t>ett hår</t>
  </si>
  <si>
    <t>hår</t>
  </si>
  <si>
    <t>hair</t>
  </si>
  <si>
    <t>hykset</t>
  </si>
  <si>
    <t>&amp;w774</t>
  </si>
  <si>
    <t>en lugg</t>
  </si>
  <si>
    <t>lugg</t>
  </si>
  <si>
    <t>fringe, bangs</t>
  </si>
  <si>
    <t>ottahykset</t>
  </si>
  <si>
    <t>&amp;w798</t>
  </si>
  <si>
    <t>en läpp</t>
  </si>
  <si>
    <t>leppe</t>
  </si>
  <si>
    <t>lip</t>
  </si>
  <si>
    <t>huuli</t>
  </si>
  <si>
    <t>&amp;w82</t>
  </si>
  <si>
    <t>en bena</t>
  </si>
  <si>
    <t>skill</t>
  </si>
  <si>
    <t>parting</t>
  </si>
  <si>
    <t>hyksijakkaus</t>
  </si>
  <si>
    <t>&amp;w894</t>
  </si>
  <si>
    <t>en mustasch</t>
  </si>
  <si>
    <t>bart</t>
  </si>
  <si>
    <t>moustache</t>
  </si>
  <si>
    <t>&amp;w944</t>
  </si>
  <si>
    <t>en näsborre</t>
  </si>
  <si>
    <t>nesebor</t>
  </si>
  <si>
    <t>nostril</t>
  </si>
  <si>
    <t>nokkareikä</t>
  </si>
  <si>
    <t>&amp;w973-a</t>
  </si>
  <si>
    <t>en panna</t>
  </si>
  <si>
    <t>panne</t>
  </si>
  <si>
    <t>forehead</t>
  </si>
  <si>
    <t>otta</t>
  </si>
  <si>
    <t>&amp;s2_4</t>
  </si>
  <si>
    <t>mun</t>
  </si>
  <si>
    <t>&amp;w1082-a</t>
  </si>
  <si>
    <t>en rot</t>
  </si>
  <si>
    <t>(tann-)rot</t>
  </si>
  <si>
    <t>root</t>
  </si>
  <si>
    <t>(hammas-)juuri</t>
  </si>
  <si>
    <t>&amp;w1382</t>
  </si>
  <si>
    <t>tand</t>
  </si>
  <si>
    <t>tann</t>
  </si>
  <si>
    <t>tooth</t>
  </si>
  <si>
    <t>hammas</t>
  </si>
  <si>
    <t>&amp;w1385</t>
  </si>
  <si>
    <t>tandkött</t>
  </si>
  <si>
    <t>tannkjøtt</t>
  </si>
  <si>
    <t>gums</t>
  </si>
  <si>
    <t>ien</t>
  </si>
  <si>
    <t>&amp;w1466</t>
  </si>
  <si>
    <t>en tunga</t>
  </si>
  <si>
    <t>tunge</t>
  </si>
  <si>
    <t>tongue</t>
  </si>
  <si>
    <t>kieli</t>
  </si>
  <si>
    <t>&amp;w1562</t>
  </si>
  <si>
    <t>en visdomstand</t>
  </si>
  <si>
    <t>visdomstann</t>
  </si>
  <si>
    <t>wisdom tooth</t>
  </si>
  <si>
    <t>viissauđenhammas, viishauenhammas</t>
  </si>
  <si>
    <t>&amp;w349</t>
  </si>
  <si>
    <t>en framtand</t>
  </si>
  <si>
    <t>fortann</t>
  </si>
  <si>
    <t>front tooth</t>
  </si>
  <si>
    <t>etuhammas</t>
  </si>
  <si>
    <t>&amp;w402</t>
  </si>
  <si>
    <t>en gom</t>
  </si>
  <si>
    <t>gane</t>
  </si>
  <si>
    <t>palate</t>
  </si>
  <si>
    <t>suunlaki</t>
  </si>
  <si>
    <t>&amp;w546</t>
  </si>
  <si>
    <t>en hörntand</t>
  </si>
  <si>
    <t>hjørnetann</t>
  </si>
  <si>
    <t>canine tooth</t>
  </si>
  <si>
    <t>nurkkahammas</t>
  </si>
  <si>
    <t>&amp;w620</t>
  </si>
  <si>
    <t>en kindtand</t>
  </si>
  <si>
    <t>jeksel</t>
  </si>
  <si>
    <t>molar</t>
  </si>
  <si>
    <t>poskihammas</t>
  </si>
  <si>
    <t>&amp;w683-a</t>
  </si>
  <si>
    <t>en krona</t>
  </si>
  <si>
    <t>(tann-)krone</t>
  </si>
  <si>
    <t>crown</t>
  </si>
  <si>
    <t>(hammas-)kruunu</t>
  </si>
  <si>
    <t>&amp;s2_5</t>
  </si>
  <si>
    <t>hand</t>
  </si>
  <si>
    <t>hånd</t>
  </si>
  <si>
    <t>&amp;w1075</t>
  </si>
  <si>
    <t>ett ringfinger</t>
  </si>
  <si>
    <t>ringfinger</t>
  </si>
  <si>
    <t>ring finger</t>
  </si>
  <si>
    <t>piikastrilli, kultatrilli</t>
  </si>
  <si>
    <t>&amp;w1295</t>
  </si>
  <si>
    <t>en stortå</t>
  </si>
  <si>
    <t>stortå</t>
  </si>
  <si>
    <t>big toe</t>
  </si>
  <si>
    <t>isovarvas</t>
  </si>
  <si>
    <t>&amp;w1464</t>
  </si>
  <si>
    <t>en tumme</t>
  </si>
  <si>
    <t>tommel</t>
  </si>
  <si>
    <t>thumb</t>
  </si>
  <si>
    <t>peukalo</t>
  </si>
  <si>
    <t>&amp;w1485</t>
  </si>
  <si>
    <t>en tå</t>
  </si>
  <si>
    <t>tå</t>
  </si>
  <si>
    <t>toe</t>
  </si>
  <si>
    <t>varvas</t>
  </si>
  <si>
    <t>&amp;w1637</t>
  </si>
  <si>
    <t>en lilltå</t>
  </si>
  <si>
    <t>lilletå</t>
  </si>
  <si>
    <t>little toe</t>
  </si>
  <si>
    <t>pikkuvarvas</t>
  </si>
  <si>
    <t>&amp;w307</t>
  </si>
  <si>
    <t>ett finger</t>
  </si>
  <si>
    <t>finger</t>
  </si>
  <si>
    <t>sormi</t>
  </si>
  <si>
    <t>&amp;w473</t>
  </si>
  <si>
    <t>en handflata</t>
  </si>
  <si>
    <t>håndflate</t>
  </si>
  <si>
    <t>palm</t>
  </si>
  <si>
    <t>kämmen, pijo</t>
  </si>
  <si>
    <t>&amp;w474</t>
  </si>
  <si>
    <t>en handled</t>
  </si>
  <si>
    <t>håndledd</t>
  </si>
  <si>
    <t>wrist</t>
  </si>
  <si>
    <t>käsijäsen</t>
  </si>
  <si>
    <t>&amp;w752</t>
  </si>
  <si>
    <t>ett lillfinger</t>
  </si>
  <si>
    <t>lillefinger</t>
  </si>
  <si>
    <t>little finger, pinkie</t>
  </si>
  <si>
    <t>pikkusormi, pikkutrilli</t>
  </si>
  <si>
    <t>&amp;w787</t>
  </si>
  <si>
    <t>ett långfinger</t>
  </si>
  <si>
    <t>langfinger</t>
  </si>
  <si>
    <t>middle finger</t>
  </si>
  <si>
    <t>lankamanni</t>
  </si>
  <si>
    <t>&amp;w916</t>
  </si>
  <si>
    <t>en nagel</t>
  </si>
  <si>
    <t>negl</t>
  </si>
  <si>
    <t>nail</t>
  </si>
  <si>
    <t>kynsi</t>
  </si>
  <si>
    <t>&amp;w984</t>
  </si>
  <si>
    <t>ett pekfinger</t>
  </si>
  <si>
    <t>pekefinger</t>
  </si>
  <si>
    <t>index finger, forefinger</t>
  </si>
  <si>
    <t>etusormi, suomen sukki</t>
  </si>
  <si>
    <t>&amp;c3</t>
  </si>
  <si>
    <t>Människokroppen – inre delar</t>
  </si>
  <si>
    <t>Kroppen vår innvendig</t>
  </si>
  <si>
    <t>Human body – internal parts</t>
  </si>
  <si>
    <t>Ihmisen kroppi - sisäpuoli</t>
  </si>
  <si>
    <t>&amp;s3_1</t>
  </si>
  <si>
    <t>matsmältning</t>
  </si>
  <si>
    <t>fordøyelse</t>
  </si>
  <si>
    <t>digestion</t>
  </si>
  <si>
    <t>ruovansulatus</t>
  </si>
  <si>
    <t>&amp;w102</t>
  </si>
  <si>
    <t>en blindtarm</t>
  </si>
  <si>
    <t>blindtarm</t>
  </si>
  <si>
    <t>appendix</t>
  </si>
  <si>
    <t>umpusuoli</t>
  </si>
  <si>
    <t>&amp;w1617</t>
  </si>
  <si>
    <t>en ändtarm</t>
  </si>
  <si>
    <t>endetarm</t>
  </si>
  <si>
    <t>rectum</t>
  </si>
  <si>
    <t>pöräsuoli, peräsuoli</t>
  </si>
  <si>
    <t>&amp;w1638</t>
  </si>
  <si>
    <t>en galla</t>
  </si>
  <si>
    <t>galle</t>
  </si>
  <si>
    <t>bile</t>
  </si>
  <si>
    <t>sappi</t>
  </si>
  <si>
    <t>&amp;w1639</t>
  </si>
  <si>
    <t>en magsäck</t>
  </si>
  <si>
    <t>magesekk</t>
  </si>
  <si>
    <t>stomach</t>
  </si>
  <si>
    <t>vattalaukku</t>
  </si>
  <si>
    <t>&amp;w1640</t>
  </si>
  <si>
    <t>en tunntarm</t>
  </si>
  <si>
    <t>tynntarm</t>
  </si>
  <si>
    <t>small intestine</t>
  </si>
  <si>
    <t>ohutsuoli</t>
  </si>
  <si>
    <t>&amp;w1641</t>
  </si>
  <si>
    <t>en tjocktarm</t>
  </si>
  <si>
    <t>tykktarm</t>
  </si>
  <si>
    <t>large intestine</t>
  </si>
  <si>
    <t>paksusuoli</t>
  </si>
  <si>
    <t>&amp;w496</t>
  </si>
  <si>
    <t>en hjärna</t>
  </si>
  <si>
    <t>hjerne</t>
  </si>
  <si>
    <t>brain</t>
  </si>
  <si>
    <t>aivot</t>
  </si>
  <si>
    <t>&amp;w748</t>
  </si>
  <si>
    <t>en lever</t>
  </si>
  <si>
    <t>lever</t>
  </si>
  <si>
    <t>liver</t>
  </si>
  <si>
    <t>maksa</t>
  </si>
  <si>
    <t>&amp;s3_2</t>
  </si>
  <si>
    <t>hjärta</t>
  </si>
  <si>
    <t>hjerte</t>
  </si>
  <si>
    <t>heart</t>
  </si>
  <si>
    <t>syđän, syän</t>
  </si>
  <si>
    <t>&amp;w107</t>
  </si>
  <si>
    <t>blod(et)</t>
  </si>
  <si>
    <t>blod</t>
  </si>
  <si>
    <t>blood</t>
  </si>
  <si>
    <t>veri</t>
  </si>
  <si>
    <t>&amp;w108</t>
  </si>
  <si>
    <t>ett blodkärl</t>
  </si>
  <si>
    <t>blodkar</t>
  </si>
  <si>
    <t>blood vessel</t>
  </si>
  <si>
    <t>verisuoni</t>
  </si>
  <si>
    <t>&amp;w1360</t>
  </si>
  <si>
    <t>ett sår</t>
  </si>
  <si>
    <t>sår</t>
  </si>
  <si>
    <t>wound</t>
  </si>
  <si>
    <t>haava</t>
  </si>
  <si>
    <t>&amp;w1535</t>
  </si>
  <si>
    <t>en ven</t>
  </si>
  <si>
    <t>vene</t>
  </si>
  <si>
    <t>vein</t>
  </si>
  <si>
    <t>laskusuoni</t>
  </si>
  <si>
    <t>pääsuoni?</t>
  </si>
  <si>
    <t>&amp;w1642</t>
  </si>
  <si>
    <t>en hjärtmuskel</t>
  </si>
  <si>
    <t>(hjerte)muskel</t>
  </si>
  <si>
    <t>cardiac muscle</t>
  </si>
  <si>
    <t>syđänlihas, syänlihas</t>
  </si>
  <si>
    <t>&amp;w1643</t>
  </si>
  <si>
    <t>ett kranskärl</t>
  </si>
  <si>
    <t>kransarterie</t>
  </si>
  <si>
    <t>coronary artery</t>
  </si>
  <si>
    <t>kransarteeri</t>
  </si>
  <si>
    <t>&amp;w18</t>
  </si>
  <si>
    <t>en aorta</t>
  </si>
  <si>
    <t>aorta</t>
  </si>
  <si>
    <t>&amp;w29</t>
  </si>
  <si>
    <t>en artär</t>
  </si>
  <si>
    <t>arterie</t>
  </si>
  <si>
    <t>artery</t>
  </si>
  <si>
    <t>syđänsuoni, syänsuoni</t>
  </si>
  <si>
    <t>&amp;w497</t>
  </si>
  <si>
    <t>ett hjärta</t>
  </si>
  <si>
    <t>&amp;w892</t>
  </si>
  <si>
    <t>en muskel</t>
  </si>
  <si>
    <t>muskel</t>
  </si>
  <si>
    <t>muscle</t>
  </si>
  <si>
    <t>lihas</t>
  </si>
  <si>
    <t>&amp;s3_3</t>
  </si>
  <si>
    <t>andning</t>
  </si>
  <si>
    <t>åndedrett</t>
  </si>
  <si>
    <t>breathing</t>
  </si>
  <si>
    <t>hengitys</t>
  </si>
  <si>
    <t>&amp;w772</t>
  </si>
  <si>
    <t>ett luftrör</t>
  </si>
  <si>
    <t>bronkie</t>
  </si>
  <si>
    <t>bronchial tube</t>
  </si>
  <si>
    <t>keuhkoputki</t>
  </si>
  <si>
    <t>&amp;w773</t>
  </si>
  <si>
    <t>en luftstrupe</t>
  </si>
  <si>
    <t>luftrør</t>
  </si>
  <si>
    <t>windpipe</t>
  </si>
  <si>
    <t>henkirööri</t>
  </si>
  <si>
    <t>&amp;w776</t>
  </si>
  <si>
    <t>en lunga</t>
  </si>
  <si>
    <t>lunge</t>
  </si>
  <si>
    <t>lung</t>
  </si>
  <si>
    <t>keuhko</t>
  </si>
  <si>
    <t>&amp;w777</t>
  </si>
  <si>
    <t>en lungsäck</t>
  </si>
  <si>
    <t>lungesekk</t>
  </si>
  <si>
    <t>pleura</t>
  </si>
  <si>
    <t>keuhkosäkki</t>
  </si>
  <si>
    <t>&amp;w927</t>
  </si>
  <si>
    <t>en njure</t>
  </si>
  <si>
    <t>nyre</t>
  </si>
  <si>
    <t>kidney</t>
  </si>
  <si>
    <t>munhainen</t>
  </si>
  <si>
    <t>&amp;s3_4</t>
  </si>
  <si>
    <t>skelett</t>
  </si>
  <si>
    <t>skjelett</t>
  </si>
  <si>
    <t>skeleton</t>
  </si>
  <si>
    <t>šjeletti</t>
  </si>
  <si>
    <t>&amp;w1072</t>
  </si>
  <si>
    <t>ett revben</t>
  </si>
  <si>
    <t>ribbein</t>
  </si>
  <si>
    <t>rib</t>
  </si>
  <si>
    <t>kylkiluu</t>
  </si>
  <si>
    <t>&amp;w1090</t>
  </si>
  <si>
    <t>en ryggrad</t>
  </si>
  <si>
    <t>ryggrad</t>
  </si>
  <si>
    <t>backbone</t>
  </si>
  <si>
    <t>sölkäranka, selkäranka</t>
  </si>
  <si>
    <t>&amp;w1158</t>
  </si>
  <si>
    <t>en skalle</t>
  </si>
  <si>
    <t>skalle</t>
  </si>
  <si>
    <t>skull</t>
  </si>
  <si>
    <t>kallo</t>
  </si>
  <si>
    <t>&amp;w1164</t>
  </si>
  <si>
    <t>ett skenben</t>
  </si>
  <si>
    <t>skinnebein</t>
  </si>
  <si>
    <t>shinbone</t>
  </si>
  <si>
    <t>sääriluu</t>
  </si>
  <si>
    <t>&amp;w1189</t>
  </si>
  <si>
    <t>ett skulderblad</t>
  </si>
  <si>
    <t>skulderblad</t>
  </si>
  <si>
    <t>shoulder blade</t>
  </si>
  <si>
    <t>lapaluu</t>
  </si>
  <si>
    <t>&amp;w162</t>
  </si>
  <si>
    <t>en bröstkorg</t>
  </si>
  <si>
    <t>brystkasse</t>
  </si>
  <si>
    <t>rib cage</t>
  </si>
  <si>
    <t>rintakassa</t>
  </si>
  <si>
    <t>&amp;w1644</t>
  </si>
  <si>
    <t>ett vadben</t>
  </si>
  <si>
    <t>leggbein</t>
  </si>
  <si>
    <t>fibula</t>
  </si>
  <si>
    <t>&amp;w1645</t>
  </si>
  <si>
    <t>en underkäke</t>
  </si>
  <si>
    <t>(under)kjeve</t>
  </si>
  <si>
    <t>lower jaw</t>
  </si>
  <si>
    <t>alaleuka</t>
  </si>
  <si>
    <t>&amp;w1646</t>
  </si>
  <si>
    <t>en överkäke</t>
  </si>
  <si>
    <t>(over)kjeve</t>
  </si>
  <si>
    <t>upper jaw</t>
  </si>
  <si>
    <t>ylileuka</t>
  </si>
  <si>
    <t>&amp;w181</t>
  </si>
  <si>
    <t>ett bäcken</t>
  </si>
  <si>
    <t>bekken</t>
  </si>
  <si>
    <t>pelvis</t>
  </si>
  <si>
    <t>ronkka</t>
  </si>
  <si>
    <t>&amp;w645</t>
  </si>
  <si>
    <t>en knäskål</t>
  </si>
  <si>
    <t>kneskål</t>
  </si>
  <si>
    <t>kneecap</t>
  </si>
  <si>
    <t>polvimalja</t>
  </si>
  <si>
    <t>&amp;w672</t>
  </si>
  <si>
    <t>en kota</t>
  </si>
  <si>
    <t>ryggvirvel</t>
  </si>
  <si>
    <t>vertebra</t>
  </si>
  <si>
    <t>sölkävirveli, selkävirveli</t>
  </si>
  <si>
    <t>&amp;w747</t>
  </si>
  <si>
    <t>en led</t>
  </si>
  <si>
    <t>ledd</t>
  </si>
  <si>
    <t>joint</t>
  </si>
  <si>
    <t>nivel</t>
  </si>
  <si>
    <t>&amp;w790</t>
  </si>
  <si>
    <t>ett lårben</t>
  </si>
  <si>
    <t>lårbein</t>
  </si>
  <si>
    <t>femur</t>
  </si>
  <si>
    <t>reisiluu</t>
  </si>
  <si>
    <t>&amp;w81</t>
  </si>
  <si>
    <t>ben (del av skelett)</t>
  </si>
  <si>
    <t>knokkel</t>
  </si>
  <si>
    <t>bone</t>
  </si>
  <si>
    <t>luu</t>
  </si>
  <si>
    <t>&amp;w934</t>
  </si>
  <si>
    <t>ett nyckelben</t>
  </si>
  <si>
    <t>kragebein</t>
  </si>
  <si>
    <t>collar bone</t>
  </si>
  <si>
    <t>kaulaluu</t>
  </si>
  <si>
    <t>&amp;s3_5</t>
  </si>
  <si>
    <t>könsorgan</t>
  </si>
  <si>
    <t>kjønnsorganer</t>
  </si>
  <si>
    <t>genitals</t>
  </si>
  <si>
    <t>sukupuoliorgaanit</t>
  </si>
  <si>
    <t>&amp;w1033</t>
  </si>
  <si>
    <t>en prostata</t>
  </si>
  <si>
    <t>prostata</t>
  </si>
  <si>
    <t>prostate</t>
  </si>
  <si>
    <t>prostaatta</t>
  </si>
  <si>
    <t>&amp;w1039</t>
  </si>
  <si>
    <t>en pung</t>
  </si>
  <si>
    <t>pung</t>
  </si>
  <si>
    <t>scrotum</t>
  </si>
  <si>
    <t>kulli</t>
  </si>
  <si>
    <t>&amp;w1212</t>
  </si>
  <si>
    <t>en slida</t>
  </si>
  <si>
    <t>skjede</t>
  </si>
  <si>
    <t>vagina</t>
  </si>
  <si>
    <t>&amp;w1409</t>
  </si>
  <si>
    <t>en testikel</t>
  </si>
  <si>
    <t>testikkel</t>
  </si>
  <si>
    <t>testicle</t>
  </si>
  <si>
    <t>testikkeli</t>
  </si>
  <si>
    <t>&amp;w1511</t>
  </si>
  <si>
    <t>en urinblåsa</t>
  </si>
  <si>
    <t>urinblære</t>
  </si>
  <si>
    <t>bladder</t>
  </si>
  <si>
    <t>kusirakko</t>
  </si>
  <si>
    <t>&amp;w1647</t>
  </si>
  <si>
    <t>en äggstock</t>
  </si>
  <si>
    <t>eggstokk</t>
  </si>
  <si>
    <t>ovary</t>
  </si>
  <si>
    <t>munapesä</t>
  </si>
  <si>
    <t>&amp;w1648</t>
  </si>
  <si>
    <t>ett urinrör</t>
  </si>
  <si>
    <t>urinrør</t>
  </si>
  <si>
    <t>urethra</t>
  </si>
  <si>
    <t>kusirööri</t>
  </si>
  <si>
    <t>&amp;w629</t>
  </si>
  <si>
    <t>en klitoris</t>
  </si>
  <si>
    <t>klitoris</t>
  </si>
  <si>
    <t>clitoris</t>
  </si>
  <si>
    <t>&amp;w760</t>
  </si>
  <si>
    <t>en livmoder</t>
  </si>
  <si>
    <t>livmor</t>
  </si>
  <si>
    <t>uterus, womb</t>
  </si>
  <si>
    <t>kohtu</t>
  </si>
  <si>
    <t>&amp;w952</t>
  </si>
  <si>
    <t>ett ollon</t>
  </si>
  <si>
    <t>penishode</t>
  </si>
  <si>
    <t>glans</t>
  </si>
  <si>
    <t>nallinpää</t>
  </si>
  <si>
    <t>&amp;w986</t>
  </si>
  <si>
    <t>en penis</t>
  </si>
  <si>
    <t>penis</t>
  </si>
  <si>
    <t>nalli, penis, nalkku (lapsela)</t>
  </si>
  <si>
    <t>&amp;c4</t>
  </si>
  <si>
    <t>Sjukvård och SOS</t>
  </si>
  <si>
    <t>Ulykker og sykdom</t>
  </si>
  <si>
    <t>Medical services and SOS</t>
  </si>
  <si>
    <t>Tapaturmat ja sairhauđet/sairhauet</t>
  </si>
  <si>
    <t>&amp;s4_1</t>
  </si>
  <si>
    <t>SOS</t>
  </si>
  <si>
    <t>&amp;w10</t>
  </si>
  <si>
    <t>en ambulans</t>
  </si>
  <si>
    <t>ambulanse</t>
  </si>
  <si>
    <t>ambulance</t>
  </si>
  <si>
    <t>ambulanssi</t>
  </si>
  <si>
    <t>&amp;w1014</t>
  </si>
  <si>
    <t>en polis</t>
  </si>
  <si>
    <t>politi</t>
  </si>
  <si>
    <t>police</t>
  </si>
  <si>
    <t>pulettija</t>
  </si>
  <si>
    <t>&amp;w137</t>
  </si>
  <si>
    <t>en brand</t>
  </si>
  <si>
    <t>brann</t>
  </si>
  <si>
    <t>fire</t>
  </si>
  <si>
    <t>palo</t>
  </si>
  <si>
    <t>&amp;w138-a</t>
  </si>
  <si>
    <t>c04-sos</t>
  </si>
  <si>
    <t>brandbil</t>
  </si>
  <si>
    <t>brannbil</t>
  </si>
  <si>
    <t>fire engine</t>
  </si>
  <si>
    <t>palobiili</t>
  </si>
  <si>
    <t>&amp;w1400</t>
  </si>
  <si>
    <t>en telefonkiosk</t>
  </si>
  <si>
    <t>telefonkiosk</t>
  </si>
  <si>
    <t>phone booth</t>
  </si>
  <si>
    <t>telefuunikioski</t>
  </si>
  <si>
    <t>&amp;w178</t>
  </si>
  <si>
    <t>en bår</t>
  </si>
  <si>
    <t>båre</t>
  </si>
  <si>
    <t>stretcher</t>
  </si>
  <si>
    <t>paari</t>
  </si>
  <si>
    <t>&amp;w186</t>
  </si>
  <si>
    <t>en bärgningsbil</t>
  </si>
  <si>
    <t>bergingsbil</t>
  </si>
  <si>
    <t>breakdown lorry</t>
  </si>
  <si>
    <t>pelastusbiili</t>
  </si>
  <si>
    <t>&amp;w954</t>
  </si>
  <si>
    <t>en olycka</t>
  </si>
  <si>
    <t>ulykke</t>
  </si>
  <si>
    <t>accident</t>
  </si>
  <si>
    <t>tapaturma</t>
  </si>
  <si>
    <t>&amp;s4_2</t>
  </si>
  <si>
    <t>sjukhus</t>
  </si>
  <si>
    <t>sykehus</t>
  </si>
  <si>
    <t>hospital</t>
  </si>
  <si>
    <t>sikhuusi, siukhuusi</t>
  </si>
  <si>
    <t>&amp;w110</t>
  </si>
  <si>
    <t>ett blodprov</t>
  </si>
  <si>
    <t>blodprøve</t>
  </si>
  <si>
    <t>blood test</t>
  </si>
  <si>
    <t>veripröövi</t>
  </si>
  <si>
    <t>&amp;w1110</t>
  </si>
  <si>
    <t>en röntgen</t>
  </si>
  <si>
    <t>røntgen</t>
  </si>
  <si>
    <t>X-ray</t>
  </si>
  <si>
    <t>röntgen</t>
  </si>
  <si>
    <t>&amp;w1144</t>
  </si>
  <si>
    <t>ett sjukhus</t>
  </si>
  <si>
    <t>&amp;w1286</t>
  </si>
  <si>
    <t>ett stetoskop</t>
  </si>
  <si>
    <t>stetoskop</t>
  </si>
  <si>
    <t>stethoscope</t>
  </si>
  <si>
    <t>stetoskooppi</t>
  </si>
  <si>
    <t>&amp;w1512</t>
  </si>
  <si>
    <t>ett urinprov</t>
  </si>
  <si>
    <t>urinprøve</t>
  </si>
  <si>
    <t>urine-specimen</t>
  </si>
  <si>
    <t>kusipröövi</t>
  </si>
  <si>
    <t>&amp;w1649</t>
  </si>
  <si>
    <t>en patientbricka</t>
  </si>
  <si>
    <t>pasientkort</t>
  </si>
  <si>
    <t>patient's card</t>
  </si>
  <si>
    <t>pasienttikortti</t>
  </si>
  <si>
    <t>&amp;w1650</t>
  </si>
  <si>
    <t>en röntgenbild</t>
  </si>
  <si>
    <t>røntgenbilde</t>
  </si>
  <si>
    <t>X-ray picture</t>
  </si>
  <si>
    <t>röntgenkuva</t>
  </si>
  <si>
    <t>&amp;w959</t>
  </si>
  <si>
    <t>en operation</t>
  </si>
  <si>
    <t>operasjon</t>
  </si>
  <si>
    <t>operation</t>
  </si>
  <si>
    <t>operašuuni</t>
  </si>
  <si>
    <t>&amp;s4_3</t>
  </si>
  <si>
    <t>vård</t>
  </si>
  <si>
    <t>behandling</t>
  </si>
  <si>
    <t>care</t>
  </si>
  <si>
    <t>hoito</t>
  </si>
  <si>
    <t>&amp;w1145</t>
  </si>
  <si>
    <t>en sjuksköterska</t>
  </si>
  <si>
    <t>hjelpepleier</t>
  </si>
  <si>
    <t>nurse</t>
  </si>
  <si>
    <t>apuhoittaaja, apuhoitaja</t>
  </si>
  <si>
    <t>&amp;w1148</t>
  </si>
  <si>
    <t>en sjukvårdare</t>
  </si>
  <si>
    <t>sykepleier</t>
  </si>
  <si>
    <t>sairhaanhoittaaja, sairhaanhoitaja</t>
  </si>
  <si>
    <t>&amp;w1651</t>
  </si>
  <si>
    <t>en patient</t>
  </si>
  <si>
    <t>pasient</t>
  </si>
  <si>
    <t>patient</t>
  </si>
  <si>
    <t>pasientti</t>
  </si>
  <si>
    <t>&amp;w1652</t>
  </si>
  <si>
    <t>en rondskål</t>
  </si>
  <si>
    <t>pussbekken</t>
  </si>
  <si>
    <t>kidney-dish</t>
  </si>
  <si>
    <t>sylkiastii, sylkiastia</t>
  </si>
  <si>
    <t>&amp;w182</t>
  </si>
  <si>
    <t>bedpan</t>
  </si>
  <si>
    <t>potto</t>
  </si>
  <si>
    <t>&amp;w247</t>
  </si>
  <si>
    <t>ett dropp</t>
  </si>
  <si>
    <t>drypp</t>
  </si>
  <si>
    <t>drip</t>
  </si>
  <si>
    <t>tippa</t>
  </si>
  <si>
    <t>&amp;w793</t>
  </si>
  <si>
    <t>en läkare</t>
  </si>
  <si>
    <t>lege</t>
  </si>
  <si>
    <t>doctor</t>
  </si>
  <si>
    <t>tohtori</t>
  </si>
  <si>
    <t>&amp;w885</t>
  </si>
  <si>
    <t>ett munskydd</t>
  </si>
  <si>
    <t>munnbind</t>
  </si>
  <si>
    <t>mask</t>
  </si>
  <si>
    <t>suumaski</t>
  </si>
  <si>
    <t>&amp;s4_4</t>
  </si>
  <si>
    <t>läkemedel</t>
  </si>
  <si>
    <t>medisin</t>
  </si>
  <si>
    <t>medicine</t>
  </si>
  <si>
    <t>metesiini</t>
  </si>
  <si>
    <t>&amp;w1060</t>
  </si>
  <si>
    <t>ett recept</t>
  </si>
  <si>
    <t>resept</t>
  </si>
  <si>
    <t>prescription</t>
  </si>
  <si>
    <t>resepti</t>
  </si>
  <si>
    <t>&amp;w1116</t>
  </si>
  <si>
    <t>en salva</t>
  </si>
  <si>
    <t>salve</t>
  </si>
  <si>
    <t>salve, ointment</t>
  </si>
  <si>
    <t>salva</t>
  </si>
  <si>
    <t>&amp;w1266</t>
  </si>
  <si>
    <t>en spruta</t>
  </si>
  <si>
    <t>sprøyte</t>
  </si>
  <si>
    <t>syringe</t>
  </si>
  <si>
    <t>spröittä</t>
  </si>
  <si>
    <t>&amp;w1375-a</t>
  </si>
  <si>
    <t>tabletter</t>
  </si>
  <si>
    <t>tablets</t>
  </si>
  <si>
    <t>tabletit</t>
  </si>
  <si>
    <t>&amp;w1516</t>
  </si>
  <si>
    <t>utvärtes</t>
  </si>
  <si>
    <t>utvortes</t>
  </si>
  <si>
    <t>external</t>
  </si>
  <si>
    <t>ulkopuolisesti</t>
  </si>
  <si>
    <t>&amp;w20</t>
  </si>
  <si>
    <t>ett apotek</t>
  </si>
  <si>
    <t>apotek</t>
  </si>
  <si>
    <t>pharmacy</t>
  </si>
  <si>
    <t>apoteekki</t>
  </si>
  <si>
    <t>&amp;w248</t>
  </si>
  <si>
    <t>en droppe</t>
  </si>
  <si>
    <t>dråpe</t>
  </si>
  <si>
    <t>drop</t>
  </si>
  <si>
    <t>&amp;w553</t>
  </si>
  <si>
    <t>injektion</t>
  </si>
  <si>
    <t>injeksjon</t>
  </si>
  <si>
    <t>injection</t>
  </si>
  <si>
    <t>injekšuuni</t>
  </si>
  <si>
    <t>&amp;w557</t>
  </si>
  <si>
    <t>invärtes</t>
  </si>
  <si>
    <t>innvortes</t>
  </si>
  <si>
    <t>internal</t>
  </si>
  <si>
    <t>sisäpuolisesti</t>
  </si>
  <si>
    <t>&amp;w842</t>
  </si>
  <si>
    <t>en medicin</t>
  </si>
  <si>
    <t>&amp;w998</t>
  </si>
  <si>
    <t>ett piller</t>
  </si>
  <si>
    <t>pille</t>
  </si>
  <si>
    <t>pill</t>
  </si>
  <si>
    <t>pilleri</t>
  </si>
  <si>
    <t>&amp;s4_5</t>
  </si>
  <si>
    <t>hjälpmedel</t>
  </si>
  <si>
    <t>hjelpemiddel</t>
  </si>
  <si>
    <t>aids</t>
  </si>
  <si>
    <t>apuneuvot</t>
  </si>
  <si>
    <t>&amp;w1011</t>
  </si>
  <si>
    <t>ett plåster</t>
  </si>
  <si>
    <t>plaster</t>
  </si>
  <si>
    <t>sticking plaster</t>
  </si>
  <si>
    <t>laastari</t>
  </si>
  <si>
    <t>&amp;w1085</t>
  </si>
  <si>
    <t>en rullstol</t>
  </si>
  <si>
    <t>rullestol</t>
  </si>
  <si>
    <t>wheelchair</t>
  </si>
  <si>
    <t>rullatooli</t>
  </si>
  <si>
    <t>&amp;w1405-a</t>
  </si>
  <si>
    <t>en termometer</t>
  </si>
  <si>
    <t>termometer</t>
  </si>
  <si>
    <t>thermometer</t>
  </si>
  <si>
    <t>termomeetteri</t>
  </si>
  <si>
    <t>&amp;w388</t>
  </si>
  <si>
    <t>en gasbinda</t>
  </si>
  <si>
    <t>gasbind</t>
  </si>
  <si>
    <t>gauze bandage</t>
  </si>
  <si>
    <t>gasbinti</t>
  </si>
  <si>
    <t>&amp;w399</t>
  </si>
  <si>
    <t>glasögon</t>
  </si>
  <si>
    <t>brille</t>
  </si>
  <si>
    <t>glasses, spectacles</t>
  </si>
  <si>
    <t>prillat</t>
  </si>
  <si>
    <t>&amp;w545</t>
  </si>
  <si>
    <t>en hörapparat</t>
  </si>
  <si>
    <t>høreapparat</t>
  </si>
  <si>
    <t>hearing aid</t>
  </si>
  <si>
    <t>kuuloapparaatti</t>
  </si>
  <si>
    <t>&amp;w62</t>
  </si>
  <si>
    <t>ett bandage</t>
  </si>
  <si>
    <t>bandasje</t>
  </si>
  <si>
    <t>bandage</t>
  </si>
  <si>
    <t>pantaaši</t>
  </si>
  <si>
    <t>&amp;w654</t>
  </si>
  <si>
    <t>en kompress</t>
  </si>
  <si>
    <t>kompress</t>
  </si>
  <si>
    <t>compress</t>
  </si>
  <si>
    <t>kompressi</t>
  </si>
  <si>
    <t>&amp;w689</t>
  </si>
  <si>
    <t>en krycka</t>
  </si>
  <si>
    <t>krykke</t>
  </si>
  <si>
    <t>crutch</t>
  </si>
  <si>
    <t>apuketara</t>
  </si>
  <si>
    <t>&amp;w722</t>
  </si>
  <si>
    <t>en käpp</t>
  </si>
  <si>
    <t>stav</t>
  </si>
  <si>
    <t>stick</t>
  </si>
  <si>
    <t>sauva</t>
  </si>
  <si>
    <t>&amp;w999</t>
  </si>
  <si>
    <t>en pincett</t>
  </si>
  <si>
    <t>pinsett</t>
  </si>
  <si>
    <t>tweezer(s)</t>
  </si>
  <si>
    <t>pinsetti</t>
  </si>
  <si>
    <t>&amp;c5</t>
  </si>
  <si>
    <t>Livsmedel</t>
  </si>
  <si>
    <t>Matvarer</t>
  </si>
  <si>
    <t>Provisions and food</t>
  </si>
  <si>
    <t>Ruokatavarat</t>
  </si>
  <si>
    <t>&amp;s5_1</t>
  </si>
  <si>
    <t>grönsaker</t>
  </si>
  <si>
    <t>grønnsaker</t>
  </si>
  <si>
    <t>vegetables</t>
  </si>
  <si>
    <t>vihriset</t>
  </si>
  <si>
    <t>&amp;w1025-a</t>
  </si>
  <si>
    <t>en potatis</t>
  </si>
  <si>
    <t>potet</t>
  </si>
  <si>
    <t>potato</t>
  </si>
  <si>
    <t>puteetti, putaatti, pottu</t>
  </si>
  <si>
    <t>&amp;w1041</t>
  </si>
  <si>
    <t>en purjolök</t>
  </si>
  <si>
    <t>purre</t>
  </si>
  <si>
    <t>leek</t>
  </si>
  <si>
    <t>pyrrelööki</t>
  </si>
  <si>
    <t>&amp;w1097</t>
  </si>
  <si>
    <t>en rädisa</t>
  </si>
  <si>
    <t>reddik</t>
  </si>
  <si>
    <t>radish</t>
  </si>
  <si>
    <t>reddikki</t>
  </si>
  <si>
    <t>&amp;w1105</t>
  </si>
  <si>
    <t>en rödbeta</t>
  </si>
  <si>
    <t>rødbete</t>
  </si>
  <si>
    <t>beetroot</t>
  </si>
  <si>
    <t>punajuuri</t>
  </si>
  <si>
    <t>&amp;w1114</t>
  </si>
  <si>
    <t>sallad(en)</t>
  </si>
  <si>
    <t>salat</t>
  </si>
  <si>
    <t>lettuce</t>
  </si>
  <si>
    <t>salaatti</t>
  </si>
  <si>
    <t>&amp;w1128</t>
  </si>
  <si>
    <t>selleri(n)</t>
  </si>
  <si>
    <t>selleri</t>
  </si>
  <si>
    <t>celery</t>
  </si>
  <si>
    <t>sellerii</t>
  </si>
  <si>
    <t>&amp;w1254</t>
  </si>
  <si>
    <t>en sparris</t>
  </si>
  <si>
    <t>asparges</t>
  </si>
  <si>
    <t>asparagus</t>
  </si>
  <si>
    <t>&amp;w1257</t>
  </si>
  <si>
    <t>spenat(en)</t>
  </si>
  <si>
    <t>spinat</t>
  </si>
  <si>
    <t>spinach</t>
  </si>
  <si>
    <t>spinaatti</t>
  </si>
  <si>
    <t>&amp;w1426</t>
  </si>
  <si>
    <t>en tomat</t>
  </si>
  <si>
    <t>tomat</t>
  </si>
  <si>
    <t>tomato</t>
  </si>
  <si>
    <t>tomaatti</t>
  </si>
  <si>
    <t>&amp;w1565-a</t>
  </si>
  <si>
    <t>vitkål(en)</t>
  </si>
  <si>
    <t>hodekål</t>
  </si>
  <si>
    <t>cabbage</t>
  </si>
  <si>
    <t>kooli</t>
  </si>
  <si>
    <t>&amp;w1567</t>
  </si>
  <si>
    <t>en vitlök</t>
  </si>
  <si>
    <t>hvitløk</t>
  </si>
  <si>
    <t>garlic</t>
  </si>
  <si>
    <t>valkkeelööki, valkealööki, valkialööki</t>
  </si>
  <si>
    <t>&amp;w224</t>
  </si>
  <si>
    <t>dill(en)</t>
  </si>
  <si>
    <t>dill</t>
  </si>
  <si>
    <t>dilli</t>
  </si>
  <si>
    <t>&amp;w435</t>
  </si>
  <si>
    <t>en gurka</t>
  </si>
  <si>
    <t>agurk</t>
  </si>
  <si>
    <t>cucumber</t>
  </si>
  <si>
    <t>agurkki</t>
  </si>
  <si>
    <t>&amp;w805</t>
  </si>
  <si>
    <t>en lök</t>
  </si>
  <si>
    <t>løk</t>
  </si>
  <si>
    <t>onion</t>
  </si>
  <si>
    <t>lööki</t>
  </si>
  <si>
    <t>&amp;w873</t>
  </si>
  <si>
    <t>en morot</t>
  </si>
  <si>
    <t>gulrot</t>
  </si>
  <si>
    <t>carrot</t>
  </si>
  <si>
    <t>kylrötteri</t>
  </si>
  <si>
    <t>&amp;w979</t>
  </si>
  <si>
    <t>en paprika</t>
  </si>
  <si>
    <t>paprika</t>
  </si>
  <si>
    <t>(sweet) pepper</t>
  </si>
  <si>
    <t>&amp;w993</t>
  </si>
  <si>
    <t>persilja(n)</t>
  </si>
  <si>
    <t>persille</t>
  </si>
  <si>
    <t>parsley</t>
  </si>
  <si>
    <t>persilli</t>
  </si>
  <si>
    <t>&amp;s5_2</t>
  </si>
  <si>
    <t>frukt och dryck</t>
  </si>
  <si>
    <t>frukt og drikke</t>
  </si>
  <si>
    <t>fruit and drink</t>
  </si>
  <si>
    <t>fruktit ja juomat</t>
  </si>
  <si>
    <t>&amp;w1049</t>
  </si>
  <si>
    <t>ett päron</t>
  </si>
  <si>
    <t>pære</t>
  </si>
  <si>
    <t>pear</t>
  </si>
  <si>
    <t>päärä</t>
  </si>
  <si>
    <t>&amp;w1113</t>
  </si>
  <si>
    <t>saft(en)</t>
  </si>
  <si>
    <t>saft</t>
  </si>
  <si>
    <t>juice</t>
  </si>
  <si>
    <t>safti, mehu</t>
  </si>
  <si>
    <t>&amp;w1349</t>
  </si>
  <si>
    <t>sylt(en)</t>
  </si>
  <si>
    <t>syltetøy</t>
  </si>
  <si>
    <t>jam</t>
  </si>
  <si>
    <t>marmelaati</t>
  </si>
  <si>
    <t>&amp;w1393-a</t>
  </si>
  <si>
    <t>te(et)</t>
  </si>
  <si>
    <t>te</t>
  </si>
  <si>
    <t>tea</t>
  </si>
  <si>
    <t>tee</t>
  </si>
  <si>
    <t>&amp;w1619</t>
  </si>
  <si>
    <t>ett äpple</t>
  </si>
  <si>
    <t>eple</t>
  </si>
  <si>
    <t>apple</t>
  </si>
  <si>
    <t>äpyli</t>
  </si>
  <si>
    <t>&amp;w1627</t>
  </si>
  <si>
    <t>öl(en)</t>
  </si>
  <si>
    <t>øl</t>
  </si>
  <si>
    <t>beer</t>
  </si>
  <si>
    <t>olu, ööli</t>
  </si>
  <si>
    <t>&amp;w1653</t>
  </si>
  <si>
    <t>en sallad</t>
  </si>
  <si>
    <t>&amp;w19</t>
  </si>
  <si>
    <t>en apelsin</t>
  </si>
  <si>
    <t>appelsin</t>
  </si>
  <si>
    <t>orange</t>
  </si>
  <si>
    <t>appelsiini</t>
  </si>
  <si>
    <t>&amp;w197-b</t>
  </si>
  <si>
    <t>choklad(en)</t>
  </si>
  <si>
    <t>kakao</t>
  </si>
  <si>
    <t>cocoa</t>
  </si>
  <si>
    <t>kaakao</t>
  </si>
  <si>
    <t>&amp;w199</t>
  </si>
  <si>
    <t>en citron</t>
  </si>
  <si>
    <t>sitron</t>
  </si>
  <si>
    <t>lemon</t>
  </si>
  <si>
    <t>sitruuna</t>
  </si>
  <si>
    <t>&amp;w408</t>
  </si>
  <si>
    <t>en grapefrukt</t>
  </si>
  <si>
    <t>grapefrukt</t>
  </si>
  <si>
    <t>grapefruit</t>
  </si>
  <si>
    <t>greippi</t>
  </si>
  <si>
    <t>&amp;w567</t>
  </si>
  <si>
    <t>en jordgubbe</t>
  </si>
  <si>
    <t>jordbær</t>
  </si>
  <si>
    <t>strawberry</t>
  </si>
  <si>
    <t>mansikka</t>
  </si>
  <si>
    <t>&amp;w574-a</t>
  </si>
  <si>
    <t>kaffe(t)</t>
  </si>
  <si>
    <t>kaffe</t>
  </si>
  <si>
    <t>coffee</t>
  </si>
  <si>
    <t>kaffi</t>
  </si>
  <si>
    <t>&amp;w60</t>
  </si>
  <si>
    <t>en banan</t>
  </si>
  <si>
    <t>banan</t>
  </si>
  <si>
    <t>banana</t>
  </si>
  <si>
    <t>banaani</t>
  </si>
  <si>
    <t>&amp;w803</t>
  </si>
  <si>
    <t>en läsk</t>
  </si>
  <si>
    <t>brus</t>
  </si>
  <si>
    <t>soft drink, soda</t>
  </si>
  <si>
    <t>pryysi</t>
  </si>
  <si>
    <t>&amp;w829</t>
  </si>
  <si>
    <t>en marmelad</t>
  </si>
  <si>
    <t>marmelade</t>
  </si>
  <si>
    <t>marmalade</t>
  </si>
  <si>
    <t xml:space="preserve">marmelaati </t>
  </si>
  <si>
    <t>&amp;s5_3</t>
  </si>
  <si>
    <t>kött och fisk</t>
  </si>
  <si>
    <t>kjøtt og fisk</t>
  </si>
  <si>
    <t>meat and fish</t>
  </si>
  <si>
    <t>liha ja kala</t>
  </si>
  <si>
    <t>&amp;w1099-a</t>
  </si>
  <si>
    <t>en räka</t>
  </si>
  <si>
    <t>reke</t>
  </si>
  <si>
    <t>shrimp</t>
  </si>
  <si>
    <t>rääkki</t>
  </si>
  <si>
    <t>&amp;w1141-a</t>
  </si>
  <si>
    <t>sill(en)</t>
  </si>
  <si>
    <t>sild</t>
  </si>
  <si>
    <t>herring</t>
  </si>
  <si>
    <t>silli</t>
  </si>
  <si>
    <t>&amp;w1167</t>
  </si>
  <si>
    <t>en skinka</t>
  </si>
  <si>
    <t>skinke</t>
  </si>
  <si>
    <t>ham</t>
  </si>
  <si>
    <t>kinkku</t>
  </si>
  <si>
    <t>&amp;w1654</t>
  </si>
  <si>
    <t>ett ostron</t>
  </si>
  <si>
    <t>østers</t>
  </si>
  <si>
    <t>oyster</t>
  </si>
  <si>
    <t>österi</t>
  </si>
  <si>
    <t>östersi?</t>
  </si>
  <si>
    <t>&amp;w282</t>
  </si>
  <si>
    <t>en falukorv</t>
  </si>
  <si>
    <t>falukorv</t>
  </si>
  <si>
    <t>Falun sausage</t>
  </si>
  <si>
    <t>faalumakkara</t>
  </si>
  <si>
    <t>&amp;w310</t>
  </si>
  <si>
    <t>en fisk</t>
  </si>
  <si>
    <t>fisk</t>
  </si>
  <si>
    <t>fish</t>
  </si>
  <si>
    <t>kala</t>
  </si>
  <si>
    <t>&amp;w335</t>
  </si>
  <si>
    <t>fläsk(et)</t>
  </si>
  <si>
    <t>bacon</t>
  </si>
  <si>
    <t>pork</t>
  </si>
  <si>
    <t>fläski</t>
  </si>
  <si>
    <t>&amp;w505-a</t>
  </si>
  <si>
    <t>en hummer</t>
  </si>
  <si>
    <t>hummer</t>
  </si>
  <si>
    <t>lobster</t>
  </si>
  <si>
    <t>hummeri</t>
  </si>
  <si>
    <t>&amp;w893-a</t>
  </si>
  <si>
    <t>en mussla</t>
  </si>
  <si>
    <t>musling</t>
  </si>
  <si>
    <t>clam</t>
  </si>
  <si>
    <t>kuiski</t>
  </si>
  <si>
    <t>&amp;w89-a</t>
  </si>
  <si>
    <t>en biff</t>
  </si>
  <si>
    <t>biff</t>
  </si>
  <si>
    <t>beef</t>
  </si>
  <si>
    <t>piffi</t>
  </si>
  <si>
    <t>&amp;s5_4</t>
  </si>
  <si>
    <t>bröd och glass</t>
  </si>
  <si>
    <t>brød og iskrem</t>
  </si>
  <si>
    <t>bread and ice cream</t>
  </si>
  <si>
    <t>leipä ja jääkreemi</t>
  </si>
  <si>
    <t>&amp;w1655</t>
  </si>
  <si>
    <t>en glass(pinne)</t>
  </si>
  <si>
    <t>is(pinne)</t>
  </si>
  <si>
    <t>ice lolly</t>
  </si>
  <si>
    <t>jääkreemi (tikku)</t>
  </si>
  <si>
    <t>&amp;w1656</t>
  </si>
  <si>
    <t>en glass(strut)</t>
  </si>
  <si>
    <t>kuleis</t>
  </si>
  <si>
    <t>ice-cream cone</t>
  </si>
  <si>
    <t>jääkreemi (pallo)</t>
  </si>
  <si>
    <t>&amp;w1657</t>
  </si>
  <si>
    <t>(ett) glass(paket)</t>
  </si>
  <si>
    <t>is(boks)</t>
  </si>
  <si>
    <t>ice-cream</t>
  </si>
  <si>
    <t>jääkreemi (purkki)</t>
  </si>
  <si>
    <t>&amp;w1658</t>
  </si>
  <si>
    <t>ett kex</t>
  </si>
  <si>
    <t>kjeks</t>
  </si>
  <si>
    <t>biscuit</t>
  </si>
  <si>
    <t>keksu</t>
  </si>
  <si>
    <t>&amp;w165-a</t>
  </si>
  <si>
    <t>en bulle</t>
  </si>
  <si>
    <t>bolle</t>
  </si>
  <si>
    <t>bun</t>
  </si>
  <si>
    <t>pulla</t>
  </si>
  <si>
    <t>&amp;w197-a</t>
  </si>
  <si>
    <t>sjokolade</t>
  </si>
  <si>
    <t>chocolate</t>
  </si>
  <si>
    <t>šukulaati, sokkerilaatta</t>
  </si>
  <si>
    <t>&amp;w644</t>
  </si>
  <si>
    <t>knäckebröd(et)</t>
  </si>
  <si>
    <t>knekkebrød</t>
  </si>
  <si>
    <t>crispbread</t>
  </si>
  <si>
    <t>näkkileipä</t>
  </si>
  <si>
    <t>&amp;w754</t>
  </si>
  <si>
    <t>en limpa</t>
  </si>
  <si>
    <t>brød</t>
  </si>
  <si>
    <t>loaf</t>
  </si>
  <si>
    <t>leipä</t>
  </si>
  <si>
    <t>&amp;w788</t>
  </si>
  <si>
    <t>en långfranska</t>
  </si>
  <si>
    <t>pariserloff</t>
  </si>
  <si>
    <t>French loaf</t>
  </si>
  <si>
    <t>pariisilaisleipä</t>
  </si>
  <si>
    <t>tahi franskanleipä ?</t>
  </si>
  <si>
    <t>&amp;s5_5</t>
  </si>
  <si>
    <t>mejeri</t>
  </si>
  <si>
    <t>meieriprodukter</t>
  </si>
  <si>
    <t>dairy products</t>
  </si>
  <si>
    <t>meijeriproduktit</t>
  </si>
  <si>
    <t>&amp;w1129</t>
  </si>
  <si>
    <t>senap(en)</t>
  </si>
  <si>
    <t>sennep</t>
  </si>
  <si>
    <t>mustard</t>
  </si>
  <si>
    <t>senneppi</t>
  </si>
  <si>
    <t>&amp;w1222</t>
  </si>
  <si>
    <t>smör(et)</t>
  </si>
  <si>
    <t>smør</t>
  </si>
  <si>
    <t>butter</t>
  </si>
  <si>
    <t>voi</t>
  </si>
  <si>
    <t>&amp;w1554</t>
  </si>
  <si>
    <t>vinäger(n)</t>
  </si>
  <si>
    <t>(vin)eddik</t>
  </si>
  <si>
    <t>vinegar</t>
  </si>
  <si>
    <t>viinieddikki</t>
  </si>
  <si>
    <t>&amp;w1614-a</t>
  </si>
  <si>
    <t>ett ägg</t>
  </si>
  <si>
    <t>egg</t>
  </si>
  <si>
    <t>muna</t>
  </si>
  <si>
    <t>&amp;w1659</t>
  </si>
  <si>
    <t>filmjölk(en)</t>
  </si>
  <si>
    <t>kulturmelk</t>
  </si>
  <si>
    <t>sour(ed) milk</t>
  </si>
  <si>
    <t>piimä</t>
  </si>
  <si>
    <t>&amp;w424</t>
  </si>
  <si>
    <t>grädde(n)</t>
  </si>
  <si>
    <t>fløte</t>
  </si>
  <si>
    <t>cream</t>
  </si>
  <si>
    <t>päälismaito</t>
  </si>
  <si>
    <t>&amp;w573</t>
  </si>
  <si>
    <t>jäst(en)</t>
  </si>
  <si>
    <t>gjær</t>
  </si>
  <si>
    <t>yeast</t>
  </si>
  <si>
    <t>hiiva</t>
  </si>
  <si>
    <t>&amp;w614</t>
  </si>
  <si>
    <t>ketchup(en)</t>
  </si>
  <si>
    <t>ketsjup</t>
  </si>
  <si>
    <t>ketchup</t>
  </si>
  <si>
    <t>ketchuppi</t>
  </si>
  <si>
    <t>ketšuppi?</t>
  </si>
  <si>
    <t>&amp;w827</t>
  </si>
  <si>
    <t>margarin(et)</t>
  </si>
  <si>
    <t>margarin</t>
  </si>
  <si>
    <t>margarine</t>
  </si>
  <si>
    <t>margariini</t>
  </si>
  <si>
    <t>&amp;w862</t>
  </si>
  <si>
    <t>mjölk(en)</t>
  </si>
  <si>
    <t>melk</t>
  </si>
  <si>
    <t>milk</t>
  </si>
  <si>
    <t>maito</t>
  </si>
  <si>
    <t>&amp;w950</t>
  </si>
  <si>
    <t>olja(n)</t>
  </si>
  <si>
    <t>olje</t>
  </si>
  <si>
    <t>oil</t>
  </si>
  <si>
    <t>öljy</t>
  </si>
  <si>
    <t>&amp;w965</t>
  </si>
  <si>
    <t>ost(en)</t>
  </si>
  <si>
    <t>ost</t>
  </si>
  <si>
    <t>cheese</t>
  </si>
  <si>
    <t>juusto</t>
  </si>
  <si>
    <t>&amp;s5_6</t>
  </si>
  <si>
    <t>livsmedel</t>
  </si>
  <si>
    <t>tørrvarer</t>
  </si>
  <si>
    <t>provisions</t>
  </si>
  <si>
    <t>kuivatavarat</t>
  </si>
  <si>
    <t>&amp;w1077</t>
  </si>
  <si>
    <t>ris(et)</t>
  </si>
  <si>
    <t>ris</t>
  </si>
  <si>
    <t>rice</t>
  </si>
  <si>
    <t>riisi</t>
  </si>
  <si>
    <t>&amp;w1115</t>
  </si>
  <si>
    <t>salt(et)</t>
  </si>
  <si>
    <t>salt</t>
  </si>
  <si>
    <t>suola</t>
  </si>
  <si>
    <t>&amp;w1250</t>
  </si>
  <si>
    <t>spagetti(n)</t>
  </si>
  <si>
    <t>spagetti</t>
  </si>
  <si>
    <t>spaghetti</t>
  </si>
  <si>
    <t>&amp;w1307</t>
  </si>
  <si>
    <t>strösocker</t>
  </si>
  <si>
    <t>strøsukker</t>
  </si>
  <si>
    <t>sugar</t>
  </si>
  <si>
    <t>fariini</t>
  </si>
  <si>
    <t>&amp;w322</t>
  </si>
  <si>
    <t>flingor</t>
  </si>
  <si>
    <t>cornflakes</t>
  </si>
  <si>
    <t>corn flakes</t>
  </si>
  <si>
    <t>&amp;w485</t>
  </si>
  <si>
    <t>havregryn</t>
  </si>
  <si>
    <t>porridge oats</t>
  </si>
  <si>
    <t>kaurakryyni</t>
  </si>
  <si>
    <t>&amp;w690</t>
  </si>
  <si>
    <t>krydda</t>
  </si>
  <si>
    <t>krydder</t>
  </si>
  <si>
    <t>spice</t>
  </si>
  <si>
    <t>höystet, höyste, höystö</t>
  </si>
  <si>
    <t>&amp;w817</t>
  </si>
  <si>
    <t>makaroner</t>
  </si>
  <si>
    <t>makaroni</t>
  </si>
  <si>
    <t>macaroni</t>
  </si>
  <si>
    <t>makarooni</t>
  </si>
  <si>
    <t>&amp;w861</t>
  </si>
  <si>
    <t>mjöl(et)</t>
  </si>
  <si>
    <t>mel</t>
  </si>
  <si>
    <t>flour</t>
  </si>
  <si>
    <t>jauho</t>
  </si>
  <si>
    <t>&amp;w96</t>
  </si>
  <si>
    <t>bitsocker</t>
  </si>
  <si>
    <t>sukkerbiter</t>
  </si>
  <si>
    <t>sugar lumps</t>
  </si>
  <si>
    <t>sokkeripalat</t>
  </si>
  <si>
    <t>&amp;w989</t>
  </si>
  <si>
    <t>peppar(n)</t>
  </si>
  <si>
    <t>pepper</t>
  </si>
  <si>
    <t>pippuri</t>
  </si>
  <si>
    <t>&amp;c6</t>
  </si>
  <si>
    <t>Husgeråd och förpackningar</t>
  </si>
  <si>
    <t>Kjøkkenutstyr</t>
  </si>
  <si>
    <t>Household utensils and packaging</t>
  </si>
  <si>
    <t>Köökitavarat</t>
  </si>
  <si>
    <t>&amp;s6_1</t>
  </si>
  <si>
    <t>husgeråd 1</t>
  </si>
  <si>
    <t>kjøkkenutstyr 1</t>
  </si>
  <si>
    <t>utensils 1</t>
  </si>
  <si>
    <t>köökitavarat 1</t>
  </si>
  <si>
    <t>&amp;w1202</t>
  </si>
  <si>
    <t>en skärbräda</t>
  </si>
  <si>
    <t>skjærebrett</t>
  </si>
  <si>
    <t>cutting board</t>
  </si>
  <si>
    <t>leikkoprättä</t>
  </si>
  <si>
    <t>&amp;w1406</t>
  </si>
  <si>
    <t>en termos</t>
  </si>
  <si>
    <t>termos</t>
  </si>
  <si>
    <t>thermos</t>
  </si>
  <si>
    <t>&amp;w142-a</t>
  </si>
  <si>
    <t>en bricka</t>
  </si>
  <si>
    <t>(serverings)brett</t>
  </si>
  <si>
    <t>tray</t>
  </si>
  <si>
    <t>serveerausprättä</t>
  </si>
  <si>
    <t>&amp;w1574</t>
  </si>
  <si>
    <t>en våg</t>
  </si>
  <si>
    <t>vekt</t>
  </si>
  <si>
    <t>scales</t>
  </si>
  <si>
    <t>puntari</t>
  </si>
  <si>
    <t>&amp;w159</t>
  </si>
  <si>
    <t>en brödrost</t>
  </si>
  <si>
    <t>brødrister</t>
  </si>
  <si>
    <t>toaster</t>
  </si>
  <si>
    <t>leipäristeri</t>
  </si>
  <si>
    <t>&amp;w167</t>
  </si>
  <si>
    <t>en bunke</t>
  </si>
  <si>
    <t>bowl</t>
  </si>
  <si>
    <t>pollo</t>
  </si>
  <si>
    <t>&amp;w376</t>
  </si>
  <si>
    <t>en förskärare</t>
  </si>
  <si>
    <t>forskjærskniv</t>
  </si>
  <si>
    <t>carver</t>
  </si>
  <si>
    <t>lihaveitti</t>
  </si>
  <si>
    <t>&amp;w512</t>
  </si>
  <si>
    <t>en hushållsmaskin</t>
  </si>
  <si>
    <t>kjøkkenmaskin</t>
  </si>
  <si>
    <t>domestic appliance</t>
  </si>
  <si>
    <t>köökimašiini</t>
  </si>
  <si>
    <t>&amp;w513</t>
  </si>
  <si>
    <t>hushållspapper(et)</t>
  </si>
  <si>
    <t>kjøkkenpapir</t>
  </si>
  <si>
    <t>kitchen roll, kitchen paper</t>
  </si>
  <si>
    <t>köökipaperi</t>
  </si>
  <si>
    <t>&amp;w641-a</t>
  </si>
  <si>
    <t>en kniv</t>
  </si>
  <si>
    <t>kniv</t>
  </si>
  <si>
    <t>knife</t>
  </si>
  <si>
    <t>veitti</t>
  </si>
  <si>
    <t>&amp;w882</t>
  </si>
  <si>
    <t>en mugg</t>
  </si>
  <si>
    <t>krus</t>
  </si>
  <si>
    <t>mug</t>
  </si>
  <si>
    <t>kruusikuppi</t>
  </si>
  <si>
    <t>&amp;s6_2</t>
  </si>
  <si>
    <t>husgeråd 2</t>
  </si>
  <si>
    <t>kjøkkenutstyr 2</t>
  </si>
  <si>
    <t>utensils 2</t>
  </si>
  <si>
    <t>köökitavarat 2</t>
  </si>
  <si>
    <t>&amp;w1140</t>
  </si>
  <si>
    <t>en sil</t>
  </si>
  <si>
    <t>sil</t>
  </si>
  <si>
    <t>strainer, colander</t>
  </si>
  <si>
    <t>siivilä</t>
  </si>
  <si>
    <t>&amp;w1177</t>
  </si>
  <si>
    <t>en skopa</t>
  </si>
  <si>
    <t>øse</t>
  </si>
  <si>
    <t>scoop</t>
  </si>
  <si>
    <t>kauha</t>
  </si>
  <si>
    <t>&amp;w1198</t>
  </si>
  <si>
    <t>en skål</t>
  </si>
  <si>
    <t>skål</t>
  </si>
  <si>
    <t>malja</t>
  </si>
  <si>
    <t>&amp;w1415</t>
  </si>
  <si>
    <t>en tillbringare</t>
  </si>
  <si>
    <t>mugge</t>
  </si>
  <si>
    <t>jug</t>
  </si>
  <si>
    <t>muki</t>
  </si>
  <si>
    <t>&amp;w1444</t>
  </si>
  <si>
    <t>en tratt</t>
  </si>
  <si>
    <t>trakt</t>
  </si>
  <si>
    <t>funnel</t>
  </si>
  <si>
    <t>tratti</t>
  </si>
  <si>
    <t>&amp;w1563</t>
  </si>
  <si>
    <t>en visp</t>
  </si>
  <si>
    <t>visp</t>
  </si>
  <si>
    <t>whisk, beater</t>
  </si>
  <si>
    <t>vispilä</t>
  </si>
  <si>
    <t>&amp;w611</t>
  </si>
  <si>
    <t>en kavel</t>
  </si>
  <si>
    <t>kjevle</t>
  </si>
  <si>
    <t>rolling pin</t>
  </si>
  <si>
    <t>käveli</t>
  </si>
  <si>
    <t>&amp;w657</t>
  </si>
  <si>
    <t>en konservöppnare</t>
  </si>
  <si>
    <t>boksåpner</t>
  </si>
  <si>
    <t>tin-opener</t>
  </si>
  <si>
    <t>purkinaukaisiija, purkinaukasija</t>
  </si>
  <si>
    <t>&amp;w666</t>
  </si>
  <si>
    <t>en korkskruv</t>
  </si>
  <si>
    <t>korketrekker</t>
  </si>
  <si>
    <t>corkscrew</t>
  </si>
  <si>
    <t>korkinaukaisiija, korkinaukasija</t>
  </si>
  <si>
    <t>&amp;w875</t>
  </si>
  <si>
    <t>en mortel</t>
  </si>
  <si>
    <t>morter</t>
  </si>
  <si>
    <t>mortar</t>
  </si>
  <si>
    <t>mortteri</t>
  </si>
  <si>
    <t>&amp;s6_3</t>
  </si>
  <si>
    <t>förpackning</t>
  </si>
  <si>
    <t>emballasje</t>
  </si>
  <si>
    <t>packaging</t>
  </si>
  <si>
    <t>pakat</t>
  </si>
  <si>
    <t>&amp;w1045</t>
  </si>
  <si>
    <t>en påse</t>
  </si>
  <si>
    <t>pose</t>
  </si>
  <si>
    <t>bag</t>
  </si>
  <si>
    <t>puusi</t>
  </si>
  <si>
    <t>&amp;w1461</t>
  </si>
  <si>
    <t>en tub</t>
  </si>
  <si>
    <t>tube</t>
  </si>
  <si>
    <t>tuubi</t>
  </si>
  <si>
    <t>&amp;w1660</t>
  </si>
  <si>
    <t>en plastkasse</t>
  </si>
  <si>
    <t>plastpose</t>
  </si>
  <si>
    <t>plastic bag</t>
  </si>
  <si>
    <t>plastikkipuusi</t>
  </si>
  <si>
    <t>&amp;w168</t>
  </si>
  <si>
    <t>en burk</t>
  </si>
  <si>
    <t>konserve</t>
  </si>
  <si>
    <t>preserved foods</t>
  </si>
  <si>
    <t>purkki</t>
  </si>
  <si>
    <t>&amp;w255-a</t>
  </si>
  <si>
    <t>en dunk</t>
  </si>
  <si>
    <t>kanne</t>
  </si>
  <si>
    <t>can</t>
  </si>
  <si>
    <t>kannu</t>
  </si>
  <si>
    <t>&amp;w320</t>
  </si>
  <si>
    <t>en flaska</t>
  </si>
  <si>
    <t>flaske</t>
  </si>
  <si>
    <t>bottle</t>
  </si>
  <si>
    <t>puteli</t>
  </si>
  <si>
    <t>&amp;w45</t>
  </si>
  <si>
    <t>en back</t>
  </si>
  <si>
    <t>kasse</t>
  </si>
  <si>
    <t>crate</t>
  </si>
  <si>
    <t>kassa</t>
  </si>
  <si>
    <t>&amp;w594</t>
  </si>
  <si>
    <t>en kapsyl</t>
  </si>
  <si>
    <t>kapsel</t>
  </si>
  <si>
    <t>[bottle] cap</t>
  </si>
  <si>
    <t>kapseli</t>
  </si>
  <si>
    <t>&amp;w603</t>
  </si>
  <si>
    <t>en kasse</t>
  </si>
  <si>
    <t>bærepose</t>
  </si>
  <si>
    <t>kauppapuusi</t>
  </si>
  <si>
    <t>&amp;w656</t>
  </si>
  <si>
    <t>en konserv</t>
  </si>
  <si>
    <t>hermetikk(boks)</t>
  </si>
  <si>
    <t>food can</t>
  </si>
  <si>
    <t>hermetikki(purkki)</t>
  </si>
  <si>
    <t>&amp;w665</t>
  </si>
  <si>
    <t>en kork</t>
  </si>
  <si>
    <t>kork</t>
  </si>
  <si>
    <t>cork</t>
  </si>
  <si>
    <t>korkki</t>
  </si>
  <si>
    <t>&amp;s6_4</t>
  </si>
  <si>
    <t>en servis</t>
  </si>
  <si>
    <t>servise</t>
  </si>
  <si>
    <t>service</t>
  </si>
  <si>
    <t>serviisi</t>
  </si>
  <si>
    <t>&amp;w1661-a</t>
  </si>
  <si>
    <t>middagstallrik</t>
  </si>
  <si>
    <t>middagstallerken</t>
  </si>
  <si>
    <t>dinner plate</t>
  </si>
  <si>
    <t>fati</t>
  </si>
  <si>
    <t>&amp;w1662-a</t>
  </si>
  <si>
    <t>tallrik</t>
  </si>
  <si>
    <t>tallerken</t>
  </si>
  <si>
    <t>plate</t>
  </si>
  <si>
    <t>&amp;w295</t>
  </si>
  <si>
    <t>ett fat</t>
  </si>
  <si>
    <t>serveringsfat</t>
  </si>
  <si>
    <t>serving dish</t>
  </si>
  <si>
    <t>serveerausfati</t>
  </si>
  <si>
    <t>&amp;w34</t>
  </si>
  <si>
    <t>en assiett</t>
  </si>
  <si>
    <t>asjett</t>
  </si>
  <si>
    <t>side plate</t>
  </si>
  <si>
    <t>asetti</t>
  </si>
  <si>
    <t>&amp;w597</t>
  </si>
  <si>
    <t>en karott</t>
  </si>
  <si>
    <t>dypt serveringsfat</t>
  </si>
  <si>
    <t>deep serving dish</t>
  </si>
  <si>
    <t>syvä serveerausfati</t>
  </si>
  <si>
    <t>&amp;c7</t>
  </si>
  <si>
    <t>Matlagning och måltider</t>
  </si>
  <si>
    <t>Matlaging og måltider</t>
  </si>
  <si>
    <t>Cooking and meals</t>
  </si>
  <si>
    <t>Kokkaaminen ja syömiset</t>
  </si>
  <si>
    <t>&amp;s7_1</t>
  </si>
  <si>
    <t>måltider</t>
  </si>
  <si>
    <t>meals</t>
  </si>
  <si>
    <t>syömiset</t>
  </si>
  <si>
    <t>&amp;w1131</t>
  </si>
  <si>
    <t>en servett</t>
  </si>
  <si>
    <t>serviett</t>
  </si>
  <si>
    <t>napkin</t>
  </si>
  <si>
    <t>servietti</t>
  </si>
  <si>
    <t>&amp;w1161</t>
  </si>
  <si>
    <t>en sked</t>
  </si>
  <si>
    <t>skje</t>
  </si>
  <si>
    <t>spoon</t>
  </si>
  <si>
    <t>lusikka</t>
  </si>
  <si>
    <t>&amp;w1223</t>
  </si>
  <si>
    <t>en smörgås</t>
  </si>
  <si>
    <t>brødskive</t>
  </si>
  <si>
    <t>open sandwich</t>
  </si>
  <si>
    <t>leipäkiivu</t>
  </si>
  <si>
    <t>&amp;w1331</t>
  </si>
  <si>
    <t>en supé</t>
  </si>
  <si>
    <t>kveldsmat</t>
  </si>
  <si>
    <t>supper</t>
  </si>
  <si>
    <t>iltaruoka</t>
  </si>
  <si>
    <t>&amp;w1375-b</t>
  </si>
  <si>
    <t>en tablett</t>
  </si>
  <si>
    <t>kuvertbrikke</t>
  </si>
  <si>
    <t>table mat</t>
  </si>
  <si>
    <t>astiinalus, astianalus</t>
  </si>
  <si>
    <t>&amp;w1379</t>
  </si>
  <si>
    <t>en tallrik</t>
  </si>
  <si>
    <t>fati, talerkki</t>
  </si>
  <si>
    <t>&amp;w1544</t>
  </si>
  <si>
    <t>vin(et)</t>
  </si>
  <si>
    <t>vin</t>
  </si>
  <si>
    <t>wine</t>
  </si>
  <si>
    <t>viini</t>
  </si>
  <si>
    <t>&amp;w252-a</t>
  </si>
  <si>
    <t>en duk</t>
  </si>
  <si>
    <t>duk</t>
  </si>
  <si>
    <t>table cloth</t>
  </si>
  <si>
    <t>tuuki</t>
  </si>
  <si>
    <t>&amp;w353</t>
  </si>
  <si>
    <t>en frukost</t>
  </si>
  <si>
    <t>frokost</t>
  </si>
  <si>
    <t>breakfast</t>
  </si>
  <si>
    <t>aamuruoka</t>
  </si>
  <si>
    <t>&amp;w380-a</t>
  </si>
  <si>
    <t>en gaffel</t>
  </si>
  <si>
    <t>gaffel</t>
  </si>
  <si>
    <t>fork</t>
  </si>
  <si>
    <t>kaffeli</t>
  </si>
  <si>
    <t>&amp;w397</t>
  </si>
  <si>
    <t>ett glas</t>
  </si>
  <si>
    <t>glass</t>
  </si>
  <si>
    <t>klasi</t>
  </si>
  <si>
    <t>&amp;w454</t>
  </si>
  <si>
    <t>en haklapp</t>
  </si>
  <si>
    <t>smekke</t>
  </si>
  <si>
    <t>bib</t>
  </si>
  <si>
    <t>leukalappu</t>
  </si>
  <si>
    <t>&amp;w574-b</t>
  </si>
  <si>
    <t>&amp;w641-b</t>
  </si>
  <si>
    <t>&amp;w775</t>
  </si>
  <si>
    <t>en lunch</t>
  </si>
  <si>
    <t>formiddagsmat</t>
  </si>
  <si>
    <t>lunch</t>
  </si>
  <si>
    <t>aamupäiväruoka</t>
  </si>
  <si>
    <t>&amp;w844</t>
  </si>
  <si>
    <t>ett mellanmål</t>
  </si>
  <si>
    <t>mellommåltid</t>
  </si>
  <si>
    <t>snack</t>
  </si>
  <si>
    <t>väliruoka</t>
  </si>
  <si>
    <t>&amp;w85</t>
  </si>
  <si>
    <t>ett bestick</t>
  </si>
  <si>
    <t>bestikk</t>
  </si>
  <si>
    <t>cutlery</t>
  </si>
  <si>
    <t>bestikki</t>
  </si>
  <si>
    <t>&amp;w850</t>
  </si>
  <si>
    <t>en middag</t>
  </si>
  <si>
    <t>middag</t>
  </si>
  <si>
    <t>dinner</t>
  </si>
  <si>
    <t>keskipäivä</t>
  </si>
  <si>
    <t>&amp;s7_2</t>
  </si>
  <si>
    <t>matlagning</t>
  </si>
  <si>
    <t>matlaging</t>
  </si>
  <si>
    <t>cooking</t>
  </si>
  <si>
    <t>kokkaaminen</t>
  </si>
  <si>
    <t>&amp;w1243</t>
  </si>
  <si>
    <t>en soppa</t>
  </si>
  <si>
    <t>suppe</t>
  </si>
  <si>
    <t>soup</t>
  </si>
  <si>
    <t>velli</t>
  </si>
  <si>
    <t>&amp;w1258-a</t>
  </si>
  <si>
    <t>ett spett</t>
  </si>
  <si>
    <t>(grill)spyd</t>
  </si>
  <si>
    <t>skewer</t>
  </si>
  <si>
    <t>(grilli)varras</t>
  </si>
  <si>
    <t>&amp;w1283</t>
  </si>
  <si>
    <t>steka</t>
  </si>
  <si>
    <t>steke</t>
  </si>
  <si>
    <t>fry</t>
  </si>
  <si>
    <t>paistaat, paistaa</t>
  </si>
  <si>
    <t>&amp;w1393-b</t>
  </si>
  <si>
    <t>&amp;w1405-b</t>
  </si>
  <si>
    <t>&amp;w1490</t>
  </si>
  <si>
    <t>en tårta</t>
  </si>
  <si>
    <t>bløtkake</t>
  </si>
  <si>
    <t>cake</t>
  </si>
  <si>
    <t>täytetty kakko</t>
  </si>
  <si>
    <t>&amp;w1503</t>
  </si>
  <si>
    <t>ett underlägg</t>
  </si>
  <si>
    <t>underlag</t>
  </si>
  <si>
    <t>mat</t>
  </si>
  <si>
    <t>kattilamatto</t>
  </si>
  <si>
    <t>&amp;w165-b</t>
  </si>
  <si>
    <t>polli</t>
  </si>
  <si>
    <t>&amp;w219</t>
  </si>
  <si>
    <t>en deg</t>
  </si>
  <si>
    <t>deig</t>
  </si>
  <si>
    <t>dough</t>
  </si>
  <si>
    <t>taikina</t>
  </si>
  <si>
    <t>&amp;w412</t>
  </si>
  <si>
    <t>en grill</t>
  </si>
  <si>
    <t>grill</t>
  </si>
  <si>
    <t>grilli</t>
  </si>
  <si>
    <t>&amp;w413</t>
  </si>
  <si>
    <t>grilla</t>
  </si>
  <si>
    <t>grille</t>
  </si>
  <si>
    <t>grillata</t>
  </si>
  <si>
    <t>&amp;w420-a</t>
  </si>
  <si>
    <t>en gryta</t>
  </si>
  <si>
    <t>gryte</t>
  </si>
  <si>
    <t>(cooking) pot, pan</t>
  </si>
  <si>
    <t>pata</t>
  </si>
  <si>
    <t>&amp;w420-b</t>
  </si>
  <si>
    <t>&amp;w56</t>
  </si>
  <si>
    <t>baka</t>
  </si>
  <si>
    <t>bake</t>
  </si>
  <si>
    <t>leippoot, leipoat, leipoa</t>
  </si>
  <si>
    <t>&amp;w577</t>
  </si>
  <si>
    <t>en kaka</t>
  </si>
  <si>
    <t>kake</t>
  </si>
  <si>
    <t>kakko</t>
  </si>
  <si>
    <t>&amp;w607-a</t>
  </si>
  <si>
    <t>en kastrull</t>
  </si>
  <si>
    <t>kasserolle</t>
  </si>
  <si>
    <t>saucepan</t>
  </si>
  <si>
    <t>kasterooli</t>
  </si>
  <si>
    <t>&amp;w651</t>
  </si>
  <si>
    <t>koka</t>
  </si>
  <si>
    <t>koke</t>
  </si>
  <si>
    <t>boil</t>
  </si>
  <si>
    <t>keittäät, keittää</t>
  </si>
  <si>
    <t>&amp;w670</t>
  </si>
  <si>
    <t>en korv</t>
  </si>
  <si>
    <t>pølse</t>
  </si>
  <si>
    <t>sausage</t>
  </si>
  <si>
    <t>makkara, pylsy</t>
  </si>
  <si>
    <t>&amp;w714-a</t>
  </si>
  <si>
    <t>en kyckling</t>
  </si>
  <si>
    <t>kylling</t>
  </si>
  <si>
    <t>chicken</t>
  </si>
  <si>
    <t>kananpoika</t>
  </si>
  <si>
    <t>&amp;w732</t>
  </si>
  <si>
    <t>köttbullar</t>
  </si>
  <si>
    <t>kjøttboller</t>
  </si>
  <si>
    <t>meatballs</t>
  </si>
  <si>
    <t>lihapollerit</t>
  </si>
  <si>
    <t>&amp;w767-a</t>
  </si>
  <si>
    <t>ett lock</t>
  </si>
  <si>
    <t>lokk</t>
  </si>
  <si>
    <t>lid</t>
  </si>
  <si>
    <t>kansi, lokki</t>
  </si>
  <si>
    <t>&amp;w89-b</t>
  </si>
  <si>
    <t>&amp;s7_3</t>
  </si>
  <si>
    <t>spis</t>
  </si>
  <si>
    <t>komfyr</t>
  </si>
  <si>
    <t>stove</t>
  </si>
  <si>
    <t>komfyyri</t>
  </si>
  <si>
    <t>&amp;w1262</t>
  </si>
  <si>
    <t>en spis</t>
  </si>
  <si>
    <t>&amp;w1284</t>
  </si>
  <si>
    <t>en stekpanna</t>
  </si>
  <si>
    <t>stekepanne</t>
  </si>
  <si>
    <t>frying pan</t>
  </si>
  <si>
    <t>paistopannu</t>
  </si>
  <si>
    <t>&amp;w1499</t>
  </si>
  <si>
    <t>en ugn</t>
  </si>
  <si>
    <t>stekeovn</t>
  </si>
  <si>
    <t>oven</t>
  </si>
  <si>
    <t>paistouuni</t>
  </si>
  <si>
    <t>&amp;w1663</t>
  </si>
  <si>
    <t>en mikrovågsugn</t>
  </si>
  <si>
    <t>mikrobølgeovn</t>
  </si>
  <si>
    <t>microwave</t>
  </si>
  <si>
    <t>mikropaarouuni, mikroaaltouuni</t>
  </si>
  <si>
    <t>&amp;w1664</t>
  </si>
  <si>
    <t>en kokplatta</t>
  </si>
  <si>
    <t>kokeplate</t>
  </si>
  <si>
    <t>hot plate, hob</t>
  </si>
  <si>
    <t>keittoplaatta</t>
  </si>
  <si>
    <t>&amp;w421</t>
  </si>
  <si>
    <t>en grytlapp</t>
  </si>
  <si>
    <t>gryteklut</t>
  </si>
  <si>
    <t>pot holder</t>
  </si>
  <si>
    <t>patatukko</t>
  </si>
  <si>
    <t>&amp;w57</t>
  </si>
  <si>
    <t>en bakplåt</t>
  </si>
  <si>
    <t>stekeplate</t>
  </si>
  <si>
    <t>baking tray</t>
  </si>
  <si>
    <t>paistoplaatta</t>
  </si>
  <si>
    <t>&amp;w607-b</t>
  </si>
  <si>
    <t>kasterolli</t>
  </si>
  <si>
    <t>&amp;w767-b</t>
  </si>
  <si>
    <t>&amp;w973-b</t>
  </si>
  <si>
    <t>kaffepanna</t>
  </si>
  <si>
    <t>kaffekjele</t>
  </si>
  <si>
    <t>coffee kettle, coffee pot</t>
  </si>
  <si>
    <t>kaffikattila</t>
  </si>
  <si>
    <t>&amp;c8</t>
  </si>
  <si>
    <t>Kläder och smycken</t>
  </si>
  <si>
    <t>Klær og smykker</t>
  </si>
  <si>
    <t>Clothes and jewellery</t>
  </si>
  <si>
    <t>Vaattheet ja koristukset</t>
  </si>
  <si>
    <t>&amp;s8_1</t>
  </si>
  <si>
    <t>dam</t>
  </si>
  <si>
    <t>dame</t>
  </si>
  <si>
    <t>&amp;w1015</t>
  </si>
  <si>
    <t>en polotröja</t>
  </si>
  <si>
    <t>pologenser</t>
  </si>
  <si>
    <t>polo-neck sweater</t>
  </si>
  <si>
    <t>poolokensseri</t>
  </si>
  <si>
    <t>&amp;w1047-a</t>
  </si>
  <si>
    <t>en päls</t>
  </si>
  <si>
    <t>pels</t>
  </si>
  <si>
    <t>fur coat</t>
  </si>
  <si>
    <t>turkki</t>
  </si>
  <si>
    <t>&amp;w113</t>
  </si>
  <si>
    <t>en blus</t>
  </si>
  <si>
    <t>bluse</t>
  </si>
  <si>
    <t>blouse</t>
  </si>
  <si>
    <t>plyssi</t>
  </si>
  <si>
    <t>&amp;w1142</t>
  </si>
  <si>
    <t>en sjal</t>
  </si>
  <si>
    <t>sjal</t>
  </si>
  <si>
    <t>shawl</t>
  </si>
  <si>
    <t>šjaali</t>
  </si>
  <si>
    <t>&amp;w1143</t>
  </si>
  <si>
    <t>en sjalett</t>
  </si>
  <si>
    <t>skaut</t>
  </si>
  <si>
    <t>headscarf</t>
  </si>
  <si>
    <t>huivi</t>
  </si>
  <si>
    <t>&amp;w1298</t>
  </si>
  <si>
    <t>en strumpbyxa</t>
  </si>
  <si>
    <t>strømpebukse</t>
  </si>
  <si>
    <t>pantyhose</t>
  </si>
  <si>
    <t>sukkahousut</t>
  </si>
  <si>
    <t>&amp;w1447</t>
  </si>
  <si>
    <t>en trosa</t>
  </si>
  <si>
    <t>truse</t>
  </si>
  <si>
    <t>panties</t>
  </si>
  <si>
    <t>alushousut, tryysi</t>
  </si>
  <si>
    <t>&amp;w1458</t>
  </si>
  <si>
    <t>en tröja</t>
  </si>
  <si>
    <t>genser</t>
  </si>
  <si>
    <t>sweater</t>
  </si>
  <si>
    <t>kensseri</t>
  </si>
  <si>
    <t>&amp;w1501</t>
  </si>
  <si>
    <t>en underkjol</t>
  </si>
  <si>
    <t>underskjørt</t>
  </si>
  <si>
    <t>petticoat</t>
  </si>
  <si>
    <t>alushamet, alushame</t>
  </si>
  <si>
    <t>&amp;w250</t>
  </si>
  <si>
    <t>en dräkt</t>
  </si>
  <si>
    <t>drakt</t>
  </si>
  <si>
    <t>dress, costume, outfit</t>
  </si>
  <si>
    <t>puku</t>
  </si>
  <si>
    <t>&amp;w49</t>
  </si>
  <si>
    <t>en baddräkt</t>
  </si>
  <si>
    <t>badedrakt</t>
  </si>
  <si>
    <t>swimsuit</t>
  </si>
  <si>
    <t>uimapuku</t>
  </si>
  <si>
    <t>&amp;w592</t>
  </si>
  <si>
    <t>en kappa</t>
  </si>
  <si>
    <t>kåpe</t>
  </si>
  <si>
    <t>cape</t>
  </si>
  <si>
    <t>koopa</t>
  </si>
  <si>
    <t>&amp;w623</t>
  </si>
  <si>
    <t>en kjol</t>
  </si>
  <si>
    <t>skjørt</t>
  </si>
  <si>
    <t>skirt</t>
  </si>
  <si>
    <t>hamet, hame</t>
  </si>
  <si>
    <t>&amp;w636</t>
  </si>
  <si>
    <t>en klänning</t>
  </si>
  <si>
    <t>kjole</t>
  </si>
  <si>
    <t>dress</t>
  </si>
  <si>
    <t>kläninki</t>
  </si>
  <si>
    <t>&amp;w650</t>
  </si>
  <si>
    <t>en kofta</t>
  </si>
  <si>
    <t>strikkejakke</t>
  </si>
  <si>
    <t>cardigan</t>
  </si>
  <si>
    <t>villajakki</t>
  </si>
  <si>
    <t>&amp;w758</t>
  </si>
  <si>
    <t>ett linne</t>
  </si>
  <si>
    <t>undertrøye</t>
  </si>
  <si>
    <t>vest</t>
  </si>
  <si>
    <t>aluspaita</t>
  </si>
  <si>
    <t>&amp;w78</t>
  </si>
  <si>
    <t>en behå, BH</t>
  </si>
  <si>
    <t>brystholder (BH)</t>
  </si>
  <si>
    <t>bra</t>
  </si>
  <si>
    <t>rintaliivi</t>
  </si>
  <si>
    <t>&amp;w90</t>
  </si>
  <si>
    <t>en bikini</t>
  </si>
  <si>
    <t>bikini</t>
  </si>
  <si>
    <t>&amp;s8_2</t>
  </si>
  <si>
    <t>herr</t>
  </si>
  <si>
    <t>herre</t>
  </si>
  <si>
    <t>&amp;w1037</t>
  </si>
  <si>
    <t>en pullover</t>
  </si>
  <si>
    <t>pullover</t>
  </si>
  <si>
    <t>pulloveri</t>
  </si>
  <si>
    <t>&amp;w1078</t>
  </si>
  <si>
    <t>en rock</t>
  </si>
  <si>
    <t>frakk</t>
  </si>
  <si>
    <t>coat</t>
  </si>
  <si>
    <t>frakki</t>
  </si>
  <si>
    <t>&amp;w1135</t>
  </si>
  <si>
    <t>shorts(en)</t>
  </si>
  <si>
    <t>kortbukse</t>
  </si>
  <si>
    <t>shorts</t>
  </si>
  <si>
    <t>lyhykäiset housut, shortsit</t>
  </si>
  <si>
    <t>&amp;w1171</t>
  </si>
  <si>
    <t>en skjorta</t>
  </si>
  <si>
    <t>skjorte</t>
  </si>
  <si>
    <t>shirt</t>
  </si>
  <si>
    <t>paita</t>
  </si>
  <si>
    <t>&amp;w119</t>
  </si>
  <si>
    <t>ett blåställ</t>
  </si>
  <si>
    <t>overall</t>
  </si>
  <si>
    <t>overalls</t>
  </si>
  <si>
    <t>overalsit</t>
  </si>
  <si>
    <t>&amp;w1204</t>
  </si>
  <si>
    <t>ett skärp</t>
  </si>
  <si>
    <t>(omslags)belte</t>
  </si>
  <si>
    <t>belt</t>
  </si>
  <si>
    <t>vyö</t>
  </si>
  <si>
    <t>&amp;w1214</t>
  </si>
  <si>
    <t>en slips</t>
  </si>
  <si>
    <t>slips</t>
  </si>
  <si>
    <t>tie</t>
  </si>
  <si>
    <t>slipsi</t>
  </si>
  <si>
    <t>&amp;w1592</t>
  </si>
  <si>
    <t>en väst</t>
  </si>
  <si>
    <t>waistcoat</t>
  </si>
  <si>
    <t>västi</t>
  </si>
  <si>
    <t>&amp;w1620</t>
  </si>
  <si>
    <t>en ärm</t>
  </si>
  <si>
    <t>erme</t>
  </si>
  <si>
    <t>sleeve</t>
  </si>
  <si>
    <t>hija</t>
  </si>
  <si>
    <t>&amp;w175</t>
  </si>
  <si>
    <t>en byxa</t>
  </si>
  <si>
    <t>bukse</t>
  </si>
  <si>
    <t>trousers</t>
  </si>
  <si>
    <t>housut</t>
  </si>
  <si>
    <t>&amp;w183</t>
  </si>
  <si>
    <t>ett bälte</t>
  </si>
  <si>
    <t>belte</t>
  </si>
  <si>
    <t>&amp;w301</t>
  </si>
  <si>
    <t>en ficka</t>
  </si>
  <si>
    <t>lomme</t>
  </si>
  <si>
    <t>pocket</t>
  </si>
  <si>
    <t>plakkari</t>
  </si>
  <si>
    <t>&amp;w325-a</t>
  </si>
  <si>
    <t>en fluga</t>
  </si>
  <si>
    <t>tversoversløyfe</t>
  </si>
  <si>
    <t>bow tie</t>
  </si>
  <si>
    <t>rusetti</t>
  </si>
  <si>
    <t>&amp;w333</t>
  </si>
  <si>
    <t>en fläck</t>
  </si>
  <si>
    <t>flekk</t>
  </si>
  <si>
    <t>stain, spot</t>
  </si>
  <si>
    <t>pilkku</t>
  </si>
  <si>
    <t>&amp;w436</t>
  </si>
  <si>
    <t>en gylf</t>
  </si>
  <si>
    <t>gylf</t>
  </si>
  <si>
    <t>fly</t>
  </si>
  <si>
    <t>MK: sepalus, pellireikä</t>
  </si>
  <si>
    <t>&amp;w482</t>
  </si>
  <si>
    <t>en hatt</t>
  </si>
  <si>
    <t>hatt</t>
  </si>
  <si>
    <t>hat</t>
  </si>
  <si>
    <t>hattu</t>
  </si>
  <si>
    <t>&amp;w533</t>
  </si>
  <si>
    <t>ett hängsle</t>
  </si>
  <si>
    <t>sele</t>
  </si>
  <si>
    <t>brace</t>
  </si>
  <si>
    <t>sella</t>
  </si>
  <si>
    <t>&amp;w561</t>
  </si>
  <si>
    <t>en jacka</t>
  </si>
  <si>
    <t>jakke</t>
  </si>
  <si>
    <t>jacket</t>
  </si>
  <si>
    <t>jakki</t>
  </si>
  <si>
    <t>&amp;w563</t>
  </si>
  <si>
    <t>jeans(en)</t>
  </si>
  <si>
    <t>dongeribukse</t>
  </si>
  <si>
    <t>jeans</t>
  </si>
  <si>
    <t>dongerihousut</t>
  </si>
  <si>
    <t>&amp;w583</t>
  </si>
  <si>
    <t>kalsonger(na)</t>
  </si>
  <si>
    <t>herretruse</t>
  </si>
  <si>
    <t>underpants</t>
  </si>
  <si>
    <t>alushousut</t>
  </si>
  <si>
    <t>&amp;w610</t>
  </si>
  <si>
    <t>en kavaj</t>
  </si>
  <si>
    <t>dressjakke</t>
  </si>
  <si>
    <t>puvunjakki</t>
  </si>
  <si>
    <t>&amp;w642</t>
  </si>
  <si>
    <t>en knut</t>
  </si>
  <si>
    <t>knute</t>
  </si>
  <si>
    <t>knot</t>
  </si>
  <si>
    <t>solmi</t>
  </si>
  <si>
    <t>&amp;w671</t>
  </si>
  <si>
    <t>en kostym</t>
  </si>
  <si>
    <t>suit</t>
  </si>
  <si>
    <t>&amp;w677</t>
  </si>
  <si>
    <t>en krage</t>
  </si>
  <si>
    <t>krage</t>
  </si>
  <si>
    <t>collar</t>
  </si>
  <si>
    <t>kaulus</t>
  </si>
  <si>
    <t>&amp;w945</t>
  </si>
  <si>
    <t>en näsduk</t>
  </si>
  <si>
    <t>lommetørkle</t>
  </si>
  <si>
    <t>handkerchief</t>
  </si>
  <si>
    <t>nästuuki, nenäliina</t>
  </si>
  <si>
    <t>&amp;s8_3</t>
  </si>
  <si>
    <t>&amp;w1042</t>
  </si>
  <si>
    <t>en pyjamas</t>
  </si>
  <si>
    <t>pyjamas</t>
  </si>
  <si>
    <t>pyjama</t>
  </si>
  <si>
    <t>pyjamas?</t>
  </si>
  <si>
    <t>&amp;w121</t>
  </si>
  <si>
    <t>en blöja</t>
  </si>
  <si>
    <t>bleie</t>
  </si>
  <si>
    <t>nappy, diaper</t>
  </si>
  <si>
    <t>rievu</t>
  </si>
  <si>
    <t>&amp;w1522</t>
  </si>
  <si>
    <t>en vante</t>
  </si>
  <si>
    <t>vott</t>
  </si>
  <si>
    <t>mitten</t>
  </si>
  <si>
    <t>vantut</t>
  </si>
  <si>
    <t>&amp;w16</t>
  </si>
  <si>
    <t>en anorak</t>
  </si>
  <si>
    <t>anorakk</t>
  </si>
  <si>
    <t>anorak</t>
  </si>
  <si>
    <t>anorakki</t>
  </si>
  <si>
    <t>&amp;w236</t>
  </si>
  <si>
    <t>en docka</t>
  </si>
  <si>
    <t>dukke</t>
  </si>
  <si>
    <t>doll</t>
  </si>
  <si>
    <t>äppö</t>
  </si>
  <si>
    <t>&amp;w460</t>
  </si>
  <si>
    <t>en halsduk</t>
  </si>
  <si>
    <t>skjerf</t>
  </si>
  <si>
    <t>scarf</t>
  </si>
  <si>
    <t>kaulahuivi</t>
  </si>
  <si>
    <t>&amp;w475</t>
  </si>
  <si>
    <t>en handske</t>
  </si>
  <si>
    <t>hanske</t>
  </si>
  <si>
    <t>glove</t>
  </si>
  <si>
    <t>hanska</t>
  </si>
  <si>
    <t>&amp;w48</t>
  </si>
  <si>
    <t>en badbyxa</t>
  </si>
  <si>
    <t>badebukse</t>
  </si>
  <si>
    <t>bathing-trunks</t>
  </si>
  <si>
    <t>uimahousut</t>
  </si>
  <si>
    <t>&amp;w595</t>
  </si>
  <si>
    <t>en kapuschong</t>
  </si>
  <si>
    <t>hette</t>
  </si>
  <si>
    <t>hood, cowl</t>
  </si>
  <si>
    <t>hetta</t>
  </si>
  <si>
    <t>&amp;w613</t>
  </si>
  <si>
    <t>en keps</t>
  </si>
  <si>
    <t>skyggelue</t>
  </si>
  <si>
    <t>cap</t>
  </si>
  <si>
    <t>liuskulakki</t>
  </si>
  <si>
    <t>&amp;w914</t>
  </si>
  <si>
    <t>en mössa</t>
  </si>
  <si>
    <t>lue</t>
  </si>
  <si>
    <t>lakki</t>
  </si>
  <si>
    <t>&amp;w917</t>
  </si>
  <si>
    <t>en napp</t>
  </si>
  <si>
    <t>smokk</t>
  </si>
  <si>
    <t>dummy, pacifier</t>
  </si>
  <si>
    <t>smokki</t>
  </si>
  <si>
    <t>&amp;w920</t>
  </si>
  <si>
    <t>ett nattlinne</t>
  </si>
  <si>
    <t>nattkjole</t>
  </si>
  <si>
    <t>nightdress</t>
  </si>
  <si>
    <t>vyökleninki, yökleninki</t>
  </si>
  <si>
    <t>&amp;w967</t>
  </si>
  <si>
    <t>en overall</t>
  </si>
  <si>
    <t>&amp;w980</t>
  </si>
  <si>
    <t>ett paraply</t>
  </si>
  <si>
    <t>paraply</t>
  </si>
  <si>
    <t>umbrella</t>
  </si>
  <si>
    <t>satheensuoja</t>
  </si>
  <si>
    <t>&amp;s8_4</t>
  </si>
  <si>
    <t>skor</t>
  </si>
  <si>
    <t>sko</t>
  </si>
  <si>
    <t>shoes</t>
  </si>
  <si>
    <t>kengät</t>
  </si>
  <si>
    <t>&amp;w1005</t>
  </si>
  <si>
    <t>en pjäxa</t>
  </si>
  <si>
    <t>støvlett</t>
  </si>
  <si>
    <t>boot</t>
  </si>
  <si>
    <t>nakkasaapphaat</t>
  </si>
  <si>
    <t>&amp;w1010</t>
  </si>
  <si>
    <t>en plånbok</t>
  </si>
  <si>
    <t>lommebok</t>
  </si>
  <si>
    <t>wallet</t>
  </si>
  <si>
    <t>rahapörsi</t>
  </si>
  <si>
    <t>&amp;w1019</t>
  </si>
  <si>
    <t>en portfölj</t>
  </si>
  <si>
    <t>stresskoffert</t>
  </si>
  <si>
    <t>briefcase</t>
  </si>
  <si>
    <t>bisneskoffertti, työkoffertti</t>
  </si>
  <si>
    <t>&amp;w1020</t>
  </si>
  <si>
    <t>en portmonnä</t>
  </si>
  <si>
    <t>portemoné</t>
  </si>
  <si>
    <t>purse</t>
  </si>
  <si>
    <t>pörsi</t>
  </si>
  <si>
    <t>&amp;w1091</t>
  </si>
  <si>
    <t>en ryggsäck</t>
  </si>
  <si>
    <t>ryggsekk</t>
  </si>
  <si>
    <t>backpack</t>
  </si>
  <si>
    <t>ranseli, sölkäsäkki</t>
  </si>
  <si>
    <t>&amp;w1117</t>
  </si>
  <si>
    <t>en sandal</t>
  </si>
  <si>
    <t>sandal</t>
  </si>
  <si>
    <t>sandaali</t>
  </si>
  <si>
    <t>&amp;w1172</t>
  </si>
  <si>
    <t>en sko</t>
  </si>
  <si>
    <t>shoe</t>
  </si>
  <si>
    <t>kenkä</t>
  </si>
  <si>
    <t>&amp;w1229</t>
  </si>
  <si>
    <t>en socka</t>
  </si>
  <si>
    <t>sokk</t>
  </si>
  <si>
    <t>sock</t>
  </si>
  <si>
    <t>sukka, lesta</t>
  </si>
  <si>
    <t>&amp;w1328</t>
  </si>
  <si>
    <t>en stövel</t>
  </si>
  <si>
    <t>(gummi)støvel</t>
  </si>
  <si>
    <t>wellington (boot)</t>
  </si>
  <si>
    <t>(kumi)saapas</t>
  </si>
  <si>
    <t>&amp;w1425</t>
  </si>
  <si>
    <t>en toffel</t>
  </si>
  <si>
    <t>tøffel</t>
  </si>
  <si>
    <t>slipper</t>
  </si>
  <si>
    <t>tossu</t>
  </si>
  <si>
    <t>&amp;w1457</t>
  </si>
  <si>
    <t>en träsko</t>
  </si>
  <si>
    <t>tresko</t>
  </si>
  <si>
    <t>clog</t>
  </si>
  <si>
    <t>puukenkä</t>
  </si>
  <si>
    <t>&amp;w1591</t>
  </si>
  <si>
    <t>en väska</t>
  </si>
  <si>
    <t>koffert</t>
  </si>
  <si>
    <t>suitcase</t>
  </si>
  <si>
    <t>koffertti</t>
  </si>
  <si>
    <t>&amp;w243</t>
  </si>
  <si>
    <t>en dragkedja</t>
  </si>
  <si>
    <t>glidelås</t>
  </si>
  <si>
    <t>zipper</t>
  </si>
  <si>
    <t>gliideloosi</t>
  </si>
  <si>
    <t>&amp;w382</t>
  </si>
  <si>
    <t>en galosch</t>
  </si>
  <si>
    <t>kalosje</t>
  </si>
  <si>
    <t>galosh</t>
  </si>
  <si>
    <t>kalossi</t>
  </si>
  <si>
    <t>&amp;w53</t>
  </si>
  <si>
    <t>veske</t>
  </si>
  <si>
    <t>väsky, laukku</t>
  </si>
  <si>
    <t>&amp;w624</t>
  </si>
  <si>
    <t>en klack</t>
  </si>
  <si>
    <t>kanta</t>
  </si>
  <si>
    <t>&amp;s8_5</t>
  </si>
  <si>
    <t>smycken</t>
  </si>
  <si>
    <t>smykker</t>
  </si>
  <si>
    <t>jewellery</t>
  </si>
  <si>
    <t>koristukset</t>
  </si>
  <si>
    <t>&amp;w1073</t>
  </si>
  <si>
    <t>en ring</t>
  </si>
  <si>
    <t>ring</t>
  </si>
  <si>
    <t>sormus</t>
  </si>
  <si>
    <t>&amp;w1234</t>
  </si>
  <si>
    <t>solglasögon(en)</t>
  </si>
  <si>
    <t>solbrille</t>
  </si>
  <si>
    <t>sunglasses</t>
  </si>
  <si>
    <t>aurinkoprillat</t>
  </si>
  <si>
    <t>&amp;w149</t>
  </si>
  <si>
    <t>en brosch</t>
  </si>
  <si>
    <t>brosje</t>
  </si>
  <si>
    <t>brooch</t>
  </si>
  <si>
    <t>rintaneula</t>
  </si>
  <si>
    <t>&amp;w1630</t>
  </si>
  <si>
    <t>ett örhänge</t>
  </si>
  <si>
    <t>ørepynt</t>
  </si>
  <si>
    <t>earring</t>
  </si>
  <si>
    <t>korvapyntti</t>
  </si>
  <si>
    <t>&amp;w24</t>
  </si>
  <si>
    <t>ett armband</t>
  </si>
  <si>
    <t>armbånd</t>
  </si>
  <si>
    <t>bracelet</t>
  </si>
  <si>
    <t>käsipyntti</t>
  </si>
  <si>
    <t>&amp;w459</t>
  </si>
  <si>
    <t>ett halsband</t>
  </si>
  <si>
    <t>halskjede</t>
  </si>
  <si>
    <t>necklace</t>
  </si>
  <si>
    <t>kaulapyntti</t>
  </si>
  <si>
    <t>&amp;w526</t>
  </si>
  <si>
    <t>en hårnål</t>
  </si>
  <si>
    <t>hårnål</t>
  </si>
  <si>
    <t>hairpin</t>
  </si>
  <si>
    <t>hyksineula</t>
  </si>
  <si>
    <t>&amp;w994</t>
  </si>
  <si>
    <t>en peruk</t>
  </si>
  <si>
    <t>parykk</t>
  </si>
  <si>
    <t>wig</t>
  </si>
  <si>
    <t>parykki</t>
  </si>
  <si>
    <t>&amp;c9</t>
  </si>
  <si>
    <t>Hus och lägenhet</t>
  </si>
  <si>
    <t>Hus og bolig</t>
  </si>
  <si>
    <t>Buildings and flats</t>
  </si>
  <si>
    <t>Huonet/talo ja asumapaikka</t>
  </si>
  <si>
    <t>&amp;s9_1</t>
  </si>
  <si>
    <t>hus</t>
  </si>
  <si>
    <t>building</t>
  </si>
  <si>
    <t>huonet, talo</t>
  </si>
  <si>
    <t>&amp;w1018</t>
  </si>
  <si>
    <t>en port</t>
  </si>
  <si>
    <t>gatedør</t>
  </si>
  <si>
    <t>door</t>
  </si>
  <si>
    <t>ovi</t>
  </si>
  <si>
    <t>&amp;w1052</t>
  </si>
  <si>
    <t>ett radhus</t>
  </si>
  <si>
    <t>rekkehus</t>
  </si>
  <si>
    <t>terraced house</t>
  </si>
  <si>
    <t>raitohuonet, raitotalo</t>
  </si>
  <si>
    <t>&amp;w1320</t>
  </si>
  <si>
    <t>en byggnadsställning</t>
  </si>
  <si>
    <t>stillas</t>
  </si>
  <si>
    <t>scaffolding</t>
  </si>
  <si>
    <t>tällinki</t>
  </si>
  <si>
    <t>&amp;w1427</t>
  </si>
  <si>
    <t>en tomt</t>
  </si>
  <si>
    <t>tomt</t>
  </si>
  <si>
    <t>plot</t>
  </si>
  <si>
    <t>tontti</t>
  </si>
  <si>
    <t>&amp;w1543</t>
  </si>
  <si>
    <t>en villa</t>
  </si>
  <si>
    <t>enebolig</t>
  </si>
  <si>
    <t>villa</t>
  </si>
  <si>
    <t>&amp;w1577</t>
  </si>
  <si>
    <t>en våning</t>
  </si>
  <si>
    <t>etasje</t>
  </si>
  <si>
    <t>floor</t>
  </si>
  <si>
    <t>tasa</t>
  </si>
  <si>
    <t>&amp;w1665</t>
  </si>
  <si>
    <t>ett låghus</t>
  </si>
  <si>
    <t>lavblokk</t>
  </si>
  <si>
    <t>low-rise house</t>
  </si>
  <si>
    <t>matala kertahuonet, matala kertatalo</t>
  </si>
  <si>
    <t>&amp;w200</t>
  </si>
  <si>
    <t>en container</t>
  </si>
  <si>
    <t>konteiner</t>
  </si>
  <si>
    <t>container</t>
  </si>
  <si>
    <t>konteineri</t>
  </si>
  <si>
    <t>&amp;w292</t>
  </si>
  <si>
    <t>en fasad</t>
  </si>
  <si>
    <t>fasade</t>
  </si>
  <si>
    <t>front, facade</t>
  </si>
  <si>
    <t>fasaadi</t>
  </si>
  <si>
    <t>&amp;w383</t>
  </si>
  <si>
    <t>ett garage</t>
  </si>
  <si>
    <t>garasje</t>
  </si>
  <si>
    <t>garage</t>
  </si>
  <si>
    <t>karaaši</t>
  </si>
  <si>
    <t>&amp;w391</t>
  </si>
  <si>
    <t>en gavel</t>
  </si>
  <si>
    <t>gavl</t>
  </si>
  <si>
    <t>gable</t>
  </si>
  <si>
    <t>pääty</t>
  </si>
  <si>
    <t>&amp;w536</t>
  </si>
  <si>
    <t>ett höghus</t>
  </si>
  <si>
    <t>høyblokk</t>
  </si>
  <si>
    <t>high-rise building</t>
  </si>
  <si>
    <t>(korkkee) kertahuonet, (korkea) kertatalo</t>
  </si>
  <si>
    <t>&amp;s9_2</t>
  </si>
  <si>
    <t>bostad</t>
  </si>
  <si>
    <t>bolig</t>
  </si>
  <si>
    <t>house</t>
  </si>
  <si>
    <t>asumapaikka</t>
  </si>
  <si>
    <t>&amp;w1178</t>
  </si>
  <si>
    <t>en skorsten</t>
  </si>
  <si>
    <t>skorstein</t>
  </si>
  <si>
    <t>chimney</t>
  </si>
  <si>
    <t>korsteini, savvupiippu</t>
  </si>
  <si>
    <t>&amp;w1263</t>
  </si>
  <si>
    <t>en öppen spis</t>
  </si>
  <si>
    <t>peis</t>
  </si>
  <si>
    <t>fireplace</t>
  </si>
  <si>
    <t>takka</t>
  </si>
  <si>
    <t>&amp;w1407</t>
  </si>
  <si>
    <t>en terrass</t>
  </si>
  <si>
    <t>terrasse</t>
  </si>
  <si>
    <t>terrace</t>
  </si>
  <si>
    <t>terassi</t>
  </si>
  <si>
    <t>&amp;w1546</t>
  </si>
  <si>
    <t>en vind</t>
  </si>
  <si>
    <t>loft</t>
  </si>
  <si>
    <t>attic</t>
  </si>
  <si>
    <t>lohta, yläkerta</t>
  </si>
  <si>
    <t>&amp;w1666</t>
  </si>
  <si>
    <t>ett (ytter)tak</t>
  </si>
  <si>
    <t>utetak</t>
  </si>
  <si>
    <t>roof</t>
  </si>
  <si>
    <t>ulkokatto</t>
  </si>
  <si>
    <t>&amp;w1667</t>
  </si>
  <si>
    <t>ett (inner)tak</t>
  </si>
  <si>
    <t>innetak</t>
  </si>
  <si>
    <t>ceiling</t>
  </si>
  <si>
    <t>sisäkatto</t>
  </si>
  <si>
    <t>&amp;w1668</t>
  </si>
  <si>
    <t>en nyckelhål</t>
  </si>
  <si>
    <t>nøkkelhull</t>
  </si>
  <si>
    <t>keyhole</t>
  </si>
  <si>
    <t>auvaimenreikä</t>
  </si>
  <si>
    <t>&amp;w40</t>
  </si>
  <si>
    <t>ett avlopp</t>
  </si>
  <si>
    <t>avløp</t>
  </si>
  <si>
    <t>drain</t>
  </si>
  <si>
    <t>MK: slaskijohto</t>
  </si>
  <si>
    <t>&amp;w439</t>
  </si>
  <si>
    <t>ett gångjärn</t>
  </si>
  <si>
    <t>gangjern</t>
  </si>
  <si>
    <t>hinge</t>
  </si>
  <si>
    <t>ovensaranat</t>
  </si>
  <si>
    <t>&amp;w59</t>
  </si>
  <si>
    <t>en balkong</t>
  </si>
  <si>
    <t>balkong</t>
  </si>
  <si>
    <t>balcony</t>
  </si>
  <si>
    <t>balkongi</t>
  </si>
  <si>
    <t>balkonki?</t>
  </si>
  <si>
    <t>&amp;w721</t>
  </si>
  <si>
    <t>en källare</t>
  </si>
  <si>
    <t>kjeller</t>
  </si>
  <si>
    <t>cellar</t>
  </si>
  <si>
    <t>kellari</t>
  </si>
  <si>
    <t>&amp;w74</t>
  </si>
  <si>
    <t>en bastu</t>
  </si>
  <si>
    <t>badstue</t>
  </si>
  <si>
    <t>sauna</t>
  </si>
  <si>
    <t>&amp;w791</t>
  </si>
  <si>
    <t>ett lås</t>
  </si>
  <si>
    <t>lås</t>
  </si>
  <si>
    <t>lock</t>
  </si>
  <si>
    <t>lukku</t>
  </si>
  <si>
    <t>&amp;w933</t>
  </si>
  <si>
    <t>en nyckel</t>
  </si>
  <si>
    <t>nøkkel</t>
  </si>
  <si>
    <t>key</t>
  </si>
  <si>
    <t>auvain</t>
  </si>
  <si>
    <t>&amp;s9_3</t>
  </si>
  <si>
    <t>stuga</t>
  </si>
  <si>
    <t>fritidsbolig</t>
  </si>
  <si>
    <t>cottage</t>
  </si>
  <si>
    <t>hyttä</t>
  </si>
  <si>
    <t>&amp;w1245</t>
  </si>
  <si>
    <t>en soptunna</t>
  </si>
  <si>
    <t>søppeldunk</t>
  </si>
  <si>
    <t>dustbin</t>
  </si>
  <si>
    <t>roskaämpäri</t>
  </si>
  <si>
    <t>&amp;w1274</t>
  </si>
  <si>
    <t>ett staket</t>
  </si>
  <si>
    <t>stakitt</t>
  </si>
  <si>
    <t>fence</t>
  </si>
  <si>
    <t>aita</t>
  </si>
  <si>
    <t>&amp;w1312</t>
  </si>
  <si>
    <t>en stupränna</t>
  </si>
  <si>
    <t>takrenne</t>
  </si>
  <si>
    <t>rain gutter</t>
  </si>
  <si>
    <t>kattoränni</t>
  </si>
  <si>
    <t>&amp;w1395</t>
  </si>
  <si>
    <t>en tegelpanna</t>
  </si>
  <si>
    <t>takstein</t>
  </si>
  <si>
    <t>roofing tile</t>
  </si>
  <si>
    <t>kattotiili</t>
  </si>
  <si>
    <t>&amp;w141-a</t>
  </si>
  <si>
    <t>en brevlåda</t>
  </si>
  <si>
    <t>postkasse</t>
  </si>
  <si>
    <t>letterbox, postbox</t>
  </si>
  <si>
    <t>postikassa</t>
  </si>
  <si>
    <t>&amp;w1468</t>
  </si>
  <si>
    <t>en tunna</t>
  </si>
  <si>
    <t>tønne</t>
  </si>
  <si>
    <t>barrel</t>
  </si>
  <si>
    <t>tynnyri</t>
  </si>
  <si>
    <t>&amp;w1493</t>
  </si>
  <si>
    <t>ett tält</t>
  </si>
  <si>
    <t>telt</t>
  </si>
  <si>
    <t>tent</t>
  </si>
  <si>
    <t>teltta</t>
  </si>
  <si>
    <t>&amp;w1537</t>
  </si>
  <si>
    <t>en veranda</t>
  </si>
  <si>
    <t>veranda</t>
  </si>
  <si>
    <t>veranta</t>
  </si>
  <si>
    <t>&amp;w155</t>
  </si>
  <si>
    <t>en brunn</t>
  </si>
  <si>
    <t>brønn</t>
  </si>
  <si>
    <t>well</t>
  </si>
  <si>
    <t>kaivo</t>
  </si>
  <si>
    <t>&amp;w1669</t>
  </si>
  <si>
    <t>en flaggstång</t>
  </si>
  <si>
    <t>flaggstang</t>
  </si>
  <si>
    <t>flagpole</t>
  </si>
  <si>
    <t>flakutanko</t>
  </si>
  <si>
    <t>&amp;w1670</t>
  </si>
  <si>
    <t>en stuprör</t>
  </si>
  <si>
    <t>nedløpsrør</t>
  </si>
  <si>
    <t>drain-pipe</t>
  </si>
  <si>
    <t>sađetrööri, saetrööri, saerööri</t>
  </si>
  <si>
    <t>&amp;w369-a</t>
  </si>
  <si>
    <t>ett fönster</t>
  </si>
  <si>
    <t>vindu</t>
  </si>
  <si>
    <t>window</t>
  </si>
  <si>
    <t>&amp;w414</t>
  </si>
  <si>
    <t>en grind</t>
  </si>
  <si>
    <t>grind</t>
  </si>
  <si>
    <t>gate</t>
  </si>
  <si>
    <t>portti</t>
  </si>
  <si>
    <t>&amp;s9_4</t>
  </si>
  <si>
    <t>lägenhet</t>
  </si>
  <si>
    <t>leilighet</t>
  </si>
  <si>
    <t>flat</t>
  </si>
  <si>
    <t>&amp;w1076-a</t>
  </si>
  <si>
    <t>en ringklocka</t>
  </si>
  <si>
    <t>ringeklokke</t>
  </si>
  <si>
    <t>doorbell</t>
  </si>
  <si>
    <t>ovikello</t>
  </si>
  <si>
    <t>&amp;w1087</t>
  </si>
  <si>
    <t>ett rum</t>
  </si>
  <si>
    <t>rom</t>
  </si>
  <si>
    <t>room</t>
  </si>
  <si>
    <t>loma, huonet, huone</t>
  </si>
  <si>
    <t>&amp;w1096</t>
  </si>
  <si>
    <t>ett räcke</t>
  </si>
  <si>
    <t>rekkverk</t>
  </si>
  <si>
    <t>railing</t>
  </si>
  <si>
    <t>kelentteri</t>
  </si>
  <si>
    <t>&amp;w1248</t>
  </si>
  <si>
    <t>ett sovrum</t>
  </si>
  <si>
    <t>soverom</t>
  </si>
  <si>
    <t>bedroom</t>
  </si>
  <si>
    <t>nukkumaloma, nukkumahuonet, nukkumahuone, kamari</t>
  </si>
  <si>
    <t>&amp;w1441</t>
  </si>
  <si>
    <t>en trappa</t>
  </si>
  <si>
    <t>trapp</t>
  </si>
  <si>
    <t>stairs</t>
  </si>
  <si>
    <t>trappu</t>
  </si>
  <si>
    <t>&amp;w1523</t>
  </si>
  <si>
    <t>ett vardagsrum</t>
  </si>
  <si>
    <t>stue</t>
  </si>
  <si>
    <t>living room</t>
  </si>
  <si>
    <t>tupa</t>
  </si>
  <si>
    <t>&amp;w1586-a</t>
  </si>
  <si>
    <t>en vägg</t>
  </si>
  <si>
    <t>vegg</t>
  </si>
  <si>
    <t>wall</t>
  </si>
  <si>
    <t>seinä</t>
  </si>
  <si>
    <t>&amp;w1671</t>
  </si>
  <si>
    <t>en matplats</t>
  </si>
  <si>
    <t>spisestue</t>
  </si>
  <si>
    <t>dining area</t>
  </si>
  <si>
    <t>syömätupa</t>
  </si>
  <si>
    <t>? ruokkailuloma? ruokkailusija?</t>
  </si>
  <si>
    <t>&amp;w263-a</t>
  </si>
  <si>
    <t>en dörr</t>
  </si>
  <si>
    <t>dør</t>
  </si>
  <si>
    <t>&amp;w384</t>
  </si>
  <si>
    <t>en garderob</t>
  </si>
  <si>
    <t>klesskap</t>
  </si>
  <si>
    <t>wardrobe</t>
  </si>
  <si>
    <t>vaatetkaappi, vaatekaappi</t>
  </si>
  <si>
    <t>&amp;w456</t>
  </si>
  <si>
    <t>en hall</t>
  </si>
  <si>
    <t>gang</t>
  </si>
  <si>
    <t>hall</t>
  </si>
  <si>
    <t>kangi</t>
  </si>
  <si>
    <t>&amp;w491</t>
  </si>
  <si>
    <t>en hiss</t>
  </si>
  <si>
    <t>heis</t>
  </si>
  <si>
    <t>lift</t>
  </si>
  <si>
    <t>heisi</t>
  </si>
  <si>
    <t>&amp;w518-a</t>
  </si>
  <si>
    <t>en hatthylla</t>
  </si>
  <si>
    <t>hattehylle</t>
  </si>
  <si>
    <t>hat-rack, shelf</t>
  </si>
  <si>
    <t>hattuhylly</t>
  </si>
  <si>
    <t>&amp;w52</t>
  </si>
  <si>
    <t>ett badrum</t>
  </si>
  <si>
    <t>bad</t>
  </si>
  <si>
    <t>bathroom</t>
  </si>
  <si>
    <t>paati, saunomaloma</t>
  </si>
  <si>
    <t>&amp;w593</t>
  </si>
  <si>
    <t>ett kapprum</t>
  </si>
  <si>
    <t>entré</t>
  </si>
  <si>
    <t>cloakroom</t>
  </si>
  <si>
    <t>kangi, porstuu, porstua</t>
  </si>
  <si>
    <t>&amp;w726</t>
  </si>
  <si>
    <t>ett kök</t>
  </si>
  <si>
    <t>kjøkken</t>
  </si>
  <si>
    <t>kitchen</t>
  </si>
  <si>
    <t>kööki</t>
  </si>
  <si>
    <t>&amp;w88</t>
  </si>
  <si>
    <t>en bidé</t>
  </si>
  <si>
    <t>bidé</t>
  </si>
  <si>
    <t>bidet</t>
  </si>
  <si>
    <t>bidee</t>
  </si>
  <si>
    <t>&amp;c10</t>
  </si>
  <si>
    <t>Kök och badrum</t>
  </si>
  <si>
    <t>Kjøkken og bad</t>
  </si>
  <si>
    <t>Kitchen and bathroom</t>
  </si>
  <si>
    <t>Kööki ja paati</t>
  </si>
  <si>
    <t>&amp;s10_1</t>
  </si>
  <si>
    <t>kök</t>
  </si>
  <si>
    <t>&amp;w1153</t>
  </si>
  <si>
    <t>ett skafferi</t>
  </si>
  <si>
    <t>spiskammer</t>
  </si>
  <si>
    <t>pantry</t>
  </si>
  <si>
    <t>ruokakamari</t>
  </si>
  <si>
    <t>&amp;w1199-b</t>
  </si>
  <si>
    <t>ett skåp</t>
  </si>
  <si>
    <t>skap</t>
  </si>
  <si>
    <t>cupboard</t>
  </si>
  <si>
    <t>kaappi</t>
  </si>
  <si>
    <t>&amp;w1211</t>
  </si>
  <si>
    <t>sopor(na)</t>
  </si>
  <si>
    <t>søppel</t>
  </si>
  <si>
    <t>garbage</t>
  </si>
  <si>
    <t>roskat</t>
  </si>
  <si>
    <t>&amp;w1293</t>
  </si>
  <si>
    <t>en stol</t>
  </si>
  <si>
    <t>stol</t>
  </si>
  <si>
    <t>chair</t>
  </si>
  <si>
    <t>tooli</t>
  </si>
  <si>
    <t>&amp;w1528</t>
  </si>
  <si>
    <t>en vask</t>
  </si>
  <si>
    <t>vask</t>
  </si>
  <si>
    <t>sink</t>
  </si>
  <si>
    <t>vaski</t>
  </si>
  <si>
    <t>&amp;w1672</t>
  </si>
  <si>
    <t>en diskborste</t>
  </si>
  <si>
    <t>oppvaskbørste</t>
  </si>
  <si>
    <t>dish-brush</t>
  </si>
  <si>
    <t>astiinpesoharja, astianpesoharja</t>
  </si>
  <si>
    <t>&amp;w1673</t>
  </si>
  <si>
    <t>en köksfläkt</t>
  </si>
  <si>
    <t>(kjøkken)vifte</t>
  </si>
  <si>
    <t>kitchen fan</t>
  </si>
  <si>
    <t>köökinvifti</t>
  </si>
  <si>
    <t>&amp;w1674</t>
  </si>
  <si>
    <t>en soppåse</t>
  </si>
  <si>
    <t>(søppel)pose</t>
  </si>
  <si>
    <t>bin liner, trash bag</t>
  </si>
  <si>
    <t>roskapuusi</t>
  </si>
  <si>
    <t>&amp;w228</t>
  </si>
  <si>
    <t>en disk</t>
  </si>
  <si>
    <t>oppvask</t>
  </si>
  <si>
    <t>dishes</t>
  </si>
  <si>
    <t>astiit, astiat</t>
  </si>
  <si>
    <t>&amp;w230</t>
  </si>
  <si>
    <t>en diskbänk</t>
  </si>
  <si>
    <t>oppvaskbenk</t>
  </si>
  <si>
    <t>sink unit</t>
  </si>
  <si>
    <t>astiinpesopenkki, astianpesopenkki</t>
  </si>
  <si>
    <t>&amp;w231</t>
  </si>
  <si>
    <t>en diskho</t>
  </si>
  <si>
    <t>oppvaskkum</t>
  </si>
  <si>
    <t>kitchen sink</t>
  </si>
  <si>
    <t>astiinpesokaara, astianpesokaara</t>
  </si>
  <si>
    <t>&amp;w233</t>
  </si>
  <si>
    <t>ett diskställ</t>
  </si>
  <si>
    <t>oppvaskstativ</t>
  </si>
  <si>
    <t>dish draining rack</t>
  </si>
  <si>
    <t>astiinpesostatiivi, astianpesostatiivi</t>
  </si>
  <si>
    <t>&amp;w271</t>
  </si>
  <si>
    <t>ett element</t>
  </si>
  <si>
    <t>radiator</t>
  </si>
  <si>
    <t>radiaattori</t>
  </si>
  <si>
    <t>&amp;w356</t>
  </si>
  <si>
    <t>en frys</t>
  </si>
  <si>
    <t>fryser</t>
  </si>
  <si>
    <t>freezer</t>
  </si>
  <si>
    <t>fryysi</t>
  </si>
  <si>
    <t>&amp;w369-b</t>
  </si>
  <si>
    <t>&amp;w401</t>
  </si>
  <si>
    <t>ett golv</t>
  </si>
  <si>
    <t>gulv</t>
  </si>
  <si>
    <t>laattii, laattia</t>
  </si>
  <si>
    <t>&amp;w476</t>
  </si>
  <si>
    <t>ett handtag</t>
  </si>
  <si>
    <t>håndtak</t>
  </si>
  <si>
    <t>handle</t>
  </si>
  <si>
    <t>hontaaki</t>
  </si>
  <si>
    <t>&amp;w678-b</t>
  </si>
  <si>
    <t>en kran</t>
  </si>
  <si>
    <t>kran</t>
  </si>
  <si>
    <t>crane</t>
  </si>
  <si>
    <t>kraana</t>
  </si>
  <si>
    <t>&amp;w717</t>
  </si>
  <si>
    <t>ett kylskåp</t>
  </si>
  <si>
    <t>kjøleskap</t>
  </si>
  <si>
    <t>refrigerator</t>
  </si>
  <si>
    <t>kylmäkaappi</t>
  </si>
  <si>
    <t>&amp;w992</t>
  </si>
  <si>
    <t>en persienn</t>
  </si>
  <si>
    <t>persienne</t>
  </si>
  <si>
    <t>Venetian blind</t>
  </si>
  <si>
    <t>&amp;s10_2</t>
  </si>
  <si>
    <t>badrum</t>
  </si>
  <si>
    <t>paati, saunomaloma, pesohuonet, pesohuone</t>
  </si>
  <si>
    <t>&amp;w1031</t>
  </si>
  <si>
    <t>en propp</t>
  </si>
  <si>
    <t>propp</t>
  </si>
  <si>
    <t>stopper</t>
  </si>
  <si>
    <t>proppi</t>
  </si>
  <si>
    <t>&amp;w1199-a</t>
  </si>
  <si>
    <t>&amp;w1255-a</t>
  </si>
  <si>
    <t>en spegel</t>
  </si>
  <si>
    <t>speil</t>
  </si>
  <si>
    <t>mirror</t>
  </si>
  <si>
    <t>peili</t>
  </si>
  <si>
    <t>&amp;w1305-a</t>
  </si>
  <si>
    <t>en strömbrytare</t>
  </si>
  <si>
    <t>strømbryter</t>
  </si>
  <si>
    <t>switch</t>
  </si>
  <si>
    <t>virrankatkaisiija, virrankatkaisija</t>
  </si>
  <si>
    <t>&amp;w1423</t>
  </si>
  <si>
    <t>en toalett(stol)</t>
  </si>
  <si>
    <t>do (WC)</t>
  </si>
  <si>
    <t>toilet, WC</t>
  </si>
  <si>
    <t>hyysikkä</t>
  </si>
  <si>
    <t>&amp;w1424</t>
  </si>
  <si>
    <t>toalettpapper(et)</t>
  </si>
  <si>
    <t>dopapir</t>
  </si>
  <si>
    <t>toilet paper</t>
  </si>
  <si>
    <t>hyysikkäpaperi</t>
  </si>
  <si>
    <t>&amp;w1478</t>
  </si>
  <si>
    <t>en tvål</t>
  </si>
  <si>
    <t>såpe</t>
  </si>
  <si>
    <t>soap</t>
  </si>
  <si>
    <t>soopa</t>
  </si>
  <si>
    <t>&amp;w1536-a</t>
  </si>
  <si>
    <t>en ventil</t>
  </si>
  <si>
    <t>ventil</t>
  </si>
  <si>
    <t>ventilator</t>
  </si>
  <si>
    <t>venttiili</t>
  </si>
  <si>
    <t>&amp;w1586-b</t>
  </si>
  <si>
    <t>&amp;w256</t>
  </si>
  <si>
    <t>en dusch</t>
  </si>
  <si>
    <t>dusj</t>
  </si>
  <si>
    <t>shower</t>
  </si>
  <si>
    <t>dyšši</t>
  </si>
  <si>
    <t>&amp;w471</t>
  </si>
  <si>
    <t>en handduk</t>
  </si>
  <si>
    <t>håndkle</t>
  </si>
  <si>
    <t>towel</t>
  </si>
  <si>
    <t>hantuuki</t>
  </si>
  <si>
    <t>&amp;w472</t>
  </si>
  <si>
    <t>ett handfat</t>
  </si>
  <si>
    <t>servant</t>
  </si>
  <si>
    <t>washbasin</t>
  </si>
  <si>
    <t>servantti</t>
  </si>
  <si>
    <t>&amp;w50</t>
  </si>
  <si>
    <t>ett badkar</t>
  </si>
  <si>
    <t>badekar</t>
  </si>
  <si>
    <t>bathtub</t>
  </si>
  <si>
    <t>saunomakaara, pesokaara</t>
  </si>
  <si>
    <t>&amp;w678-a</t>
  </si>
  <si>
    <t>&amp;s10_3</t>
  </si>
  <si>
    <t>hygien</t>
  </si>
  <si>
    <t>hygiene</t>
  </si>
  <si>
    <t>hygieeni</t>
  </si>
  <si>
    <t>&amp;w1026</t>
  </si>
  <si>
    <t>en potta</t>
  </si>
  <si>
    <t>potte</t>
  </si>
  <si>
    <t>potty</t>
  </si>
  <si>
    <t>&amp;w1055</t>
  </si>
  <si>
    <t>en rakapparat</t>
  </si>
  <si>
    <t>barbermaskin</t>
  </si>
  <si>
    <t>shaver, electric razor</t>
  </si>
  <si>
    <t>raakamašiini</t>
  </si>
  <si>
    <t>&amp;w1056</t>
  </si>
  <si>
    <t>ett rakblad</t>
  </si>
  <si>
    <t>barberblad</t>
  </si>
  <si>
    <t>razor blade</t>
  </si>
  <si>
    <t>raakaterä</t>
  </si>
  <si>
    <t>&amp;w1122</t>
  </si>
  <si>
    <t>ett schampo</t>
  </si>
  <si>
    <t>sjampo</t>
  </si>
  <si>
    <t>shampoo</t>
  </si>
  <si>
    <t>šampoo</t>
  </si>
  <si>
    <t>&amp;w1333-a</t>
  </si>
  <si>
    <t>en svamp</t>
  </si>
  <si>
    <t>svamp</t>
  </si>
  <si>
    <t>sponge</t>
  </si>
  <si>
    <t>pesosieni</t>
  </si>
  <si>
    <t>&amp;w135-b</t>
  </si>
  <si>
    <t>en borste</t>
  </si>
  <si>
    <t>hårbørste</t>
  </si>
  <si>
    <t>hairbrush</t>
  </si>
  <si>
    <t>hyksiharja</t>
  </si>
  <si>
    <t>&amp;w1381</t>
  </si>
  <si>
    <t>en tampong</t>
  </si>
  <si>
    <t>tampong</t>
  </si>
  <si>
    <t>tampon</t>
  </si>
  <si>
    <t>tampongi</t>
  </si>
  <si>
    <t>? tamponki?</t>
  </si>
  <si>
    <t>&amp;w1383</t>
  </si>
  <si>
    <t>en tandborste</t>
  </si>
  <si>
    <t>tannbørste</t>
  </si>
  <si>
    <t>toothbrush</t>
  </si>
  <si>
    <t>hammasharja</t>
  </si>
  <si>
    <t>&amp;w1384</t>
  </si>
  <si>
    <t>en tandkräm</t>
  </si>
  <si>
    <t>tannkrem</t>
  </si>
  <si>
    <t>toothpaste</t>
  </si>
  <si>
    <t>hammaskräämi</t>
  </si>
  <si>
    <t>&amp;w1675</t>
  </si>
  <si>
    <t>en rakhyvel</t>
  </si>
  <si>
    <t>barberhøvel</t>
  </si>
  <si>
    <t>safety razor</t>
  </si>
  <si>
    <t>raakahöylä</t>
  </si>
  <si>
    <t>&amp;w55</t>
  </si>
  <si>
    <t>bajsa</t>
  </si>
  <si>
    <t>bæsje</t>
  </si>
  <si>
    <t>poo, pooh</t>
  </si>
  <si>
    <t>paskanttaat</t>
  </si>
  <si>
    <t>&amp;w585</t>
  </si>
  <si>
    <t>en kam</t>
  </si>
  <si>
    <t>kam</t>
  </si>
  <si>
    <t>comb</t>
  </si>
  <si>
    <t>kampa</t>
  </si>
  <si>
    <t>&amp;w622</t>
  </si>
  <si>
    <t>kissa</t>
  </si>
  <si>
    <t>tisse</t>
  </si>
  <si>
    <t>urinate</t>
  </si>
  <si>
    <t>pissata</t>
  </si>
  <si>
    <t>&amp;w924</t>
  </si>
  <si>
    <t>en necessär</t>
  </si>
  <si>
    <t>toalettveske</t>
  </si>
  <si>
    <t>toilet bag</t>
  </si>
  <si>
    <t>toalettiväsky</t>
  </si>
  <si>
    <t>tualettiväsky?</t>
  </si>
  <si>
    <t>&amp;w94</t>
  </si>
  <si>
    <t>en binda</t>
  </si>
  <si>
    <t>bind</t>
  </si>
  <si>
    <t>sanitary napkin</t>
  </si>
  <si>
    <t>&amp;c11</t>
  </si>
  <si>
    <t>Bostad och möbler</t>
  </si>
  <si>
    <t>Bolig og møbler</t>
  </si>
  <si>
    <t>House and furniture</t>
  </si>
  <si>
    <t>Asumapaikka ja mööpelit</t>
  </si>
  <si>
    <t>&amp;s11_1</t>
  </si>
  <si>
    <t>vardagsrum</t>
  </si>
  <si>
    <t>&amp;w1232</t>
  </si>
  <si>
    <t>en soffa</t>
  </si>
  <si>
    <t>sofa</t>
  </si>
  <si>
    <t>soffa</t>
  </si>
  <si>
    <t>&amp;w127</t>
  </si>
  <si>
    <t>en bokhylla</t>
  </si>
  <si>
    <t>reol</t>
  </si>
  <si>
    <t>bookcase</t>
  </si>
  <si>
    <t>kirjahylly</t>
  </si>
  <si>
    <t>&amp;w132</t>
  </si>
  <si>
    <t>ett bord</t>
  </si>
  <si>
    <t>bord</t>
  </si>
  <si>
    <t>table</t>
  </si>
  <si>
    <t>pöytä</t>
  </si>
  <si>
    <t>&amp;w1390-a</t>
  </si>
  <si>
    <t>en tavla</t>
  </si>
  <si>
    <t>maleri</t>
  </si>
  <si>
    <t>picture</t>
  </si>
  <si>
    <t>kuva, maalerii</t>
  </si>
  <si>
    <t>&amp;w1476-a</t>
  </si>
  <si>
    <t>en TV</t>
  </si>
  <si>
    <t>fjernsyn</t>
  </si>
  <si>
    <t>TV</t>
  </si>
  <si>
    <t>&amp;w1527</t>
  </si>
  <si>
    <t>en vas</t>
  </si>
  <si>
    <t>vase</t>
  </si>
  <si>
    <t>kukkapotto, vaasi</t>
  </si>
  <si>
    <t>&amp;w1676</t>
  </si>
  <si>
    <t>en nalle</t>
  </si>
  <si>
    <t>bamse</t>
  </si>
  <si>
    <t>teddy bear</t>
  </si>
  <si>
    <t>teddykarhu, bamse</t>
  </si>
  <si>
    <t>&amp;w252-b</t>
  </si>
  <si>
    <t>tuuki, pöytäliina</t>
  </si>
  <si>
    <t>&amp;w32</t>
  </si>
  <si>
    <t>ett askfat</t>
  </si>
  <si>
    <t>askebeger</t>
  </si>
  <si>
    <t>ashtray</t>
  </si>
  <si>
    <t>tuhka-astii/tuhka-astia</t>
  </si>
  <si>
    <t>&amp;w362</t>
  </si>
  <si>
    <t>en fåtölj</t>
  </si>
  <si>
    <t>lenestol</t>
  </si>
  <si>
    <t>armchair</t>
  </si>
  <si>
    <t>nojatooli, karmistooli</t>
  </si>
  <si>
    <t>&amp;w385</t>
  </si>
  <si>
    <t>en gardin</t>
  </si>
  <si>
    <t>gardin</t>
  </si>
  <si>
    <t>curtain</t>
  </si>
  <si>
    <t>kartiini</t>
  </si>
  <si>
    <t>&amp;w518-b</t>
  </si>
  <si>
    <t>hylle</t>
  </si>
  <si>
    <t>shelf</t>
  </si>
  <si>
    <t>hylly</t>
  </si>
  <si>
    <t>&amp;w687-a</t>
  </si>
  <si>
    <t>en krukväxt</t>
  </si>
  <si>
    <t>potteplante</t>
  </si>
  <si>
    <t>pot plant</t>
  </si>
  <si>
    <t>pottotaimi, pottokasvi</t>
  </si>
  <si>
    <t>&amp;w840</t>
  </si>
  <si>
    <t>en matta</t>
  </si>
  <si>
    <t>teppe</t>
  </si>
  <si>
    <t>carpet</t>
  </si>
  <si>
    <t>matto, matta, täppeni</t>
  </si>
  <si>
    <t>&amp;w911</t>
  </si>
  <si>
    <t>en möbel</t>
  </si>
  <si>
    <t>møbel</t>
  </si>
  <si>
    <t>furniture</t>
  </si>
  <si>
    <t>mööpeli</t>
  </si>
  <si>
    <t>&amp;s11_2</t>
  </si>
  <si>
    <t>sovrum</t>
  </si>
  <si>
    <t>nukkumaloma, kamari</t>
  </si>
  <si>
    <t>&amp;w1084</t>
  </si>
  <si>
    <t>en rullgardin</t>
  </si>
  <si>
    <t>rullegardin</t>
  </si>
  <si>
    <t>blind</t>
  </si>
  <si>
    <t>rullakartiini</t>
  </si>
  <si>
    <t>&amp;w1184</t>
  </si>
  <si>
    <t>ett skrivbord</t>
  </si>
  <si>
    <t>skrivebord</t>
  </si>
  <si>
    <t>writing table</t>
  </si>
  <si>
    <t>kirjoituspöytä, kirjotuspöytä</t>
  </si>
  <si>
    <t>&amp;w1367</t>
  </si>
  <si>
    <t>en säng</t>
  </si>
  <si>
    <t>seng</t>
  </si>
  <si>
    <t>bed</t>
  </si>
  <si>
    <t>sänky</t>
  </si>
  <si>
    <t>&amp;w1397</t>
  </si>
  <si>
    <t>en telefon</t>
  </si>
  <si>
    <t>telefon</t>
  </si>
  <si>
    <t>telephone</t>
  </si>
  <si>
    <t>telefuuni</t>
  </si>
  <si>
    <t>&amp;w1491</t>
  </si>
  <si>
    <t>ett täcke</t>
  </si>
  <si>
    <t>dyne</t>
  </si>
  <si>
    <t>covering</t>
  </si>
  <si>
    <t>tyyny, tyyni</t>
  </si>
  <si>
    <t>&amp;w1632</t>
  </si>
  <si>
    <t>ett örngott</t>
  </si>
  <si>
    <t>putetrekk</t>
  </si>
  <si>
    <t>pillow case</t>
  </si>
  <si>
    <t>kuottafoori</t>
  </si>
  <si>
    <t>&amp;w1635</t>
  </si>
  <si>
    <t>ett överkast</t>
  </si>
  <si>
    <t>sengeteppe</t>
  </si>
  <si>
    <t>bedspread</t>
  </si>
  <si>
    <t>sänkyteppeni</t>
  </si>
  <si>
    <t>&amp;w174</t>
  </si>
  <si>
    <t>en byrå</t>
  </si>
  <si>
    <t>kommode</t>
  </si>
  <si>
    <t>chest of drawers</t>
  </si>
  <si>
    <t>komuuti</t>
  </si>
  <si>
    <t>&amp;w306</t>
  </si>
  <si>
    <t>en filt</t>
  </si>
  <si>
    <t>ullteppe</t>
  </si>
  <si>
    <t>blanket</t>
  </si>
  <si>
    <t>villateppeni</t>
  </si>
  <si>
    <t>&amp;w508</t>
  </si>
  <si>
    <t>en hurts</t>
  </si>
  <si>
    <t>underskap</t>
  </si>
  <si>
    <t>pedestal</t>
  </si>
  <si>
    <t>alakaappi</t>
  </si>
  <si>
    <t>&amp;w560</t>
  </si>
  <si>
    <t>ett (en) telefonjack</t>
  </si>
  <si>
    <t>telefonkontakt</t>
  </si>
  <si>
    <t>jack</t>
  </si>
  <si>
    <t>telefuunikontakti</t>
  </si>
  <si>
    <t>&amp;w631</t>
  </si>
  <si>
    <t>en klocka</t>
  </si>
  <si>
    <t>klokke</t>
  </si>
  <si>
    <t>clock</t>
  </si>
  <si>
    <t>kello</t>
  </si>
  <si>
    <t>&amp;w695</t>
  </si>
  <si>
    <t>en kudde</t>
  </si>
  <si>
    <t>pute</t>
  </si>
  <si>
    <t>pillow</t>
  </si>
  <si>
    <t>kuotta, päänalunen</t>
  </si>
  <si>
    <t>&amp;w735</t>
  </si>
  <si>
    <t>ett lakan</t>
  </si>
  <si>
    <t>laken</t>
  </si>
  <si>
    <t>sheet</t>
  </si>
  <si>
    <t>lakana</t>
  </si>
  <si>
    <t>&amp;w778</t>
  </si>
  <si>
    <t>en lur</t>
  </si>
  <si>
    <t>(telefon)rør</t>
  </si>
  <si>
    <t>receiver</t>
  </si>
  <si>
    <t>telefuunirööri, luuri</t>
  </si>
  <si>
    <t>&amp;w784</t>
  </si>
  <si>
    <t>byrålåda</t>
  </si>
  <si>
    <t>skuff</t>
  </si>
  <si>
    <t>drawer</t>
  </si>
  <si>
    <t>skuffa</t>
  </si>
  <si>
    <t>&amp;w811</t>
  </si>
  <si>
    <t>en madrass</t>
  </si>
  <si>
    <t>madrass</t>
  </si>
  <si>
    <t>mattress</t>
  </si>
  <si>
    <t>polsteri, palja</t>
  </si>
  <si>
    <t>&amp;w919</t>
  </si>
  <si>
    <t>ett nattduksbord</t>
  </si>
  <si>
    <t>nattbord</t>
  </si>
  <si>
    <t>bedside table</t>
  </si>
  <si>
    <t>yöpöytä</t>
  </si>
  <si>
    <t>&amp;w972</t>
  </si>
  <si>
    <t>en pall</t>
  </si>
  <si>
    <t>krakk</t>
  </si>
  <si>
    <t>stool</t>
  </si>
  <si>
    <t>krenkku</t>
  </si>
  <si>
    <t>&amp;w978-a</t>
  </si>
  <si>
    <t>en papperskorg</t>
  </si>
  <si>
    <t>papirkurv</t>
  </si>
  <si>
    <t>waste-paper basket</t>
  </si>
  <si>
    <t>paperikori</t>
  </si>
  <si>
    <t>&amp;s11_3</t>
  </si>
  <si>
    <t>&amp;w1255-b</t>
  </si>
  <si>
    <t>&amp;w1364</t>
  </si>
  <si>
    <t>en säkring</t>
  </si>
  <si>
    <t>sikring</t>
  </si>
  <si>
    <t>fuse</t>
  </si>
  <si>
    <t>sikrinki, proppu</t>
  </si>
  <si>
    <t>? sikrinki - sikringi?</t>
  </si>
  <si>
    <t>&amp;w1515</t>
  </si>
  <si>
    <t>ett uttag</t>
  </si>
  <si>
    <t>uttak</t>
  </si>
  <si>
    <t>electrical outlet</t>
  </si>
  <si>
    <t xml:space="preserve">?  </t>
  </si>
  <si>
    <t>&amp;w1677</t>
  </si>
  <si>
    <t>hat-rack</t>
  </si>
  <si>
    <t>&amp;w1678</t>
  </si>
  <si>
    <t>ett skoställ</t>
  </si>
  <si>
    <t>skohylle</t>
  </si>
  <si>
    <t>shoe-rack</t>
  </si>
  <si>
    <t>kenkähylly</t>
  </si>
  <si>
    <t>&amp;w184</t>
  </si>
  <si>
    <t>en bänk</t>
  </si>
  <si>
    <t>benk</t>
  </si>
  <si>
    <t>bench</t>
  </si>
  <si>
    <t>penkki</t>
  </si>
  <si>
    <t>&amp;w274</t>
  </si>
  <si>
    <t>en elmätare</t>
  </si>
  <si>
    <t>strømmåler</t>
  </si>
  <si>
    <t>electric meter</t>
  </si>
  <si>
    <t>sähkömittari</t>
  </si>
  <si>
    <t>&amp;w381</t>
  </si>
  <si>
    <t>en galge</t>
  </si>
  <si>
    <t>kleshenger</t>
  </si>
  <si>
    <t>coat hanger</t>
  </si>
  <si>
    <t>hengari</t>
  </si>
  <si>
    <t>henkari?</t>
  </si>
  <si>
    <t>&amp;w532</t>
  </si>
  <si>
    <t>en hängare</t>
  </si>
  <si>
    <t>knagg</t>
  </si>
  <si>
    <t>coat peg, pin, hook</t>
  </si>
  <si>
    <t>koukku</t>
  </si>
  <si>
    <t>&amp;s11_4</t>
  </si>
  <si>
    <t>tillbehör</t>
  </si>
  <si>
    <t>tilbehør</t>
  </si>
  <si>
    <t>accessories</t>
  </si>
  <si>
    <t>tykötarpheet</t>
  </si>
  <si>
    <t>&amp;w1125</t>
  </si>
  <si>
    <t>en sekretär</t>
  </si>
  <si>
    <t>skatoll</t>
  </si>
  <si>
    <t>writing desk</t>
  </si>
  <si>
    <t>kirjoituspöytä</t>
  </si>
  <si>
    <t>&amp;w1207</t>
  </si>
  <si>
    <t>en sladd</t>
  </si>
  <si>
    <t>ledning</t>
  </si>
  <si>
    <t>cord</t>
  </si>
  <si>
    <t>leetninki</t>
  </si>
  <si>
    <t>&amp;w1289</t>
  </si>
  <si>
    <t>en stickpropp</t>
  </si>
  <si>
    <t>støpsel</t>
  </si>
  <si>
    <t>plug</t>
  </si>
  <si>
    <t>töpseli</t>
  </si>
  <si>
    <t>&amp;w1305-b</t>
  </si>
  <si>
    <t>sähköbryytteri, virrankatkasiija, sähkönkatkaisiija</t>
  </si>
  <si>
    <t>&amp;w1494</t>
  </si>
  <si>
    <t>en tändsticka</t>
  </si>
  <si>
    <t>fyrstikk</t>
  </si>
  <si>
    <t>match</t>
  </si>
  <si>
    <t>tulitikku</t>
  </si>
  <si>
    <t>&amp;w1518</t>
  </si>
  <si>
    <t>en vagga</t>
  </si>
  <si>
    <t>vugge</t>
  </si>
  <si>
    <t>cradle</t>
  </si>
  <si>
    <t>kehto</t>
  </si>
  <si>
    <t>&amp;w1679</t>
  </si>
  <si>
    <t>ett (stearin)ljus</t>
  </si>
  <si>
    <t>(stearin)lys</t>
  </si>
  <si>
    <t>candle</t>
  </si>
  <si>
    <t>kynttilä</t>
  </si>
  <si>
    <t>&amp;w1680</t>
  </si>
  <si>
    <t>ett CE-märke</t>
  </si>
  <si>
    <t>CE-merke</t>
  </si>
  <si>
    <t>CE-mark</t>
  </si>
  <si>
    <t>CE-merkki</t>
  </si>
  <si>
    <t>&amp;w1681</t>
  </si>
  <si>
    <t>en tändsticksask</t>
  </si>
  <si>
    <t>(fyrstikk)eske</t>
  </si>
  <si>
    <t>match-box</t>
  </si>
  <si>
    <t>tulitikkuloova, tulitikkuäsky</t>
  </si>
  <si>
    <t>&amp;w30</t>
  </si>
  <si>
    <t>en ask</t>
  </si>
  <si>
    <t>eske</t>
  </si>
  <si>
    <t>box</t>
  </si>
  <si>
    <t>loova, äsky, rassii, rasia</t>
  </si>
  <si>
    <t>&amp;w400</t>
  </si>
  <si>
    <t>en glödlampa</t>
  </si>
  <si>
    <t>lyspære</t>
  </si>
  <si>
    <t>light bulb</t>
  </si>
  <si>
    <t>loistetlamppu, loistelamppu</t>
  </si>
  <si>
    <t>?  loistetpäärä?</t>
  </si>
  <si>
    <t>&amp;w737</t>
  </si>
  <si>
    <t>en lampa</t>
  </si>
  <si>
    <t>lampe</t>
  </si>
  <si>
    <t>lamp</t>
  </si>
  <si>
    <t>lamppu</t>
  </si>
  <si>
    <t>&amp;w766</t>
  </si>
  <si>
    <t>en ljusstake</t>
  </si>
  <si>
    <t>lysestake</t>
  </si>
  <si>
    <t>candlestick</t>
  </si>
  <si>
    <t>kynttilänjalka</t>
  </si>
  <si>
    <t>&amp;w783</t>
  </si>
  <si>
    <t>ett lysrör</t>
  </si>
  <si>
    <t>lysrør</t>
  </si>
  <si>
    <t>fluorescent lamp</t>
  </si>
  <si>
    <t>näkörööri</t>
  </si>
  <si>
    <t>&amp;c12</t>
  </si>
  <si>
    <t>Slöjd och textil</t>
  </si>
  <si>
    <t>Forming - tekstil</t>
  </si>
  <si>
    <t>Handicraft and textile craft</t>
  </si>
  <si>
    <t>Käsityö - tekstiili</t>
  </si>
  <si>
    <t>&amp;s12_1</t>
  </si>
  <si>
    <t>sy</t>
  </si>
  <si>
    <t>sew</t>
  </si>
  <si>
    <t>neuloot, neuloat, neuloa</t>
  </si>
  <si>
    <t>&amp;w1029</t>
  </si>
  <si>
    <t>prickig</t>
  </si>
  <si>
    <t>prikkete</t>
  </si>
  <si>
    <t>dotted</t>
  </si>
  <si>
    <t>prikulinen</t>
  </si>
  <si>
    <t>&amp;w1057</t>
  </si>
  <si>
    <t>randig</t>
  </si>
  <si>
    <t>stripete</t>
  </si>
  <si>
    <t>striped</t>
  </si>
  <si>
    <t>raiđalinen, raialinen</t>
  </si>
  <si>
    <t>&amp;w1071</t>
  </si>
  <si>
    <t>ett resår</t>
  </si>
  <si>
    <t>strikk</t>
  </si>
  <si>
    <t>elastic</t>
  </si>
  <si>
    <t>kuminauha</t>
  </si>
  <si>
    <t>&amp;w1088</t>
  </si>
  <si>
    <t>rutig</t>
  </si>
  <si>
    <t>rutete</t>
  </si>
  <si>
    <t>checked</t>
  </si>
  <si>
    <t>ristiraitanen, ruuđulinen, ruuvulinen</t>
  </si>
  <si>
    <t>&amp;w1119</t>
  </si>
  <si>
    <t>en sax</t>
  </si>
  <si>
    <t>saks</t>
  </si>
  <si>
    <t>scissors</t>
  </si>
  <si>
    <t>sakset</t>
  </si>
  <si>
    <t>&amp;w1136</t>
  </si>
  <si>
    <t>sicksack</t>
  </si>
  <si>
    <t>sikksakk</t>
  </si>
  <si>
    <t>zigzag</t>
  </si>
  <si>
    <t>&amp;w1350</t>
  </si>
  <si>
    <t>en symaskin</t>
  </si>
  <si>
    <t>symaskin</t>
  </si>
  <si>
    <t>sewing machine</t>
  </si>
  <si>
    <t>neulomamašiini</t>
  </si>
  <si>
    <t>&amp;w1353</t>
  </si>
  <si>
    <t>&amp;w1363</t>
  </si>
  <si>
    <t>en säkerhetsnål</t>
  </si>
  <si>
    <t>sikkerhetsnål</t>
  </si>
  <si>
    <t>safety pin</t>
  </si>
  <si>
    <t>sikkersneula</t>
  </si>
  <si>
    <t>&amp;w1452</t>
  </si>
  <si>
    <t>en tråd</t>
  </si>
  <si>
    <t>tråd</t>
  </si>
  <si>
    <t>thread</t>
  </si>
  <si>
    <t>lanka</t>
  </si>
  <si>
    <t>&amp;w1453</t>
  </si>
  <si>
    <t>en trådrulle</t>
  </si>
  <si>
    <t>spole</t>
  </si>
  <si>
    <t>bobbin</t>
  </si>
  <si>
    <t>puola</t>
  </si>
  <si>
    <t>&amp;w1484</t>
  </si>
  <si>
    <t>ett tyg</t>
  </si>
  <si>
    <t>tøy</t>
  </si>
  <si>
    <t>fabric</t>
  </si>
  <si>
    <t>kangas</t>
  </si>
  <si>
    <t>&amp;w308</t>
  </si>
  <si>
    <t>en fingerborg</t>
  </si>
  <si>
    <t>fingerbøl</t>
  </si>
  <si>
    <t>thimble</t>
  </si>
  <si>
    <t>fingerpori, äimäkota</t>
  </si>
  <si>
    <t>&amp;w61</t>
  </si>
  <si>
    <t>ett band</t>
  </si>
  <si>
    <t>bånd</t>
  </si>
  <si>
    <t>band</t>
  </si>
  <si>
    <t>nauha</t>
  </si>
  <si>
    <t>&amp;w639</t>
  </si>
  <si>
    <t>en knapp</t>
  </si>
  <si>
    <t>knapp</t>
  </si>
  <si>
    <t>button</t>
  </si>
  <si>
    <t>knappi</t>
  </si>
  <si>
    <t>&amp;w640</t>
  </si>
  <si>
    <t>en knappnål</t>
  </si>
  <si>
    <t>knappenål</t>
  </si>
  <si>
    <t>pin</t>
  </si>
  <si>
    <t>knuppineula, nuppineula</t>
  </si>
  <si>
    <t>&amp;w908</t>
  </si>
  <si>
    <t>ett måttband</t>
  </si>
  <si>
    <t>målebånd</t>
  </si>
  <si>
    <t>tape measure</t>
  </si>
  <si>
    <t>mittanauha</t>
  </si>
  <si>
    <t>&amp;w912</t>
  </si>
  <si>
    <t>ett mönster</t>
  </si>
  <si>
    <t>mønster</t>
  </si>
  <si>
    <t>pattern</t>
  </si>
  <si>
    <t>mönsteri</t>
  </si>
  <si>
    <t>&amp;w938</t>
  </si>
  <si>
    <t>en nål</t>
  </si>
  <si>
    <t>nål</t>
  </si>
  <si>
    <t>needle</t>
  </si>
  <si>
    <t>neula</t>
  </si>
  <si>
    <t>&amp;s12_2</t>
  </si>
  <si>
    <t>slöjd</t>
  </si>
  <si>
    <t>forming</t>
  </si>
  <si>
    <t>handicraft</t>
  </si>
  <si>
    <t>käsityö</t>
  </si>
  <si>
    <t>&amp;w1287</t>
  </si>
  <si>
    <t>en sticka</t>
  </si>
  <si>
    <t>strikkepinne</t>
  </si>
  <si>
    <t>knitting needle</t>
  </si>
  <si>
    <t>kutomatikku</t>
  </si>
  <si>
    <t>&amp;w1288</t>
  </si>
  <si>
    <t>sticka</t>
  </si>
  <si>
    <t>strikke</t>
  </si>
  <si>
    <t>knit</t>
  </si>
  <si>
    <t>kuttoot, kutoat, kutoa</t>
  </si>
  <si>
    <t>&amp;w1559</t>
  </si>
  <si>
    <t>virka</t>
  </si>
  <si>
    <t>hekle</t>
  </si>
  <si>
    <t>crochet</t>
  </si>
  <si>
    <t>häklätä</t>
  </si>
  <si>
    <t>&amp;w1560</t>
  </si>
  <si>
    <t>en virknål</t>
  </si>
  <si>
    <t>heklenål</t>
  </si>
  <si>
    <t>crochet hook</t>
  </si>
  <si>
    <t>häkläneula</t>
  </si>
  <si>
    <t>&amp;w1595</t>
  </si>
  <si>
    <t>väva</t>
  </si>
  <si>
    <t>veve</t>
  </si>
  <si>
    <t>weave</t>
  </si>
  <si>
    <t>väävätä</t>
  </si>
  <si>
    <t>&amp;w1596</t>
  </si>
  <si>
    <t>en vävstol</t>
  </si>
  <si>
    <t>vevstol</t>
  </si>
  <si>
    <t>loom</t>
  </si>
  <si>
    <t>kangastooli</t>
  </si>
  <si>
    <t>&amp;w386</t>
  </si>
  <si>
    <t>ett garn</t>
  </si>
  <si>
    <t>garn</t>
  </si>
  <si>
    <t>yarn, thread</t>
  </si>
  <si>
    <t>&amp;w937</t>
  </si>
  <si>
    <t>ett nystan</t>
  </si>
  <si>
    <t>nøste</t>
  </si>
  <si>
    <t>ball</t>
  </si>
  <si>
    <t>kerä</t>
  </si>
  <si>
    <t>&amp;s12_3</t>
  </si>
  <si>
    <t>städning</t>
  </si>
  <si>
    <t>rengjøring</t>
  </si>
  <si>
    <t>cleaning</t>
  </si>
  <si>
    <t>siivous</t>
  </si>
  <si>
    <t>&amp;w1193</t>
  </si>
  <si>
    <t>en skurborste</t>
  </si>
  <si>
    <t>skurebørste</t>
  </si>
  <si>
    <t>scrubbing brush</t>
  </si>
  <si>
    <t>skuuraharja</t>
  </si>
  <si>
    <t>&amp;w1194</t>
  </si>
  <si>
    <t>en skurtrasa</t>
  </si>
  <si>
    <t>skurefille</t>
  </si>
  <si>
    <t>scouring cloth, rag</t>
  </si>
  <si>
    <t>skuuratraasu</t>
  </si>
  <si>
    <t>&amp;w1241</t>
  </si>
  <si>
    <t>en sopborste</t>
  </si>
  <si>
    <t>feiekost</t>
  </si>
  <si>
    <t>broom</t>
  </si>
  <si>
    <t>rikkaharja</t>
  </si>
  <si>
    <t>&amp;w1244</t>
  </si>
  <si>
    <t>en sopskyffel</t>
  </si>
  <si>
    <t>feiebrett</t>
  </si>
  <si>
    <t>dustpan</t>
  </si>
  <si>
    <t>rikkaprättä</t>
  </si>
  <si>
    <t>&amp;w1319</t>
  </si>
  <si>
    <t>ett städskåp</t>
  </si>
  <si>
    <t>bøttekott</t>
  </si>
  <si>
    <t>broom cupboard, closet</t>
  </si>
  <si>
    <t>ämpärikotti</t>
  </si>
  <si>
    <t>&amp;w1333-b</t>
  </si>
  <si>
    <t>&amp;w135-c</t>
  </si>
  <si>
    <t>langkost</t>
  </si>
  <si>
    <t>pitkävarsinen kusta, harja</t>
  </si>
  <si>
    <t>&amp;w1442</t>
  </si>
  <si>
    <t>en trasa</t>
  </si>
  <si>
    <t>klut</t>
  </si>
  <si>
    <t>rag</t>
  </si>
  <si>
    <t>tukko</t>
  </si>
  <si>
    <t>&amp;w1682</t>
  </si>
  <si>
    <t>städa</t>
  </si>
  <si>
    <t>gjøre rent</t>
  </si>
  <si>
    <t>clean</t>
  </si>
  <si>
    <t>siivota, pestä</t>
  </si>
  <si>
    <t>&amp;w209</t>
  </si>
  <si>
    <t>en dammsugare</t>
  </si>
  <si>
    <t>støvsuger</t>
  </si>
  <si>
    <t>vacuum cleaner</t>
  </si>
  <si>
    <t>tomunimmiijä, pölynimmiijä, tomunimijä, pölynimijä</t>
  </si>
  <si>
    <t>&amp;w210</t>
  </si>
  <si>
    <t>en dammtrasa</t>
  </si>
  <si>
    <t>støveklut</t>
  </si>
  <si>
    <t>dustcloth, duster</t>
  </si>
  <si>
    <t>pölytukko</t>
  </si>
  <si>
    <t>&amp;w490-a</t>
  </si>
  <si>
    <t>en hink</t>
  </si>
  <si>
    <t>bøtte</t>
  </si>
  <si>
    <t>bucket</t>
  </si>
  <si>
    <t>ämpäri, pytty</t>
  </si>
  <si>
    <t>&amp;w709</t>
  </si>
  <si>
    <t>en kvast</t>
  </si>
  <si>
    <t>luuta</t>
  </si>
  <si>
    <t>&amp;w887</t>
  </si>
  <si>
    <t>ett munstycke</t>
  </si>
  <si>
    <t>munnstykke</t>
  </si>
  <si>
    <t>mouthpiece</t>
  </si>
  <si>
    <t>suupala</t>
  </si>
  <si>
    <t>&amp;s12_4</t>
  </si>
  <si>
    <t>tvättstuga</t>
  </si>
  <si>
    <t>vaskerom</t>
  </si>
  <si>
    <t>laundry room</t>
  </si>
  <si>
    <t>pesoloma, pesohuonet, pesohuone</t>
  </si>
  <si>
    <t>&amp;w1300</t>
  </si>
  <si>
    <t>en strykbräda</t>
  </si>
  <si>
    <t>strykebrett</t>
  </si>
  <si>
    <t>ironing board</t>
  </si>
  <si>
    <t>stryykiprättä</t>
  </si>
  <si>
    <t>&amp;w1301</t>
  </si>
  <si>
    <t>stryka</t>
  </si>
  <si>
    <t>stryke</t>
  </si>
  <si>
    <t>iron</t>
  </si>
  <si>
    <t>stryykätä, silittäät, silittää</t>
  </si>
  <si>
    <t>&amp;w1302</t>
  </si>
  <si>
    <t>ett strykjärn</t>
  </si>
  <si>
    <t>strykejern</t>
  </si>
  <si>
    <t>stryykirauta</t>
  </si>
  <si>
    <t>&amp;w1430</t>
  </si>
  <si>
    <t>ett torkskåp</t>
  </si>
  <si>
    <t>tørkeskap</t>
  </si>
  <si>
    <t>drying cabinet</t>
  </si>
  <si>
    <t>kuivauskaappi</t>
  </si>
  <si>
    <t>&amp;w1431</t>
  </si>
  <si>
    <t>en torktumlare</t>
  </si>
  <si>
    <t>tørketrommel</t>
  </si>
  <si>
    <t>tumble drier</t>
  </si>
  <si>
    <t>kuivaustrumma</t>
  </si>
  <si>
    <t>&amp;w1480</t>
  </si>
  <si>
    <t>en tvättmaskin</t>
  </si>
  <si>
    <t>vaskemaskin</t>
  </si>
  <si>
    <t>washing machine</t>
  </si>
  <si>
    <t>pesomašiini</t>
  </si>
  <si>
    <t>&amp;w1481</t>
  </si>
  <si>
    <t>ett tvättmedel</t>
  </si>
  <si>
    <t>vaskemiddel</t>
  </si>
  <si>
    <t>laundry detergent</t>
  </si>
  <si>
    <t>pesoainet</t>
  </si>
  <si>
    <t>&amp;w1683</t>
  </si>
  <si>
    <t>tvätta</t>
  </si>
  <si>
    <t>vaske</t>
  </si>
  <si>
    <t>washing</t>
  </si>
  <si>
    <t>pestä</t>
  </si>
  <si>
    <t>&amp;w1684</t>
  </si>
  <si>
    <t>(smuts)tvätt</t>
  </si>
  <si>
    <t>skittentøy</t>
  </si>
  <si>
    <t>laundry</t>
  </si>
  <si>
    <t>lokavaattheet</t>
  </si>
  <si>
    <t>&amp;w1685</t>
  </si>
  <si>
    <t>en tvättkorg</t>
  </si>
  <si>
    <t>skittentøykurv</t>
  </si>
  <si>
    <t>laundry-basket, hamper</t>
  </si>
  <si>
    <t>lokavaatetkori, lokavaatekori</t>
  </si>
  <si>
    <t>&amp;w635</t>
  </si>
  <si>
    <t>en klädnypa</t>
  </si>
  <si>
    <t>klesklype</t>
  </si>
  <si>
    <t>clothes peg</t>
  </si>
  <si>
    <t>vaatetkliipa</t>
  </si>
  <si>
    <t>kliipa eli kliippa?</t>
  </si>
  <si>
    <t>&amp;w825</t>
  </si>
  <si>
    <t>en mangel</t>
  </si>
  <si>
    <t>rulle</t>
  </si>
  <si>
    <t>mangle</t>
  </si>
  <si>
    <t>rulla, mankeli</t>
  </si>
  <si>
    <t>&amp;w833</t>
  </si>
  <si>
    <t>en maskin</t>
  </si>
  <si>
    <t>maskin</t>
  </si>
  <si>
    <t>machine</t>
  </si>
  <si>
    <t>mašiini</t>
  </si>
  <si>
    <t>&amp;c13</t>
  </si>
  <si>
    <t>Slöjd – trä och metall</t>
  </si>
  <si>
    <t>Forming - tre og metall</t>
  </si>
  <si>
    <t>Woodwork and metalwork</t>
  </si>
  <si>
    <t>Käsityö - puu ja metalli</t>
  </si>
  <si>
    <t>&amp;s13_1</t>
  </si>
  <si>
    <t>trä</t>
  </si>
  <si>
    <t>tre</t>
  </si>
  <si>
    <t>wood</t>
  </si>
  <si>
    <t>puu</t>
  </si>
  <si>
    <t>&amp;w1006</t>
  </si>
  <si>
    <t>en planka</t>
  </si>
  <si>
    <t>planke</t>
  </si>
  <si>
    <t>plank</t>
  </si>
  <si>
    <t>plankku, lankku</t>
  </si>
  <si>
    <t>&amp;w1118</t>
  </si>
  <si>
    <t>ett sandpapper</t>
  </si>
  <si>
    <t>sandpapir</t>
  </si>
  <si>
    <t>sandpaper</t>
  </si>
  <si>
    <t>santapaperi</t>
  </si>
  <si>
    <t>&amp;w1259</t>
  </si>
  <si>
    <t>en spik</t>
  </si>
  <si>
    <t>spiker</t>
  </si>
  <si>
    <t>piikari</t>
  </si>
  <si>
    <t>&amp;w1267</t>
  </si>
  <si>
    <t>en spånskiva</t>
  </si>
  <si>
    <t>sponplate</t>
  </si>
  <si>
    <t>particle board</t>
  </si>
  <si>
    <t>spuunplaatta</t>
  </si>
  <si>
    <t>&amp;w1281-b</t>
  </si>
  <si>
    <t>en stav</t>
  </si>
  <si>
    <t>boks</t>
  </si>
  <si>
    <t>&amp;w1387</t>
  </si>
  <si>
    <t>en tapet</t>
  </si>
  <si>
    <t>tapet</t>
  </si>
  <si>
    <t>wallpaper</t>
  </si>
  <si>
    <t>tapeetti</t>
  </si>
  <si>
    <t>&amp;w1465</t>
  </si>
  <si>
    <t>en tumstock</t>
  </si>
  <si>
    <t>tommestokk</t>
  </si>
  <si>
    <t>folding rule</t>
  </si>
  <si>
    <t>meetterimittari</t>
  </si>
  <si>
    <t>&amp;w1477</t>
  </si>
  <si>
    <t>en tving</t>
  </si>
  <si>
    <t>skrutvinge</t>
  </si>
  <si>
    <t>clamp</t>
  </si>
  <si>
    <t>skruuvitvingi, puristaaja, puristaja</t>
  </si>
  <si>
    <t>&amp;w1532</t>
  </si>
  <si>
    <t>ett vattenpass</t>
  </si>
  <si>
    <t>vater(pass)</t>
  </si>
  <si>
    <t>spirit level</t>
  </si>
  <si>
    <t>vaatteri</t>
  </si>
  <si>
    <t>vaatteri? vaatterpassi? vesipassi?</t>
  </si>
  <si>
    <t>&amp;w1551</t>
  </si>
  <si>
    <t>en vinkelhake</t>
  </si>
  <si>
    <t>vinkelhake</t>
  </si>
  <si>
    <t>set square</t>
  </si>
  <si>
    <t>vinkkeli</t>
  </si>
  <si>
    <t>&amp;w157</t>
  </si>
  <si>
    <t>en bräda</t>
  </si>
  <si>
    <t>board</t>
  </si>
  <si>
    <t>lauta</t>
  </si>
  <si>
    <t>&amp;w1602</t>
  </si>
  <si>
    <t>en x-krok</t>
  </si>
  <si>
    <t>x-krok</t>
  </si>
  <si>
    <t>X-hook</t>
  </si>
  <si>
    <t>x-haka, x-krookki</t>
  </si>
  <si>
    <t>&amp;w1605-a</t>
  </si>
  <si>
    <t>en yxa</t>
  </si>
  <si>
    <t>øks</t>
  </si>
  <si>
    <t>axe</t>
  </si>
  <si>
    <t>kirves</t>
  </si>
  <si>
    <t>&amp;w520</t>
  </si>
  <si>
    <t>en hyvel</t>
  </si>
  <si>
    <t>høvel</t>
  </si>
  <si>
    <t>plane</t>
  </si>
  <si>
    <t>höylä</t>
  </si>
  <si>
    <t>&amp;w521</t>
  </si>
  <si>
    <t>en hyvelbänk</t>
  </si>
  <si>
    <t>høvelbenk</t>
  </si>
  <si>
    <t>planing bench</t>
  </si>
  <si>
    <t>höyläpenkki</t>
  </si>
  <si>
    <t>&amp;w628</t>
  </si>
  <si>
    <t>klister</t>
  </si>
  <si>
    <t>lim</t>
  </si>
  <si>
    <t>glue</t>
  </si>
  <si>
    <t>liima</t>
  </si>
  <si>
    <t>&amp;w681</t>
  </si>
  <si>
    <t>en krok</t>
  </si>
  <si>
    <t>krok</t>
  </si>
  <si>
    <t>hook</t>
  </si>
  <si>
    <t>&amp;w753</t>
  </si>
  <si>
    <t>lim(met)</t>
  </si>
  <si>
    <t>&amp;w932</t>
  </si>
  <si>
    <t>en nubb</t>
  </si>
  <si>
    <t>stift</t>
  </si>
  <si>
    <t>tack</t>
  </si>
  <si>
    <t>naula</t>
  </si>
  <si>
    <t>&amp;s13_2</t>
  </si>
  <si>
    <t>metall</t>
  </si>
  <si>
    <t>metal</t>
  </si>
  <si>
    <t>metalli</t>
  </si>
  <si>
    <t>&amp;w1012</t>
  </si>
  <si>
    <t>en plåt</t>
  </si>
  <si>
    <t>sheet metal</t>
  </si>
  <si>
    <t>plaatta</t>
  </si>
  <si>
    <t>&amp;w1111</t>
  </si>
  <si>
    <t>ett rör</t>
  </si>
  <si>
    <t>rør</t>
  </si>
  <si>
    <t>pipe</t>
  </si>
  <si>
    <t>rööri</t>
  </si>
  <si>
    <t>&amp;w1186</t>
  </si>
  <si>
    <t>en skruv</t>
  </si>
  <si>
    <t>skrue</t>
  </si>
  <si>
    <t>screw</t>
  </si>
  <si>
    <t>skruuvi</t>
  </si>
  <si>
    <t>&amp;w1188</t>
  </si>
  <si>
    <t>ett skruvstäd</t>
  </si>
  <si>
    <t>skrustikke</t>
  </si>
  <si>
    <t>vice</t>
  </si>
  <si>
    <t>skruuvipenkki</t>
  </si>
  <si>
    <t>&amp;w1281-a</t>
  </si>
  <si>
    <t>en fyrkantsstav</t>
  </si>
  <si>
    <t>firkantstål</t>
  </si>
  <si>
    <t>square bar</t>
  </si>
  <si>
    <t>neljenkanttinen terästanko?</t>
  </si>
  <si>
    <t>&amp;w1317</t>
  </si>
  <si>
    <t>en stång</t>
  </si>
  <si>
    <t>stang</t>
  </si>
  <si>
    <t>pole</t>
  </si>
  <si>
    <t>tanko</t>
  </si>
  <si>
    <t>&amp;w1338</t>
  </si>
  <si>
    <t>en svarv</t>
  </si>
  <si>
    <t>dreiebenk</t>
  </si>
  <si>
    <t>lathe</t>
  </si>
  <si>
    <t>pyöröpenkki</t>
  </si>
  <si>
    <t>&amp;w143-a</t>
  </si>
  <si>
    <t>bricka</t>
  </si>
  <si>
    <t>stoppskive</t>
  </si>
  <si>
    <t>washer</t>
  </si>
  <si>
    <t>toppikiivu</t>
  </si>
  <si>
    <t>&amp;w166</t>
  </si>
  <si>
    <t>en bult</t>
  </si>
  <si>
    <t>bolt</t>
  </si>
  <si>
    <t>poltti</t>
  </si>
  <si>
    <t>&amp;w176</t>
  </si>
  <si>
    <t>en bågfil</t>
  </si>
  <si>
    <t>baufil</t>
  </si>
  <si>
    <t>hack-saw</t>
  </si>
  <si>
    <t>rautasaha</t>
  </si>
  <si>
    <t>&amp;w312</t>
  </si>
  <si>
    <t>en fjäder</t>
  </si>
  <si>
    <t>fjær</t>
  </si>
  <si>
    <t>spring</t>
  </si>
  <si>
    <t>joutti, fieteri</t>
  </si>
  <si>
    <t>&amp;w444</t>
  </si>
  <si>
    <t>en gänga</t>
  </si>
  <si>
    <t>gjenge</t>
  </si>
  <si>
    <t>jenka</t>
  </si>
  <si>
    <t>&amp;w696</t>
  </si>
  <si>
    <t>ett kugghjul</t>
  </si>
  <si>
    <t>tannhjul</t>
  </si>
  <si>
    <t>gearwheel</t>
  </si>
  <si>
    <t>hammasratas</t>
  </si>
  <si>
    <t>&amp;w697</t>
  </si>
  <si>
    <t>ett kullager</t>
  </si>
  <si>
    <t>kulelager</t>
  </si>
  <si>
    <t>bearing</t>
  </si>
  <si>
    <t>kuulalaakeri</t>
  </si>
  <si>
    <t>&amp;w895</t>
  </si>
  <si>
    <t>en mutter</t>
  </si>
  <si>
    <t>mutter</t>
  </si>
  <si>
    <t>nut</t>
  </si>
  <si>
    <t>mutteri</t>
  </si>
  <si>
    <t>&amp;w926</t>
  </si>
  <si>
    <t>en nit</t>
  </si>
  <si>
    <t>nagle</t>
  </si>
  <si>
    <t>rivet</t>
  </si>
  <si>
    <t>&amp;s13_3</t>
  </si>
  <si>
    <t>verktyg</t>
  </si>
  <si>
    <t>verktøy</t>
  </si>
  <si>
    <t>tool</t>
  </si>
  <si>
    <t>työkalu</t>
  </si>
  <si>
    <t>&amp;w1166</t>
  </si>
  <si>
    <t>en skiftnyckel</t>
  </si>
  <si>
    <t>skiftenøkkel</t>
  </si>
  <si>
    <t>spanner, wrench</t>
  </si>
  <si>
    <t>auvaintonget</t>
  </si>
  <si>
    <t>&amp;w1187</t>
  </si>
  <si>
    <t>en skruvmejsel</t>
  </si>
  <si>
    <t>skrujern</t>
  </si>
  <si>
    <t>screw-driver</t>
  </si>
  <si>
    <t>skruuvirauta, skruuvimeisseli</t>
  </si>
  <si>
    <t>&amp;w1321</t>
  </si>
  <si>
    <t>ett stämjärn</t>
  </si>
  <si>
    <t>stemjern</t>
  </si>
  <si>
    <t>chisel</t>
  </si>
  <si>
    <t>tappirauta</t>
  </si>
  <si>
    <t>&amp;w134</t>
  </si>
  <si>
    <t>en (ett) borr</t>
  </si>
  <si>
    <t>bor</t>
  </si>
  <si>
    <t>drill</t>
  </si>
  <si>
    <t>pora</t>
  </si>
  <si>
    <t>&amp;w1348</t>
  </si>
  <si>
    <t>en syl</t>
  </si>
  <si>
    <t>syl</t>
  </si>
  <si>
    <t>awl</t>
  </si>
  <si>
    <t>naskali</t>
  </si>
  <si>
    <t>&amp;w1359</t>
  </si>
  <si>
    <t>en såg</t>
  </si>
  <si>
    <t>sag</t>
  </si>
  <si>
    <t>saw</t>
  </si>
  <si>
    <t>saha</t>
  </si>
  <si>
    <t>&amp;w1487</t>
  </si>
  <si>
    <t>en tång</t>
  </si>
  <si>
    <t>tang</t>
  </si>
  <si>
    <t>pliers</t>
  </si>
  <si>
    <t>tonget</t>
  </si>
  <si>
    <t>&amp;w245</t>
  </si>
  <si>
    <t>drillborr</t>
  </si>
  <si>
    <t>boremaskin</t>
  </si>
  <si>
    <t>power drill</t>
  </si>
  <si>
    <t>poramašiini</t>
  </si>
  <si>
    <t>&amp;w265</t>
  </si>
  <si>
    <t>en egg</t>
  </si>
  <si>
    <t>edge</t>
  </si>
  <si>
    <t>terä</t>
  </si>
  <si>
    <t>&amp;w302-a</t>
  </si>
  <si>
    <t>en fil</t>
  </si>
  <si>
    <t>fil</t>
  </si>
  <si>
    <t>file</t>
  </si>
  <si>
    <t>fiila</t>
  </si>
  <si>
    <t>&amp;w466</t>
  </si>
  <si>
    <t>en hammare</t>
  </si>
  <si>
    <t>hammer</t>
  </si>
  <si>
    <t>vasara</t>
  </si>
  <si>
    <t>&amp;w502</t>
  </si>
  <si>
    <t>en hovtång</t>
  </si>
  <si>
    <t>knipetang</t>
  </si>
  <si>
    <t>pincers</t>
  </si>
  <si>
    <t>hohtimet</t>
  </si>
  <si>
    <t>&amp;w519</t>
  </si>
  <si>
    <t>en hylsnyckel</t>
  </si>
  <si>
    <t>pipenøkkel</t>
  </si>
  <si>
    <t>box spanner</t>
  </si>
  <si>
    <t>piipputonget</t>
  </si>
  <si>
    <t>&amp;w641-c</t>
  </si>
  <si>
    <t>&amp;w649</t>
  </si>
  <si>
    <t>en kofot</t>
  </si>
  <si>
    <t>kubein</t>
  </si>
  <si>
    <t>crowbar</t>
  </si>
  <si>
    <t>lehmänjalka?</t>
  </si>
  <si>
    <t>&amp;w988</t>
  </si>
  <si>
    <t>en pensel</t>
  </si>
  <si>
    <t>pensel</t>
  </si>
  <si>
    <t>brush</t>
  </si>
  <si>
    <t>pensseli</t>
  </si>
  <si>
    <t>penseli?</t>
  </si>
  <si>
    <t>&amp;c14</t>
  </si>
  <si>
    <t>Skola och utbildning</t>
  </si>
  <si>
    <t>Skole og utdanning</t>
  </si>
  <si>
    <t>School and education</t>
  </si>
  <si>
    <t>Koulu ja koulutus</t>
  </si>
  <si>
    <t>&amp;s14_1</t>
  </si>
  <si>
    <t>skola</t>
  </si>
  <si>
    <t>skole</t>
  </si>
  <si>
    <t>school</t>
  </si>
  <si>
    <t>koulu</t>
  </si>
  <si>
    <t>&amp;w1174</t>
  </si>
  <si>
    <t>en skola</t>
  </si>
  <si>
    <t>&amp;w1176</t>
  </si>
  <si>
    <t>en skolgård</t>
  </si>
  <si>
    <t>skolegård</t>
  </si>
  <si>
    <t>school yard</t>
  </si>
  <si>
    <t>koulusiljo</t>
  </si>
  <si>
    <t>&amp;w626</t>
  </si>
  <si>
    <t>en klass</t>
  </si>
  <si>
    <t>klasse</t>
  </si>
  <si>
    <t>class</t>
  </si>
  <si>
    <t>klassi</t>
  </si>
  <si>
    <t>&amp;w669</t>
  </si>
  <si>
    <t>en korridor</t>
  </si>
  <si>
    <t>korridor</t>
  </si>
  <si>
    <t>corridor</t>
  </si>
  <si>
    <t>korridoori</t>
  </si>
  <si>
    <t>&amp;s14_2</t>
  </si>
  <si>
    <t>klassrum</t>
  </si>
  <si>
    <t>klasserom</t>
  </si>
  <si>
    <t>classroom</t>
  </si>
  <si>
    <t>klassiloma, klassihuonet, klassihuone</t>
  </si>
  <si>
    <t>&amp;w1123</t>
  </si>
  <si>
    <t>ett schema</t>
  </si>
  <si>
    <t>timeplan</t>
  </si>
  <si>
    <t>schedule</t>
  </si>
  <si>
    <t>tiimaplaana</t>
  </si>
  <si>
    <t>&amp;w1183</t>
  </si>
  <si>
    <t>en skrivbok</t>
  </si>
  <si>
    <t>skrivebok</t>
  </si>
  <si>
    <t>exercise-book</t>
  </si>
  <si>
    <t>kirjoituskirja, kirjotuskirja</t>
  </si>
  <si>
    <t>&amp;w1390-b</t>
  </si>
  <si>
    <t>tavle</t>
  </si>
  <si>
    <t>blackboard</t>
  </si>
  <si>
    <t>taulu</t>
  </si>
  <si>
    <t>&amp;w1414-a</t>
  </si>
  <si>
    <t>en tidskrift</t>
  </si>
  <si>
    <t>tidsskrift</t>
  </si>
  <si>
    <t>periodical</t>
  </si>
  <si>
    <t>aikakirjoitus, aikakirjotus</t>
  </si>
  <si>
    <t>&amp;w1687</t>
  </si>
  <si>
    <t>en (skol)bänk</t>
  </si>
  <si>
    <t>pult</t>
  </si>
  <si>
    <t>desk</t>
  </si>
  <si>
    <t>koulunpenkki, pultti</t>
  </si>
  <si>
    <t>&amp;w272</t>
  </si>
  <si>
    <t>en elev</t>
  </si>
  <si>
    <t>elev</t>
  </si>
  <si>
    <t>koululainen</t>
  </si>
  <si>
    <t>&amp;w627</t>
  </si>
  <si>
    <t>ett klassrum</t>
  </si>
  <si>
    <t>&amp;w799</t>
  </si>
  <si>
    <t>en lärare</t>
  </si>
  <si>
    <t>lærer</t>
  </si>
  <si>
    <t>teacher</t>
  </si>
  <si>
    <t>opettaaja, opettaja</t>
  </si>
  <si>
    <t>&amp;w801</t>
  </si>
  <si>
    <t>en lärobok</t>
  </si>
  <si>
    <t>lærebok</t>
  </si>
  <si>
    <t>textbook</t>
  </si>
  <si>
    <t>oppikirja</t>
  </si>
  <si>
    <t>&amp;w802</t>
  </si>
  <si>
    <t>läromedel</t>
  </si>
  <si>
    <t>læremiddel</t>
  </si>
  <si>
    <t>teaching aids</t>
  </si>
  <si>
    <t>oppimateriaali</t>
  </si>
  <si>
    <t>&amp;c15</t>
  </si>
  <si>
    <t>Post och bank</t>
  </si>
  <si>
    <t>Post og bank</t>
  </si>
  <si>
    <t>Post and bank</t>
  </si>
  <si>
    <t>Posti ja pankko</t>
  </si>
  <si>
    <t>&amp;s15_1</t>
  </si>
  <si>
    <t>bank</t>
  </si>
  <si>
    <t>pankko</t>
  </si>
  <si>
    <t>&amp;w100</t>
  </si>
  <si>
    <t>en blankett</t>
  </si>
  <si>
    <t>blankett</t>
  </si>
  <si>
    <t>form</t>
  </si>
  <si>
    <t>planketti</t>
  </si>
  <si>
    <t>&amp;w1100</t>
  </si>
  <si>
    <t>en räkning</t>
  </si>
  <si>
    <t>regning</t>
  </si>
  <si>
    <t>bill</t>
  </si>
  <si>
    <t>räkninki</t>
  </si>
  <si>
    <t>&amp;w1132</t>
  </si>
  <si>
    <t>en servicebox</t>
  </si>
  <si>
    <t>nattsafe</t>
  </si>
  <si>
    <t>night safe</t>
  </si>
  <si>
    <t>yösäilö? säilö?</t>
  </si>
  <si>
    <t>&amp;w1688</t>
  </si>
  <si>
    <t>ett kreditkort</t>
  </si>
  <si>
    <t>kredittkort</t>
  </si>
  <si>
    <t>credit card</t>
  </si>
  <si>
    <t>kredittikortti</t>
  </si>
  <si>
    <t>&amp;w1689</t>
  </si>
  <si>
    <t>en bankbok</t>
  </si>
  <si>
    <t>bankbok</t>
  </si>
  <si>
    <t>bankbook</t>
  </si>
  <si>
    <t>pankkokirja</t>
  </si>
  <si>
    <t>&amp;w196</t>
  </si>
  <si>
    <t>en check</t>
  </si>
  <si>
    <t>sjekk</t>
  </si>
  <si>
    <t>cheque</t>
  </si>
  <si>
    <t>šekki</t>
  </si>
  <si>
    <t>&amp;w548</t>
  </si>
  <si>
    <t>ett identitetskort (ett ID-kort)</t>
  </si>
  <si>
    <t>identitetskort (ID-kort)</t>
  </si>
  <si>
    <t>ID card</t>
  </si>
  <si>
    <t>identiteettikortti (ID-kortti)</t>
  </si>
  <si>
    <t>&amp;w551</t>
  </si>
  <si>
    <t>ett inbetalningskort</t>
  </si>
  <si>
    <t>innbetalingsblankett</t>
  </si>
  <si>
    <t>payment form</t>
  </si>
  <si>
    <t>maksoplanketti</t>
  </si>
  <si>
    <t>&amp;w67</t>
  </si>
  <si>
    <t>en bankomat</t>
  </si>
  <si>
    <t>minibank</t>
  </si>
  <si>
    <t>cash dispenser</t>
  </si>
  <si>
    <t>minipankko</t>
  </si>
  <si>
    <t>&amp;w712</t>
  </si>
  <si>
    <t>ett kvitto</t>
  </si>
  <si>
    <t>kvittering</t>
  </si>
  <si>
    <t>receipt</t>
  </si>
  <si>
    <t>kviteerinki</t>
  </si>
  <si>
    <t>&amp;s15_2</t>
  </si>
  <si>
    <t>post</t>
  </si>
  <si>
    <t>post office</t>
  </si>
  <si>
    <t>posti</t>
  </si>
  <si>
    <t>&amp;w1023</t>
  </si>
  <si>
    <t>en postadress</t>
  </si>
  <si>
    <t>postadresse</t>
  </si>
  <si>
    <t>postal address</t>
  </si>
  <si>
    <t>postiadressi</t>
  </si>
  <si>
    <t>&amp;w1024</t>
  </si>
  <si>
    <t>ett postnummer</t>
  </si>
  <si>
    <t>postnummer</t>
  </si>
  <si>
    <t>post code, zip code</t>
  </si>
  <si>
    <t>postinumero</t>
  </si>
  <si>
    <t>&amp;w1322</t>
  </si>
  <si>
    <t>en stämpel</t>
  </si>
  <si>
    <t>stempel</t>
  </si>
  <si>
    <t>stamp</t>
  </si>
  <si>
    <t>stämppeli</t>
  </si>
  <si>
    <t>&amp;w140</t>
  </si>
  <si>
    <t>ett brev</t>
  </si>
  <si>
    <t>brev</t>
  </si>
  <si>
    <t>letter</t>
  </si>
  <si>
    <t>preevi, preivi</t>
  </si>
  <si>
    <t>&amp;w141-b</t>
  </si>
  <si>
    <t>postikassa, postiloova</t>
  </si>
  <si>
    <t>&amp;w1573</t>
  </si>
  <si>
    <t>ett vykort</t>
  </si>
  <si>
    <t>prospektkort</t>
  </si>
  <si>
    <t>postcard</t>
  </si>
  <si>
    <t>postikortti</t>
  </si>
  <si>
    <t>&amp;w2</t>
  </si>
  <si>
    <t>en adress</t>
  </si>
  <si>
    <t>adresse</t>
  </si>
  <si>
    <t>address</t>
  </si>
  <si>
    <t>adressi</t>
  </si>
  <si>
    <t>&amp;w3</t>
  </si>
  <si>
    <t>en adressat</t>
  </si>
  <si>
    <t>mottaker</t>
  </si>
  <si>
    <t>addressee</t>
  </si>
  <si>
    <t>saaja</t>
  </si>
  <si>
    <t>vasthaanottaaja?</t>
  </si>
  <si>
    <t>&amp;w351</t>
  </si>
  <si>
    <t>ett frimärke</t>
  </si>
  <si>
    <t>frimerke</t>
  </si>
  <si>
    <t>(postage) stamp</t>
  </si>
  <si>
    <t>postimerkki</t>
  </si>
  <si>
    <t>&amp;w39</t>
  </si>
  <si>
    <t>en avi, postförsändelse</t>
  </si>
  <si>
    <t>meldeseddel</t>
  </si>
  <si>
    <t>notice of arrival</t>
  </si>
  <si>
    <t>tietoseteli</t>
  </si>
  <si>
    <t>&amp;w41</t>
  </si>
  <si>
    <t>en avsändare</t>
  </si>
  <si>
    <t>avsender</t>
  </si>
  <si>
    <t>sender</t>
  </si>
  <si>
    <t>lähettääjä, lähettäjä</t>
  </si>
  <si>
    <t>&amp;w703</t>
  </si>
  <si>
    <t>ett kuvert</t>
  </si>
  <si>
    <t>konvolutt</t>
  </si>
  <si>
    <t>envelope</t>
  </si>
  <si>
    <t>konfolutti</t>
  </si>
  <si>
    <t>konvolutti?</t>
  </si>
  <si>
    <t>&amp;w970</t>
  </si>
  <si>
    <t>ett paket</t>
  </si>
  <si>
    <t>pakke</t>
  </si>
  <si>
    <t>parcel</t>
  </si>
  <si>
    <t>pakka</t>
  </si>
  <si>
    <t>&amp;s15_3</t>
  </si>
  <si>
    <t>pengar</t>
  </si>
  <si>
    <t>penger</t>
  </si>
  <si>
    <t>money</t>
  </si>
  <si>
    <t>rahat</t>
  </si>
  <si>
    <t>&amp;w1124</t>
  </si>
  <si>
    <t>en sedel</t>
  </si>
  <si>
    <t>sedler</t>
  </si>
  <si>
    <t>banknotes, notes</t>
  </si>
  <si>
    <t>isoraha</t>
  </si>
  <si>
    <t>seteli?</t>
  </si>
  <si>
    <t>&amp;w1253</t>
  </si>
  <si>
    <t>en sparbössa</t>
  </si>
  <si>
    <t>sparebøsse</t>
  </si>
  <si>
    <t>money box</t>
  </si>
  <si>
    <t>säästörassii? säästöpössi? MK: säästöpankki</t>
  </si>
  <si>
    <t>&amp;w1473</t>
  </si>
  <si>
    <t>en tusenlapp</t>
  </si>
  <si>
    <t>tusenlapp</t>
  </si>
  <si>
    <t>1000 kronor note</t>
  </si>
  <si>
    <t>tuhanenseteli</t>
  </si>
  <si>
    <t>&amp;w1473-dan</t>
  </si>
  <si>
    <t>1000 kroner note</t>
  </si>
  <si>
    <t>&amp;w1473-nor</t>
  </si>
  <si>
    <t>&amp;w15301</t>
  </si>
  <si>
    <t>en tvåkrona</t>
  </si>
  <si>
    <t>tokrone</t>
  </si>
  <si>
    <t>two krona coin</t>
  </si>
  <si>
    <t>kaksikruununen</t>
  </si>
  <si>
    <t>&amp;w15301-dan</t>
  </si>
  <si>
    <t>two krone coin</t>
  </si>
  <si>
    <t>&amp;w15302-dan</t>
  </si>
  <si>
    <t>en tvåhundralapp</t>
  </si>
  <si>
    <t>tohundrelapp</t>
  </si>
  <si>
    <t>200 kroner note</t>
  </si>
  <si>
    <t>kaksisatanen</t>
  </si>
  <si>
    <t>&amp;w15302-nor</t>
  </si>
  <si>
    <t>&amp;w1690</t>
  </si>
  <si>
    <t>en tiokrona, en tia</t>
  </si>
  <si>
    <t>tikrone (tier)</t>
  </si>
  <si>
    <t>10 kronor coin</t>
  </si>
  <si>
    <t>? kymmenkruununen? kymmenenkruununen?</t>
  </si>
  <si>
    <t>&amp;w1690-dan</t>
  </si>
  <si>
    <t>10 kroner coin</t>
  </si>
  <si>
    <t>&amp;w1690-nor</t>
  </si>
  <si>
    <t>&amp;w1691</t>
  </si>
  <si>
    <t>en femkrona, en femma</t>
  </si>
  <si>
    <t>femkrone (femmer)</t>
  </si>
  <si>
    <t>five krona coin</t>
  </si>
  <si>
    <t>viisikruununen</t>
  </si>
  <si>
    <t>&amp;w1691-dan</t>
  </si>
  <si>
    <t>five krone coin</t>
  </si>
  <si>
    <t>&amp;w1691-nor</t>
  </si>
  <si>
    <t>&amp;w1692</t>
  </si>
  <si>
    <t>en femhundrakronorssedel</t>
  </si>
  <si>
    <t>femhundrelapp</t>
  </si>
  <si>
    <t>500 kronor note</t>
  </si>
  <si>
    <t>viisisatanen</t>
  </si>
  <si>
    <t>&amp;w1692-dan</t>
  </si>
  <si>
    <t>500 kroner note</t>
  </si>
  <si>
    <t>&amp;w1692-nor</t>
  </si>
  <si>
    <t>&amp;w1693</t>
  </si>
  <si>
    <t>en tjugokronorssedel</t>
  </si>
  <si>
    <t>tjuekrone</t>
  </si>
  <si>
    <t>20 kronor note</t>
  </si>
  <si>
    <t>? kahđenkymmenen (kruunun) seteli?</t>
  </si>
  <si>
    <t>&amp;w1693-dan</t>
  </si>
  <si>
    <t>en tjugokrona</t>
  </si>
  <si>
    <t>20 kroner coin</t>
  </si>
  <si>
    <t>? kaksikymmentäkruununen?</t>
  </si>
  <si>
    <t>&amp;w1693-nor</t>
  </si>
  <si>
    <t>&amp;w277</t>
  </si>
  <si>
    <t>en enkrona</t>
  </si>
  <si>
    <t>krone(stykke)</t>
  </si>
  <si>
    <t>one krona coin</t>
  </si>
  <si>
    <t>kruunu</t>
  </si>
  <si>
    <t>&amp;w277-dan</t>
  </si>
  <si>
    <t>one krone coin</t>
  </si>
  <si>
    <t>&amp;w277-nor</t>
  </si>
  <si>
    <t>&amp;w297</t>
  </si>
  <si>
    <t>en femtilapp</t>
  </si>
  <si>
    <t>femtilapp</t>
  </si>
  <si>
    <t>50 kronor note</t>
  </si>
  <si>
    <t>? viiđenkymmenen (kruunun) seteli? viisikymmentäkruununen?</t>
  </si>
  <si>
    <t>&amp;w297-dan</t>
  </si>
  <si>
    <t>50 kroner note</t>
  </si>
  <si>
    <t>&amp;w297-nor</t>
  </si>
  <si>
    <t>&amp;w298</t>
  </si>
  <si>
    <t>en femtiöring</t>
  </si>
  <si>
    <t>femtiøring</t>
  </si>
  <si>
    <t>50 öre coin</t>
  </si>
  <si>
    <t>viisikymmentä äyrinen</t>
  </si>
  <si>
    <t>&amp;w298-dan</t>
  </si>
  <si>
    <t>50 øre coin</t>
  </si>
  <si>
    <t>&amp;w298-nor</t>
  </si>
  <si>
    <t>&amp;w507</t>
  </si>
  <si>
    <t>en hundralapp</t>
  </si>
  <si>
    <t>hundrelapp</t>
  </si>
  <si>
    <t>100 kronor note</t>
  </si>
  <si>
    <t>satanen</t>
  </si>
  <si>
    <t>&amp;w507-dan</t>
  </si>
  <si>
    <t>100 kroner note</t>
  </si>
  <si>
    <t>&amp;w507-nor</t>
  </si>
  <si>
    <t>&amp;w897</t>
  </si>
  <si>
    <t>ett mynt</t>
  </si>
  <si>
    <t>mynter</t>
  </si>
  <si>
    <t>coins</t>
  </si>
  <si>
    <t>pikkuraha</t>
  </si>
  <si>
    <t>&amp;c16</t>
  </si>
  <si>
    <t>Stad och trafik</t>
  </si>
  <si>
    <t>By og trafikk</t>
  </si>
  <si>
    <t>City and traffic</t>
  </si>
  <si>
    <t>Kaupunki ja trafikki</t>
  </si>
  <si>
    <t>&amp;s16_1</t>
  </si>
  <si>
    <t>stad 1</t>
  </si>
  <si>
    <t>by 1</t>
  </si>
  <si>
    <t>city 1</t>
  </si>
  <si>
    <t>kaupunki 1</t>
  </si>
  <si>
    <t>&amp;w1007</t>
  </si>
  <si>
    <t>en plattform</t>
  </si>
  <si>
    <t>plattform</t>
  </si>
  <si>
    <t>platform</t>
  </si>
  <si>
    <t>platformi, laituri</t>
  </si>
  <si>
    <t>&amp;w1027</t>
  </si>
  <si>
    <t>en parkeringsplats</t>
  </si>
  <si>
    <t>parkeringsplass</t>
  </si>
  <si>
    <t>parking place</t>
  </si>
  <si>
    <t>parkeerinkipaikka</t>
  </si>
  <si>
    <t>parkkisija, parkkipaikka? (Troms, Varanger) parkeerauspaikka?</t>
  </si>
  <si>
    <t>&amp;w1063-a</t>
  </si>
  <si>
    <t>en refug</t>
  </si>
  <si>
    <t>trafikkøy</t>
  </si>
  <si>
    <t>island</t>
  </si>
  <si>
    <t>trafikkisaari</t>
  </si>
  <si>
    <t>Troms, Varanger</t>
  </si>
  <si>
    <t>&amp;w1070</t>
  </si>
  <si>
    <t>en restaurang</t>
  </si>
  <si>
    <t>restaurant</t>
  </si>
  <si>
    <t>restaurantti</t>
  </si>
  <si>
    <t>&amp;w1086</t>
  </si>
  <si>
    <t>en rulltrappa</t>
  </si>
  <si>
    <t>rulletrapp</t>
  </si>
  <si>
    <t>escalator</t>
  </si>
  <si>
    <t>rullatrappu</t>
  </si>
  <si>
    <t>&amp;w1191</t>
  </si>
  <si>
    <t>en skulptur</t>
  </si>
  <si>
    <t>skulptur</t>
  </si>
  <si>
    <t>sculpture</t>
  </si>
  <si>
    <t>skulptuuri, patsas</t>
  </si>
  <si>
    <t>skylptyyri? patsas (T, V)</t>
  </si>
  <si>
    <t>&amp;w1196</t>
  </si>
  <si>
    <t>en skylt</t>
  </si>
  <si>
    <t>skilt</t>
  </si>
  <si>
    <t>signboard</t>
  </si>
  <si>
    <t>kyltti</t>
  </si>
  <si>
    <t>&amp;w1391</t>
  </si>
  <si>
    <t>en taxi</t>
  </si>
  <si>
    <t>drosje</t>
  </si>
  <si>
    <t>taxi</t>
  </si>
  <si>
    <t>taksi</t>
  </si>
  <si>
    <t>&amp;w1394</t>
  </si>
  <si>
    <t>en teater</t>
  </si>
  <si>
    <t>teater</t>
  </si>
  <si>
    <t>theatre</t>
  </si>
  <si>
    <t>teatteri</t>
  </si>
  <si>
    <t>&amp;w1435</t>
  </si>
  <si>
    <t>ett trafikljus</t>
  </si>
  <si>
    <t>trafikklys</t>
  </si>
  <si>
    <t>traffic light</t>
  </si>
  <si>
    <t>trafikkivalo</t>
  </si>
  <si>
    <t>&amp;w1436-a</t>
  </si>
  <si>
    <t>ett trafikmärke</t>
  </si>
  <si>
    <t>trafikkskilt</t>
  </si>
  <si>
    <t>road sign</t>
  </si>
  <si>
    <t>trafikkikyltti</t>
  </si>
  <si>
    <t>&amp;w1470</t>
  </si>
  <si>
    <t>en tunnelbana</t>
  </si>
  <si>
    <t>undergrunnsbane</t>
  </si>
  <si>
    <t>underground</t>
  </si>
  <si>
    <t>tunnelibaana</t>
  </si>
  <si>
    <t>metro? baana - paana? maanalainen baana/paana?</t>
  </si>
  <si>
    <t>&amp;w1526</t>
  </si>
  <si>
    <t>ett varuhus</t>
  </si>
  <si>
    <t>varehus</t>
  </si>
  <si>
    <t>department store</t>
  </si>
  <si>
    <t>tavarasentteri</t>
  </si>
  <si>
    <t>kauppahuonet? tavarahuonet? kauppasentteri/tavarasentteri (T, V)</t>
  </si>
  <si>
    <t>&amp;w1588</t>
  </si>
  <si>
    <t>ett vägmärke</t>
  </si>
  <si>
    <t>veiskilt</t>
  </si>
  <si>
    <t>tiekyltti</t>
  </si>
  <si>
    <t>&amp;w1634-a</t>
  </si>
  <si>
    <t>ett övergångsställe</t>
  </si>
  <si>
    <t>fotgjengerfelt</t>
  </si>
  <si>
    <t>crossing</t>
  </si>
  <si>
    <t>jalankulkutie</t>
  </si>
  <si>
    <t>&amp;w1694</t>
  </si>
  <si>
    <t>en fontän</t>
  </si>
  <si>
    <t>fontene</t>
  </si>
  <si>
    <t>fountain</t>
  </si>
  <si>
    <t>fonteeni</t>
  </si>
  <si>
    <t>&amp;w170</t>
  </si>
  <si>
    <t>en buss</t>
  </si>
  <si>
    <t>buss</t>
  </si>
  <si>
    <t>bus</t>
  </si>
  <si>
    <t>bussi</t>
  </si>
  <si>
    <t>&amp;w172</t>
  </si>
  <si>
    <t>en butik</t>
  </si>
  <si>
    <t>butikk</t>
  </si>
  <si>
    <t>shop</t>
  </si>
  <si>
    <t>kauppa, putikki</t>
  </si>
  <si>
    <t>&amp;w37</t>
  </si>
  <si>
    <t>en parkeringsautomat</t>
  </si>
  <si>
    <t>(parkerings)automat</t>
  </si>
  <si>
    <t>parking meter</t>
  </si>
  <si>
    <t>(parkeerinki)automaatti</t>
  </si>
  <si>
    <t>(parkeeraus)automaatti ? parkkiautomaatti (T, V)</t>
  </si>
  <si>
    <t>&amp;w370-a</t>
  </si>
  <si>
    <t>en förare</t>
  </si>
  <si>
    <t>sjåfør</t>
  </si>
  <si>
    <t>driver</t>
  </si>
  <si>
    <t>kuljettaaja, kuljettaja</t>
  </si>
  <si>
    <t>&amp;w389</t>
  </si>
  <si>
    <t>en gata</t>
  </si>
  <si>
    <t>street</t>
  </si>
  <si>
    <t>katu</t>
  </si>
  <si>
    <t>&amp;w390</t>
  </si>
  <si>
    <t>en gatlykta</t>
  </si>
  <si>
    <t>gatelys</t>
  </si>
  <si>
    <t>street lighting</t>
  </si>
  <si>
    <t>katunäkö, katuvalo</t>
  </si>
  <si>
    <t>&amp;w523</t>
  </si>
  <si>
    <t>en hållplats</t>
  </si>
  <si>
    <t>holdeplass</t>
  </si>
  <si>
    <t>bus-stop</t>
  </si>
  <si>
    <t>hollipaikka</t>
  </si>
  <si>
    <t>&amp;w782</t>
  </si>
  <si>
    <t>en lyktstolpe</t>
  </si>
  <si>
    <t>lyktestolpe</t>
  </si>
  <si>
    <t>lamppost</t>
  </si>
  <si>
    <t>lyhtytolppa</t>
  </si>
  <si>
    <t>&amp;w91</t>
  </si>
  <si>
    <t>en bil</t>
  </si>
  <si>
    <t>bil</t>
  </si>
  <si>
    <t>car</t>
  </si>
  <si>
    <t>biili</t>
  </si>
  <si>
    <t>&amp;w978-b</t>
  </si>
  <si>
    <t>litter bin</t>
  </si>
  <si>
    <t>roskakori</t>
  </si>
  <si>
    <t>semmonen mikä oon ulkona, oonko joku muu sana?</t>
  </si>
  <si>
    <t>&amp;w982</t>
  </si>
  <si>
    <t>en passagerare</t>
  </si>
  <si>
    <t>passasjer</t>
  </si>
  <si>
    <t>passenger</t>
  </si>
  <si>
    <t>matkustaaja, matkustaja</t>
  </si>
  <si>
    <t>&amp;s16_2</t>
  </si>
  <si>
    <t>stad 2</t>
  </si>
  <si>
    <t>by 2</t>
  </si>
  <si>
    <t>city 2</t>
  </si>
  <si>
    <t>kaupunki 2</t>
  </si>
  <si>
    <t>&amp;w1063-b</t>
  </si>
  <si>
    <t>&amp;w1102</t>
  </si>
  <si>
    <t>en rännsten</t>
  </si>
  <si>
    <t>rennestein</t>
  </si>
  <si>
    <t>gutter</t>
  </si>
  <si>
    <t>katuränni? Mk: katuoja</t>
  </si>
  <si>
    <t>&amp;w1272</t>
  </si>
  <si>
    <t>en stad</t>
  </si>
  <si>
    <t>by</t>
  </si>
  <si>
    <t>town</t>
  </si>
  <si>
    <t>kaupunki</t>
  </si>
  <si>
    <t>&amp;w1429</t>
  </si>
  <si>
    <t>ett torg</t>
  </si>
  <si>
    <t>torg</t>
  </si>
  <si>
    <t>square</t>
  </si>
  <si>
    <t>tori</t>
  </si>
  <si>
    <t>&amp;w1436-b</t>
  </si>
  <si>
    <t>&amp;w1448</t>
  </si>
  <si>
    <t>en trottoar</t>
  </si>
  <si>
    <t>fortau</t>
  </si>
  <si>
    <t>pavement</t>
  </si>
  <si>
    <t>kävelytie, käymätie</t>
  </si>
  <si>
    <t>&amp;w1634-b</t>
  </si>
  <si>
    <t>&amp;w202</t>
  </si>
  <si>
    <t>en cykelbana</t>
  </si>
  <si>
    <t>sykkelsti</t>
  </si>
  <si>
    <t>cycle lane, cycle path</t>
  </si>
  <si>
    <t>sykkelitie</t>
  </si>
  <si>
    <t>&amp;w203</t>
  </si>
  <si>
    <t>en cyklist</t>
  </si>
  <si>
    <t>syklist</t>
  </si>
  <si>
    <t>cyclist</t>
  </si>
  <si>
    <t>syklääjä</t>
  </si>
  <si>
    <t>&amp;w302-b</t>
  </si>
  <si>
    <t>kjørebane</t>
  </si>
  <si>
    <t>roadway</t>
  </si>
  <si>
    <t>ajobaana</t>
  </si>
  <si>
    <t>ajopaana?</t>
  </si>
  <si>
    <t>&amp;w345</t>
  </si>
  <si>
    <t>en fotgängare</t>
  </si>
  <si>
    <t>fotgjenger</t>
  </si>
  <si>
    <t>pedestrian</t>
  </si>
  <si>
    <t>käveliijä, kävelijä</t>
  </si>
  <si>
    <t>&amp;w708</t>
  </si>
  <si>
    <t>ett kvarter</t>
  </si>
  <si>
    <t>kvartal</t>
  </si>
  <si>
    <t>block</t>
  </si>
  <si>
    <t>kvartteeri</t>
  </si>
  <si>
    <t>kortteli?</t>
  </si>
  <si>
    <t>&amp;w981</t>
  </si>
  <si>
    <t>en park</t>
  </si>
  <si>
    <t>park</t>
  </si>
  <si>
    <t>parkki</t>
  </si>
  <si>
    <t>&amp;s16_3</t>
  </si>
  <si>
    <t>trafik 1</t>
  </si>
  <si>
    <t>trafikk 1</t>
  </si>
  <si>
    <t>traffic 1</t>
  </si>
  <si>
    <t>trafikki 1</t>
  </si>
  <si>
    <t>&amp;w1079</t>
  </si>
  <si>
    <t>en rondell</t>
  </si>
  <si>
    <t>rundkjøring</t>
  </si>
  <si>
    <t>roundabout</t>
  </si>
  <si>
    <t>ympäriajo</t>
  </si>
  <si>
    <t>&amp;w1695</t>
  </si>
  <si>
    <t>en segelbåt</t>
  </si>
  <si>
    <t>(seil)båt</t>
  </si>
  <si>
    <t>sailing boat, sail boat</t>
  </si>
  <si>
    <t>purjetvenet, purjevene, seilivenet, seilivene</t>
  </si>
  <si>
    <t>&amp;w179</t>
  </si>
  <si>
    <t>en båt</t>
  </si>
  <si>
    <t>båt</t>
  </si>
  <si>
    <t>boat</t>
  </si>
  <si>
    <t>venet, vene</t>
  </si>
  <si>
    <t>&amp;w291</t>
  </si>
  <si>
    <t>ett fartyg</t>
  </si>
  <si>
    <t>skip</t>
  </si>
  <si>
    <t>ship, vessel</t>
  </si>
  <si>
    <t>laiva</t>
  </si>
  <si>
    <t>&amp;w331</t>
  </si>
  <si>
    <t>ett flygplan</t>
  </si>
  <si>
    <t>aircraft</t>
  </si>
  <si>
    <t>flyyi</t>
  </si>
  <si>
    <t>ilmalaiva, lentolaiva, lentokonet?</t>
  </si>
  <si>
    <t>&amp;w332</t>
  </si>
  <si>
    <t>en flygplats</t>
  </si>
  <si>
    <t>flyplass</t>
  </si>
  <si>
    <t>airport</t>
  </si>
  <si>
    <t>flyyikenttä</t>
  </si>
  <si>
    <t>lentokenttä?</t>
  </si>
  <si>
    <t>&amp;w366</t>
  </si>
  <si>
    <t>en färja</t>
  </si>
  <si>
    <t>ferje</t>
  </si>
  <si>
    <t>ferry</t>
  </si>
  <si>
    <t>lautta</t>
  </si>
  <si>
    <t>&amp;w467-a</t>
  </si>
  <si>
    <t>en hamn</t>
  </si>
  <si>
    <t>havn</t>
  </si>
  <si>
    <t>harbour</t>
  </si>
  <si>
    <t>hamina</t>
  </si>
  <si>
    <t>&amp;w488</t>
  </si>
  <si>
    <t>en helikopter</t>
  </si>
  <si>
    <t>helikopter</t>
  </si>
  <si>
    <t>helicopter</t>
  </si>
  <si>
    <t>helikopteri</t>
  </si>
  <si>
    <t>&amp;w780</t>
  </si>
  <si>
    <t>en lyftkran</t>
  </si>
  <si>
    <t>heisekran</t>
  </si>
  <si>
    <t>kraani, heisikraani, nostokraani?</t>
  </si>
  <si>
    <t>&amp;s16_4</t>
  </si>
  <si>
    <t>trafik 2</t>
  </si>
  <si>
    <t>trafikk 2</t>
  </si>
  <si>
    <t>traffic 2</t>
  </si>
  <si>
    <t>trafikki 2</t>
  </si>
  <si>
    <t>&amp;w1101</t>
  </si>
  <si>
    <t>en sliper</t>
  </si>
  <si>
    <t>sville</t>
  </si>
  <si>
    <t>railway sleeper</t>
  </si>
  <si>
    <t>rautatiepölkky? kiskopölkky? kiskonaluspölkky? MK: rälsi, kisko</t>
  </si>
  <si>
    <t>&amp;w1163</t>
  </si>
  <si>
    <t>en skena</t>
  </si>
  <si>
    <t>skinne</t>
  </si>
  <si>
    <t>rail</t>
  </si>
  <si>
    <t>rautatiekisko? MK: kisko</t>
  </si>
  <si>
    <t>&amp;w1268-a</t>
  </si>
  <si>
    <t>ett spår</t>
  </si>
  <si>
    <t>spor</t>
  </si>
  <si>
    <t>track</t>
  </si>
  <si>
    <t>rautatie</t>
  </si>
  <si>
    <t>&amp;w1270</t>
  </si>
  <si>
    <t>en spårvagn</t>
  </si>
  <si>
    <t>trikk</t>
  </si>
  <si>
    <t>tram, streetcar</t>
  </si>
  <si>
    <t>trikki</t>
  </si>
  <si>
    <t>katujuna, katutooki?</t>
  </si>
  <si>
    <t>&amp;w1278</t>
  </si>
  <si>
    <t>en station</t>
  </si>
  <si>
    <t>stasjon</t>
  </si>
  <si>
    <t>station</t>
  </si>
  <si>
    <t>stašuuni</t>
  </si>
  <si>
    <t>&amp;w1486</t>
  </si>
  <si>
    <t>ett tåg</t>
  </si>
  <si>
    <t>tog</t>
  </si>
  <si>
    <t>train</t>
  </si>
  <si>
    <t>tooki</t>
  </si>
  <si>
    <t>juna?</t>
  </si>
  <si>
    <t>&amp;w621</t>
  </si>
  <si>
    <t>en kiosk</t>
  </si>
  <si>
    <t>kiosk</t>
  </si>
  <si>
    <t>kioski</t>
  </si>
  <si>
    <t>&amp;w770</t>
  </si>
  <si>
    <t>ett lok</t>
  </si>
  <si>
    <t>lokomotiv</t>
  </si>
  <si>
    <t>locomotive</t>
  </si>
  <si>
    <t>lokomotiivi</t>
  </si>
  <si>
    <t>&amp;w991</t>
  </si>
  <si>
    <t>en perrong</t>
  </si>
  <si>
    <t>perrong</t>
  </si>
  <si>
    <t>perronki</t>
  </si>
  <si>
    <t>peronki? perongi? perrongi?</t>
  </si>
  <si>
    <t>&amp;c17</t>
  </si>
  <si>
    <t>Bil och cykel</t>
  </si>
  <si>
    <t>Bil og sykkel</t>
  </si>
  <si>
    <t>Car and bicycle</t>
  </si>
  <si>
    <t>Biili ja sykkeli</t>
  </si>
  <si>
    <t>&amp;s17_1</t>
  </si>
  <si>
    <t>cykel</t>
  </si>
  <si>
    <t>sykkel</t>
  </si>
  <si>
    <t>bicycle</t>
  </si>
  <si>
    <t>sykkeli</t>
  </si>
  <si>
    <t>&amp;w1038-b</t>
  </si>
  <si>
    <t>en pump</t>
  </si>
  <si>
    <t>(sykkel-)pumpe</t>
  </si>
  <si>
    <t>(bicycle) pump</t>
  </si>
  <si>
    <t>(sykkeli)pumppu</t>
  </si>
  <si>
    <t>&amp;w1062</t>
  </si>
  <si>
    <t>en reflex</t>
  </si>
  <si>
    <t>refleks</t>
  </si>
  <si>
    <t>reflector, reflex</t>
  </si>
  <si>
    <t>refleksi</t>
  </si>
  <si>
    <t>&amp;w1076-b</t>
  </si>
  <si>
    <t>(bicycle) bell</t>
  </si>
  <si>
    <t>(sykkeli)kello</t>
  </si>
  <si>
    <t>soittokello?</t>
  </si>
  <si>
    <t>&amp;w1112</t>
  </si>
  <si>
    <t>en sadel</t>
  </si>
  <si>
    <t>(sykkel)sete</t>
  </si>
  <si>
    <t>saddle</t>
  </si>
  <si>
    <t>(sykkelin)istuin, (sykkeli)satula</t>
  </si>
  <si>
    <t>&amp;w1313</t>
  </si>
  <si>
    <t>ett styre</t>
  </si>
  <si>
    <t>styre</t>
  </si>
  <si>
    <t>handlebars</t>
  </si>
  <si>
    <t>tyyräystanko, tyyri</t>
  </si>
  <si>
    <t>&amp;w1325</t>
  </si>
  <si>
    <t>en stänkskärm</t>
  </si>
  <si>
    <t>skvettlapp</t>
  </si>
  <si>
    <t>mudguard</t>
  </si>
  <si>
    <t>rapalappu</t>
  </si>
  <si>
    <t>? MK: rapapelli</t>
  </si>
  <si>
    <t>&amp;w1438</t>
  </si>
  <si>
    <t>en trampa</t>
  </si>
  <si>
    <t>trøe</t>
  </si>
  <si>
    <t>pedal</t>
  </si>
  <si>
    <t>poljin</t>
  </si>
  <si>
    <t>&amp;w145-b</t>
  </si>
  <si>
    <t>en broms</t>
  </si>
  <si>
    <t>brems</t>
  </si>
  <si>
    <t>brake</t>
  </si>
  <si>
    <t>prämssi</t>
  </si>
  <si>
    <t>&amp;w1536-b</t>
  </si>
  <si>
    <t>valve</t>
  </si>
  <si>
    <t>&amp;w260</t>
  </si>
  <si>
    <t>en dynamo</t>
  </si>
  <si>
    <t>dynamo</t>
  </si>
  <si>
    <t>&amp;w268</t>
  </si>
  <si>
    <t>en eker</t>
  </si>
  <si>
    <t>eike</t>
  </si>
  <si>
    <t>spoke</t>
  </si>
  <si>
    <t>pinna</t>
  </si>
  <si>
    <t>&amp;w380-b</t>
  </si>
  <si>
    <t>forgaffel</t>
  </si>
  <si>
    <t>front bicycle fork</t>
  </si>
  <si>
    <t>etukaffeli</t>
  </si>
  <si>
    <t>&amp;w495</t>
  </si>
  <si>
    <t>en hjälm</t>
  </si>
  <si>
    <t>hjelm</t>
  </si>
  <si>
    <t>helmet</t>
  </si>
  <si>
    <t>jälmi</t>
  </si>
  <si>
    <t>&amp;w612</t>
  </si>
  <si>
    <t>en kedja</t>
  </si>
  <si>
    <t>kjede</t>
  </si>
  <si>
    <t>chain</t>
  </si>
  <si>
    <t>viljat</t>
  </si>
  <si>
    <t>&amp;w664</t>
  </si>
  <si>
    <t>en korg</t>
  </si>
  <si>
    <t>kurv</t>
  </si>
  <si>
    <t>basket</t>
  </si>
  <si>
    <t>kori</t>
  </si>
  <si>
    <t>&amp;w781</t>
  </si>
  <si>
    <t>en lykta</t>
  </si>
  <si>
    <t>lykt</t>
  </si>
  <si>
    <t>lantern</t>
  </si>
  <si>
    <t>lyhty</t>
  </si>
  <si>
    <t>&amp;w866</t>
  </si>
  <si>
    <t>en moped</t>
  </si>
  <si>
    <t>moped</t>
  </si>
  <si>
    <t>mopeti</t>
  </si>
  <si>
    <t>&amp;w879</t>
  </si>
  <si>
    <t>en motorcykel</t>
  </si>
  <si>
    <t>motorsykkel</t>
  </si>
  <si>
    <t>motorcycle</t>
  </si>
  <si>
    <t>motorisykkeli</t>
  </si>
  <si>
    <t>&amp;w922</t>
  </si>
  <si>
    <t>ett nav</t>
  </si>
  <si>
    <t>nav</t>
  </si>
  <si>
    <t>hub</t>
  </si>
  <si>
    <t>&amp;w971</t>
  </si>
  <si>
    <t>en pakethållare</t>
  </si>
  <si>
    <t>bagasjebrett</t>
  </si>
  <si>
    <t>luggage carrier</t>
  </si>
  <si>
    <t>pakaašiprättä? matkatavaraprättä? MK: pakettihollari</t>
  </si>
  <si>
    <t>&amp;w983</t>
  </si>
  <si>
    <t>en pedal</t>
  </si>
  <si>
    <t>pedaali</t>
  </si>
  <si>
    <t>&amp;s17_2</t>
  </si>
  <si>
    <t>bil 1</t>
  </si>
  <si>
    <t>car 1</t>
  </si>
  <si>
    <t>biili 1</t>
  </si>
  <si>
    <t>&amp;w1059</t>
  </si>
  <si>
    <t>en ratt</t>
  </si>
  <si>
    <t>ratt</t>
  </si>
  <si>
    <t>steering wheel</t>
  </si>
  <si>
    <t>ratti</t>
  </si>
  <si>
    <t>&amp;w1304</t>
  </si>
  <si>
    <t>en strålkastare</t>
  </si>
  <si>
    <t>(for)lykt</t>
  </si>
  <si>
    <t>headlight</t>
  </si>
  <si>
    <t>etulyhty</t>
  </si>
  <si>
    <t>&amp;w1371</t>
  </si>
  <si>
    <t>ett säte</t>
  </si>
  <si>
    <t>sete</t>
  </si>
  <si>
    <t>seat</t>
  </si>
  <si>
    <t>istuin, penkki</t>
  </si>
  <si>
    <t>&amp;w145-a</t>
  </si>
  <si>
    <t>&amp;w1475</t>
  </si>
  <si>
    <t>en tuta</t>
  </si>
  <si>
    <t>horn</t>
  </si>
  <si>
    <t>torvi</t>
  </si>
  <si>
    <t>&amp;w1525</t>
  </si>
  <si>
    <t>en varningstriangel</t>
  </si>
  <si>
    <t>varseltrekant</t>
  </si>
  <si>
    <t>warning triangle</t>
  </si>
  <si>
    <t>varoituskolmikantti, varotuskolmikantti</t>
  </si>
  <si>
    <t>&amp;w1696</t>
  </si>
  <si>
    <t>en registreringsskylt</t>
  </si>
  <si>
    <t>nummerskilt</t>
  </si>
  <si>
    <t>number plate</t>
  </si>
  <si>
    <t>numerokyltti</t>
  </si>
  <si>
    <t>&amp;w1697</t>
  </si>
  <si>
    <t>ett fälgkors</t>
  </si>
  <si>
    <t>hjulkryss</t>
  </si>
  <si>
    <t>four-way wheel wrench</t>
  </si>
  <si>
    <t>ristiauvain? ratasristi? MK: ristikkoauvain</t>
  </si>
  <si>
    <t>&amp;w240</t>
  </si>
  <si>
    <t>en domkraft</t>
  </si>
  <si>
    <t>jekk</t>
  </si>
  <si>
    <t>jekki</t>
  </si>
  <si>
    <t>&amp;w261</t>
  </si>
  <si>
    <t>ett däck</t>
  </si>
  <si>
    <t>dekk</t>
  </si>
  <si>
    <t>tyre</t>
  </si>
  <si>
    <t>rengas</t>
  </si>
  <si>
    <t>&amp;w263-b</t>
  </si>
  <si>
    <t>&amp;w363</t>
  </si>
  <si>
    <t>en fälg</t>
  </si>
  <si>
    <t>felg</t>
  </si>
  <si>
    <t>rim</t>
  </si>
  <si>
    <t>? MK: vanne</t>
  </si>
  <si>
    <t>&amp;w387</t>
  </si>
  <si>
    <t>en gas</t>
  </si>
  <si>
    <t>gasspedal</t>
  </si>
  <si>
    <t>accelerator</t>
  </si>
  <si>
    <t>gassipedaali</t>
  </si>
  <si>
    <t>&amp;w47</t>
  </si>
  <si>
    <t>en backspegel</t>
  </si>
  <si>
    <t>bakspeil</t>
  </si>
  <si>
    <t>rear-view mirror</t>
  </si>
  <si>
    <t>takapeili</t>
  </si>
  <si>
    <t>&amp;w470</t>
  </si>
  <si>
    <t>en handbroms</t>
  </si>
  <si>
    <t>håndbrems</t>
  </si>
  <si>
    <t>handbrake</t>
  </si>
  <si>
    <t>käsiprämssi</t>
  </si>
  <si>
    <t>&amp;w494</t>
  </si>
  <si>
    <t>ett hjul</t>
  </si>
  <si>
    <t>hjul</t>
  </si>
  <si>
    <t>wheel</t>
  </si>
  <si>
    <t>pyörä, ratas</t>
  </si>
  <si>
    <t>&amp;w58</t>
  </si>
  <si>
    <t>ett baksäte</t>
  </si>
  <si>
    <t>baksete</t>
  </si>
  <si>
    <t>back seat</t>
  </si>
  <si>
    <t>takapenkki</t>
  </si>
  <si>
    <t>&amp;w663</t>
  </si>
  <si>
    <t>en koppling</t>
  </si>
  <si>
    <t>clutch</t>
  </si>
  <si>
    <t>klötši</t>
  </si>
  <si>
    <t>&amp;s17_3</t>
  </si>
  <si>
    <t>bil 2</t>
  </si>
  <si>
    <t>car 2</t>
  </si>
  <si>
    <t>biili 2</t>
  </si>
  <si>
    <t>&amp;w1038-a</t>
  </si>
  <si>
    <t>(bensin-)pumpe</t>
  </si>
  <si>
    <t>petrol pump</t>
  </si>
  <si>
    <t>(bensiini-)pumppu</t>
  </si>
  <si>
    <t>&amp;w1597</t>
  </si>
  <si>
    <t>en växelspak</t>
  </si>
  <si>
    <t>gir(stang)</t>
  </si>
  <si>
    <t>gear</t>
  </si>
  <si>
    <t>giiritanko</t>
  </si>
  <si>
    <t>&amp;w1598</t>
  </si>
  <si>
    <t>en växellåda</t>
  </si>
  <si>
    <t>girkasse</t>
  </si>
  <si>
    <t>gearbox</t>
  </si>
  <si>
    <t>giirikassa</t>
  </si>
  <si>
    <t>&amp;w255-b</t>
  </si>
  <si>
    <t>&amp;w314</t>
  </si>
  <si>
    <t>fjädring</t>
  </si>
  <si>
    <t>fjæring</t>
  </si>
  <si>
    <t>springs</t>
  </si>
  <si>
    <t>jouttet, fieterit</t>
  </si>
  <si>
    <t>&amp;w44-a</t>
  </si>
  <si>
    <t>aksling</t>
  </si>
  <si>
    <t>axle</t>
  </si>
  <si>
    <t>akseli</t>
  </si>
  <si>
    <t>&amp;w596</t>
  </si>
  <si>
    <t>en kaross</t>
  </si>
  <si>
    <t>karosseri</t>
  </si>
  <si>
    <t>coachwork</t>
  </si>
  <si>
    <t>&amp;w763</t>
  </si>
  <si>
    <t>en ljuddämpare</t>
  </si>
  <si>
    <t>lydpotte</t>
  </si>
  <si>
    <t>silencer</t>
  </si>
  <si>
    <t>äänipotto</t>
  </si>
  <si>
    <t>&amp;w810</t>
  </si>
  <si>
    <t>en mack</t>
  </si>
  <si>
    <t>bensinstasjon</t>
  </si>
  <si>
    <t>petrol station</t>
  </si>
  <si>
    <t>bensiinistašuuni</t>
  </si>
  <si>
    <t>&amp;w83</t>
  </si>
  <si>
    <t>bensin</t>
  </si>
  <si>
    <t>petrol, gas</t>
  </si>
  <si>
    <t xml:space="preserve">bensiini </t>
  </si>
  <si>
    <t>&amp;w878</t>
  </si>
  <si>
    <t>en motor</t>
  </si>
  <si>
    <t>motor</t>
  </si>
  <si>
    <t>engine</t>
  </si>
  <si>
    <t>motori</t>
  </si>
  <si>
    <t>&amp;s17_4</t>
  </si>
  <si>
    <t>bil 3</t>
  </si>
  <si>
    <t>car 3</t>
  </si>
  <si>
    <t>biili 3</t>
  </si>
  <si>
    <t>&amp;w1362</t>
  </si>
  <si>
    <t>ett säkerhetsbälte</t>
  </si>
  <si>
    <t>sikkerhetsbelte</t>
  </si>
  <si>
    <t>safety belt</t>
  </si>
  <si>
    <t>turvavyö</t>
  </si>
  <si>
    <t>&amp;w1495</t>
  </si>
  <si>
    <t>ett tändstift</t>
  </si>
  <si>
    <t>tennplugg</t>
  </si>
  <si>
    <t>sparking plug</t>
  </si>
  <si>
    <t>sytytysplugi</t>
  </si>
  <si>
    <t>sytytyspluki?</t>
  </si>
  <si>
    <t>&amp;w1548</t>
  </si>
  <si>
    <t>en vindruta</t>
  </si>
  <si>
    <t>frontrute</t>
  </si>
  <si>
    <t>windscreen</t>
  </si>
  <si>
    <t>eturuutu</t>
  </si>
  <si>
    <t>&amp;w1698</t>
  </si>
  <si>
    <t>en baklucka</t>
  </si>
  <si>
    <t>bakluke</t>
  </si>
  <si>
    <t>back boot, trunk</t>
  </si>
  <si>
    <t>takalunkka</t>
  </si>
  <si>
    <t>&amp;w370-b</t>
  </si>
  <si>
    <t>&amp;w372</t>
  </si>
  <si>
    <t>en förgasare</t>
  </si>
  <si>
    <t>forgasser</t>
  </si>
  <si>
    <t>carburettor</t>
  </si>
  <si>
    <t xml:space="preserve">forkasseri? kasseri? kaasuttaaja? MK: kaasutin </t>
  </si>
  <si>
    <t>&amp;w393</t>
  </si>
  <si>
    <t>en generator</t>
  </si>
  <si>
    <t>alternator, generator</t>
  </si>
  <si>
    <t>&amp;w54</t>
  </si>
  <si>
    <t>bagage(t)</t>
  </si>
  <si>
    <t>bagasje</t>
  </si>
  <si>
    <t>luggage</t>
  </si>
  <si>
    <t>matkatavarat</t>
  </si>
  <si>
    <t>&amp;w716</t>
  </si>
  <si>
    <t>en kylare</t>
  </si>
  <si>
    <t>&amp;w75-a</t>
  </si>
  <si>
    <t>ett batteri</t>
  </si>
  <si>
    <t>batteri</t>
  </si>
  <si>
    <t>battery</t>
  </si>
  <si>
    <t>patteri</t>
  </si>
  <si>
    <t>&amp;c18</t>
  </si>
  <si>
    <t>Musik ock instrument</t>
  </si>
  <si>
    <t>Musikk og instrumenter</t>
  </si>
  <si>
    <t>Music and instruments</t>
  </si>
  <si>
    <t>Musikki ja instrumentit</t>
  </si>
  <si>
    <t>&amp;s18_1</t>
  </si>
  <si>
    <t>instrument 1</t>
  </si>
  <si>
    <t>instrumenter 1</t>
  </si>
  <si>
    <t>instruments 1</t>
  </si>
  <si>
    <t>instrumentit 1</t>
  </si>
  <si>
    <t>&amp;w1303</t>
  </si>
  <si>
    <t>en stråke</t>
  </si>
  <si>
    <t>bue</t>
  </si>
  <si>
    <t>bow</t>
  </si>
  <si>
    <t>kaari</t>
  </si>
  <si>
    <t>&amp;w1380</t>
  </si>
  <si>
    <t>en tamburin</t>
  </si>
  <si>
    <t>tamburin</t>
  </si>
  <si>
    <t>tambourine</t>
  </si>
  <si>
    <t>tamburiini</t>
  </si>
  <si>
    <t>&amp;w1386</t>
  </si>
  <si>
    <t>en tangent</t>
  </si>
  <si>
    <t>tangent</t>
  </si>
  <si>
    <t>tangentti</t>
  </si>
  <si>
    <t>&amp;w1449</t>
  </si>
  <si>
    <t>en trumma</t>
  </si>
  <si>
    <t>tromme</t>
  </si>
  <si>
    <t>drum</t>
  </si>
  <si>
    <t>trumma</t>
  </si>
  <si>
    <t>&amp;w192</t>
  </si>
  <si>
    <t>en cello</t>
  </si>
  <si>
    <t>cello</t>
  </si>
  <si>
    <t>&amp;w244</t>
  </si>
  <si>
    <t>ett dragspel</t>
  </si>
  <si>
    <t>trekkspill</t>
  </si>
  <si>
    <t>accordion</t>
  </si>
  <si>
    <t>vetopeli, haitari</t>
  </si>
  <si>
    <t>&amp;w309</t>
  </si>
  <si>
    <t>en fiol</t>
  </si>
  <si>
    <t>fiolin</t>
  </si>
  <si>
    <t>violin</t>
  </si>
  <si>
    <t>fioliini</t>
  </si>
  <si>
    <t>&amp;w329</t>
  </si>
  <si>
    <t>en flygel</t>
  </si>
  <si>
    <t>flygel</t>
  </si>
  <si>
    <t>grand piano</t>
  </si>
  <si>
    <t>flyygeli</t>
  </si>
  <si>
    <t>&amp;w396</t>
  </si>
  <si>
    <t>en gitarr</t>
  </si>
  <si>
    <t>gitar</t>
  </si>
  <si>
    <t>guitar</t>
  </si>
  <si>
    <t>kitaari</t>
  </si>
  <si>
    <t>&amp;w479</t>
  </si>
  <si>
    <t>en harpa</t>
  </si>
  <si>
    <t>harpe</t>
  </si>
  <si>
    <t>harp</t>
  </si>
  <si>
    <t>harppu</t>
  </si>
  <si>
    <t>&amp;w72</t>
  </si>
  <si>
    <t>en basfiol</t>
  </si>
  <si>
    <t>kontrabass</t>
  </si>
  <si>
    <t>double bass</t>
  </si>
  <si>
    <t>kontrabasso</t>
  </si>
  <si>
    <t>&amp;w75-b</t>
  </si>
  <si>
    <t>trumset</t>
  </si>
  <si>
    <t>slagverk</t>
  </si>
  <si>
    <t>drums</t>
  </si>
  <si>
    <t>trummat</t>
  </si>
  <si>
    <t>&amp;w823</t>
  </si>
  <si>
    <t>en mandolin</t>
  </si>
  <si>
    <t>mandolin</t>
  </si>
  <si>
    <t>mandoliini</t>
  </si>
  <si>
    <t>&amp;w891</t>
  </si>
  <si>
    <t>en musiker</t>
  </si>
  <si>
    <t>musiker</t>
  </si>
  <si>
    <t>musician</t>
  </si>
  <si>
    <t>musikkeri</t>
  </si>
  <si>
    <t>&amp;w995</t>
  </si>
  <si>
    <t>ett piano</t>
  </si>
  <si>
    <t>piano</t>
  </si>
  <si>
    <t>&amp;s18_2</t>
  </si>
  <si>
    <t>instrument 2</t>
  </si>
  <si>
    <t>instrumenter 2</t>
  </si>
  <si>
    <t>instruments 2</t>
  </si>
  <si>
    <t>instrumentit 2</t>
  </si>
  <si>
    <t>&amp;w106</t>
  </si>
  <si>
    <t>en blockflöjt</t>
  </si>
  <si>
    <t>blokkfløyte</t>
  </si>
  <si>
    <t>recorder</t>
  </si>
  <si>
    <t>pilli</t>
  </si>
  <si>
    <t>&amp;w1120</t>
  </si>
  <si>
    <t>en saxofon</t>
  </si>
  <si>
    <t>saksofon</t>
  </si>
  <si>
    <t>saxophone</t>
  </si>
  <si>
    <t>saksofuuni</t>
  </si>
  <si>
    <t>&amp;w1446</t>
  </si>
  <si>
    <t>en trombon</t>
  </si>
  <si>
    <t>trombone</t>
  </si>
  <si>
    <t>trombooni</t>
  </si>
  <si>
    <t>trompuuni?</t>
  </si>
  <si>
    <t>&amp;w1450</t>
  </si>
  <si>
    <t>en trumpet</t>
  </si>
  <si>
    <t>trompet</t>
  </si>
  <si>
    <t>trumpet</t>
  </si>
  <si>
    <t>trumpetti</t>
  </si>
  <si>
    <t>&amp;w1462</t>
  </si>
  <si>
    <t>en tuba</t>
  </si>
  <si>
    <t>tuba</t>
  </si>
  <si>
    <t>tuuba</t>
  </si>
  <si>
    <t>&amp;w1699</t>
  </si>
  <si>
    <t>ett valthorn</t>
  </si>
  <si>
    <t>horn, valthorn</t>
  </si>
  <si>
    <t>French horn</t>
  </si>
  <si>
    <t>franskantorvi? MK: käyrätorvi</t>
  </si>
  <si>
    <t>&amp;w336</t>
  </si>
  <si>
    <t>en (tvär-)flöjt</t>
  </si>
  <si>
    <t>(tverr)fløyte</t>
  </si>
  <si>
    <t>(cross) flute</t>
  </si>
  <si>
    <t>pillipiipari</t>
  </si>
  <si>
    <t>&amp;w625</t>
  </si>
  <si>
    <t>en klarinett</t>
  </si>
  <si>
    <t>klarinett</t>
  </si>
  <si>
    <t>clarinet</t>
  </si>
  <si>
    <t>klarinetti</t>
  </si>
  <si>
    <t>&amp;w886</t>
  </si>
  <si>
    <t>ett munspel</t>
  </si>
  <si>
    <t>munnspill</t>
  </si>
  <si>
    <t>mouth-organ</t>
  </si>
  <si>
    <t>suupeli</t>
  </si>
  <si>
    <t>&amp;w961</t>
  </si>
  <si>
    <t>en orgel</t>
  </si>
  <si>
    <t>orgel</t>
  </si>
  <si>
    <t>organ</t>
  </si>
  <si>
    <t>urku</t>
  </si>
  <si>
    <t>&amp;s18_3</t>
  </si>
  <si>
    <t>musik</t>
  </si>
  <si>
    <t>musikk</t>
  </si>
  <si>
    <t>music</t>
  </si>
  <si>
    <t>musikki</t>
  </si>
  <si>
    <t>&amp;w1054-a</t>
  </si>
  <si>
    <t>en radio</t>
  </si>
  <si>
    <t>radio</t>
  </si>
  <si>
    <t>raatio</t>
  </si>
  <si>
    <t>radio?</t>
  </si>
  <si>
    <t>&amp;w1170</t>
  </si>
  <si>
    <t>en skivspelare</t>
  </si>
  <si>
    <t>platespiller</t>
  </si>
  <si>
    <t>recordplayer</t>
  </si>
  <si>
    <t>kramafuuni</t>
  </si>
  <si>
    <t>plaattaspilleri? plaattapellaaja? plaattapelari?</t>
  </si>
  <si>
    <t>&amp;w1700</t>
  </si>
  <si>
    <t>ett band, en musikgrupp</t>
  </si>
  <si>
    <t>(musikk)gruppe</t>
  </si>
  <si>
    <t>musikkijoukko</t>
  </si>
  <si>
    <t>&amp;w1701</t>
  </si>
  <si>
    <t>en publik</t>
  </si>
  <si>
    <t>publikum</t>
  </si>
  <si>
    <t>audience</t>
  </si>
  <si>
    <t>pyblikymi</t>
  </si>
  <si>
    <t>&amp;w189-a</t>
  </si>
  <si>
    <t>en cd-skiva</t>
  </si>
  <si>
    <t>CD-plate</t>
  </si>
  <si>
    <t>compact disc</t>
  </si>
  <si>
    <t>CD-plaatta</t>
  </si>
  <si>
    <t>&amp;w190</t>
  </si>
  <si>
    <t>en cd-spelare</t>
  </si>
  <si>
    <t>CD-spiller</t>
  </si>
  <si>
    <t>CD player</t>
  </si>
  <si>
    <t>CD-pellaaja</t>
  </si>
  <si>
    <t>CD-spilleri?</t>
  </si>
  <si>
    <t>&amp;w226</t>
  </si>
  <si>
    <t>en dirigent</t>
  </si>
  <si>
    <t>dirigent</t>
  </si>
  <si>
    <t>conductor</t>
  </si>
  <si>
    <t>dirigentti</t>
  </si>
  <si>
    <t>tirikentti?</t>
  </si>
  <si>
    <t>&amp;w377</t>
  </si>
  <si>
    <t>en förstärkare</t>
  </si>
  <si>
    <t>forsterker</t>
  </si>
  <si>
    <t>amplifier</t>
  </si>
  <si>
    <t>vahvistaaja, vahvistaja</t>
  </si>
  <si>
    <t>? äänenvahvistaaja?</t>
  </si>
  <si>
    <t>&amp;w539</t>
  </si>
  <si>
    <t>en högtalare</t>
  </si>
  <si>
    <t>høyttaler</t>
  </si>
  <si>
    <t>loudspeaker</t>
  </si>
  <si>
    <t>kovaääninen</t>
  </si>
  <si>
    <t xml:space="preserve">äänikaijutin? </t>
  </si>
  <si>
    <t>&amp;w604</t>
  </si>
  <si>
    <t>en kassett</t>
  </si>
  <si>
    <t>kassett</t>
  </si>
  <si>
    <t>cassette</t>
  </si>
  <si>
    <t>kasetti</t>
  </si>
  <si>
    <t>&amp;w63-a</t>
  </si>
  <si>
    <t>en bandspelare</t>
  </si>
  <si>
    <t>båndspiller</t>
  </si>
  <si>
    <t>tape recorder</t>
  </si>
  <si>
    <t>kasetinpellaaja</t>
  </si>
  <si>
    <t>kasettispilleri?</t>
  </si>
  <si>
    <t>&amp;w728</t>
  </si>
  <si>
    <t>en kör</t>
  </si>
  <si>
    <t>kor</t>
  </si>
  <si>
    <t>chorus</t>
  </si>
  <si>
    <t>laulujoukko, kööri</t>
  </si>
  <si>
    <t>&amp;w854</t>
  </si>
  <si>
    <t>en mikrofon</t>
  </si>
  <si>
    <t>mikrofon</t>
  </si>
  <si>
    <t>microphone</t>
  </si>
  <si>
    <t>mikrofuuni</t>
  </si>
  <si>
    <t>&amp;w930</t>
  </si>
  <si>
    <t>en not</t>
  </si>
  <si>
    <t>note</t>
  </si>
  <si>
    <t>nuotti</t>
  </si>
  <si>
    <t>&amp;w958</t>
  </si>
  <si>
    <t>en opera</t>
  </si>
  <si>
    <t>opera</t>
  </si>
  <si>
    <t>ooppera</t>
  </si>
  <si>
    <t>uuppera?</t>
  </si>
  <si>
    <t>&amp;w962</t>
  </si>
  <si>
    <t>en orkester</t>
  </si>
  <si>
    <t>orkester</t>
  </si>
  <si>
    <t>orchestra</t>
  </si>
  <si>
    <t>orkesteri</t>
  </si>
  <si>
    <t>&amp;c19</t>
  </si>
  <si>
    <t>Massmedia, kontor och färger</t>
  </si>
  <si>
    <t>Massemedia, kontor og farger</t>
  </si>
  <si>
    <t>Mass media, office and colours</t>
  </si>
  <si>
    <t>Massameedia, konttuuri ja färit</t>
  </si>
  <si>
    <t>meetia? media?</t>
  </si>
  <si>
    <t>&amp;s19_1</t>
  </si>
  <si>
    <t>massmedia 1</t>
  </si>
  <si>
    <t>massemedia 1</t>
  </si>
  <si>
    <t>mass media 1</t>
  </si>
  <si>
    <t>massameedia 1</t>
  </si>
  <si>
    <t>&amp;w1083</t>
  </si>
  <si>
    <t>en rubrik</t>
  </si>
  <si>
    <t>tittel</t>
  </si>
  <si>
    <t>headline</t>
  </si>
  <si>
    <t>ylikirjoitus, ylikirjotus</t>
  </si>
  <si>
    <t>&amp;w1137</t>
  </si>
  <si>
    <t>en sida</t>
  </si>
  <si>
    <t>side</t>
  </si>
  <si>
    <t>page</t>
  </si>
  <si>
    <t>laita</t>
  </si>
  <si>
    <t>&amp;w1138</t>
  </si>
  <si>
    <t>en siffra</t>
  </si>
  <si>
    <t>tall (siffer)</t>
  </si>
  <si>
    <t>figure</t>
  </si>
  <si>
    <t>luku</t>
  </si>
  <si>
    <t>&amp;w1251</t>
  </si>
  <si>
    <t>en spalt</t>
  </si>
  <si>
    <t>spalte</t>
  </si>
  <si>
    <t>column</t>
  </si>
  <si>
    <t>palsta, kolumni</t>
  </si>
  <si>
    <t>&amp;w128</t>
  </si>
  <si>
    <t>en bokstav</t>
  </si>
  <si>
    <t>bokstav</t>
  </si>
  <si>
    <t>pukstaavi</t>
  </si>
  <si>
    <t>&amp;w1374</t>
  </si>
  <si>
    <t>en tabell</t>
  </si>
  <si>
    <t>tabell</t>
  </si>
  <si>
    <t>tabelli</t>
  </si>
  <si>
    <t>&amp;w1413</t>
  </si>
  <si>
    <t>en tidning</t>
  </si>
  <si>
    <t>avis</t>
  </si>
  <si>
    <t>newspaper</t>
  </si>
  <si>
    <t>aviisi</t>
  </si>
  <si>
    <t>&amp;w1414-b</t>
  </si>
  <si>
    <t>&amp;w15</t>
  </si>
  <si>
    <t>en annons</t>
  </si>
  <si>
    <t>annonse</t>
  </si>
  <si>
    <t>advertisement</t>
  </si>
  <si>
    <t>anonsi</t>
  </si>
  <si>
    <t>&amp;w150</t>
  </si>
  <si>
    <t>en broschyr</t>
  </si>
  <si>
    <t>brosjyre</t>
  </si>
  <si>
    <t>brochure</t>
  </si>
  <si>
    <t>brošyyri</t>
  </si>
  <si>
    <t>&amp;w221</t>
  </si>
  <si>
    <t>ett diagram</t>
  </si>
  <si>
    <t>diagram</t>
  </si>
  <si>
    <t>diagram, chart</t>
  </si>
  <si>
    <t>diakrammi</t>
  </si>
  <si>
    <t>&amp;w28</t>
  </si>
  <si>
    <t>en artikel</t>
  </si>
  <si>
    <t>artikkel</t>
  </si>
  <si>
    <t>article</t>
  </si>
  <si>
    <t>artikkeli</t>
  </si>
  <si>
    <t>&amp;w4</t>
  </si>
  <si>
    <t>affisch</t>
  </si>
  <si>
    <t>plakat</t>
  </si>
  <si>
    <t>poster</t>
  </si>
  <si>
    <t>plakaatti</t>
  </si>
  <si>
    <t>&amp;w87</t>
  </si>
  <si>
    <t>ett bibliotek</t>
  </si>
  <si>
    <t>bibliotek</t>
  </si>
  <si>
    <t>library</t>
  </si>
  <si>
    <t>biblioteekki</t>
  </si>
  <si>
    <t>&amp;w92</t>
  </si>
  <si>
    <t>en bild</t>
  </si>
  <si>
    <t>bilde</t>
  </si>
  <si>
    <t>kuva</t>
  </si>
  <si>
    <t>&amp;s19_2</t>
  </si>
  <si>
    <t>massmedia 2</t>
  </si>
  <si>
    <t>massemedia 2</t>
  </si>
  <si>
    <t>mass media 2</t>
  </si>
  <si>
    <t>massameedia 2</t>
  </si>
  <si>
    <t>? meetia? media?</t>
  </si>
  <si>
    <t>&amp;w1054-b</t>
  </si>
  <si>
    <t>&amp;w1279</t>
  </si>
  <si>
    <t>ett stativ</t>
  </si>
  <si>
    <t>stativ</t>
  </si>
  <si>
    <t>stand</t>
  </si>
  <si>
    <t>statiivi</t>
  </si>
  <si>
    <t>&amp;w1476-b</t>
  </si>
  <si>
    <t>televišuuni?</t>
  </si>
  <si>
    <t>&amp;w1686</t>
  </si>
  <si>
    <t>en videokamera</t>
  </si>
  <si>
    <t>videokamera</t>
  </si>
  <si>
    <t>video camera</t>
  </si>
  <si>
    <t>videokaamera</t>
  </si>
  <si>
    <t>videokamera?</t>
  </si>
  <si>
    <t>&amp;w1702</t>
  </si>
  <si>
    <t>en videobandspelare</t>
  </si>
  <si>
    <t>videospiller</t>
  </si>
  <si>
    <t>video recorder</t>
  </si>
  <si>
    <t>videonpellaaja</t>
  </si>
  <si>
    <t>? videospilleri?</t>
  </si>
  <si>
    <t>&amp;w305</t>
  </si>
  <si>
    <t>en film</t>
  </si>
  <si>
    <t>film</t>
  </si>
  <si>
    <t>filmi</t>
  </si>
  <si>
    <t>&amp;w346</t>
  </si>
  <si>
    <t>ett foto</t>
  </si>
  <si>
    <t>foto</t>
  </si>
  <si>
    <t>photo</t>
  </si>
  <si>
    <t>&amp;w586</t>
  </si>
  <si>
    <t>en kamera</t>
  </si>
  <si>
    <t>kamera</t>
  </si>
  <si>
    <t>camera</t>
  </si>
  <si>
    <t>kaamera</t>
  </si>
  <si>
    <t>kamera?</t>
  </si>
  <si>
    <t>&amp;w63-b</t>
  </si>
  <si>
    <t>? kasettispilleri?</t>
  </si>
  <si>
    <t>&amp;s19_3</t>
  </si>
  <si>
    <t>kontor</t>
  </si>
  <si>
    <t>office</t>
  </si>
  <si>
    <t>konttuuri</t>
  </si>
  <si>
    <t>&amp;w1048</t>
  </si>
  <si>
    <t>en pärm</t>
  </si>
  <si>
    <t>perm</t>
  </si>
  <si>
    <t>folder</t>
  </si>
  <si>
    <t>pärmi</t>
  </si>
  <si>
    <t>&amp;w105</t>
  </si>
  <si>
    <t>ett block</t>
  </si>
  <si>
    <t>blokk</t>
  </si>
  <si>
    <t>block, pad</t>
  </si>
  <si>
    <t>kirjoituspaperi, kirjotuspaperi</t>
  </si>
  <si>
    <t>&amp;w1329</t>
  </si>
  <si>
    <t>ett suddgummi</t>
  </si>
  <si>
    <t>viskelær</t>
  </si>
  <si>
    <t>rubber, eraser</t>
  </si>
  <si>
    <t>pyhkimäkumi</t>
  </si>
  <si>
    <t>&amp;w1396</t>
  </si>
  <si>
    <t>tejp(en)</t>
  </si>
  <si>
    <t>teip</t>
  </si>
  <si>
    <t>tape</t>
  </si>
  <si>
    <t>teippi</t>
  </si>
  <si>
    <t>&amp;w1399</t>
  </si>
  <si>
    <t>en telefonkatalog</t>
  </si>
  <si>
    <t>telefonkatalog</t>
  </si>
  <si>
    <t>telephone directory, catalog</t>
  </si>
  <si>
    <t>telefuunikataloogi</t>
  </si>
  <si>
    <t>&amp;w1703</t>
  </si>
  <si>
    <t>en häftapparat</t>
  </si>
  <si>
    <t>stiftemaskin</t>
  </si>
  <si>
    <t>stapler</t>
  </si>
  <si>
    <t>stiftimašiini</t>
  </si>
  <si>
    <t>&amp;w392</t>
  </si>
  <si>
    <t>ett gem</t>
  </si>
  <si>
    <t>binders</t>
  </si>
  <si>
    <t>paper clip</t>
  </si>
  <si>
    <t>binderši</t>
  </si>
  <si>
    <t>pinterši?</t>
  </si>
  <si>
    <t>&amp;w524</t>
  </si>
  <si>
    <t>ett hålslag</t>
  </si>
  <si>
    <t>hullemaskin</t>
  </si>
  <si>
    <t>paper punch</t>
  </si>
  <si>
    <t>reikämašiini</t>
  </si>
  <si>
    <t>&amp;w529</t>
  </si>
  <si>
    <t>ett häftstift</t>
  </si>
  <si>
    <t>tegnestift</t>
  </si>
  <si>
    <t>drawing pin</t>
  </si>
  <si>
    <t>täknästifti</t>
  </si>
  <si>
    <t>&amp;w599</t>
  </si>
  <si>
    <t>en kartong</t>
  </si>
  <si>
    <t>cardboard</t>
  </si>
  <si>
    <t>&amp;w699</t>
  </si>
  <si>
    <t>en kulspetspenna</t>
  </si>
  <si>
    <t>kulepenn</t>
  </si>
  <si>
    <t>ballpoint pen</t>
  </si>
  <si>
    <t>kuulapännä</t>
  </si>
  <si>
    <t>&amp;w756</t>
  </si>
  <si>
    <t>en linjal</t>
  </si>
  <si>
    <t>linjal</t>
  </si>
  <si>
    <t>ruler</t>
  </si>
  <si>
    <t>linjaali</t>
  </si>
  <si>
    <t>&amp;w977</t>
  </si>
  <si>
    <t>ett papper</t>
  </si>
  <si>
    <t>papir</t>
  </si>
  <si>
    <t>paper</t>
  </si>
  <si>
    <t>paperi</t>
  </si>
  <si>
    <t>&amp;w987</t>
  </si>
  <si>
    <t>en blyertspenna</t>
  </si>
  <si>
    <t>blyant</t>
  </si>
  <si>
    <t>pencil</t>
  </si>
  <si>
    <t>pliantti</t>
  </si>
  <si>
    <t>&amp;s19_4</t>
  </si>
  <si>
    <t>färg</t>
  </si>
  <si>
    <t>farger</t>
  </si>
  <si>
    <t>colours</t>
  </si>
  <si>
    <t>färit</t>
  </si>
  <si>
    <t>&amp;w1081</t>
  </si>
  <si>
    <t>rosa</t>
  </si>
  <si>
    <t>pink</t>
  </si>
  <si>
    <t>roosa</t>
  </si>
  <si>
    <t>&amp;w1104</t>
  </si>
  <si>
    <t>röd</t>
  </si>
  <si>
    <t>rød</t>
  </si>
  <si>
    <t>red</t>
  </si>
  <si>
    <t>punainen, punanen</t>
  </si>
  <si>
    <t>&amp;w115</t>
  </si>
  <si>
    <t>blå</t>
  </si>
  <si>
    <t>blue</t>
  </si>
  <si>
    <t>sininen</t>
  </si>
  <si>
    <t>&amp;w1337</t>
  </si>
  <si>
    <t>svart</t>
  </si>
  <si>
    <t>black</t>
  </si>
  <si>
    <t>musta</t>
  </si>
  <si>
    <t>&amp;w1472</t>
  </si>
  <si>
    <t>turkos</t>
  </si>
  <si>
    <t>turkis</t>
  </si>
  <si>
    <t>turquoise</t>
  </si>
  <si>
    <t>turkiisi</t>
  </si>
  <si>
    <t>&amp;w154</t>
  </si>
  <si>
    <t>brun</t>
  </si>
  <si>
    <t>brown</t>
  </si>
  <si>
    <t xml:space="preserve">pruuni </t>
  </si>
  <si>
    <t>&amp;w1564</t>
  </si>
  <si>
    <t>vit</t>
  </si>
  <si>
    <t>hvit</t>
  </si>
  <si>
    <t>white</t>
  </si>
  <si>
    <t>valkkee, valkea, valkia</t>
  </si>
  <si>
    <t>&amp;w1704</t>
  </si>
  <si>
    <t>blågrön</t>
  </si>
  <si>
    <t>blågrønn</t>
  </si>
  <si>
    <t>blue-green</t>
  </si>
  <si>
    <t>sini-vihrinen</t>
  </si>
  <si>
    <t>&amp;w1705</t>
  </si>
  <si>
    <t>gulgrön</t>
  </si>
  <si>
    <t>gulgrønn</t>
  </si>
  <si>
    <t>yellow-green</t>
  </si>
  <si>
    <t>kelta-vihrinen</t>
  </si>
  <si>
    <t>&amp;w422</t>
  </si>
  <si>
    <t>grå</t>
  </si>
  <si>
    <t>grey</t>
  </si>
  <si>
    <t>harmaaja</t>
  </si>
  <si>
    <t>&amp;w429</t>
  </si>
  <si>
    <t>grön</t>
  </si>
  <si>
    <t>grønn</t>
  </si>
  <si>
    <t>green</t>
  </si>
  <si>
    <t>vihrinen</t>
  </si>
  <si>
    <t>&amp;w432</t>
  </si>
  <si>
    <t>gul</t>
  </si>
  <si>
    <t>yellow</t>
  </si>
  <si>
    <t>keltainen, keltanen</t>
  </si>
  <si>
    <t>&amp;w750</t>
  </si>
  <si>
    <t>lila</t>
  </si>
  <si>
    <t>lilla</t>
  </si>
  <si>
    <t>purple</t>
  </si>
  <si>
    <t>&amp;w79</t>
  </si>
  <si>
    <t>beige</t>
  </si>
  <si>
    <t>&amp;w960</t>
  </si>
  <si>
    <t>oransje</t>
  </si>
  <si>
    <t>oranši</t>
  </si>
  <si>
    <t>&amp;c20</t>
  </si>
  <si>
    <t>Idrott och sport</t>
  </si>
  <si>
    <t>Idrett og sport</t>
  </si>
  <si>
    <t>Athletics and sports</t>
  </si>
  <si>
    <t>Idretti ja sportti</t>
  </si>
  <si>
    <t>&amp;s20_1</t>
  </si>
  <si>
    <t>sport</t>
  </si>
  <si>
    <t>sports</t>
  </si>
  <si>
    <t>sportti</t>
  </si>
  <si>
    <t>&amp;w1000</t>
  </si>
  <si>
    <t>pingis</t>
  </si>
  <si>
    <t>bordtennis</t>
  </si>
  <si>
    <t>table tennis</t>
  </si>
  <si>
    <t>pöytätennis</t>
  </si>
  <si>
    <t>&amp;w1051</t>
  </si>
  <si>
    <t>ett racket</t>
  </si>
  <si>
    <t>racket</t>
  </si>
  <si>
    <t>&amp;w1256</t>
  </si>
  <si>
    <t>en spelare</t>
  </si>
  <si>
    <t>(fotball)spiller</t>
  </si>
  <si>
    <t>player</t>
  </si>
  <si>
    <t>(jalkapallon)pellaaja</t>
  </si>
  <si>
    <t>&amp;w1271</t>
  </si>
  <si>
    <t>squash</t>
  </si>
  <si>
    <t>&amp;w1273</t>
  </si>
  <si>
    <t>ett stadion, en stadion</t>
  </si>
  <si>
    <t>stadion</t>
  </si>
  <si>
    <t>stadium</t>
  </si>
  <si>
    <t>staadioni</t>
  </si>
  <si>
    <t>staationi? stadion?</t>
  </si>
  <si>
    <t>&amp;w129-a</t>
  </si>
  <si>
    <t>en boll</t>
  </si>
  <si>
    <t>pallo</t>
  </si>
  <si>
    <t>&amp;w1404</t>
  </si>
  <si>
    <t>tennis</t>
  </si>
  <si>
    <t>&amp;w238</t>
  </si>
  <si>
    <t>en domare</t>
  </si>
  <si>
    <t>dommer</t>
  </si>
  <si>
    <t>referee</t>
  </si>
  <si>
    <t>tuomari</t>
  </si>
  <si>
    <t>&amp;w343</t>
  </si>
  <si>
    <t>fotboll</t>
  </si>
  <si>
    <t>fotball</t>
  </si>
  <si>
    <t>football</t>
  </si>
  <si>
    <t>jalkapallo</t>
  </si>
  <si>
    <t>&amp;w469</t>
  </si>
  <si>
    <t>handboll</t>
  </si>
  <si>
    <t>håndball</t>
  </si>
  <si>
    <t>handball</t>
  </si>
  <si>
    <t>käsipallo</t>
  </si>
  <si>
    <t>&amp;w51</t>
  </si>
  <si>
    <t>badminton</t>
  </si>
  <si>
    <t>&amp;w73</t>
  </si>
  <si>
    <t>basketball</t>
  </si>
  <si>
    <t>koripallo</t>
  </si>
  <si>
    <t>&amp;w901</t>
  </si>
  <si>
    <t>ett mål</t>
  </si>
  <si>
    <t>mål</t>
  </si>
  <si>
    <t>goal</t>
  </si>
  <si>
    <t>mooli</t>
  </si>
  <si>
    <t>&amp;s20_2</t>
  </si>
  <si>
    <t>friidrott</t>
  </si>
  <si>
    <t>friidrett</t>
  </si>
  <si>
    <t>athletics</t>
  </si>
  <si>
    <t>vapaaidretti</t>
  </si>
  <si>
    <t>&amp;w1264-a</t>
  </si>
  <si>
    <t>spjut</t>
  </si>
  <si>
    <t>spyd(kast)</t>
  </si>
  <si>
    <t>javelin</t>
  </si>
  <si>
    <t>seipphäänpaiskaaminen</t>
  </si>
  <si>
    <t>&amp;w1281-c</t>
  </si>
  <si>
    <t xml:space="preserve">sauva </t>
  </si>
  <si>
    <t>&amp;w151</t>
  </si>
  <si>
    <t>brottning</t>
  </si>
  <si>
    <t>bryting</t>
  </si>
  <si>
    <t>wrestling</t>
  </si>
  <si>
    <t>painiminen</t>
  </si>
  <si>
    <t>&amp;w1706-a</t>
  </si>
  <si>
    <t>en diskus</t>
  </si>
  <si>
    <t>diskos</t>
  </si>
  <si>
    <t>discus</t>
  </si>
  <si>
    <t>diskus</t>
  </si>
  <si>
    <t>&amp;w1707-a</t>
  </si>
  <si>
    <t>ett spjut</t>
  </si>
  <si>
    <t>spyd</t>
  </si>
  <si>
    <t>seiväs</t>
  </si>
  <si>
    <t>&amp;w1708</t>
  </si>
  <si>
    <t>stavhopp</t>
  </si>
  <si>
    <t>stavsprang</t>
  </si>
  <si>
    <t>pole vault</t>
  </si>
  <si>
    <t>sauvahyppy</t>
  </si>
  <si>
    <t>&amp;w234-a</t>
  </si>
  <si>
    <t>diskos(-kast)</t>
  </si>
  <si>
    <t>diskuksenvatkaus</t>
  </si>
  <si>
    <t>&amp;w438</t>
  </si>
  <si>
    <t>gymnastik</t>
  </si>
  <si>
    <t>kroppsøving</t>
  </si>
  <si>
    <t>physical education</t>
  </si>
  <si>
    <t>gymnastikki</t>
  </si>
  <si>
    <t>&amp;w542</t>
  </si>
  <si>
    <t>höjdhopp</t>
  </si>
  <si>
    <t>høydehopp</t>
  </si>
  <si>
    <t>high jump</t>
  </si>
  <si>
    <t>korkkeushyppy, korkeushyppy</t>
  </si>
  <si>
    <t>&amp;w796</t>
  </si>
  <si>
    <t>längdhopp</t>
  </si>
  <si>
    <t>lengdehopp</t>
  </si>
  <si>
    <t>long jump</t>
  </si>
  <si>
    <t>pittuushyppy</t>
  </si>
  <si>
    <t>&amp;w807</t>
  </si>
  <si>
    <t>löpning</t>
  </si>
  <si>
    <t>løping</t>
  </si>
  <si>
    <t>run, race</t>
  </si>
  <si>
    <t>juoksu</t>
  </si>
  <si>
    <t>&amp;s20_3</t>
  </si>
  <si>
    <t>vintersport</t>
  </si>
  <si>
    <t>winter sports</t>
  </si>
  <si>
    <t>talvisportti</t>
  </si>
  <si>
    <t>&amp;w1036</t>
  </si>
  <si>
    <t>en puck</t>
  </si>
  <si>
    <t>puck</t>
  </si>
  <si>
    <t>kiekko</t>
  </si>
  <si>
    <t>&amp;w1165</t>
  </si>
  <si>
    <t>en skida</t>
  </si>
  <si>
    <t>ski</t>
  </si>
  <si>
    <t>sivakka</t>
  </si>
  <si>
    <t>&amp;w1181</t>
  </si>
  <si>
    <t>skridsko</t>
  </si>
  <si>
    <t>skøyte</t>
  </si>
  <si>
    <t>skate</t>
  </si>
  <si>
    <t>luistin</t>
  </si>
  <si>
    <t>&amp;w1208</t>
  </si>
  <si>
    <t>slalom</t>
  </si>
  <si>
    <t>slalåm</t>
  </si>
  <si>
    <t>slaalom?</t>
  </si>
  <si>
    <t>&amp;w129-b</t>
  </si>
  <si>
    <t>&amp;w1327</t>
  </si>
  <si>
    <t>störtlopp</t>
  </si>
  <si>
    <t>utfor</t>
  </si>
  <si>
    <t>downhill race</t>
  </si>
  <si>
    <t>luokantyyräys</t>
  </si>
  <si>
    <t>&amp;w559</t>
  </si>
  <si>
    <t>ishockey</t>
  </si>
  <si>
    <t>ice hockey</t>
  </si>
  <si>
    <t>jäähockey</t>
  </si>
  <si>
    <t>&amp;w633</t>
  </si>
  <si>
    <t>en klubba</t>
  </si>
  <si>
    <t>kølle</t>
  </si>
  <si>
    <t>club</t>
  </si>
  <si>
    <t>kölli</t>
  </si>
  <si>
    <t>&amp;w64</t>
  </si>
  <si>
    <t>bandy</t>
  </si>
  <si>
    <t>&amp;w658</t>
  </si>
  <si>
    <t>konståkning</t>
  </si>
  <si>
    <t>kunstløp</t>
  </si>
  <si>
    <t>figure skating</t>
  </si>
  <si>
    <t>konstiluistelu</t>
  </si>
  <si>
    <t>&amp;c21</t>
  </si>
  <si>
    <t>Natur och landskap</t>
  </si>
  <si>
    <t>Natur og landskap</t>
  </si>
  <si>
    <t>Nature and landscape</t>
  </si>
  <si>
    <t>Luonto ja maisema</t>
  </si>
  <si>
    <t>&amp;s21_1</t>
  </si>
  <si>
    <t>1</t>
  </si>
  <si>
    <t>&amp;w1150</t>
  </si>
  <si>
    <t>en sjö</t>
  </si>
  <si>
    <t>vann</t>
  </si>
  <si>
    <t>lake</t>
  </si>
  <si>
    <t>järvi</t>
  </si>
  <si>
    <t>&amp;w1296</t>
  </si>
  <si>
    <t>en strand</t>
  </si>
  <si>
    <t>strand</t>
  </si>
  <si>
    <t>beach</t>
  </si>
  <si>
    <t>ranta</t>
  </si>
  <si>
    <t>&amp;w1330</t>
  </si>
  <si>
    <t>ett sund</t>
  </si>
  <si>
    <t>sund</t>
  </si>
  <si>
    <t>sound</t>
  </si>
  <si>
    <t>salmi, nuora</t>
  </si>
  <si>
    <t>? termit sen myötä ette oonko net meressä, jovessa eli järvessä ja minkä mallinen</t>
  </si>
  <si>
    <t>&amp;w1497</t>
  </si>
  <si>
    <t>en udde</t>
  </si>
  <si>
    <t>odde</t>
  </si>
  <si>
    <t>niemi</t>
  </si>
  <si>
    <t>&amp;w1541</t>
  </si>
  <si>
    <t>en vik</t>
  </si>
  <si>
    <t>vik</t>
  </si>
  <si>
    <t>bay</t>
  </si>
  <si>
    <t>koppa, lahti, vuoppii</t>
  </si>
  <si>
    <t>&amp;w1585-a</t>
  </si>
  <si>
    <t>en väg</t>
  </si>
  <si>
    <t>vei</t>
  </si>
  <si>
    <t>road, way</t>
  </si>
  <si>
    <t>&amp;w1606</t>
  </si>
  <si>
    <t>en å</t>
  </si>
  <si>
    <t>elv</t>
  </si>
  <si>
    <t>small river</t>
  </si>
  <si>
    <t>joki</t>
  </si>
  <si>
    <t>&amp;w1612</t>
  </si>
  <si>
    <t>en ås</t>
  </si>
  <si>
    <t>ås</t>
  </si>
  <si>
    <t>ridge</t>
  </si>
  <si>
    <t>harju, tieva</t>
  </si>
  <si>
    <t>&amp;w1621</t>
  </si>
  <si>
    <t>en ö</t>
  </si>
  <si>
    <t>øy</t>
  </si>
  <si>
    <t>saari</t>
  </si>
  <si>
    <t>&amp;w164</t>
  </si>
  <si>
    <t>en bukt</t>
  </si>
  <si>
    <t>bukt</t>
  </si>
  <si>
    <t>gulf</t>
  </si>
  <si>
    <t>koppa, lahti, mukka</t>
  </si>
  <si>
    <t>&amp;w1709</t>
  </si>
  <si>
    <t>en kyrkogård</t>
  </si>
  <si>
    <t>kirkegård</t>
  </si>
  <si>
    <t>cemetery</t>
  </si>
  <si>
    <t>kirkonmaa</t>
  </si>
  <si>
    <t>&amp;w173</t>
  </si>
  <si>
    <t>en by</t>
  </si>
  <si>
    <t>bygd</t>
  </si>
  <si>
    <t>village</t>
  </si>
  <si>
    <t>kylä</t>
  </si>
  <si>
    <t>&amp;w317</t>
  </si>
  <si>
    <t>en fjärd</t>
  </si>
  <si>
    <t>koppa, lahti, mukka     </t>
  </si>
  <si>
    <t>oonko nuora? mikä se oon siinä linkin kuvassa? MK: ulappa</t>
  </si>
  <si>
    <t>&amp;w364-a</t>
  </si>
  <si>
    <t>ett fält</t>
  </si>
  <si>
    <t>jorde</t>
  </si>
  <si>
    <t>field</t>
  </si>
  <si>
    <t>maa, kenttä</t>
  </si>
  <si>
    <t>&amp;w46</t>
  </si>
  <si>
    <t>en backe</t>
  </si>
  <si>
    <t>bakke</t>
  </si>
  <si>
    <t>hill</t>
  </si>
  <si>
    <t>luokka, törmä, mäki</t>
  </si>
  <si>
    <t>bildetemassa ei ole sija niin monele sanale</t>
  </si>
  <si>
    <t>&amp;w465</t>
  </si>
  <si>
    <t>en halvö</t>
  </si>
  <si>
    <t>halvøy</t>
  </si>
  <si>
    <t>peninsula</t>
  </si>
  <si>
    <t>niemimaa</t>
  </si>
  <si>
    <t>&amp;w483</t>
  </si>
  <si>
    <t>ett hav</t>
  </si>
  <si>
    <t>hav</t>
  </si>
  <si>
    <t>sea</t>
  </si>
  <si>
    <t>meri, aapa</t>
  </si>
  <si>
    <t>&amp;w489</t>
  </si>
  <si>
    <t>en herrgård</t>
  </si>
  <si>
    <t>herregård</t>
  </si>
  <si>
    <t>mansion</t>
  </si>
  <si>
    <t>herraskartano</t>
  </si>
  <si>
    <t>&amp;w498</t>
  </si>
  <si>
    <t>en holme</t>
  </si>
  <si>
    <t>holme</t>
  </si>
  <si>
    <t>islet</t>
  </si>
  <si>
    <t>saari, holmi</t>
  </si>
  <si>
    <t>&amp;w702</t>
  </si>
  <si>
    <t>en kust</t>
  </si>
  <si>
    <t>kyst</t>
  </si>
  <si>
    <t>coast</t>
  </si>
  <si>
    <t>rannikko</t>
  </si>
  <si>
    <t>&amp;w718</t>
  </si>
  <si>
    <t>en kyrka</t>
  </si>
  <si>
    <t>kirke</t>
  </si>
  <si>
    <t>church</t>
  </si>
  <si>
    <t>kirkko</t>
  </si>
  <si>
    <t>&amp;w942</t>
  </si>
  <si>
    <t>ett näs</t>
  </si>
  <si>
    <t>nes</t>
  </si>
  <si>
    <t>isthmus</t>
  </si>
  <si>
    <t>&amp;s21_2</t>
  </si>
  <si>
    <t>2</t>
  </si>
  <si>
    <t>&amp;w1004</t>
  </si>
  <si>
    <t>en pir</t>
  </si>
  <si>
    <t>pir</t>
  </si>
  <si>
    <t>pier</t>
  </si>
  <si>
    <t>piiri</t>
  </si>
  <si>
    <t>&amp;w1203</t>
  </si>
  <si>
    <t>en skärgård</t>
  </si>
  <si>
    <t>skjærgård</t>
  </si>
  <si>
    <t>archipelago</t>
  </si>
  <si>
    <t>saaret? MK: saaristo</t>
  </si>
  <si>
    <t>&amp;w144</t>
  </si>
  <si>
    <t>en bro</t>
  </si>
  <si>
    <t>bro</t>
  </si>
  <si>
    <t>bridge</t>
  </si>
  <si>
    <t>silta</t>
  </si>
  <si>
    <t>&amp;w1469</t>
  </si>
  <si>
    <t>en tunnel</t>
  </si>
  <si>
    <t>tunnel</t>
  </si>
  <si>
    <t>tunneli</t>
  </si>
  <si>
    <t>&amp;w1576</t>
  </si>
  <si>
    <t>en vågbrytare</t>
  </si>
  <si>
    <t>molo</t>
  </si>
  <si>
    <t>breakwater</t>
  </si>
  <si>
    <t>möljä</t>
  </si>
  <si>
    <t>&amp;w207</t>
  </si>
  <si>
    <t>en dal</t>
  </si>
  <si>
    <t>dal</t>
  </si>
  <si>
    <t>valley</t>
  </si>
  <si>
    <t>lakso</t>
  </si>
  <si>
    <t>&amp;w208</t>
  </si>
  <si>
    <t>en damm</t>
  </si>
  <si>
    <t>pond</t>
  </si>
  <si>
    <t>lantto, allas</t>
  </si>
  <si>
    <t xml:space="preserve">bildeteman kuvassa soon enämpi allas </t>
  </si>
  <si>
    <t>&amp;w254</t>
  </si>
  <si>
    <t>en dunge</t>
  </si>
  <si>
    <t>lund</t>
  </si>
  <si>
    <t>grove</t>
  </si>
  <si>
    <t>lehto</t>
  </si>
  <si>
    <t>&amp;w279</t>
  </si>
  <si>
    <t>en fabrik</t>
  </si>
  <si>
    <t>fabrikk</t>
  </si>
  <si>
    <t>factory</t>
  </si>
  <si>
    <t>fabriikki</t>
  </si>
  <si>
    <t>fabrikki? faprikki?</t>
  </si>
  <si>
    <t>&amp;w311</t>
  </si>
  <si>
    <t>en fjord</t>
  </si>
  <si>
    <t>fjord</t>
  </si>
  <si>
    <t>vuono</t>
  </si>
  <si>
    <t>&amp;w316-a</t>
  </si>
  <si>
    <t>ett fjäll</t>
  </si>
  <si>
    <t>fjell</t>
  </si>
  <si>
    <t>mountain</t>
  </si>
  <si>
    <t>tunturi, vaara</t>
  </si>
  <si>
    <t>&amp;w323</t>
  </si>
  <si>
    <t>en älv, en flod</t>
  </si>
  <si>
    <t>river</t>
  </si>
  <si>
    <t>&amp;w358</t>
  </si>
  <si>
    <t>en fyr</t>
  </si>
  <si>
    <t>fyr</t>
  </si>
  <si>
    <t>lighthouse</t>
  </si>
  <si>
    <t>fyyry</t>
  </si>
  <si>
    <t>&amp;w451-a</t>
  </si>
  <si>
    <t>en hage</t>
  </si>
  <si>
    <t>innhegning</t>
  </si>
  <si>
    <t>enclosed pasture</t>
  </si>
  <si>
    <t>&amp;w467-b</t>
  </si>
  <si>
    <t>&amp;w552</t>
  </si>
  <si>
    <t>en industri</t>
  </si>
  <si>
    <t>industri</t>
  </si>
  <si>
    <t>industry</t>
  </si>
  <si>
    <t>industrii</t>
  </si>
  <si>
    <t>indystrii?</t>
  </si>
  <si>
    <t>&amp;w575</t>
  </si>
  <si>
    <t>en kaj</t>
  </si>
  <si>
    <t>kai</t>
  </si>
  <si>
    <t>quay, dock</t>
  </si>
  <si>
    <t>kaaja</t>
  </si>
  <si>
    <t>&amp;w648</t>
  </si>
  <si>
    <t>en kobbe</t>
  </si>
  <si>
    <t>kobbe</t>
  </si>
  <si>
    <t>MK: luoto</t>
  </si>
  <si>
    <t>&amp;w675</t>
  </si>
  <si>
    <t>en kraftledning</t>
  </si>
  <si>
    <t>kraftledning</t>
  </si>
  <si>
    <t>power line</t>
  </si>
  <si>
    <t>voimaleetninki</t>
  </si>
  <si>
    <t>&amp;w676</t>
  </si>
  <si>
    <t>en kraftverk</t>
  </si>
  <si>
    <t>kraftverk</t>
  </si>
  <si>
    <t>power plant</t>
  </si>
  <si>
    <t>vesivoimala</t>
  </si>
  <si>
    <t>&amp;w698</t>
  </si>
  <si>
    <t>en kulle</t>
  </si>
  <si>
    <t>kolle</t>
  </si>
  <si>
    <t>tieva</t>
  </si>
  <si>
    <t>&amp;s21_3</t>
  </si>
  <si>
    <t>3</t>
  </si>
  <si>
    <t>&amp;w1044</t>
  </si>
  <si>
    <t>en påfart</t>
  </si>
  <si>
    <t>akselerasjonsfelt</t>
  </si>
  <si>
    <t>slipway</t>
  </si>
  <si>
    <t>&amp;w1173</t>
  </si>
  <si>
    <t>en skog</t>
  </si>
  <si>
    <t>skog</t>
  </si>
  <si>
    <t>forest</t>
  </si>
  <si>
    <t>mettä</t>
  </si>
  <si>
    <t>&amp;w1422</t>
  </si>
  <si>
    <t>en tjärn</t>
  </si>
  <si>
    <t>tjern</t>
  </si>
  <si>
    <t>lompolo</t>
  </si>
  <si>
    <t>&amp;w1608-a</t>
  </si>
  <si>
    <t>en åker</t>
  </si>
  <si>
    <t>åker</t>
  </si>
  <si>
    <t>pelto</t>
  </si>
  <si>
    <t>&amp;w180</t>
  </si>
  <si>
    <t>en bäck</t>
  </si>
  <si>
    <t>bekk</t>
  </si>
  <si>
    <t>stream, brook</t>
  </si>
  <si>
    <t>oja</t>
  </si>
  <si>
    <t>&amp;w38</t>
  </si>
  <si>
    <t>en avfart</t>
  </si>
  <si>
    <t>avkjøringsvei</t>
  </si>
  <si>
    <t>exit road</t>
  </si>
  <si>
    <t>tienhaara</t>
  </si>
  <si>
    <t>&amp;w418</t>
  </si>
  <si>
    <t>en gruva</t>
  </si>
  <si>
    <t>gruve</t>
  </si>
  <si>
    <t>mine</t>
  </si>
  <si>
    <t>kruuva</t>
  </si>
  <si>
    <t>&amp;w7</t>
  </si>
  <si>
    <t>en allé</t>
  </si>
  <si>
    <t>allé</t>
  </si>
  <si>
    <t>avenue</t>
  </si>
  <si>
    <t>kuja</t>
  </si>
  <si>
    <t>&amp;w740</t>
  </si>
  <si>
    <t>en landsväg</t>
  </si>
  <si>
    <t>landevei</t>
  </si>
  <si>
    <t>main road</t>
  </si>
  <si>
    <t>maantie</t>
  </si>
  <si>
    <t>&amp;w880</t>
  </si>
  <si>
    <t>en motorväg</t>
  </si>
  <si>
    <t>motorvei</t>
  </si>
  <si>
    <t>motorway</t>
  </si>
  <si>
    <t>motoritie</t>
  </si>
  <si>
    <t>&amp;s21_4</t>
  </si>
  <si>
    <t>4</t>
  </si>
  <si>
    <t>&amp;w1215</t>
  </si>
  <si>
    <t>en sluss</t>
  </si>
  <si>
    <t>sluse</t>
  </si>
  <si>
    <t>sluice</t>
  </si>
  <si>
    <t>sulku</t>
  </si>
  <si>
    <t>&amp;w1455</t>
  </si>
  <si>
    <t>ett träd</t>
  </si>
  <si>
    <t>tree</t>
  </si>
  <si>
    <t>&amp;w1530</t>
  </si>
  <si>
    <t>ett vattenfall</t>
  </si>
  <si>
    <t>foss</t>
  </si>
  <si>
    <t>waterfall</t>
  </si>
  <si>
    <t>kurkkii, kurkkio</t>
  </si>
  <si>
    <t>&amp;w156</t>
  </si>
  <si>
    <t>en brygga</t>
  </si>
  <si>
    <t>brygge</t>
  </si>
  <si>
    <t>jetty</t>
  </si>
  <si>
    <t>pryky</t>
  </si>
  <si>
    <t>&amp;w1618</t>
  </si>
  <si>
    <t>en äng</t>
  </si>
  <si>
    <t>eng</t>
  </si>
  <si>
    <t>meadow</t>
  </si>
  <si>
    <t>niitty</t>
  </si>
  <si>
    <t>&amp;w1710</t>
  </si>
  <si>
    <t>ett fornminne</t>
  </si>
  <si>
    <t>fornminne</t>
  </si>
  <si>
    <t>ancient monument</t>
  </si>
  <si>
    <t>MK: muinaismuisto</t>
  </si>
  <si>
    <t>&amp;w1711</t>
  </si>
  <si>
    <t>en stig</t>
  </si>
  <si>
    <t>sti</t>
  </si>
  <si>
    <t>path</t>
  </si>
  <si>
    <t>polku</t>
  </si>
  <si>
    <t>&amp;w340</t>
  </si>
  <si>
    <t>en fors</t>
  </si>
  <si>
    <t>stryk</t>
  </si>
  <si>
    <t>rapids</t>
  </si>
  <si>
    <t>kyrö</t>
  </si>
  <si>
    <t>kyrönniska?</t>
  </si>
  <si>
    <t>&amp;w587</t>
  </si>
  <si>
    <t>en kanal</t>
  </si>
  <si>
    <t>kanal</t>
  </si>
  <si>
    <t>canal</t>
  </si>
  <si>
    <t>kanaali</t>
  </si>
  <si>
    <t>&amp;w84</t>
  </si>
  <si>
    <t>ett berg</t>
  </si>
  <si>
    <t>berg</t>
  </si>
  <si>
    <t>pahta</t>
  </si>
  <si>
    <t>&amp;w898</t>
  </si>
  <si>
    <t>en myr</t>
  </si>
  <si>
    <t>myr</t>
  </si>
  <si>
    <t>bog</t>
  </si>
  <si>
    <t>jänkkä, vuoma</t>
  </si>
  <si>
    <t>&amp;c22</t>
  </si>
  <si>
    <t>Träd och buskar</t>
  </si>
  <si>
    <t>Trær og busker</t>
  </si>
  <si>
    <t>Trees and bushes</t>
  </si>
  <si>
    <t>Puut ja penshaat</t>
  </si>
  <si>
    <t>&amp;s22_1</t>
  </si>
  <si>
    <t>träd</t>
  </si>
  <si>
    <t>trær</t>
  </si>
  <si>
    <t>trees</t>
  </si>
  <si>
    <t>puut</t>
  </si>
  <si>
    <t>&amp;w1082-b</t>
  </si>
  <si>
    <t>(tre-)rot</t>
  </si>
  <si>
    <t>(puun)juuri</t>
  </si>
  <si>
    <t>&amp;w1276</t>
  </si>
  <si>
    <t>en stam</t>
  </si>
  <si>
    <t>stamme</t>
  </si>
  <si>
    <t>stem</t>
  </si>
  <si>
    <t>ranka</t>
  </si>
  <si>
    <t>&amp;w1308</t>
  </si>
  <si>
    <t>en stubbe</t>
  </si>
  <si>
    <t>stubbe</t>
  </si>
  <si>
    <t>stump</t>
  </si>
  <si>
    <t>kanto</t>
  </si>
  <si>
    <t>&amp;w1378</t>
  </si>
  <si>
    <t>en tall</t>
  </si>
  <si>
    <t>furu</t>
  </si>
  <si>
    <t>pine</t>
  </si>
  <si>
    <t>petäjä, pötäjä</t>
  </si>
  <si>
    <t>&amp;w1712</t>
  </si>
  <si>
    <t>en (tall)kotte</t>
  </si>
  <si>
    <t>(furu)kongle</t>
  </si>
  <si>
    <t>pine cone</t>
  </si>
  <si>
    <t>(petäjän)käpy, (pötäjän)käpy</t>
  </si>
  <si>
    <t>&amp;w1713</t>
  </si>
  <si>
    <t>en (gran)kotte</t>
  </si>
  <si>
    <t>(gran)kongle</t>
  </si>
  <si>
    <t>fir cone</t>
  </si>
  <si>
    <t>(kuusen)käpy</t>
  </si>
  <si>
    <t>&amp;w267</t>
  </si>
  <si>
    <t>en ek</t>
  </si>
  <si>
    <t>eik</t>
  </si>
  <si>
    <t>oak</t>
  </si>
  <si>
    <t>tammi</t>
  </si>
  <si>
    <t>&amp;w275</t>
  </si>
  <si>
    <t>en en</t>
  </si>
  <si>
    <t>einer</t>
  </si>
  <si>
    <t>juniper</t>
  </si>
  <si>
    <t>kataja</t>
  </si>
  <si>
    <t>&amp;w407</t>
  </si>
  <si>
    <t>en gran</t>
  </si>
  <si>
    <t>gran</t>
  </si>
  <si>
    <t>spruce</t>
  </si>
  <si>
    <t>kuusi</t>
  </si>
  <si>
    <t>&amp;w410</t>
  </si>
  <si>
    <t>en gren</t>
  </si>
  <si>
    <t>gren</t>
  </si>
  <si>
    <t>branch</t>
  </si>
  <si>
    <t>oksa</t>
  </si>
  <si>
    <t>&amp;w68</t>
  </si>
  <si>
    <t>bark(en)</t>
  </si>
  <si>
    <t>bark</t>
  </si>
  <si>
    <t>&amp;w683-b</t>
  </si>
  <si>
    <t>(tre-)krone</t>
  </si>
  <si>
    <t>latva, lalva</t>
  </si>
  <si>
    <t>&amp;w71</t>
  </si>
  <si>
    <t>ett barr</t>
  </si>
  <si>
    <t>barnål</t>
  </si>
  <si>
    <t>&amp;w806</t>
  </si>
  <si>
    <t>en lönn</t>
  </si>
  <si>
    <t>lønn</t>
  </si>
  <si>
    <t>maple</t>
  </si>
  <si>
    <t>lehti</t>
  </si>
  <si>
    <t>&amp;w97</t>
  </si>
  <si>
    <t>en björk</t>
  </si>
  <si>
    <t>bjørk</t>
  </si>
  <si>
    <t>birch</t>
  </si>
  <si>
    <t>koivu, koiju</t>
  </si>
  <si>
    <t>&amp;s22_2</t>
  </si>
  <si>
    <t>löv</t>
  </si>
  <si>
    <t>løv</t>
  </si>
  <si>
    <t>leaves</t>
  </si>
  <si>
    <t>lehđet, lehet</t>
  </si>
  <si>
    <t>&amp;w1108</t>
  </si>
  <si>
    <t>rönn</t>
  </si>
  <si>
    <t>rogn</t>
  </si>
  <si>
    <t>mountain ash</t>
  </si>
  <si>
    <t>pihlaja</t>
  </si>
  <si>
    <t>&amp;w126</t>
  </si>
  <si>
    <t>bok</t>
  </si>
  <si>
    <t>bøk</t>
  </si>
  <si>
    <t>book</t>
  </si>
  <si>
    <t>pyökki</t>
  </si>
  <si>
    <t>&amp;w1354</t>
  </si>
  <si>
    <t>syrén</t>
  </si>
  <si>
    <t>syrin</t>
  </si>
  <si>
    <t>lilac</t>
  </si>
  <si>
    <t>syriini</t>
  </si>
  <si>
    <t>&amp;w1366</t>
  </si>
  <si>
    <t>sälg</t>
  </si>
  <si>
    <t>selje</t>
  </si>
  <si>
    <t>sallow, pussy willow</t>
  </si>
  <si>
    <t>paivu, paiju</t>
  </si>
  <si>
    <t>&amp;w31</t>
  </si>
  <si>
    <t>ask</t>
  </si>
  <si>
    <t>ash</t>
  </si>
  <si>
    <t>MK/FIN: saarni</t>
  </si>
  <si>
    <t>&amp;w33</t>
  </si>
  <si>
    <t>asp</t>
  </si>
  <si>
    <t>aspen</t>
  </si>
  <si>
    <t>haapa</t>
  </si>
  <si>
    <t>&amp;w5</t>
  </si>
  <si>
    <t>al</t>
  </si>
  <si>
    <t>or</t>
  </si>
  <si>
    <t>alder</t>
  </si>
  <si>
    <t>leppä</t>
  </si>
  <si>
    <t>&amp;w530</t>
  </si>
  <si>
    <t>hägg</t>
  </si>
  <si>
    <t>hegg</t>
  </si>
  <si>
    <t>bird cherry</t>
  </si>
  <si>
    <t>tuomi</t>
  </si>
  <si>
    <t>&amp;w606</t>
  </si>
  <si>
    <t>kastanj</t>
  </si>
  <si>
    <t>kastanje</t>
  </si>
  <si>
    <t>chestnut</t>
  </si>
  <si>
    <t>kastanji?</t>
  </si>
  <si>
    <t>&amp;w711</t>
  </si>
  <si>
    <t>en kvist</t>
  </si>
  <si>
    <t>kvist</t>
  </si>
  <si>
    <t>twig</t>
  </si>
  <si>
    <t>&amp;w8</t>
  </si>
  <si>
    <t>alm</t>
  </si>
  <si>
    <t>elm</t>
  </si>
  <si>
    <t>jalava?</t>
  </si>
  <si>
    <t>&amp;w809</t>
  </si>
  <si>
    <t>ett löv</t>
  </si>
  <si>
    <t>leaf</t>
  </si>
  <si>
    <t>&amp;w99-a</t>
  </si>
  <si>
    <t>ett blad</t>
  </si>
  <si>
    <t>blad</t>
  </si>
  <si>
    <t>&amp;s22_3</t>
  </si>
  <si>
    <t>bär 1</t>
  </si>
  <si>
    <t>bær 1</t>
  </si>
  <si>
    <t>berries 1</t>
  </si>
  <si>
    <t>marjat 1</t>
  </si>
  <si>
    <t>&amp;w1109</t>
  </si>
  <si>
    <t>ett rönnbär</t>
  </si>
  <si>
    <t>rognebær</t>
  </si>
  <si>
    <t>rowanberry</t>
  </si>
  <si>
    <t>pihlajanmarja</t>
  </si>
  <si>
    <t>&amp;w1219</t>
  </si>
  <si>
    <t>ett smultron</t>
  </si>
  <si>
    <t>markjordbær</t>
  </si>
  <si>
    <t>wild strawberry</t>
  </si>
  <si>
    <t>mettämansikka</t>
  </si>
  <si>
    <t>&amp;w1545</t>
  </si>
  <si>
    <t>ett vinbär</t>
  </si>
  <si>
    <t>solbær        rips(bær)</t>
  </si>
  <si>
    <t>currant</t>
  </si>
  <si>
    <t>musta viinimarja ja ruotukka</t>
  </si>
  <si>
    <t>musta viinimarja = solbær, ruotukka = rips</t>
  </si>
  <si>
    <t>&amp;w169</t>
  </si>
  <si>
    <t>en buske</t>
  </si>
  <si>
    <t>busk</t>
  </si>
  <si>
    <t>shrub</t>
  </si>
  <si>
    <t>pensas</t>
  </si>
  <si>
    <t>&amp;w457</t>
  </si>
  <si>
    <t>ett hallon</t>
  </si>
  <si>
    <t>bringebær</t>
  </si>
  <si>
    <t>raspberry</t>
  </si>
  <si>
    <t>vaarain</t>
  </si>
  <si>
    <t>? bringebääri?</t>
  </si>
  <si>
    <t>&amp;w493</t>
  </si>
  <si>
    <t>ett hjortron</t>
  </si>
  <si>
    <t>multe</t>
  </si>
  <si>
    <t>cloudberry</t>
  </si>
  <si>
    <t>hilla</t>
  </si>
  <si>
    <t>&amp;w688</t>
  </si>
  <si>
    <t>ett krusbär</t>
  </si>
  <si>
    <t>stikkelsbær</t>
  </si>
  <si>
    <t>gooseberry</t>
  </si>
  <si>
    <t>MK: karviainen, karviaismarja</t>
  </si>
  <si>
    <t>&amp;w765</t>
  </si>
  <si>
    <t>ljung(en)</t>
  </si>
  <si>
    <t>røsslyng</t>
  </si>
  <si>
    <t>heather</t>
  </si>
  <si>
    <t>MK: kanerva</t>
  </si>
  <si>
    <t>&amp;w936</t>
  </si>
  <si>
    <t>ett nypon</t>
  </si>
  <si>
    <t>nype</t>
  </si>
  <si>
    <t>rosehip</t>
  </si>
  <si>
    <t>ruusunmarja</t>
  </si>
  <si>
    <t>&amp;s22_4</t>
  </si>
  <si>
    <t>bär 2</t>
  </si>
  <si>
    <t>bær 2</t>
  </si>
  <si>
    <t>berries 2</t>
  </si>
  <si>
    <t>marjat 2</t>
  </si>
  <si>
    <t>&amp;w1009</t>
  </si>
  <si>
    <t>ett plommon</t>
  </si>
  <si>
    <t>plomme</t>
  </si>
  <si>
    <t>plum</t>
  </si>
  <si>
    <t>plummu</t>
  </si>
  <si>
    <t>&amp;w116</t>
  </si>
  <si>
    <t>ett blåbär</t>
  </si>
  <si>
    <t>blåbær</t>
  </si>
  <si>
    <t>blueberry</t>
  </si>
  <si>
    <t>mustikka</t>
  </si>
  <si>
    <t>&amp;w1714</t>
  </si>
  <si>
    <t>ett ekollon</t>
  </si>
  <si>
    <t>eikenøtt</t>
  </si>
  <si>
    <t>acorn</t>
  </si>
  <si>
    <t>tammennötteri</t>
  </si>
  <si>
    <t>&amp;w1715</t>
  </si>
  <si>
    <t>ett enbär</t>
  </si>
  <si>
    <t>einerbær</t>
  </si>
  <si>
    <t>juniper berry</t>
  </si>
  <si>
    <t>katajanmarja</t>
  </si>
  <si>
    <t>&amp;w481</t>
  </si>
  <si>
    <t>en hasselnöt</t>
  </si>
  <si>
    <t>hasselnøtt</t>
  </si>
  <si>
    <t>hazelnut</t>
  </si>
  <si>
    <t>hasselnötteri</t>
  </si>
  <si>
    <t>&amp;w723</t>
  </si>
  <si>
    <t>en kärna</t>
  </si>
  <si>
    <t>kjerne</t>
  </si>
  <si>
    <t>seed, pit</t>
  </si>
  <si>
    <t>yđin, yin, siemen</t>
  </si>
  <si>
    <t>&amp;w730</t>
  </si>
  <si>
    <t>ett körsbär</t>
  </si>
  <si>
    <t>kirsebær</t>
  </si>
  <si>
    <t>cherry</t>
  </si>
  <si>
    <t>kirsikka</t>
  </si>
  <si>
    <t>&amp;w755</t>
  </si>
  <si>
    <t>ett lingon</t>
  </si>
  <si>
    <t>tyttebær</t>
  </si>
  <si>
    <t>lingonberry</t>
  </si>
  <si>
    <t>&amp;c23</t>
  </si>
  <si>
    <t>Blommor och svampar</t>
  </si>
  <si>
    <t>Blomster og sopp</t>
  </si>
  <si>
    <t>Flowers and fungi</t>
  </si>
  <si>
    <t>Kukat ja sienet</t>
  </si>
  <si>
    <t>&amp;s23_1</t>
  </si>
  <si>
    <t>blommor 1</t>
  </si>
  <si>
    <t>blomster 1</t>
  </si>
  <si>
    <t>flowers 1</t>
  </si>
  <si>
    <t>kukat 1</t>
  </si>
  <si>
    <t>&amp;w1035</t>
  </si>
  <si>
    <t>en prästkrage</t>
  </si>
  <si>
    <t>prestekrage</t>
  </si>
  <si>
    <t>ox-eye daisy</t>
  </si>
  <si>
    <t>papinkukka</t>
  </si>
  <si>
    <t>&amp;w117</t>
  </si>
  <si>
    <t>en blåklint</t>
  </si>
  <si>
    <t>kornblomst</t>
  </si>
  <si>
    <t>cornflower</t>
  </si>
  <si>
    <t>MK: ruiskaunokki</t>
  </si>
  <si>
    <t>&amp;w118</t>
  </si>
  <si>
    <t>en blåsippa</t>
  </si>
  <si>
    <t>blåveis</t>
  </si>
  <si>
    <t>liverleaf, hepatica</t>
  </si>
  <si>
    <t>MK: sinivuokko</t>
  </si>
  <si>
    <t>&amp;w1555</t>
  </si>
  <si>
    <t>en viol</t>
  </si>
  <si>
    <t>fiol</t>
  </si>
  <si>
    <t>violet</t>
  </si>
  <si>
    <t>fioli</t>
  </si>
  <si>
    <t>&amp;w1568</t>
  </si>
  <si>
    <t>en vitsippa</t>
  </si>
  <si>
    <t>hvitveis</t>
  </si>
  <si>
    <t>wood anemone</t>
  </si>
  <si>
    <t>MK: valkovuokko</t>
  </si>
  <si>
    <t>&amp;w1716</t>
  </si>
  <si>
    <t>en liljekonvalj</t>
  </si>
  <si>
    <t>liljekonvall</t>
  </si>
  <si>
    <t>lily of the valley</t>
  </si>
  <si>
    <t>MK: kielo</t>
  </si>
  <si>
    <t>&amp;w1717</t>
  </si>
  <si>
    <t>ett grässtrå</t>
  </si>
  <si>
    <t>gresstrå</t>
  </si>
  <si>
    <t>blade of grass</t>
  </si>
  <si>
    <t>ruuhonlehti, ruohonlehti</t>
  </si>
  <si>
    <t>MK: ruuhonpilli</t>
  </si>
  <si>
    <t>&amp;w425</t>
  </si>
  <si>
    <t>gräs(et)</t>
  </si>
  <si>
    <t>gress</t>
  </si>
  <si>
    <t>grass</t>
  </si>
  <si>
    <t>ruuho, ruoho</t>
  </si>
  <si>
    <t>&amp;w433</t>
  </si>
  <si>
    <t>en gullviva</t>
  </si>
  <si>
    <t>marianøkleblom</t>
  </si>
  <si>
    <t>cowslip</t>
  </si>
  <si>
    <t>MK: kevätesikko</t>
  </si>
  <si>
    <t>&amp;w638</t>
  </si>
  <si>
    <t>en klöver</t>
  </si>
  <si>
    <t>kløver</t>
  </si>
  <si>
    <t>clover</t>
  </si>
  <si>
    <t>MK: apila</t>
  </si>
  <si>
    <t>&amp;s23_2</t>
  </si>
  <si>
    <t>blommor 2</t>
  </si>
  <si>
    <t>blomster 2</t>
  </si>
  <si>
    <t>flowers 2</t>
  </si>
  <si>
    <t>kukat 2</t>
  </si>
  <si>
    <t>&amp;w1046</t>
  </si>
  <si>
    <t>en påsklilja</t>
  </si>
  <si>
    <t>påskelilje</t>
  </si>
  <si>
    <t>daffodil</t>
  </si>
  <si>
    <t>päässiislilja, pääsiäislilja</t>
  </si>
  <si>
    <t>&amp;w1080</t>
  </si>
  <si>
    <t>en ros</t>
  </si>
  <si>
    <t>rose</t>
  </si>
  <si>
    <t>ruusu</t>
  </si>
  <si>
    <t>&amp;w1419</t>
  </si>
  <si>
    <t>en tistel</t>
  </si>
  <si>
    <t>tistel</t>
  </si>
  <si>
    <t>thistle</t>
  </si>
  <si>
    <t>MK: polttiainen (niin ko kans "nesle"), FIN: ohdake</t>
  </si>
  <si>
    <t>&amp;w1463</t>
  </si>
  <si>
    <t>en tulpan</t>
  </si>
  <si>
    <t>tulipan</t>
  </si>
  <si>
    <t>tulip</t>
  </si>
  <si>
    <t>tylipaani</t>
  </si>
  <si>
    <t>&amp;w1474</t>
  </si>
  <si>
    <t>en tussilago</t>
  </si>
  <si>
    <t>hestehov</t>
  </si>
  <si>
    <t>coltsfoot</t>
  </si>
  <si>
    <t>savikukka</t>
  </si>
  <si>
    <t>&amp;w1529</t>
  </si>
  <si>
    <t>vass(en)</t>
  </si>
  <si>
    <t>siv</t>
  </si>
  <si>
    <t>reed</t>
  </si>
  <si>
    <t>vesiheinä? MK: kaisla</t>
  </si>
  <si>
    <t>&amp;w751</t>
  </si>
  <si>
    <t>en iris</t>
  </si>
  <si>
    <t>iris</t>
  </si>
  <si>
    <t>iiris</t>
  </si>
  <si>
    <t>&amp;w834</t>
  </si>
  <si>
    <t>en maskros</t>
  </si>
  <si>
    <t>løvetann</t>
  </si>
  <si>
    <t>dandelion</t>
  </si>
  <si>
    <r>
      <t>voikukka oon smørblomst</t>
    </r>
    <r>
      <rPr>
        <sz val="11"/>
        <color rgb="FF000000"/>
        <rFont val="Calibri"/>
      </rPr>
      <t xml:space="preserve"> Mikä se oli se keltakukka?</t>
    </r>
  </si>
  <si>
    <t>&amp;w925</t>
  </si>
  <si>
    <t>en nejlika</t>
  </si>
  <si>
    <t>nellik</t>
  </si>
  <si>
    <t>carnation</t>
  </si>
  <si>
    <t>neilikka</t>
  </si>
  <si>
    <t>nellikki?</t>
  </si>
  <si>
    <t>&amp;w946</t>
  </si>
  <si>
    <t>en nässla</t>
  </si>
  <si>
    <t>nesle</t>
  </si>
  <si>
    <t>nettle</t>
  </si>
  <si>
    <t>polttiainen</t>
  </si>
  <si>
    <t>&amp;s23_3</t>
  </si>
  <si>
    <t>blommor 3</t>
  </si>
  <si>
    <t>blomster 3</t>
  </si>
  <si>
    <t>flowers 3</t>
  </si>
  <si>
    <t>kukat 3</t>
  </si>
  <si>
    <t>&amp;w1002</t>
  </si>
  <si>
    <t>en pingstlilja</t>
  </si>
  <si>
    <t>pinselilje</t>
  </si>
  <si>
    <t>narcissus</t>
  </si>
  <si>
    <t>&amp;w1003</t>
  </si>
  <si>
    <t>en pion</t>
  </si>
  <si>
    <t>peon</t>
  </si>
  <si>
    <t>peony</t>
  </si>
  <si>
    <t>piooni</t>
  </si>
  <si>
    <t>&amp;w1074</t>
  </si>
  <si>
    <t>en ringblomma</t>
  </si>
  <si>
    <t>ringblomst</t>
  </si>
  <si>
    <t>marigold</t>
  </si>
  <si>
    <t>MK: kehäkukka</t>
  </si>
  <si>
    <t>&amp;w35</t>
  </si>
  <si>
    <t>en aster</t>
  </si>
  <si>
    <t>asters</t>
  </si>
  <si>
    <t>aster</t>
  </si>
  <si>
    <t>astersi? asteri?</t>
  </si>
  <si>
    <t>&amp;w682</t>
  </si>
  <si>
    <t>en krokus</t>
  </si>
  <si>
    <t>krokus</t>
  </si>
  <si>
    <t>crocus</t>
  </si>
  <si>
    <t>? MK: kruukkys</t>
  </si>
  <si>
    <t>&amp;w940</t>
  </si>
  <si>
    <t>en näckros</t>
  </si>
  <si>
    <t>nøkkerose</t>
  </si>
  <si>
    <t>water lily</t>
  </si>
  <si>
    <t>näkkiruusu</t>
  </si>
  <si>
    <t>&amp;s23_4</t>
  </si>
  <si>
    <t>sopp</t>
  </si>
  <si>
    <t>fungi</t>
  </si>
  <si>
    <t>sienet</t>
  </si>
  <si>
    <t>&amp;w1082-c</t>
  </si>
  <si>
    <t>(plante-)rot</t>
  </si>
  <si>
    <t>juuri</t>
  </si>
  <si>
    <t>&amp;w112</t>
  </si>
  <si>
    <t>en blomma</t>
  </si>
  <si>
    <t>blomst</t>
  </si>
  <si>
    <t>flower</t>
  </si>
  <si>
    <t>kukka</t>
  </si>
  <si>
    <t>&amp;w1179</t>
  </si>
  <si>
    <t>ett skott</t>
  </si>
  <si>
    <t>skudd</t>
  </si>
  <si>
    <t>sprout, shoot</t>
  </si>
  <si>
    <t>vesa</t>
  </si>
  <si>
    <t>&amp;w1290</t>
  </si>
  <si>
    <t>en stjälk</t>
  </si>
  <si>
    <t>stilk</t>
  </si>
  <si>
    <t>stem, stalk</t>
  </si>
  <si>
    <t>varsi</t>
  </si>
  <si>
    <t>&amp;w195</t>
  </si>
  <si>
    <t>en champinjon</t>
  </si>
  <si>
    <t>sjampinjong</t>
  </si>
  <si>
    <t>mushroom</t>
  </si>
  <si>
    <t>šampinjongi</t>
  </si>
  <si>
    <t>šampinjonki?</t>
  </si>
  <si>
    <t>&amp;w327</t>
  </si>
  <si>
    <t>en flugsvamp</t>
  </si>
  <si>
    <t>fluesopp</t>
  </si>
  <si>
    <t>fly agaric</t>
  </si>
  <si>
    <t>kärpässieni</t>
  </si>
  <si>
    <t>&amp;w516</t>
  </si>
  <si>
    <t>en hyacint</t>
  </si>
  <si>
    <t>hyasint</t>
  </si>
  <si>
    <t>hyacinth</t>
  </si>
  <si>
    <t>hyasintti</t>
  </si>
  <si>
    <t>&amp;w580</t>
  </si>
  <si>
    <t>en kaktus</t>
  </si>
  <si>
    <t>kaktus</t>
  </si>
  <si>
    <t>cactus</t>
  </si>
  <si>
    <t>kaktys?</t>
  </si>
  <si>
    <t>&amp;w591</t>
  </si>
  <si>
    <t>en kantarell</t>
  </si>
  <si>
    <t>kantarell</t>
  </si>
  <si>
    <t>chanterelle</t>
  </si>
  <si>
    <t>kantarelli</t>
  </si>
  <si>
    <t>&amp;w686</t>
  </si>
  <si>
    <t>en kruka</t>
  </si>
  <si>
    <t>krukke</t>
  </si>
  <si>
    <t>pot</t>
  </si>
  <si>
    <t>pytty, kruukku</t>
  </si>
  <si>
    <t>&amp;w687-b</t>
  </si>
  <si>
    <t>&amp;w76</t>
  </si>
  <si>
    <t>en begonia</t>
  </si>
  <si>
    <t>begonia</t>
  </si>
  <si>
    <t>&amp;w876</t>
  </si>
  <si>
    <t>en mossa</t>
  </si>
  <si>
    <t>mose</t>
  </si>
  <si>
    <t>moss</t>
  </si>
  <si>
    <t>sammalet, sammal</t>
  </si>
  <si>
    <t>&amp;w99-b</t>
  </si>
  <si>
    <t>&amp;c24</t>
  </si>
  <si>
    <t>Fiskar</t>
  </si>
  <si>
    <t>Fisker</t>
  </si>
  <si>
    <t>Fishes</t>
  </si>
  <si>
    <t>Kalat</t>
  </si>
  <si>
    <t>&amp;s24_1</t>
  </si>
  <si>
    <t>&amp;w1718</t>
  </si>
  <si>
    <t>en ryggfena, fena</t>
  </si>
  <si>
    <t>(rygg)finne</t>
  </si>
  <si>
    <t>dorsal fin</t>
  </si>
  <si>
    <t>(sölkä)uimus, (selkä)uimus</t>
  </si>
  <si>
    <t>&amp;w1719</t>
  </si>
  <si>
    <t>en stjärtfena, fena</t>
  </si>
  <si>
    <t>(hale)finne</t>
  </si>
  <si>
    <t>tail fin</t>
  </si>
  <si>
    <t>pyrstöuimus</t>
  </si>
  <si>
    <t>&amp;w1720-a</t>
  </si>
  <si>
    <t>en bröstfena, fena</t>
  </si>
  <si>
    <t>(bryst)finne</t>
  </si>
  <si>
    <t>pectoral fin</t>
  </si>
  <si>
    <t>&amp;w1720-b</t>
  </si>
  <si>
    <t>en bukfena, fena</t>
  </si>
  <si>
    <t>(buk)finne</t>
  </si>
  <si>
    <t>pelvic fin</t>
  </si>
  <si>
    <t>&amp;w1721</t>
  </si>
  <si>
    <t>en analfena, fena</t>
  </si>
  <si>
    <t>(gatt)finne</t>
  </si>
  <si>
    <t>anal fin</t>
  </si>
  <si>
    <t>pöräuimus</t>
  </si>
  <si>
    <t>&amp;w315-a</t>
  </si>
  <si>
    <t>skjell</t>
  </si>
  <si>
    <t>scale</t>
  </si>
  <si>
    <t>raakku</t>
  </si>
  <si>
    <t>&amp;w443</t>
  </si>
  <si>
    <t>gälar(na)</t>
  </si>
  <si>
    <t>gjelle</t>
  </si>
  <si>
    <t>gill</t>
  </si>
  <si>
    <t>kiđukset, kiukset</t>
  </si>
  <si>
    <t>&amp;s24_2</t>
  </si>
  <si>
    <t>saltvatten</t>
  </si>
  <si>
    <t>saltvann</t>
  </si>
  <si>
    <t>salt water</t>
  </si>
  <si>
    <t>merikalat</t>
  </si>
  <si>
    <t>&amp;w1107</t>
  </si>
  <si>
    <t>en rödspätta</t>
  </si>
  <si>
    <t>rødspette</t>
  </si>
  <si>
    <t>plaice</t>
  </si>
  <si>
    <t>santikka</t>
  </si>
  <si>
    <t>&amp;w1139</t>
  </si>
  <si>
    <t>en sik</t>
  </si>
  <si>
    <t>sik</t>
  </si>
  <si>
    <t>whitefish</t>
  </si>
  <si>
    <t>siika</t>
  </si>
  <si>
    <t>&amp;w1141-b</t>
  </si>
  <si>
    <t>&amp;w1152</t>
  </si>
  <si>
    <t>en sjötunga</t>
  </si>
  <si>
    <t>sjøtunge</t>
  </si>
  <si>
    <t>sole</t>
  </si>
  <si>
    <t>MK: meriantura</t>
  </si>
  <si>
    <t>&amp;w1433</t>
  </si>
  <si>
    <t>en torsk</t>
  </si>
  <si>
    <t>torsk</t>
  </si>
  <si>
    <t>cod</t>
  </si>
  <si>
    <t>turska</t>
  </si>
  <si>
    <t>&amp;w1566</t>
  </si>
  <si>
    <t>en vitling</t>
  </si>
  <si>
    <t>hvitting</t>
  </si>
  <si>
    <t>whiting</t>
  </si>
  <si>
    <t>&amp;w1609</t>
  </si>
  <si>
    <t>en ål</t>
  </si>
  <si>
    <t>ål</t>
  </si>
  <si>
    <t>eel</t>
  </si>
  <si>
    <t>ooli</t>
  </si>
  <si>
    <t>&amp;w652</t>
  </si>
  <si>
    <t>en kolja</t>
  </si>
  <si>
    <t>kolje</t>
  </si>
  <si>
    <t>haddock</t>
  </si>
  <si>
    <t>kolja</t>
  </si>
  <si>
    <t>&amp;w819</t>
  </si>
  <si>
    <t>en makrill</t>
  </si>
  <si>
    <t>makrell</t>
  </si>
  <si>
    <t>mackerel</t>
  </si>
  <si>
    <t>makrelli</t>
  </si>
  <si>
    <t>&amp;w997</t>
  </si>
  <si>
    <t>en piggvar</t>
  </si>
  <si>
    <t>piggvar</t>
  </si>
  <si>
    <t>turbot</t>
  </si>
  <si>
    <t>pikkusantikka? MK: pikkukampela</t>
  </si>
  <si>
    <t>&amp;s24_3</t>
  </si>
  <si>
    <t>sötvatten</t>
  </si>
  <si>
    <t>ferskvann</t>
  </si>
  <si>
    <t>fresh water</t>
  </si>
  <si>
    <t>järvikalat</t>
  </si>
  <si>
    <t>&amp;w1</t>
  </si>
  <si>
    <t>en abborre</t>
  </si>
  <si>
    <t>abbor</t>
  </si>
  <si>
    <t>perch</t>
  </si>
  <si>
    <t>järviahven</t>
  </si>
  <si>
    <t>&amp;w1106</t>
  </si>
  <si>
    <t>en röding</t>
  </si>
  <si>
    <t>røye</t>
  </si>
  <si>
    <t>char</t>
  </si>
  <si>
    <t>rautu</t>
  </si>
  <si>
    <t>&amp;w339</t>
  </si>
  <si>
    <t>en forell</t>
  </si>
  <si>
    <t>ørret</t>
  </si>
  <si>
    <t>trout</t>
  </si>
  <si>
    <t>tammukka</t>
  </si>
  <si>
    <t>&amp;w442</t>
  </si>
  <si>
    <t>en gädda</t>
  </si>
  <si>
    <t>gjedde</t>
  </si>
  <si>
    <t>pike</t>
  </si>
  <si>
    <t>hauki</t>
  </si>
  <si>
    <t>&amp;w448</t>
  </si>
  <si>
    <t>en gös</t>
  </si>
  <si>
    <t>gjørs</t>
  </si>
  <si>
    <t>zander, pikeperch</t>
  </si>
  <si>
    <t>MK: kuha</t>
  </si>
  <si>
    <t>&amp;w746</t>
  </si>
  <si>
    <t>en lax</t>
  </si>
  <si>
    <t>laks</t>
  </si>
  <si>
    <t>salmon</t>
  </si>
  <si>
    <t>lohi</t>
  </si>
  <si>
    <t>&amp;w913</t>
  </si>
  <si>
    <t>en mört</t>
  </si>
  <si>
    <t>mort</t>
  </si>
  <si>
    <t>roach</t>
  </si>
  <si>
    <t>MK: särki</t>
  </si>
  <si>
    <t>&amp;s24_4</t>
  </si>
  <si>
    <t>skaldjur</t>
  </si>
  <si>
    <t>skalldyr</t>
  </si>
  <si>
    <t>shellfish</t>
  </si>
  <si>
    <t>kuorielläimet</t>
  </si>
  <si>
    <t>&amp;w1099-b</t>
  </si>
  <si>
    <t>&amp;w1151</t>
  </si>
  <si>
    <t>en sjöstjärna</t>
  </si>
  <si>
    <t>sjøstjerne</t>
  </si>
  <si>
    <t>starfish</t>
  </si>
  <si>
    <t>meritähti</t>
  </si>
  <si>
    <t>&amp;w1488</t>
  </si>
  <si>
    <t>tång(en)</t>
  </si>
  <si>
    <t>seaweed</t>
  </si>
  <si>
    <t>teppu</t>
  </si>
  <si>
    <t>&amp;w505-b</t>
  </si>
  <si>
    <t>&amp;w674</t>
  </si>
  <si>
    <t>en krabba</t>
  </si>
  <si>
    <t>krabbe</t>
  </si>
  <si>
    <t>crab</t>
  </si>
  <si>
    <t>rieppa</t>
  </si>
  <si>
    <t>&amp;w692</t>
  </si>
  <si>
    <t>en kräfta</t>
  </si>
  <si>
    <t>kreps</t>
  </si>
  <si>
    <t>crayfish</t>
  </si>
  <si>
    <t>krapu</t>
  </si>
  <si>
    <t>? krepsi?</t>
  </si>
  <si>
    <t>&amp;w824</t>
  </si>
  <si>
    <t>en manet</t>
  </si>
  <si>
    <t>manet</t>
  </si>
  <si>
    <t>jellyfish</t>
  </si>
  <si>
    <t>valhaanliiva</t>
  </si>
  <si>
    <t>&amp;w893-b</t>
  </si>
  <si>
    <t>mussel</t>
  </si>
  <si>
    <t>&amp;c25</t>
  </si>
  <si>
    <t>Fåglar</t>
  </si>
  <si>
    <t>Fugler</t>
  </si>
  <si>
    <t>Birds</t>
  </si>
  <si>
    <t>Linnut</t>
  </si>
  <si>
    <t>&amp;s25_1</t>
  </si>
  <si>
    <t>fågel</t>
  </si>
  <si>
    <t>fugl</t>
  </si>
  <si>
    <t>bird</t>
  </si>
  <si>
    <t>lintu</t>
  </si>
  <si>
    <t>&amp;w122</t>
  </si>
  <si>
    <t>ett bo</t>
  </si>
  <si>
    <t>reir</t>
  </si>
  <si>
    <t>nest</t>
  </si>
  <si>
    <t>pesä</t>
  </si>
  <si>
    <t>&amp;w1549</t>
  </si>
  <si>
    <t>en vinge</t>
  </si>
  <si>
    <t>vinge</t>
  </si>
  <si>
    <t>wing</t>
  </si>
  <si>
    <t>siipi</t>
  </si>
  <si>
    <t>&amp;w1614-b</t>
  </si>
  <si>
    <t>&amp;w1722</t>
  </si>
  <si>
    <t>en fågelunge</t>
  </si>
  <si>
    <t>(fugle)unge</t>
  </si>
  <si>
    <t>nestling</t>
  </si>
  <si>
    <t>linnunpoikainen, linnunpoikanen</t>
  </si>
  <si>
    <t>&amp;w253</t>
  </si>
  <si>
    <t>dun</t>
  </si>
  <si>
    <t>down</t>
  </si>
  <si>
    <t>höyhen</t>
  </si>
  <si>
    <t>&amp;w313</t>
  </si>
  <si>
    <t>feather</t>
  </si>
  <si>
    <t>sulka</t>
  </si>
  <si>
    <t>&amp;w630</t>
  </si>
  <si>
    <t>en klo</t>
  </si>
  <si>
    <t>klo</t>
  </si>
  <si>
    <t>claw</t>
  </si>
  <si>
    <t>&amp;w939</t>
  </si>
  <si>
    <t>en näbb</t>
  </si>
  <si>
    <t>nebb</t>
  </si>
  <si>
    <t>&amp;s25_2</t>
  </si>
  <si>
    <t>fåglar 1</t>
  </si>
  <si>
    <t>fugler 1</t>
  </si>
  <si>
    <t>birds 1</t>
  </si>
  <si>
    <t>linnut 1</t>
  </si>
  <si>
    <t>&amp;w12</t>
  </si>
  <si>
    <t>en and</t>
  </si>
  <si>
    <t>(stokk)and</t>
  </si>
  <si>
    <t>wild duck</t>
  </si>
  <si>
    <t>suorsa</t>
  </si>
  <si>
    <t>&amp;w1335</t>
  </si>
  <si>
    <t>en svan</t>
  </si>
  <si>
    <t>svane</t>
  </si>
  <si>
    <t>swan</t>
  </si>
  <si>
    <t>joukhainen</t>
  </si>
  <si>
    <t>&amp;w14</t>
  </si>
  <si>
    <t>en anka</t>
  </si>
  <si>
    <t>tamand</t>
  </si>
  <si>
    <t>duck</t>
  </si>
  <si>
    <t>ankka</t>
  </si>
  <si>
    <t>&amp;w1439</t>
  </si>
  <si>
    <t>en trana</t>
  </si>
  <si>
    <t>trane</t>
  </si>
  <si>
    <t>kurki</t>
  </si>
  <si>
    <t>&amp;w1451</t>
  </si>
  <si>
    <t>en trut</t>
  </si>
  <si>
    <t>havhest</t>
  </si>
  <si>
    <t>gull</t>
  </si>
  <si>
    <t>aapahevonen</t>
  </si>
  <si>
    <t>&amp;w1496</t>
  </si>
  <si>
    <t>en tärna</t>
  </si>
  <si>
    <t>terne</t>
  </si>
  <si>
    <t>tern</t>
  </si>
  <si>
    <t>tirro</t>
  </si>
  <si>
    <t>&amp;w1723</t>
  </si>
  <si>
    <t>en stork</t>
  </si>
  <si>
    <t>stork</t>
  </si>
  <si>
    <t>haikara</t>
  </si>
  <si>
    <t>&amp;w241</t>
  </si>
  <si>
    <t>en dopping</t>
  </si>
  <si>
    <t>lappedykker</t>
  </si>
  <si>
    <t>grebe</t>
  </si>
  <si>
    <t>MK: uikku</t>
  </si>
  <si>
    <t>&amp;w266</t>
  </si>
  <si>
    <t>en ejder</t>
  </si>
  <si>
    <t>ærfugl</t>
  </si>
  <si>
    <t>eider duck</t>
  </si>
  <si>
    <t>autti</t>
  </si>
  <si>
    <t>&amp;w441</t>
  </si>
  <si>
    <t>en gås</t>
  </si>
  <si>
    <t>gås</t>
  </si>
  <si>
    <t>goose</t>
  </si>
  <si>
    <t>hanhi</t>
  </si>
  <si>
    <t>&amp;w906</t>
  </si>
  <si>
    <t>en mås</t>
  </si>
  <si>
    <t>måke</t>
  </si>
  <si>
    <t>skuorikka</t>
  </si>
  <si>
    <t>&amp;s25_3</t>
  </si>
  <si>
    <t>fåglar 2</t>
  </si>
  <si>
    <t>fugler 2</t>
  </si>
  <si>
    <t>birds 2</t>
  </si>
  <si>
    <t>linnut 2</t>
  </si>
  <si>
    <t>&amp;w1094</t>
  </si>
  <si>
    <t>en råka</t>
  </si>
  <si>
    <t>kornkråke</t>
  </si>
  <si>
    <t>rook</t>
  </si>
  <si>
    <t>mustavaris</t>
  </si>
  <si>
    <t>&amp;w1160</t>
  </si>
  <si>
    <t>en skata</t>
  </si>
  <si>
    <t>skjære</t>
  </si>
  <si>
    <t>magpie</t>
  </si>
  <si>
    <t>harakka</t>
  </si>
  <si>
    <t>&amp;w1277</t>
  </si>
  <si>
    <t>en stare</t>
  </si>
  <si>
    <t>stær</t>
  </si>
  <si>
    <t>starling</t>
  </si>
  <si>
    <t>stääri</t>
  </si>
  <si>
    <t>&amp;w1498</t>
  </si>
  <si>
    <t>en uggla</t>
  </si>
  <si>
    <t>ugle</t>
  </si>
  <si>
    <t>owl</t>
  </si>
  <si>
    <t>pökkö</t>
  </si>
  <si>
    <t>&amp;w1724</t>
  </si>
  <si>
    <t>en koltrast</t>
  </si>
  <si>
    <t>svarttrost</t>
  </si>
  <si>
    <t>blackbird</t>
  </si>
  <si>
    <t>mustarastas</t>
  </si>
  <si>
    <t>&amp;w258</t>
  </si>
  <si>
    <t>en duva</t>
  </si>
  <si>
    <t>due</t>
  </si>
  <si>
    <t>pigeon, dove</t>
  </si>
  <si>
    <t>kyhkynen</t>
  </si>
  <si>
    <t>&amp;w576</t>
  </si>
  <si>
    <t>en kaja</t>
  </si>
  <si>
    <t>kaie</t>
  </si>
  <si>
    <t>jackdaw</t>
  </si>
  <si>
    <t>MK: naakka</t>
  </si>
  <si>
    <t>&amp;w668</t>
  </si>
  <si>
    <t>en korp</t>
  </si>
  <si>
    <t>ravn</t>
  </si>
  <si>
    <t>raven</t>
  </si>
  <si>
    <t>korppi</t>
  </si>
  <si>
    <t>&amp;w691</t>
  </si>
  <si>
    <t>en kråka</t>
  </si>
  <si>
    <t>kråke</t>
  </si>
  <si>
    <t>crow</t>
  </si>
  <si>
    <t>varis, vares</t>
  </si>
  <si>
    <t>&amp;s25_4</t>
  </si>
  <si>
    <t>fåglar 3</t>
  </si>
  <si>
    <t>fugler 3</t>
  </si>
  <si>
    <t>birds 3</t>
  </si>
  <si>
    <t>linnut 3</t>
  </si>
  <si>
    <t>&amp;w124</t>
  </si>
  <si>
    <t>en bofink</t>
  </si>
  <si>
    <t>bokfink</t>
  </si>
  <si>
    <t>chaffinch</t>
  </si>
  <si>
    <t>MK: peipponen</t>
  </si>
  <si>
    <t>&amp;w1377</t>
  </si>
  <si>
    <t>en talgoxe</t>
  </si>
  <si>
    <t>kjøttmeis</t>
  </si>
  <si>
    <t>great tit</t>
  </si>
  <si>
    <t>makkaratiainen</t>
  </si>
  <si>
    <t>&amp;w1506</t>
  </si>
  <si>
    <t>en undulat</t>
  </si>
  <si>
    <t>undulat</t>
  </si>
  <si>
    <t>budgie</t>
  </si>
  <si>
    <t>undulaatti</t>
  </si>
  <si>
    <t>yndylaatti?</t>
  </si>
  <si>
    <t>&amp;w1725</t>
  </si>
  <si>
    <t>en blåmes</t>
  </si>
  <si>
    <t>blåmeis</t>
  </si>
  <si>
    <t>blue tit</t>
  </si>
  <si>
    <t>MK: sinitiainen</t>
  </si>
  <si>
    <t>&amp;w239</t>
  </si>
  <si>
    <t>en domherre</t>
  </si>
  <si>
    <t>dompap</t>
  </si>
  <si>
    <t>bullfinch</t>
  </si>
  <si>
    <t>MK: punatulkku, tuomiherra</t>
  </si>
  <si>
    <t>&amp;w326</t>
  </si>
  <si>
    <t>en flugsnappare</t>
  </si>
  <si>
    <t>fluesnapper</t>
  </si>
  <si>
    <t>flycatcher</t>
  </si>
  <si>
    <t>MK: (kirjo)sieppi</t>
  </si>
  <si>
    <t>&amp;w423</t>
  </si>
  <si>
    <t>en gråsparv</t>
  </si>
  <si>
    <t>gråspurv</t>
  </si>
  <si>
    <t>(house) sparrow</t>
  </si>
  <si>
    <t>MK: varpunen</t>
  </si>
  <si>
    <t>&amp;w447</t>
  </si>
  <si>
    <t>en gök</t>
  </si>
  <si>
    <t>gjøk</t>
  </si>
  <si>
    <t>cuckoo</t>
  </si>
  <si>
    <t>käki</t>
  </si>
  <si>
    <t>&amp;w450</t>
  </si>
  <si>
    <t>en hackspett</t>
  </si>
  <si>
    <t>hakkespett</t>
  </si>
  <si>
    <t>woodpecker</t>
  </si>
  <si>
    <t>tikka</t>
  </si>
  <si>
    <t>&amp;w588</t>
  </si>
  <si>
    <t>en kanariefågel</t>
  </si>
  <si>
    <t>kanarifugl</t>
  </si>
  <si>
    <t>canary</t>
  </si>
  <si>
    <t>kanariinlintu</t>
  </si>
  <si>
    <t>&amp;w941</t>
  </si>
  <si>
    <t>en näktergal</t>
  </si>
  <si>
    <t>nattergal</t>
  </si>
  <si>
    <t>nightingale</t>
  </si>
  <si>
    <t>kuukhainen</t>
  </si>
  <si>
    <t>&amp;w975</t>
  </si>
  <si>
    <t>en papegoja</t>
  </si>
  <si>
    <t>papegøye</t>
  </si>
  <si>
    <t>parrot</t>
  </si>
  <si>
    <t>papegöiji</t>
  </si>
  <si>
    <t>&amp;s25_5</t>
  </si>
  <si>
    <t>fåglar 4</t>
  </si>
  <si>
    <t>fugler 4</t>
  </si>
  <si>
    <t>birds 4</t>
  </si>
  <si>
    <t>linnut 4</t>
  </si>
  <si>
    <t>&amp;w1332</t>
  </si>
  <si>
    <t>en svala</t>
  </si>
  <si>
    <t>svale</t>
  </si>
  <si>
    <t>swallow</t>
  </si>
  <si>
    <t>haarapääskynen</t>
  </si>
  <si>
    <t>&amp;w1421</t>
  </si>
  <si>
    <t>en tjäder</t>
  </si>
  <si>
    <t>tiur</t>
  </si>
  <si>
    <t>capercaillie, wood grouse</t>
  </si>
  <si>
    <t>metto</t>
  </si>
  <si>
    <t>&amp;w1631</t>
  </si>
  <si>
    <t>en örn</t>
  </si>
  <si>
    <t>ørn</t>
  </si>
  <si>
    <t>eagle</t>
  </si>
  <si>
    <t>kokko</t>
  </si>
  <si>
    <t>&amp;w1726</t>
  </si>
  <si>
    <t>en sparv</t>
  </si>
  <si>
    <t>spurv</t>
  </si>
  <si>
    <t>sparrow</t>
  </si>
  <si>
    <t>ryyppönen</t>
  </si>
  <si>
    <t>&amp;w281</t>
  </si>
  <si>
    <t>en falk</t>
  </si>
  <si>
    <t>falk</t>
  </si>
  <si>
    <t>falcon</t>
  </si>
  <si>
    <t>haukka</t>
  </si>
  <si>
    <t>&amp;w293</t>
  </si>
  <si>
    <t>en fasan</t>
  </si>
  <si>
    <t>fasan</t>
  </si>
  <si>
    <t>pheasant</t>
  </si>
  <si>
    <t>fasaani</t>
  </si>
  <si>
    <t>&amp;w430</t>
  </si>
  <si>
    <t>en gröngöling</t>
  </si>
  <si>
    <t>grønnspett</t>
  </si>
  <si>
    <t>green woodpecker</t>
  </si>
  <si>
    <t>MK: vihertikka</t>
  </si>
  <si>
    <t>&amp;w543</t>
  </si>
  <si>
    <t>en hök</t>
  </si>
  <si>
    <t>hauk</t>
  </si>
  <si>
    <t>hawk</t>
  </si>
  <si>
    <t>&amp;w964</t>
  </si>
  <si>
    <t>en orre</t>
  </si>
  <si>
    <t>orrfugl</t>
  </si>
  <si>
    <t>black grouse</t>
  </si>
  <si>
    <t>MK: teiri</t>
  </si>
  <si>
    <t>&amp;c26</t>
  </si>
  <si>
    <t>Däggdjur och insekter</t>
  </si>
  <si>
    <t>Pattedyr og insekter</t>
  </si>
  <si>
    <t>Mammals and insects</t>
  </si>
  <si>
    <t>Nisäliset elläimet ja syöpäläiset</t>
  </si>
  <si>
    <t>Patte = Tuumi. Tumiliset...?   Nisäkkhäät elläimet...? Nisäelläimet...</t>
  </si>
  <si>
    <t>&amp;s26_1</t>
  </si>
  <si>
    <t>djur 1</t>
  </si>
  <si>
    <t>dyr 1</t>
  </si>
  <si>
    <t>animals 1</t>
  </si>
  <si>
    <t>elläimet 1</t>
  </si>
  <si>
    <t>&amp;w1069</t>
  </si>
  <si>
    <t>en ren</t>
  </si>
  <si>
    <t>rein</t>
  </si>
  <si>
    <t>reindeer</t>
  </si>
  <si>
    <t>poro</t>
  </si>
  <si>
    <t>&amp;w1092</t>
  </si>
  <si>
    <t>ett rådjur</t>
  </si>
  <si>
    <t>rådyr</t>
  </si>
  <si>
    <t>roe deer</t>
  </si>
  <si>
    <t>peto, petoelävä</t>
  </si>
  <si>
    <t>&amp;w1103</t>
  </si>
  <si>
    <t>en räv</t>
  </si>
  <si>
    <t>rev</t>
  </si>
  <si>
    <t>fox</t>
  </si>
  <si>
    <t>kettu, repo</t>
  </si>
  <si>
    <t>&amp;w1524</t>
  </si>
  <si>
    <t>en varg</t>
  </si>
  <si>
    <t>ulv</t>
  </si>
  <si>
    <t>wolf</t>
  </si>
  <si>
    <t>susi, hukka</t>
  </si>
  <si>
    <t>&amp;w187</t>
  </si>
  <si>
    <t>en bäver</t>
  </si>
  <si>
    <t>bever</t>
  </si>
  <si>
    <t>beaver</t>
  </si>
  <si>
    <t>majava</t>
  </si>
  <si>
    <t>&amp;w269</t>
  </si>
  <si>
    <t>en ekorre</t>
  </si>
  <si>
    <t>ekorn</t>
  </si>
  <si>
    <t>squirrel</t>
  </si>
  <si>
    <t>orava</t>
  </si>
  <si>
    <t>&amp;w428</t>
  </si>
  <si>
    <t>en grävling</t>
  </si>
  <si>
    <t>grevling</t>
  </si>
  <si>
    <t>badger</t>
  </si>
  <si>
    <t>MK: mäyrä</t>
  </si>
  <si>
    <t>&amp;w478</t>
  </si>
  <si>
    <t>en hare</t>
  </si>
  <si>
    <t>hare</t>
  </si>
  <si>
    <t>jänis</t>
  </si>
  <si>
    <t>&amp;w492</t>
  </si>
  <si>
    <t>en hjort</t>
  </si>
  <si>
    <t>hjort</t>
  </si>
  <si>
    <t>deer</t>
  </si>
  <si>
    <t>peura</t>
  </si>
  <si>
    <t>&amp;w550</t>
  </si>
  <si>
    <t>en igelkott</t>
  </si>
  <si>
    <t>pinnsvin</t>
  </si>
  <si>
    <t>hedgehog</t>
  </si>
  <si>
    <t>siili</t>
  </si>
  <si>
    <t>&amp;w768</t>
  </si>
  <si>
    <t>ett lodjur</t>
  </si>
  <si>
    <t>gaupe</t>
  </si>
  <si>
    <t>lynx</t>
  </si>
  <si>
    <t>ilves</t>
  </si>
  <si>
    <t>&amp;w98</t>
  </si>
  <si>
    <t>en björn</t>
  </si>
  <si>
    <t>bjørn</t>
  </si>
  <si>
    <t>bear</t>
  </si>
  <si>
    <t>karhu, karfuu</t>
  </si>
  <si>
    <t>&amp;s26_2</t>
  </si>
  <si>
    <t>djur 2</t>
  </si>
  <si>
    <t>dyr 2</t>
  </si>
  <si>
    <t>animals 2</t>
  </si>
  <si>
    <t>elläimet 2</t>
  </si>
  <si>
    <t>&amp;w1047-b</t>
  </si>
  <si>
    <t>fur</t>
  </si>
  <si>
    <t>&amp;w1168</t>
  </si>
  <si>
    <t>ett skinn</t>
  </si>
  <si>
    <t>skinn</t>
  </si>
  <si>
    <t>skin</t>
  </si>
  <si>
    <t>nahka</t>
  </si>
  <si>
    <t>&amp;w1336</t>
  </si>
  <si>
    <t>en svans</t>
  </si>
  <si>
    <t>hale</t>
  </si>
  <si>
    <t>tail</t>
  </si>
  <si>
    <t>häntä</t>
  </si>
  <si>
    <t>&amp;w1389</t>
  </si>
  <si>
    <t>en tass</t>
  </si>
  <si>
    <t>labb</t>
  </si>
  <si>
    <t>paw</t>
  </si>
  <si>
    <t>käpälä</t>
  </si>
  <si>
    <t>&amp;w1615</t>
  </si>
  <si>
    <t>en älg</t>
  </si>
  <si>
    <t>elg</t>
  </si>
  <si>
    <t>elk</t>
  </si>
  <si>
    <t>hirvi, elka</t>
  </si>
  <si>
    <t>&amp;w1727</t>
  </si>
  <si>
    <t>ett rävspår</t>
  </si>
  <si>
    <t>(reve)spor</t>
  </si>
  <si>
    <t>(fox) tracks, (fox) prints</t>
  </si>
  <si>
    <t>(ketun)jäljet, (revon)jäljet</t>
  </si>
  <si>
    <t>&amp;w1728</t>
  </si>
  <si>
    <t>ett älgspår</t>
  </si>
  <si>
    <t>(elg)spor</t>
  </si>
  <si>
    <t>(elk) tracks, (elk) prints</t>
  </si>
  <si>
    <t>(hirven)jäljet, (elkan)jäljet</t>
  </si>
  <si>
    <t>&amp;w1729</t>
  </si>
  <si>
    <t>en fladdermus</t>
  </si>
  <si>
    <t>flaggermus</t>
  </si>
  <si>
    <t>bat</t>
  </si>
  <si>
    <t>Tr, Va: nahkasiipi (tämä oon heän ehotus)</t>
  </si>
  <si>
    <t>&amp;w1730</t>
  </si>
  <si>
    <t>en älgko</t>
  </si>
  <si>
    <t>(elg)ku</t>
  </si>
  <si>
    <t>cow elk</t>
  </si>
  <si>
    <t>(hirvi)lehmä, (elka)lehmä</t>
  </si>
  <si>
    <t>&amp;w1731</t>
  </si>
  <si>
    <t>en älgtjur</t>
  </si>
  <si>
    <t>(elg)okse</t>
  </si>
  <si>
    <t>bull elk</t>
  </si>
  <si>
    <t>(hirvi)purri, (elka)purri</t>
  </si>
  <si>
    <t>&amp;w1732</t>
  </si>
  <si>
    <t>en älgkalv</t>
  </si>
  <si>
    <t>(elg)kalv</t>
  </si>
  <si>
    <t>elk calf</t>
  </si>
  <si>
    <t>(hirven)vasikka, (elkan)vasikka</t>
  </si>
  <si>
    <t>&amp;s26_3</t>
  </si>
  <si>
    <t>djur 3</t>
  </si>
  <si>
    <t>dyr 3</t>
  </si>
  <si>
    <t>animals 3</t>
  </si>
  <si>
    <t>elläimet 3</t>
  </si>
  <si>
    <t>&amp;w1095</t>
  </si>
  <si>
    <t>en råtta</t>
  </si>
  <si>
    <t>rotte</t>
  </si>
  <si>
    <t>rat</t>
  </si>
  <si>
    <t>rotta</t>
  </si>
  <si>
    <t>&amp;w1225</t>
  </si>
  <si>
    <t>en snigel</t>
  </si>
  <si>
    <t>snegl</t>
  </si>
  <si>
    <t>snail</t>
  </si>
  <si>
    <t>etana</t>
  </si>
  <si>
    <t>&amp;w1226</t>
  </si>
  <si>
    <t>en snok</t>
  </si>
  <si>
    <t>snok</t>
  </si>
  <si>
    <t>grass snake</t>
  </si>
  <si>
    <t>taraskärmet? ruuhokärmet?</t>
  </si>
  <si>
    <t>&amp;w1227</t>
  </si>
  <si>
    <t>en snäcka</t>
  </si>
  <si>
    <t>shell</t>
  </si>
  <si>
    <t>&amp;w1246</t>
  </si>
  <si>
    <t>en sork</t>
  </si>
  <si>
    <t>skogmus</t>
  </si>
  <si>
    <t>field-mouse</t>
  </si>
  <si>
    <t>mettähiiri</t>
  </si>
  <si>
    <t>&amp;w1539</t>
  </si>
  <si>
    <t>en vessla</t>
  </si>
  <si>
    <t>vesel</t>
  </si>
  <si>
    <t>weasel</t>
  </si>
  <si>
    <t>kärppä</t>
  </si>
  <si>
    <t>&amp;w1733</t>
  </si>
  <si>
    <t>en salamander</t>
  </si>
  <si>
    <t>salamander</t>
  </si>
  <si>
    <t>salamanteri</t>
  </si>
  <si>
    <t>&amp;w206</t>
  </si>
  <si>
    <t>en daggmask</t>
  </si>
  <si>
    <t>meitemark</t>
  </si>
  <si>
    <t>earthworm</t>
  </si>
  <si>
    <t>mato</t>
  </si>
  <si>
    <t>&amp;w416</t>
  </si>
  <si>
    <t>en groda</t>
  </si>
  <si>
    <t>frosk</t>
  </si>
  <si>
    <t>frog</t>
  </si>
  <si>
    <t>sammakko</t>
  </si>
  <si>
    <t>&amp;w503</t>
  </si>
  <si>
    <t>en huggorm</t>
  </si>
  <si>
    <t>huggorm</t>
  </si>
  <si>
    <t>viper</t>
  </si>
  <si>
    <t>kärmet</t>
  </si>
  <si>
    <t>&amp;w859</t>
  </si>
  <si>
    <t>en mink</t>
  </si>
  <si>
    <t>mink</t>
  </si>
  <si>
    <t>minkki</t>
  </si>
  <si>
    <t>&amp;w883</t>
  </si>
  <si>
    <t>en mullvad</t>
  </si>
  <si>
    <t>muldvarp</t>
  </si>
  <si>
    <t>mole</t>
  </si>
  <si>
    <t>mylvarppi</t>
  </si>
  <si>
    <t>&amp;w889</t>
  </si>
  <si>
    <t>en mus</t>
  </si>
  <si>
    <t>mus</t>
  </si>
  <si>
    <t>mouse</t>
  </si>
  <si>
    <t>hiiri</t>
  </si>
  <si>
    <t>&amp;w969</t>
  </si>
  <si>
    <t>en padda</t>
  </si>
  <si>
    <t>padde</t>
  </si>
  <si>
    <t>toad</t>
  </si>
  <si>
    <t>rupikonna</t>
  </si>
  <si>
    <t>&amp;s26_4</t>
  </si>
  <si>
    <t>husdjur 1</t>
  </si>
  <si>
    <t>kjæledyr</t>
  </si>
  <si>
    <t>pets</t>
  </si>
  <si>
    <t>kotielläimet 1</t>
  </si>
  <si>
    <t>&amp;w1205</t>
  </si>
  <si>
    <t>en sköldpadda</t>
  </si>
  <si>
    <t>skilpadde</t>
  </si>
  <si>
    <t>tortoise, turtle</t>
  </si>
  <si>
    <t>kilpikonna</t>
  </si>
  <si>
    <t>&amp;w1471</t>
  </si>
  <si>
    <t>en tupp</t>
  </si>
  <si>
    <t>hane</t>
  </si>
  <si>
    <t>cock</t>
  </si>
  <si>
    <t>kukko</t>
  </si>
  <si>
    <t>&amp;w1521</t>
  </si>
  <si>
    <t>en valp</t>
  </si>
  <si>
    <t>valp</t>
  </si>
  <si>
    <t>puppy</t>
  </si>
  <si>
    <t>koiranpenikkä</t>
  </si>
  <si>
    <t>&amp;w360</t>
  </si>
  <si>
    <t>ett får</t>
  </si>
  <si>
    <t>sau</t>
  </si>
  <si>
    <t>sheep</t>
  </si>
  <si>
    <t>lammas</t>
  </si>
  <si>
    <t>&amp;w506</t>
  </si>
  <si>
    <t>en hund</t>
  </si>
  <si>
    <t>hund</t>
  </si>
  <si>
    <t>dog</t>
  </si>
  <si>
    <t>koira</t>
  </si>
  <si>
    <t>&amp;w544</t>
  </si>
  <si>
    <t>en höna</t>
  </si>
  <si>
    <t>høne</t>
  </si>
  <si>
    <t>hen</t>
  </si>
  <si>
    <t>kana</t>
  </si>
  <si>
    <t>&amp;w589</t>
  </si>
  <si>
    <t>en kanin</t>
  </si>
  <si>
    <t>kanin</t>
  </si>
  <si>
    <t>rabbit</t>
  </si>
  <si>
    <t>kaniini</t>
  </si>
  <si>
    <t>&amp;w609</t>
  </si>
  <si>
    <t>en katt</t>
  </si>
  <si>
    <t>katt</t>
  </si>
  <si>
    <t>cat</t>
  </si>
  <si>
    <t>&amp;w714-b</t>
  </si>
  <si>
    <t>&amp;w736</t>
  </si>
  <si>
    <t>ett lamm</t>
  </si>
  <si>
    <t>lam</t>
  </si>
  <si>
    <t>lamb</t>
  </si>
  <si>
    <t>karitta</t>
  </si>
  <si>
    <t>&amp;w831</t>
  </si>
  <si>
    <t>ett marsvin</t>
  </si>
  <si>
    <t>marsvin</t>
  </si>
  <si>
    <t>Guinea-pig</t>
  </si>
  <si>
    <t>&amp;s26_5</t>
  </si>
  <si>
    <t>husdjur 2</t>
  </si>
  <si>
    <t>husdyr</t>
  </si>
  <si>
    <t>domestic</t>
  </si>
  <si>
    <t>kotielläimet 2</t>
  </si>
  <si>
    <t>&amp;w123</t>
  </si>
  <si>
    <t>en bock</t>
  </si>
  <si>
    <t>bukk</t>
  </si>
  <si>
    <t>billygoat, he-goat</t>
  </si>
  <si>
    <t>pukki</t>
  </si>
  <si>
    <t>&amp;w1339</t>
  </si>
  <si>
    <t>ett svin</t>
  </si>
  <si>
    <t>svin</t>
  </si>
  <si>
    <t>swine</t>
  </si>
  <si>
    <t>sika</t>
  </si>
  <si>
    <t>&amp;w1420</t>
  </si>
  <si>
    <t>en tjur</t>
  </si>
  <si>
    <t>okse</t>
  </si>
  <si>
    <t>bull</t>
  </si>
  <si>
    <t>purri, sonni</t>
  </si>
  <si>
    <t>&amp;w1734</t>
  </si>
  <si>
    <t>en killing</t>
  </si>
  <si>
    <t>kje</t>
  </si>
  <si>
    <t>kid</t>
  </si>
  <si>
    <t>kitsi</t>
  </si>
  <si>
    <t>&amp;w1735</t>
  </si>
  <si>
    <t>en hingst</t>
  </si>
  <si>
    <t>hingst</t>
  </si>
  <si>
    <t>stallion</t>
  </si>
  <si>
    <t>ori</t>
  </si>
  <si>
    <t>&amp;w1736</t>
  </si>
  <si>
    <t>ett sto</t>
  </si>
  <si>
    <t>hoppe</t>
  </si>
  <si>
    <t>mare</t>
  </si>
  <si>
    <t>tamma</t>
  </si>
  <si>
    <t>&amp;w1737</t>
  </si>
  <si>
    <t>en hästhov</t>
  </si>
  <si>
    <t>(heste)hov</t>
  </si>
  <si>
    <t>(horse)hoof</t>
  </si>
  <si>
    <t>(hevosen)kavio</t>
  </si>
  <si>
    <t>&amp;w1738</t>
  </si>
  <si>
    <t>en kulting</t>
  </si>
  <si>
    <t>grisunge</t>
  </si>
  <si>
    <t>piglet</t>
  </si>
  <si>
    <t>sianpoika</t>
  </si>
  <si>
    <t>&amp;w368</t>
  </si>
  <si>
    <t>ett föl</t>
  </si>
  <si>
    <t>føll</t>
  </si>
  <si>
    <t>foal</t>
  </si>
  <si>
    <t>varsa</t>
  </si>
  <si>
    <t>&amp;w394</t>
  </si>
  <si>
    <t>en get</t>
  </si>
  <si>
    <t>geit</t>
  </si>
  <si>
    <t>goat</t>
  </si>
  <si>
    <t>keituri</t>
  </si>
  <si>
    <t>&amp;w415</t>
  </si>
  <si>
    <t>en gris</t>
  </si>
  <si>
    <t>gris</t>
  </si>
  <si>
    <t>pig</t>
  </si>
  <si>
    <t>&amp;w534-a</t>
  </si>
  <si>
    <t>en häst</t>
  </si>
  <si>
    <t>hest</t>
  </si>
  <si>
    <t>horse</t>
  </si>
  <si>
    <t>hevonen</t>
  </si>
  <si>
    <t>&amp;w584</t>
  </si>
  <si>
    <t>en kalv</t>
  </si>
  <si>
    <t>kalv</t>
  </si>
  <si>
    <t>vasikka</t>
  </si>
  <si>
    <t>&amp;w637</t>
  </si>
  <si>
    <t>en klöv</t>
  </si>
  <si>
    <t>klov</t>
  </si>
  <si>
    <t>hoof</t>
  </si>
  <si>
    <t>kavio</t>
  </si>
  <si>
    <t>&amp;w647-b</t>
  </si>
  <si>
    <t>en ko</t>
  </si>
  <si>
    <t>ku</t>
  </si>
  <si>
    <t>cow</t>
  </si>
  <si>
    <t>lehmä</t>
  </si>
  <si>
    <t>&amp;s26_6</t>
  </si>
  <si>
    <t>insekter</t>
  </si>
  <si>
    <t>insects</t>
  </si>
  <si>
    <t>syöpäläiset</t>
  </si>
  <si>
    <t>&amp;w1156</t>
  </si>
  <si>
    <t>en skalbagge</t>
  </si>
  <si>
    <t>bille</t>
  </si>
  <si>
    <t>beetle</t>
  </si>
  <si>
    <t>kiiski</t>
  </si>
  <si>
    <t>&amp;w1260</t>
  </si>
  <si>
    <t>en spindel</t>
  </si>
  <si>
    <t>edderkopp</t>
  </si>
  <si>
    <t>spider</t>
  </si>
  <si>
    <t>hämmähäkki</t>
  </si>
  <si>
    <t>&amp;w1739</t>
  </si>
  <si>
    <t>ett spindelnät, en spindelväv</t>
  </si>
  <si>
    <t>spindelvev</t>
  </si>
  <si>
    <t>spider's web</t>
  </si>
  <si>
    <t>hämmähäkin verkko</t>
  </si>
  <si>
    <t>? hämmähäkin väävi?</t>
  </si>
  <si>
    <t>&amp;w318</t>
  </si>
  <si>
    <t>en fjäril</t>
  </si>
  <si>
    <t>sommerfugl</t>
  </si>
  <si>
    <t>butterfly</t>
  </si>
  <si>
    <t>päivälintu</t>
  </si>
  <si>
    <t>&amp;w324-a</t>
  </si>
  <si>
    <t>flue</t>
  </si>
  <si>
    <t>kärpänen</t>
  </si>
  <si>
    <t>&amp;w367</t>
  </si>
  <si>
    <t>en fästing</t>
  </si>
  <si>
    <t>flått</t>
  </si>
  <si>
    <t>tick</t>
  </si>
  <si>
    <t>? MK: kirppu</t>
  </si>
  <si>
    <t>&amp;w395</t>
  </si>
  <si>
    <t>en geting</t>
  </si>
  <si>
    <t>veps</t>
  </si>
  <si>
    <t>wasp</t>
  </si>
  <si>
    <t>vaaskinen, ampiainen</t>
  </si>
  <si>
    <t>&amp;w426</t>
  </si>
  <si>
    <t>en gräshoppa</t>
  </si>
  <si>
    <t>gresshoppe</t>
  </si>
  <si>
    <t>grasshopper</t>
  </si>
  <si>
    <t>heinäsirkka</t>
  </si>
  <si>
    <t>&amp;w504</t>
  </si>
  <si>
    <t>en humla</t>
  </si>
  <si>
    <t>humle</t>
  </si>
  <si>
    <t>bumblebee</t>
  </si>
  <si>
    <t>mettinen</t>
  </si>
  <si>
    <t>&amp;w744</t>
  </si>
  <si>
    <t>en larv</t>
  </si>
  <si>
    <t>larve</t>
  </si>
  <si>
    <t>larva</t>
  </si>
  <si>
    <t>toukka, mato</t>
  </si>
  <si>
    <t>Tana: mato</t>
  </si>
  <si>
    <t>&amp;w771</t>
  </si>
  <si>
    <t>en loppa</t>
  </si>
  <si>
    <t>loppe</t>
  </si>
  <si>
    <t>flea</t>
  </si>
  <si>
    <t>sonsari, kirppu</t>
  </si>
  <si>
    <t>Tana: kirppu</t>
  </si>
  <si>
    <t>&amp;w779</t>
  </si>
  <si>
    <t>en lus</t>
  </si>
  <si>
    <t>lus</t>
  </si>
  <si>
    <t>louse</t>
  </si>
  <si>
    <t>täi</t>
  </si>
  <si>
    <t>&amp;w86</t>
  </si>
  <si>
    <t>ett bi</t>
  </si>
  <si>
    <t>bie</t>
  </si>
  <si>
    <t>bee</t>
  </si>
  <si>
    <t>&amp;w896</t>
  </si>
  <si>
    <t>en mygga</t>
  </si>
  <si>
    <t>mygg</t>
  </si>
  <si>
    <t>mosquito</t>
  </si>
  <si>
    <t>sääski</t>
  </si>
  <si>
    <t>&amp;w899</t>
  </si>
  <si>
    <t>en myra</t>
  </si>
  <si>
    <t>maur</t>
  </si>
  <si>
    <t>ant</t>
  </si>
  <si>
    <t>muurhainen</t>
  </si>
  <si>
    <t>&amp;w935</t>
  </si>
  <si>
    <t>en nyckelpiga</t>
  </si>
  <si>
    <t>marihøne</t>
  </si>
  <si>
    <t>ladybird</t>
  </si>
  <si>
    <t>leppäkerttu</t>
  </si>
  <si>
    <t>&amp;c27</t>
  </si>
  <si>
    <t>Bondgård och lantbruk</t>
  </si>
  <si>
    <t>Bondegård og landbruk</t>
  </si>
  <si>
    <t>Farm and agriculture</t>
  </si>
  <si>
    <t>Puunakartano ja maanpruuki</t>
  </si>
  <si>
    <t>&amp;s27_1</t>
  </si>
  <si>
    <t>bondgård</t>
  </si>
  <si>
    <t>bondegård</t>
  </si>
  <si>
    <t>farm</t>
  </si>
  <si>
    <t>puunakartano</t>
  </si>
  <si>
    <t>&amp;w1275</t>
  </si>
  <si>
    <t>ett stall</t>
  </si>
  <si>
    <t>stall</t>
  </si>
  <si>
    <t>stable</t>
  </si>
  <si>
    <t>talli</t>
  </si>
  <si>
    <t>&amp;w1282</t>
  </si>
  <si>
    <t>en stege</t>
  </si>
  <si>
    <t>stige</t>
  </si>
  <si>
    <t>ladder</t>
  </si>
  <si>
    <t>trappu, tikapuut</t>
  </si>
  <si>
    <t>Tana: tikapuut</t>
  </si>
  <si>
    <t>&amp;w130</t>
  </si>
  <si>
    <t>en bonde</t>
  </si>
  <si>
    <t>bonde</t>
  </si>
  <si>
    <t>farmer</t>
  </si>
  <si>
    <t>puuna</t>
  </si>
  <si>
    <t>&amp;w1324</t>
  </si>
  <si>
    <t>ett stängsel</t>
  </si>
  <si>
    <t>gjerde</t>
  </si>
  <si>
    <t>&amp;w1608-b</t>
  </si>
  <si>
    <t>&amp;w1740</t>
  </si>
  <si>
    <t>en silo</t>
  </si>
  <si>
    <t>silo</t>
  </si>
  <si>
    <t>siilo</t>
  </si>
  <si>
    <t>&amp;w364-b</t>
  </si>
  <si>
    <t>&amp;w440</t>
  </si>
  <si>
    <t>en gård</t>
  </si>
  <si>
    <t>gårdstun</t>
  </si>
  <si>
    <t>yard</t>
  </si>
  <si>
    <t>siljo, piha</t>
  </si>
  <si>
    <t>&amp;w446</t>
  </si>
  <si>
    <t>gödsel(n)</t>
  </si>
  <si>
    <t>gjødsel</t>
  </si>
  <si>
    <t>manure, dung</t>
  </si>
  <si>
    <t>sonta, höystö</t>
  </si>
  <si>
    <t>&amp;w451-b</t>
  </si>
  <si>
    <t>kuvassa oon elläimet aijan sisälä</t>
  </si>
  <si>
    <t>&amp;w527</t>
  </si>
  <si>
    <t>en häck</t>
  </si>
  <si>
    <t>hekk</t>
  </si>
  <si>
    <t>hedge</t>
  </si>
  <si>
    <t>pinnahäkki</t>
  </si>
  <si>
    <t>&amp;w534-b</t>
  </si>
  <si>
    <t>&amp;w647-c</t>
  </si>
  <si>
    <t>&amp;w733</t>
  </si>
  <si>
    <t>en lada</t>
  </si>
  <si>
    <t>låve</t>
  </si>
  <si>
    <t>lato</t>
  </si>
  <si>
    <t>&amp;w734</t>
  </si>
  <si>
    <t>en ladugård</t>
  </si>
  <si>
    <t>fjøs</t>
  </si>
  <si>
    <t>navetta</t>
  </si>
  <si>
    <t>&amp;s27_2</t>
  </si>
  <si>
    <t>köksträdgård</t>
  </si>
  <si>
    <t>(kjøkken)hage</t>
  </si>
  <si>
    <t>(kitchen) garden</t>
  </si>
  <si>
    <t>(kööki)haaki</t>
  </si>
  <si>
    <t>&amp;w1025-b</t>
  </si>
  <si>
    <t>&amp;w1050</t>
  </si>
  <si>
    <t>en rabatt</t>
  </si>
  <si>
    <t>flower bed</t>
  </si>
  <si>
    <t>kukkapeti</t>
  </si>
  <si>
    <t>&amp;w111</t>
  </si>
  <si>
    <t>blomkål(en)</t>
  </si>
  <si>
    <t>blomkål</t>
  </si>
  <si>
    <t>cauliflower</t>
  </si>
  <si>
    <t>kukkakooli, kukkakaali</t>
  </si>
  <si>
    <t> </t>
  </si>
  <si>
    <t>&amp;w1180-b</t>
  </si>
  <si>
    <t>en skottkärra</t>
  </si>
  <si>
    <t>trillebår</t>
  </si>
  <si>
    <t>wheelbarrow</t>
  </si>
  <si>
    <t>trillepoori, kottikärry</t>
  </si>
  <si>
    <t>&amp;w1209-b</t>
  </si>
  <si>
    <t>en slang</t>
  </si>
  <si>
    <t>slange</t>
  </si>
  <si>
    <t>hose</t>
  </si>
  <si>
    <t>vesišlangi, letku</t>
  </si>
  <si>
    <t>Tana: letku</t>
  </si>
  <si>
    <t>&amp;w1231</t>
  </si>
  <si>
    <t>en sockerbeta</t>
  </si>
  <si>
    <t>sukkerbete</t>
  </si>
  <si>
    <t>sugar beet</t>
  </si>
  <si>
    <t>sokkerijuuri</t>
  </si>
  <si>
    <t>&amp;w1565-b</t>
  </si>
  <si>
    <t>kooli, kaali</t>
  </si>
  <si>
    <t>&amp;w1599</t>
  </si>
  <si>
    <t>ett växthus</t>
  </si>
  <si>
    <t>veksthus</t>
  </si>
  <si>
    <t>greenhouse</t>
  </si>
  <si>
    <t>kassuuhuonet, kasvuhuonet, kasvuhuone</t>
  </si>
  <si>
    <t>&amp;w1741</t>
  </si>
  <si>
    <t>en blomstersäng</t>
  </si>
  <si>
    <t>(blomster)bed</t>
  </si>
  <si>
    <t>&amp;w188</t>
  </si>
  <si>
    <t>en böna</t>
  </si>
  <si>
    <t>bønne</t>
  </si>
  <si>
    <t>bean</t>
  </si>
  <si>
    <t>papu? bönni?</t>
  </si>
  <si>
    <t>&amp;w815</t>
  </si>
  <si>
    <t>majs(kolv)</t>
  </si>
  <si>
    <t>mais</t>
  </si>
  <si>
    <t>maize</t>
  </si>
  <si>
    <t>maissi</t>
  </si>
  <si>
    <t>&amp;s27_3</t>
  </si>
  <si>
    <t>redskap 1</t>
  </si>
  <si>
    <t>redskaper 1</t>
  </si>
  <si>
    <t>tools 1</t>
  </si>
  <si>
    <t>työkalut 1</t>
  </si>
  <si>
    <t>&amp;w1008</t>
  </si>
  <si>
    <t>en plog</t>
  </si>
  <si>
    <t>plog</t>
  </si>
  <si>
    <t>plough</t>
  </si>
  <si>
    <t>pluuka, veltta</t>
  </si>
  <si>
    <t>&amp;w1180-a</t>
  </si>
  <si>
    <t>&amp;w1437</t>
  </si>
  <si>
    <t>en traktor</t>
  </si>
  <si>
    <t>traktor</t>
  </si>
  <si>
    <t>tractor</t>
  </si>
  <si>
    <t>traktori</t>
  </si>
  <si>
    <t>&amp;w1520</t>
  </si>
  <si>
    <t>en vagn</t>
  </si>
  <si>
    <t>vogn</t>
  </si>
  <si>
    <t>wagon</t>
  </si>
  <si>
    <t>vaunu, kärry</t>
  </si>
  <si>
    <t>&amp;w319</t>
  </si>
  <si>
    <t>ett flak</t>
  </si>
  <si>
    <t>lasteplan</t>
  </si>
  <si>
    <t>flatbed</t>
  </si>
  <si>
    <t>lastikaara, lava</t>
  </si>
  <si>
    <t>&amp;w427</t>
  </si>
  <si>
    <t>en gräsklippare</t>
  </si>
  <si>
    <t>gressklipper</t>
  </si>
  <si>
    <t>lawn mower</t>
  </si>
  <si>
    <t>heinäklipperi</t>
  </si>
  <si>
    <t>? heinäklippäri? heinänleikkaaja?</t>
  </si>
  <si>
    <t>&amp;w480</t>
  </si>
  <si>
    <t>en harv</t>
  </si>
  <si>
    <t>harv</t>
  </si>
  <si>
    <t>harrow</t>
  </si>
  <si>
    <t>karhi</t>
  </si>
  <si>
    <t>&amp;w745</t>
  </si>
  <si>
    <t>en lastbil</t>
  </si>
  <si>
    <t>lastebil</t>
  </si>
  <si>
    <t>lorry, truck</t>
  </si>
  <si>
    <t>lastibiili</t>
  </si>
  <si>
    <t>&amp;s27_4</t>
  </si>
  <si>
    <t>redskap 2</t>
  </si>
  <si>
    <t>redskaper 2</t>
  </si>
  <si>
    <t>tools 2</t>
  </si>
  <si>
    <t>työkalut 2</t>
  </si>
  <si>
    <t>&amp;w1098</t>
  </si>
  <si>
    <t>en räfsa</t>
  </si>
  <si>
    <t>rive</t>
  </si>
  <si>
    <t>rake</t>
  </si>
  <si>
    <t>harava</t>
  </si>
  <si>
    <t>&amp;w1154</t>
  </si>
  <si>
    <t>ett skaft</t>
  </si>
  <si>
    <t>skaft</t>
  </si>
  <si>
    <t>&amp;w1195</t>
  </si>
  <si>
    <t>en skyffel</t>
  </si>
  <si>
    <t>skyffel</t>
  </si>
  <si>
    <t>shovel</t>
  </si>
  <si>
    <t>kuokka</t>
  </si>
  <si>
    <t>&amp;w1209-a</t>
  </si>
  <si>
    <t>&amp;w1216</t>
  </si>
  <si>
    <t>en slägga</t>
  </si>
  <si>
    <t>slegge</t>
  </si>
  <si>
    <t>sledgehammer</t>
  </si>
  <si>
    <t>leka</t>
  </si>
  <si>
    <t>&amp;w1249</t>
  </si>
  <si>
    <t>en spade</t>
  </si>
  <si>
    <t>spade</t>
  </si>
  <si>
    <t>lappii, lapio</t>
  </si>
  <si>
    <t>&amp;w1605-b</t>
  </si>
  <si>
    <t>&amp;w1742</t>
  </si>
  <si>
    <t>en högaffel</t>
  </si>
  <si>
    <t>høygaffel</t>
  </si>
  <si>
    <t>pitchfork, hayfork</t>
  </si>
  <si>
    <t>heinähanko</t>
  </si>
  <si>
    <t>&amp;w1743-a</t>
  </si>
  <si>
    <t>spett</t>
  </si>
  <si>
    <t>kanki</t>
  </si>
  <si>
    <t>&amp;w1744</t>
  </si>
  <si>
    <t>en häcksax</t>
  </si>
  <si>
    <t>hekksaks</t>
  </si>
  <si>
    <t>hedge shears</t>
  </si>
  <si>
    <t>häkkisakset</t>
  </si>
  <si>
    <t>&amp;w411</t>
  </si>
  <si>
    <t>en grep</t>
  </si>
  <si>
    <t>greip</t>
  </si>
  <si>
    <t>(digging) fork</t>
  </si>
  <si>
    <t>taikko</t>
  </si>
  <si>
    <t>&amp;w449</t>
  </si>
  <si>
    <t>en hacka</t>
  </si>
  <si>
    <t>hakke</t>
  </si>
  <si>
    <t>pick</t>
  </si>
  <si>
    <t>&amp;w490-b</t>
  </si>
  <si>
    <t>pytty, ämpäri</t>
  </si>
  <si>
    <t>&amp;w590</t>
  </si>
  <si>
    <t>en kanna</t>
  </si>
  <si>
    <t>&amp;w680</t>
  </si>
  <si>
    <t>en kratta</t>
  </si>
  <si>
    <t>&amp;w749</t>
  </si>
  <si>
    <t>en lie</t>
  </si>
  <si>
    <t>ljå</t>
  </si>
  <si>
    <t>scythe</t>
  </si>
  <si>
    <t>vikatet, vikate</t>
  </si>
  <si>
    <t>&amp;s27_5</t>
  </si>
  <si>
    <t>byväg</t>
  </si>
  <si>
    <t>ved veien</t>
  </si>
  <si>
    <t>roadside</t>
  </si>
  <si>
    <t>tiensyrjä</t>
  </si>
  <si>
    <t>&amp;w1093</t>
  </si>
  <si>
    <t>råg(en)</t>
  </si>
  <si>
    <t>rug</t>
  </si>
  <si>
    <t>rye</t>
  </si>
  <si>
    <t>ruvis, ruis</t>
  </si>
  <si>
    <t>&amp;w1540</t>
  </si>
  <si>
    <t>vete(t)</t>
  </si>
  <si>
    <t>hvete</t>
  </si>
  <si>
    <t>wheat</t>
  </si>
  <si>
    <t>nisu</t>
  </si>
  <si>
    <t>&amp;w1585-b</t>
  </si>
  <si>
    <t>&amp;w1589</t>
  </si>
  <si>
    <t>en vägren</t>
  </si>
  <si>
    <t>veikant</t>
  </si>
  <si>
    <t>verge</t>
  </si>
  <si>
    <t>&amp;w223</t>
  </si>
  <si>
    <t>ett dike</t>
  </si>
  <si>
    <t>grøft</t>
  </si>
  <si>
    <t>ditch, trench</t>
  </si>
  <si>
    <t>kravi</t>
  </si>
  <si>
    <t>&amp;w361</t>
  </si>
  <si>
    <t>en fåra</t>
  </si>
  <si>
    <t>fure</t>
  </si>
  <si>
    <t>furrow</t>
  </si>
  <si>
    <t>vako</t>
  </si>
  <si>
    <t>&amp;w42</t>
  </si>
  <si>
    <t>ett ax</t>
  </si>
  <si>
    <t>aks</t>
  </si>
  <si>
    <t>spike</t>
  </si>
  <si>
    <t>MK: tähkä</t>
  </si>
  <si>
    <t>&amp;w445</t>
  </si>
  <si>
    <t>en gärdsgård</t>
  </si>
  <si>
    <t>skigard</t>
  </si>
  <si>
    <t>rustic fence</t>
  </si>
  <si>
    <t>aita, puuaita, haka</t>
  </si>
  <si>
    <t>&amp;w484</t>
  </si>
  <si>
    <t>havre(n)</t>
  </si>
  <si>
    <t>havre</t>
  </si>
  <si>
    <t>oats</t>
  </si>
  <si>
    <t>kaura</t>
  </si>
  <si>
    <t>&amp;w667</t>
  </si>
  <si>
    <t>korn(et)</t>
  </si>
  <si>
    <t>bygg</t>
  </si>
  <si>
    <t>barley</t>
  </si>
  <si>
    <t>ohra</t>
  </si>
  <si>
    <t>&amp;w888</t>
  </si>
  <si>
    <t>en mur</t>
  </si>
  <si>
    <t>mur</t>
  </si>
  <si>
    <t>muuri</t>
  </si>
  <si>
    <t>&amp;c28</t>
  </si>
  <si>
    <t>Tid – klocka och kalender</t>
  </si>
  <si>
    <t>Tid - klokke og kalender</t>
  </si>
  <si>
    <t>Time – clock and calendar</t>
  </si>
  <si>
    <t>Aika - kello ja kalenteri</t>
  </si>
  <si>
    <t>&amp;s28_1</t>
  </si>
  <si>
    <t>kalender</t>
  </si>
  <si>
    <t>calendar</t>
  </si>
  <si>
    <t>kalenteri</t>
  </si>
  <si>
    <t>&amp;w1130</t>
  </si>
  <si>
    <t>september</t>
  </si>
  <si>
    <t>September</t>
  </si>
  <si>
    <t>septemperikuu</t>
  </si>
  <si>
    <t>&amp;w1197</t>
  </si>
  <si>
    <t>en skymning</t>
  </si>
  <si>
    <t>skumring</t>
  </si>
  <si>
    <t>twilight</t>
  </si>
  <si>
    <t>hämärä</t>
  </si>
  <si>
    <t>&amp;w1236</t>
  </si>
  <si>
    <t>en sommar</t>
  </si>
  <si>
    <t>sommer</t>
  </si>
  <si>
    <t>summer</t>
  </si>
  <si>
    <t>kesä</t>
  </si>
  <si>
    <t>&amp;w1291</t>
  </si>
  <si>
    <t>en stjärna</t>
  </si>
  <si>
    <t>stjerne</t>
  </si>
  <si>
    <t>star</t>
  </si>
  <si>
    <t>tähti</t>
  </si>
  <si>
    <t>&amp;w1373</t>
  </si>
  <si>
    <t>söndag</t>
  </si>
  <si>
    <t>søndag</t>
  </si>
  <si>
    <t>Sunday</t>
  </si>
  <si>
    <t>sunnuntai</t>
  </si>
  <si>
    <t>&amp;w1418</t>
  </si>
  <si>
    <t>tisdag</t>
  </si>
  <si>
    <t>tirsdag</t>
  </si>
  <si>
    <t>Tuesday</t>
  </si>
  <si>
    <t>tiistai</t>
  </si>
  <si>
    <t>&amp;w1432</t>
  </si>
  <si>
    <t>torsdag</t>
  </si>
  <si>
    <t>Thursday</t>
  </si>
  <si>
    <t>tuorestai</t>
  </si>
  <si>
    <t>&amp;w1533</t>
  </si>
  <si>
    <t>en vecka</t>
  </si>
  <si>
    <t>uke</t>
  </si>
  <si>
    <t>week</t>
  </si>
  <si>
    <t>viikko</t>
  </si>
  <si>
    <t>&amp;w1553</t>
  </si>
  <si>
    <t>en vinter</t>
  </si>
  <si>
    <t>vinter</t>
  </si>
  <si>
    <t>winter</t>
  </si>
  <si>
    <t>talvi</t>
  </si>
  <si>
    <t>&amp;w1579</t>
  </si>
  <si>
    <t>en vår</t>
  </si>
  <si>
    <t>vår</t>
  </si>
  <si>
    <t>kevät</t>
  </si>
  <si>
    <t>&amp;w1610</t>
  </si>
  <si>
    <t>ett år (12 månader)</t>
  </si>
  <si>
    <t>år (12 måneder)</t>
  </si>
  <si>
    <t>year</t>
  </si>
  <si>
    <t>vuosi</t>
  </si>
  <si>
    <t>&amp;w1611</t>
  </si>
  <si>
    <t>en årstid</t>
  </si>
  <si>
    <t>årstid</t>
  </si>
  <si>
    <t>season</t>
  </si>
  <si>
    <t>vuođenaika, vuoenaika</t>
  </si>
  <si>
    <t>&amp;w205</t>
  </si>
  <si>
    <t>en dag</t>
  </si>
  <si>
    <t>dag</t>
  </si>
  <si>
    <t>day</t>
  </si>
  <si>
    <t>päivä</t>
  </si>
  <si>
    <t>&amp;w21</t>
  </si>
  <si>
    <t>april</t>
  </si>
  <si>
    <t>April</t>
  </si>
  <si>
    <t>aprillikuu</t>
  </si>
  <si>
    <t>&amp;w216</t>
  </si>
  <si>
    <t>december</t>
  </si>
  <si>
    <t>desember</t>
  </si>
  <si>
    <t>December</t>
  </si>
  <si>
    <t>desemperikuu</t>
  </si>
  <si>
    <t>&amp;w259</t>
  </si>
  <si>
    <t>ett dygn (24 timmar)</t>
  </si>
  <si>
    <t>døgn (24 timer)</t>
  </si>
  <si>
    <t>day and night (24 hours)</t>
  </si>
  <si>
    <t>janturi, vuorokausi</t>
  </si>
  <si>
    <t>&amp;w264</t>
  </si>
  <si>
    <t>en eftermiddag</t>
  </si>
  <si>
    <t>ettermiddag</t>
  </si>
  <si>
    <t>afternoon</t>
  </si>
  <si>
    <t>iltapäivä</t>
  </si>
  <si>
    <t>&amp;w296</t>
  </si>
  <si>
    <t>februari</t>
  </si>
  <si>
    <t>februar</t>
  </si>
  <si>
    <t>February</t>
  </si>
  <si>
    <t>fepruaarikuu</t>
  </si>
  <si>
    <t>&amp;w350</t>
  </si>
  <si>
    <t>fredag</t>
  </si>
  <si>
    <t>Friday</t>
  </si>
  <si>
    <t>perjantai</t>
  </si>
  <si>
    <t>&amp;w36</t>
  </si>
  <si>
    <t>augusti</t>
  </si>
  <si>
    <t>august</t>
  </si>
  <si>
    <t>August</t>
  </si>
  <si>
    <t>aukustikuu</t>
  </si>
  <si>
    <t>&amp;w374</t>
  </si>
  <si>
    <t>en förmiddag</t>
  </si>
  <si>
    <t>formiddag</t>
  </si>
  <si>
    <t>morning</t>
  </si>
  <si>
    <t>aamupäivä</t>
  </si>
  <si>
    <t>&amp;w419</t>
  </si>
  <si>
    <t>en gryning</t>
  </si>
  <si>
    <t>daggry</t>
  </si>
  <si>
    <t>dawn</t>
  </si>
  <si>
    <t>aamunkoitto</t>
  </si>
  <si>
    <t>&amp;w464</t>
  </si>
  <si>
    <t>ett halvår</t>
  </si>
  <si>
    <t>halvår</t>
  </si>
  <si>
    <t>half a year</t>
  </si>
  <si>
    <t>puolivuosi</t>
  </si>
  <si>
    <t>&amp;w547</t>
  </si>
  <si>
    <t>en höst</t>
  </si>
  <si>
    <t>høst</t>
  </si>
  <si>
    <t>autumn</t>
  </si>
  <si>
    <t>syksy</t>
  </si>
  <si>
    <t>&amp;w562</t>
  </si>
  <si>
    <t>januari</t>
  </si>
  <si>
    <t>januar</t>
  </si>
  <si>
    <t>January</t>
  </si>
  <si>
    <t>januaarikuu</t>
  </si>
  <si>
    <t>&amp;w569</t>
  </si>
  <si>
    <t>juli</t>
  </si>
  <si>
    <t>July</t>
  </si>
  <si>
    <t>juulikuu</t>
  </si>
  <si>
    <t>&amp;w571</t>
  </si>
  <si>
    <t>juni</t>
  </si>
  <si>
    <t>June</t>
  </si>
  <si>
    <t>juunikuu</t>
  </si>
  <si>
    <t>&amp;w707</t>
  </si>
  <si>
    <t>ett kvartal</t>
  </si>
  <si>
    <t>quarter</t>
  </si>
  <si>
    <t>kvartaali</t>
  </si>
  <si>
    <t>&amp;w713</t>
  </si>
  <si>
    <t>en kväll</t>
  </si>
  <si>
    <t>kveld</t>
  </si>
  <si>
    <t>evening</t>
  </si>
  <si>
    <t xml:space="preserve">ilta </t>
  </si>
  <si>
    <t>&amp;w808</t>
  </si>
  <si>
    <t>lördag</t>
  </si>
  <si>
    <t>lørdag</t>
  </si>
  <si>
    <t>Saturday</t>
  </si>
  <si>
    <t>lauvantai</t>
  </si>
  <si>
    <t>&amp;w814</t>
  </si>
  <si>
    <t>maj</t>
  </si>
  <si>
    <t>mai</t>
  </si>
  <si>
    <t>maikuu</t>
  </si>
  <si>
    <t>&amp;w830</t>
  </si>
  <si>
    <t>mars</t>
  </si>
  <si>
    <t>March</t>
  </si>
  <si>
    <t>marsikuu</t>
  </si>
  <si>
    <t>&amp;w851</t>
  </si>
  <si>
    <t>middagstid, mitt på dagen</t>
  </si>
  <si>
    <t>noon</t>
  </si>
  <si>
    <t>&amp;w853</t>
  </si>
  <si>
    <t>midnatt</t>
  </si>
  <si>
    <t>midnight</t>
  </si>
  <si>
    <t>keskiyö</t>
  </si>
  <si>
    <t>&amp;w871</t>
  </si>
  <si>
    <t>en morgon</t>
  </si>
  <si>
    <t>morgen</t>
  </si>
  <si>
    <t xml:space="preserve">aamu </t>
  </si>
  <si>
    <t>&amp;w903</t>
  </si>
  <si>
    <t>en månad</t>
  </si>
  <si>
    <t>måned</t>
  </si>
  <si>
    <t>month</t>
  </si>
  <si>
    <t>kuukausi</t>
  </si>
  <si>
    <t>&amp;w904</t>
  </si>
  <si>
    <t>måndag</t>
  </si>
  <si>
    <t>mandag</t>
  </si>
  <si>
    <t>Monday</t>
  </si>
  <si>
    <t>maanantai</t>
  </si>
  <si>
    <t>&amp;w905</t>
  </si>
  <si>
    <t>en måne</t>
  </si>
  <si>
    <t>måne</t>
  </si>
  <si>
    <t>moon</t>
  </si>
  <si>
    <t xml:space="preserve">kuu </t>
  </si>
  <si>
    <t>&amp;w918</t>
  </si>
  <si>
    <t>en natt</t>
  </si>
  <si>
    <t>natt</t>
  </si>
  <si>
    <t>night</t>
  </si>
  <si>
    <t>yö</t>
  </si>
  <si>
    <t>&amp;w931</t>
  </si>
  <si>
    <t>november</t>
  </si>
  <si>
    <t>November</t>
  </si>
  <si>
    <t>novemperikuu</t>
  </si>
  <si>
    <t>&amp;w949</t>
  </si>
  <si>
    <t>oktober</t>
  </si>
  <si>
    <t>October</t>
  </si>
  <si>
    <t>oktooperikuu</t>
  </si>
  <si>
    <t>&amp;w957</t>
  </si>
  <si>
    <t>onsdag</t>
  </si>
  <si>
    <t>Wednesday</t>
  </si>
  <si>
    <t>keskiviikko</t>
  </si>
  <si>
    <t>&amp;s28_2</t>
  </si>
  <si>
    <t>tid</t>
  </si>
  <si>
    <t>time</t>
  </si>
  <si>
    <t>aika</t>
  </si>
  <si>
    <t>&amp;w1750</t>
  </si>
  <si>
    <t>Klockan är:</t>
  </si>
  <si>
    <t>Klokka er:</t>
  </si>
  <si>
    <t>The time is:</t>
  </si>
  <si>
    <t>Kello oon:</t>
  </si>
  <si>
    <t>&amp;w1751</t>
  </si>
  <si>
    <t>två</t>
  </si>
  <si>
    <t>to</t>
  </si>
  <si>
    <t>two o'clock</t>
  </si>
  <si>
    <t>kaksi</t>
  </si>
  <si>
    <t>&amp;w1752</t>
  </si>
  <si>
    <t>fjorton</t>
  </si>
  <si>
    <t>fjorten</t>
  </si>
  <si>
    <t>two</t>
  </si>
  <si>
    <t>neljätoista</t>
  </si>
  <si>
    <t>&amp;w1753</t>
  </si>
  <si>
    <t>halv nio</t>
  </si>
  <si>
    <t>halv ni</t>
  </si>
  <si>
    <t>half past eight</t>
  </si>
  <si>
    <t>puoli yhđeksän/yheksän</t>
  </si>
  <si>
    <t>&amp;w1754</t>
  </si>
  <si>
    <t>åtta och trettio / tjugo och trettio</t>
  </si>
  <si>
    <t>åtte tretti / tjue tretti</t>
  </si>
  <si>
    <t>eight thirty</t>
  </si>
  <si>
    <t>kahđeksan kolmekymmentä / kaksikymmentä kolmekymmentä</t>
  </si>
  <si>
    <t>&amp;w1755</t>
  </si>
  <si>
    <t>kvart i elva</t>
  </si>
  <si>
    <t>kvart på elleve / ti førtifem</t>
  </si>
  <si>
    <t>quarter to eleven</t>
  </si>
  <si>
    <t>kvarttii/kvarttia vaile yksitoista</t>
  </si>
  <si>
    <t>&amp;w1756</t>
  </si>
  <si>
    <t>tio och fyrtiofem / tjugotvå och fyrtiofem</t>
  </si>
  <si>
    <t>ti førtifem / tjueto førtifem</t>
  </si>
  <si>
    <t>ten forty-five</t>
  </si>
  <si>
    <t>kymmenen neljäkymmentäviisi</t>
  </si>
  <si>
    <t>&amp;w1757</t>
  </si>
  <si>
    <t>tio i ett</t>
  </si>
  <si>
    <t>ti på ett</t>
  </si>
  <si>
    <t>ten to one</t>
  </si>
  <si>
    <t>kymmentä vaile yksi</t>
  </si>
  <si>
    <t>&amp;w1758</t>
  </si>
  <si>
    <t>tolv och femtio / noll och femtio</t>
  </si>
  <si>
    <t>tolv femti / null femti</t>
  </si>
  <si>
    <t>twelve fifty</t>
  </si>
  <si>
    <t>kaksitoista viisikymmentä / nolla viisikymmentä</t>
  </si>
  <si>
    <t>&amp;w1759</t>
  </si>
  <si>
    <t>fem över fyra</t>
  </si>
  <si>
    <t>fem over fire</t>
  </si>
  <si>
    <t>five past four</t>
  </si>
  <si>
    <t>viisi yli neljä</t>
  </si>
  <si>
    <t>&amp;w1760</t>
  </si>
  <si>
    <t>fyra och nollfem / sexton och nollfem</t>
  </si>
  <si>
    <t>fire null fem / seksten null fem</t>
  </si>
  <si>
    <t>four oh five</t>
  </si>
  <si>
    <t>neljä nolla viisi / neljätoista nolla viisi</t>
  </si>
  <si>
    <t>&amp;w1761</t>
  </si>
  <si>
    <t>tjugotvå minuter i tolv</t>
  </si>
  <si>
    <t>åtte minutter over halv tolv</t>
  </si>
  <si>
    <t>twenty-two to twelve</t>
  </si>
  <si>
    <t>kahđeksan minuttii yli puoli kaksitoista, kaheksan minuttia yli puoli kaksitoista</t>
  </si>
  <si>
    <t>&amp;w1762</t>
  </si>
  <si>
    <t>elva och trettioåtta / tjugotre och trettioåtta</t>
  </si>
  <si>
    <t>elleve trettiåtte / tjuetre trettiåtte</t>
  </si>
  <si>
    <t>eleven thirty-eight</t>
  </si>
  <si>
    <t>yksitoista kolmekymmentäkahđeksan / kaksikymmentäkolme kolmekymmentäkahđeksan</t>
  </si>
  <si>
    <t>&amp;w1763</t>
  </si>
  <si>
    <t>fem över halv fyra</t>
  </si>
  <si>
    <t>fem over halv fire</t>
  </si>
  <si>
    <t>twenty-five to four</t>
  </si>
  <si>
    <t>viisi yli puoli neljä</t>
  </si>
  <si>
    <t>&amp;w1764</t>
  </si>
  <si>
    <t>tre och trettiofem / femton och trettiofem</t>
  </si>
  <si>
    <t>tre trettifem / femten trettifem</t>
  </si>
  <si>
    <t>three thirty-five</t>
  </si>
  <si>
    <t>kolme kolmekymmentäviisi / viisitoista kolmekymmentäviisi</t>
  </si>
  <si>
    <t>&amp;w1765</t>
  </si>
  <si>
    <t>fem i halv fem</t>
  </si>
  <si>
    <t>fem på halv fem</t>
  </si>
  <si>
    <t>twenty-five past four</t>
  </si>
  <si>
    <t>viittä vaile puoli viisi</t>
  </si>
  <si>
    <t>&amp;w1766</t>
  </si>
  <si>
    <t>fyra och tjugofem / sexton och tjugofem</t>
  </si>
  <si>
    <t>fire tjuefem / seksten tjuefem</t>
  </si>
  <si>
    <t>four twenty-five</t>
  </si>
  <si>
    <t>neljä kaksikymmentäviisi / kuusitoista kaksikymmentäviisi</t>
  </si>
  <si>
    <t>&amp;w463</t>
  </si>
  <si>
    <t>en halvtimme</t>
  </si>
  <si>
    <t>halvtime</t>
  </si>
  <si>
    <t>half-hour</t>
  </si>
  <si>
    <t>puolitiima</t>
  </si>
  <si>
    <t>&amp;w706</t>
  </si>
  <si>
    <t>en kvart</t>
  </si>
  <si>
    <t>kvarter</t>
  </si>
  <si>
    <t>kvartti</t>
  </si>
  <si>
    <t>&amp;s28_3</t>
  </si>
  <si>
    <t>klocka</t>
  </si>
  <si>
    <t>&amp;w1127</t>
  </si>
  <si>
    <t>en sekund</t>
  </si>
  <si>
    <t>sekund</t>
  </si>
  <si>
    <t>second</t>
  </si>
  <si>
    <t>sekunti</t>
  </si>
  <si>
    <t>&amp;w1323</t>
  </si>
  <si>
    <t>en stämpelur</t>
  </si>
  <si>
    <t>stemplingsur</t>
  </si>
  <si>
    <t>time clock</t>
  </si>
  <si>
    <t>stämppelikello</t>
  </si>
  <si>
    <t>&amp;w1416</t>
  </si>
  <si>
    <t>en timme</t>
  </si>
  <si>
    <t>hour</t>
  </si>
  <si>
    <t>tiima</t>
  </si>
  <si>
    <t>&amp;w1510</t>
  </si>
  <si>
    <t>ett ur</t>
  </si>
  <si>
    <t>watch</t>
  </si>
  <si>
    <t>&amp;w1582</t>
  </si>
  <si>
    <t>en väckarklocka</t>
  </si>
  <si>
    <t>vekkerklokke</t>
  </si>
  <si>
    <t>alarm clock</t>
  </si>
  <si>
    <t>herätyskello, vekkari</t>
  </si>
  <si>
    <t>&amp;w1745</t>
  </si>
  <si>
    <t>ett väggur</t>
  </si>
  <si>
    <t>veggur</t>
  </si>
  <si>
    <t>wall clock</t>
  </si>
  <si>
    <t>seinäkello</t>
  </si>
  <si>
    <t>&amp;w1746</t>
  </si>
  <si>
    <t>ett tidkort, ett stämpelkort</t>
  </si>
  <si>
    <t>stemplingskort</t>
  </si>
  <si>
    <t>time card, punch card</t>
  </si>
  <si>
    <t>stämppelikortti</t>
  </si>
  <si>
    <t>&amp;w1747</t>
  </si>
  <si>
    <t>en timvisare</t>
  </si>
  <si>
    <t>timeviser</t>
  </si>
  <si>
    <t>hour-hand</t>
  </si>
  <si>
    <t>tiimaviisari</t>
  </si>
  <si>
    <t>&amp;w1748</t>
  </si>
  <si>
    <t>en minutvisare</t>
  </si>
  <si>
    <t>minuttviser</t>
  </si>
  <si>
    <t>minute-hand</t>
  </si>
  <si>
    <t>minuttiviisari</t>
  </si>
  <si>
    <t>&amp;w1749</t>
  </si>
  <si>
    <t>en sekundvisare</t>
  </si>
  <si>
    <t>sekundviser</t>
  </si>
  <si>
    <t>second-hand</t>
  </si>
  <si>
    <t>sekuntiviisari</t>
  </si>
  <si>
    <t>&amp;w215</t>
  </si>
  <si>
    <t>ett datum</t>
  </si>
  <si>
    <t>dato</t>
  </si>
  <si>
    <t>date</t>
  </si>
  <si>
    <t>daattumi</t>
  </si>
  <si>
    <t>daatto?</t>
  </si>
  <si>
    <t>&amp;w25</t>
  </si>
  <si>
    <t>ett armbandsur</t>
  </si>
  <si>
    <t>armbåndsur</t>
  </si>
  <si>
    <t>wrist watch</t>
  </si>
  <si>
    <t>käsikello</t>
  </si>
  <si>
    <t>&amp;w860</t>
  </si>
  <si>
    <t>en minut</t>
  </si>
  <si>
    <t>minutt</t>
  </si>
  <si>
    <t>minute</t>
  </si>
  <si>
    <t>minutti</t>
  </si>
  <si>
    <t>&amp;w9</t>
  </si>
  <si>
    <t>en almanacka</t>
  </si>
  <si>
    <t>almanakk</t>
  </si>
  <si>
    <t>almanac</t>
  </si>
  <si>
    <t>almanakka</t>
  </si>
  <si>
    <t>&amp;c29</t>
  </si>
  <si>
    <t>Mått, vikt och geometri</t>
  </si>
  <si>
    <t>Måleenheter, vekt og geometri</t>
  </si>
  <si>
    <t>Measurement, weight and geometry</t>
  </si>
  <si>
    <t>Mitat, painot ja geometrii</t>
  </si>
  <si>
    <t>&amp;s29_1</t>
  </si>
  <si>
    <t>area</t>
  </si>
  <si>
    <t>flatemål</t>
  </si>
  <si>
    <t>ala</t>
  </si>
  <si>
    <t>&amp;w1068</t>
  </si>
  <si>
    <t>en rektangel</t>
  </si>
  <si>
    <t>rektangel</t>
  </si>
  <si>
    <t>rectangle</t>
  </si>
  <si>
    <t>rektangeli</t>
  </si>
  <si>
    <t>&amp;w139</t>
  </si>
  <si>
    <t>en bredd</t>
  </si>
  <si>
    <t>bredde</t>
  </si>
  <si>
    <t>width</t>
  </si>
  <si>
    <t>levveys</t>
  </si>
  <si>
    <t>&amp;w1767</t>
  </si>
  <si>
    <t>Yta: 4m*5m=20 m² (kvadratmeter)</t>
  </si>
  <si>
    <t>Areal: 4m * 5m = 20m² (kvadratmeter)</t>
  </si>
  <si>
    <t>Area: 4m * 5m = 20 m²</t>
  </si>
  <si>
    <t>Ala: 4m * 5m = 20m² (kvadraattimeetterii/kvadraattimeetteriä)</t>
  </si>
  <si>
    <t>&amp;w1768</t>
  </si>
  <si>
    <t>1 m³ (en kubikmeter)</t>
  </si>
  <si>
    <t>1 m³ (en kubikkmeter)</t>
  </si>
  <si>
    <t>1 m³ (cubic metre)</t>
  </si>
  <si>
    <t>1 m³ (kubikkimeetteri)</t>
  </si>
  <si>
    <t>&amp;w1769</t>
  </si>
  <si>
    <t>1 m² (en kvadratmeter)</t>
  </si>
  <si>
    <t>1 m² (square metre)</t>
  </si>
  <si>
    <t>1 m² (kvadraattimeetteri)</t>
  </si>
  <si>
    <t>&amp;w220</t>
  </si>
  <si>
    <t>en diagonal</t>
  </si>
  <si>
    <t>diagonal</t>
  </si>
  <si>
    <t>diagonaali</t>
  </si>
  <si>
    <t>&amp;w29101</t>
  </si>
  <si>
    <t>Volymmått</t>
  </si>
  <si>
    <t>Måleenheter for volum</t>
  </si>
  <si>
    <t>Units of measurement for volume</t>
  </si>
  <si>
    <t>Voluumin mitat</t>
  </si>
  <si>
    <t>Volyymin mitat? enhet?</t>
  </si>
  <si>
    <t>&amp;w29102</t>
  </si>
  <si>
    <t>1 m³ (kubikmeter) = 1000 liter</t>
  </si>
  <si>
    <t>1 m³ (kubikkmeter) = 1 000 liter</t>
  </si>
  <si>
    <t>1 m³ (cubic metre) = 1,000 litres</t>
  </si>
  <si>
    <t>1 m³ (kubikkimeetteri) = 1 000 litterii/litteriä</t>
  </si>
  <si>
    <t>&amp;w29103</t>
  </si>
  <si>
    <t>1 l = 10 deciliter</t>
  </si>
  <si>
    <t>1 l = 10 desiliter</t>
  </si>
  <si>
    <t>1 l = 10 decilitres</t>
  </si>
  <si>
    <t>1 l = 10 desilitterii/desilitteriä</t>
  </si>
  <si>
    <t>&amp;w29104</t>
  </si>
  <si>
    <t>1 dl = 10 centiliter</t>
  </si>
  <si>
    <t>1 dl = 10 centilitres</t>
  </si>
  <si>
    <t>1 dl = 10 senttilitterii/senttilitteriä</t>
  </si>
  <si>
    <t>? senttilitteri eli centtilitteri?</t>
  </si>
  <si>
    <t>&amp;w29105</t>
  </si>
  <si>
    <t>1 cl = 10 milliliter</t>
  </si>
  <si>
    <t>1 cl = 10 millilitres</t>
  </si>
  <si>
    <t>1 cl = 10 millilitterii/millilitteriä</t>
  </si>
  <si>
    <t>&amp;w29106</t>
  </si>
  <si>
    <t>1 msk (matsked) = 15 ml</t>
  </si>
  <si>
    <t>1 ss (spiseskje) = 15 ml</t>
  </si>
  <si>
    <t>1 T(blsp) = 15 ml</t>
  </si>
  <si>
    <t>1 rl (ruokalusikka) = 15 ml</t>
  </si>
  <si>
    <t>&amp;w29107</t>
  </si>
  <si>
    <t>4 m</t>
  </si>
  <si>
    <t>&amp;w29108</t>
  </si>
  <si>
    <t>5 m</t>
  </si>
  <si>
    <t>&amp;w29109</t>
  </si>
  <si>
    <t>Ytmått, area</t>
  </si>
  <si>
    <t>Måleenheter for areal</t>
  </si>
  <si>
    <t>Units of measurement for area</t>
  </si>
  <si>
    <t>Aloitten mitat</t>
  </si>
  <si>
    <t>? se "enhet" tässäki</t>
  </si>
  <si>
    <t>&amp;w29110</t>
  </si>
  <si>
    <t>1 km² = 100 ha (hektar)</t>
  </si>
  <si>
    <t>1 km² = 100 hectare</t>
  </si>
  <si>
    <t>1 km² = 100 ha (hektaari)</t>
  </si>
  <si>
    <t>&amp;w29111</t>
  </si>
  <si>
    <t>1 ha = 100 a (ar)</t>
  </si>
  <si>
    <t>1 hectare = 100 are</t>
  </si>
  <si>
    <t>1 ha = 100 a (aari)</t>
  </si>
  <si>
    <t>&amp;w29112</t>
  </si>
  <si>
    <t>1 a = 100 m²</t>
  </si>
  <si>
    <t>1 are = 100 m²</t>
  </si>
  <si>
    <t>&amp;w541</t>
  </si>
  <si>
    <t>en höjd</t>
  </si>
  <si>
    <t>høyde</t>
  </si>
  <si>
    <t>height</t>
  </si>
  <si>
    <t>korkkeus, korkeus</t>
  </si>
  <si>
    <t>&amp;w704</t>
  </si>
  <si>
    <t>en kvadrat</t>
  </si>
  <si>
    <t>kvadrat</t>
  </si>
  <si>
    <t>kvadraatti</t>
  </si>
  <si>
    <t>&amp;w795</t>
  </si>
  <si>
    <t>en längd</t>
  </si>
  <si>
    <t>lengde</t>
  </si>
  <si>
    <t>length</t>
  </si>
  <si>
    <t>pittuus</t>
  </si>
  <si>
    <t>&amp;s29_2</t>
  </si>
  <si>
    <t>geometri</t>
  </si>
  <si>
    <t>geometry</t>
  </si>
  <si>
    <t>geometrii</t>
  </si>
  <si>
    <t>&amp;w1043</t>
  </si>
  <si>
    <t>en pyramid</t>
  </si>
  <si>
    <t>pyramide</t>
  </si>
  <si>
    <t>pyramid</t>
  </si>
  <si>
    <t>pyramidi</t>
  </si>
  <si>
    <t>&amp;w1053</t>
  </si>
  <si>
    <t>en radie</t>
  </si>
  <si>
    <t>radius</t>
  </si>
  <si>
    <t>&amp;w1126</t>
  </si>
  <si>
    <t>en sektor</t>
  </si>
  <si>
    <t>sektor</t>
  </si>
  <si>
    <t>sector</t>
  </si>
  <si>
    <t>sektori</t>
  </si>
  <si>
    <t>&amp;w1445</t>
  </si>
  <si>
    <t>en triangel</t>
  </si>
  <si>
    <t>triangel</t>
  </si>
  <si>
    <t>triangle</t>
  </si>
  <si>
    <t>triangeli</t>
  </si>
  <si>
    <t>kolmikantti? MK: kolmio</t>
  </si>
  <si>
    <t>&amp;w1550</t>
  </si>
  <si>
    <t>en vinkel</t>
  </si>
  <si>
    <t>vinkel</t>
  </si>
  <si>
    <t>angle</t>
  </si>
  <si>
    <t>kulma</t>
  </si>
  <si>
    <t>&amp;w198</t>
  </si>
  <si>
    <t>en cirkel</t>
  </si>
  <si>
    <t>sirkel</t>
  </si>
  <si>
    <t>circle</t>
  </si>
  <si>
    <t>sirkkeli</t>
  </si>
  <si>
    <t>ympyrä?</t>
  </si>
  <si>
    <t>&amp;w204</t>
  </si>
  <si>
    <t>en cylinder</t>
  </si>
  <si>
    <t>sylinder</t>
  </si>
  <si>
    <t>cylinder</t>
  </si>
  <si>
    <t>sylinteri</t>
  </si>
  <si>
    <t>&amp;w222</t>
  </si>
  <si>
    <t>en diameter</t>
  </si>
  <si>
    <t>diameter</t>
  </si>
  <si>
    <t>diameetteri</t>
  </si>
  <si>
    <t>MK: läpimitta</t>
  </si>
  <si>
    <t>&amp;w273</t>
  </si>
  <si>
    <t>en ellips</t>
  </si>
  <si>
    <t>ellipse</t>
  </si>
  <si>
    <t>ellipsi</t>
  </si>
  <si>
    <t>&amp;w29201</t>
  </si>
  <si>
    <t>grad(er)</t>
  </si>
  <si>
    <t>degree(s)</t>
  </si>
  <si>
    <t>graadi(i), graadi(a)</t>
  </si>
  <si>
    <t>&amp;w29202</t>
  </si>
  <si>
    <t>90º</t>
  </si>
  <si>
    <t>&amp;w29203</t>
  </si>
  <si>
    <t>180º</t>
  </si>
  <si>
    <t>&amp;w29204</t>
  </si>
  <si>
    <t>360º</t>
  </si>
  <si>
    <t>&amp;w632</t>
  </si>
  <si>
    <t>en klot</t>
  </si>
  <si>
    <t>kule</t>
  </si>
  <si>
    <t>globe</t>
  </si>
  <si>
    <t>kuula</t>
  </si>
  <si>
    <t>&amp;w693</t>
  </si>
  <si>
    <t>en kub</t>
  </si>
  <si>
    <t>kube</t>
  </si>
  <si>
    <t>cube</t>
  </si>
  <si>
    <t>MK: kuutio</t>
  </si>
  <si>
    <t>&amp;w757</t>
  </si>
  <si>
    <t>en linje</t>
  </si>
  <si>
    <t>linje</t>
  </si>
  <si>
    <t>line</t>
  </si>
  <si>
    <t>linja</t>
  </si>
  <si>
    <t>&amp;w841</t>
  </si>
  <si>
    <t>en medelpunkt</t>
  </si>
  <si>
    <t>midtpunkt</t>
  </si>
  <si>
    <t>centre</t>
  </si>
  <si>
    <t>keskikohta</t>
  </si>
  <si>
    <t>&amp;w955</t>
  </si>
  <si>
    <t>en omkrets</t>
  </si>
  <si>
    <t>omkrets</t>
  </si>
  <si>
    <t>circumference</t>
  </si>
  <si>
    <t>ympärimitta</t>
  </si>
  <si>
    <t>&amp;s29_3</t>
  </si>
  <si>
    <t>mått</t>
  </si>
  <si>
    <t>measures</t>
  </si>
  <si>
    <t>mitat</t>
  </si>
  <si>
    <t>&amp;w29301</t>
  </si>
  <si>
    <t>Längdmått</t>
  </si>
  <si>
    <t>Måleenheter for lengde</t>
  </si>
  <si>
    <t>Units of measurement for length</t>
  </si>
  <si>
    <t>Pittuusmitat</t>
  </si>
  <si>
    <t>&amp;w29302</t>
  </si>
  <si>
    <t>1 mil = 10 kilometer</t>
  </si>
  <si>
    <t>1 mil = 10 kilometres</t>
  </si>
  <si>
    <t>1 miila = 10 kilomeetterii/kilomeetteriä</t>
  </si>
  <si>
    <t>&amp;w29303</t>
  </si>
  <si>
    <t>1 km = 1000 meter</t>
  </si>
  <si>
    <t>1 km = 1 000 meter</t>
  </si>
  <si>
    <t>1 km = 1,000 metres</t>
  </si>
  <si>
    <t>1 km = 1 000 meetterii/meetteriä</t>
  </si>
  <si>
    <t>&amp;w29304</t>
  </si>
  <si>
    <t>1 m = 10 decimeter</t>
  </si>
  <si>
    <t>1 m = 10 desimeter</t>
  </si>
  <si>
    <t>1 m = 10 decimetres</t>
  </si>
  <si>
    <t>1 m = 10 desimeetterii/desimeetteriä</t>
  </si>
  <si>
    <t>&amp;w29305</t>
  </si>
  <si>
    <t>1 dm = 10 centimeter</t>
  </si>
  <si>
    <t>1 dm = 10 centimetres</t>
  </si>
  <si>
    <t>1 dm = 10 senttimeetterii/senttimeetteriä</t>
  </si>
  <si>
    <t>&amp;w29306</t>
  </si>
  <si>
    <t>1 cm = 10 millimeter</t>
  </si>
  <si>
    <t>1 cm = 10 millimetres</t>
  </si>
  <si>
    <t>1 cm = 10 millimeetterii/millimeetteriä</t>
  </si>
  <si>
    <t>&amp;w29307</t>
  </si>
  <si>
    <t>Några måttenheter</t>
  </si>
  <si>
    <t>Noen måleenheter</t>
  </si>
  <si>
    <t>Some units of measurement</t>
  </si>
  <si>
    <t>Muutampi mittatermi</t>
  </si>
  <si>
    <t>"enhet" kvääniksi?</t>
  </si>
  <si>
    <t>&amp;w29308</t>
  </si>
  <si>
    <t>enhet</t>
  </si>
  <si>
    <t>enheter</t>
  </si>
  <si>
    <t>units</t>
  </si>
  <si>
    <t>&amp;w29309</t>
  </si>
  <si>
    <t>förkortning</t>
  </si>
  <si>
    <t>forkortelser</t>
  </si>
  <si>
    <t>abbreviations</t>
  </si>
  <si>
    <t>lyhenykset</t>
  </si>
  <si>
    <t>&amp;w29310</t>
  </si>
  <si>
    <t>används för att mäta</t>
  </si>
  <si>
    <t>brukes til å måle</t>
  </si>
  <si>
    <t>used for measuring</t>
  </si>
  <si>
    <t>käytethään mittaamisheen</t>
  </si>
  <si>
    <t>&amp;w29311</t>
  </si>
  <si>
    <t>en meter</t>
  </si>
  <si>
    <t>a metre</t>
  </si>
  <si>
    <t>yksi meetteri</t>
  </si>
  <si>
    <t>&amp;w29312</t>
  </si>
  <si>
    <t>ett kilogram</t>
  </si>
  <si>
    <t>et kilogram</t>
  </si>
  <si>
    <t>a kilogram</t>
  </si>
  <si>
    <t>yksi kilogramma</t>
  </si>
  <si>
    <t>&amp;w29313</t>
  </si>
  <si>
    <t>et sekund</t>
  </si>
  <si>
    <t>a second</t>
  </si>
  <si>
    <t>yksi sekunti</t>
  </si>
  <si>
    <t>&amp;w29314</t>
  </si>
  <si>
    <t>en ampere</t>
  </si>
  <si>
    <t>an ampere</t>
  </si>
  <si>
    <t>yksi amperi</t>
  </si>
  <si>
    <t>&amp;w29315</t>
  </si>
  <si>
    <t>en joule</t>
  </si>
  <si>
    <t>a joule</t>
  </si>
  <si>
    <t>yksi jouli</t>
  </si>
  <si>
    <t>&amp;w29316</t>
  </si>
  <si>
    <t>kilowattimme</t>
  </si>
  <si>
    <t>kilowatt-time</t>
  </si>
  <si>
    <t>kilowatt-hour</t>
  </si>
  <si>
    <t>kilowatti-tiima</t>
  </si>
  <si>
    <t>&amp;w29317</t>
  </si>
  <si>
    <t>en kalori</t>
  </si>
  <si>
    <t>a calorie</t>
  </si>
  <si>
    <t>yksi kalori</t>
  </si>
  <si>
    <t>&amp;w29318</t>
  </si>
  <si>
    <t>en watt</t>
  </si>
  <si>
    <t>a watt</t>
  </si>
  <si>
    <t>yksi watti</t>
  </si>
  <si>
    <t>&amp;w29319</t>
  </si>
  <si>
    <t>ett ohm</t>
  </si>
  <si>
    <t>en ohm</t>
  </si>
  <si>
    <t>an ohm</t>
  </si>
  <si>
    <t>yksi ohmi</t>
  </si>
  <si>
    <t>&amp;w29320</t>
  </si>
  <si>
    <t>en volt</t>
  </si>
  <si>
    <t>a volt</t>
  </si>
  <si>
    <t>yksi voltti</t>
  </si>
  <si>
    <t>&amp;w29321</t>
  </si>
  <si>
    <t>en grad (Celsius)</t>
  </si>
  <si>
    <t>en (celsius-)grad</t>
  </si>
  <si>
    <t>a degree (Celsius)</t>
  </si>
  <si>
    <t>yksi celsius-graadi</t>
  </si>
  <si>
    <t>&amp;w29322</t>
  </si>
  <si>
    <t>m</t>
  </si>
  <si>
    <t>&amp;w29323</t>
  </si>
  <si>
    <t>kg</t>
  </si>
  <si>
    <t>&amp;w29324</t>
  </si>
  <si>
    <t>S</t>
  </si>
  <si>
    <t>s</t>
  </si>
  <si>
    <t>&amp;w29325</t>
  </si>
  <si>
    <t>A</t>
  </si>
  <si>
    <t>&amp;w29326</t>
  </si>
  <si>
    <t>J</t>
  </si>
  <si>
    <t>&amp;w29327</t>
  </si>
  <si>
    <t>kW/h</t>
  </si>
  <si>
    <t>kWh</t>
  </si>
  <si>
    <t>&amp;w29328</t>
  </si>
  <si>
    <t>cal (1 cal = 4,18 J)</t>
  </si>
  <si>
    <t>&amp;w29329</t>
  </si>
  <si>
    <t>W</t>
  </si>
  <si>
    <t>&amp;w29330</t>
  </si>
  <si>
    <t>Ω</t>
  </si>
  <si>
    <t>Ω</t>
  </si>
  <si>
    <t>&amp;w29331</t>
  </si>
  <si>
    <t>V</t>
  </si>
  <si>
    <t>&amp;w29332</t>
  </si>
  <si>
    <t>C</t>
  </si>
  <si>
    <t>&amp;w29333</t>
  </si>
  <si>
    <t>längd</t>
  </si>
  <si>
    <t>&amp;w29334</t>
  </si>
  <si>
    <t>vikt</t>
  </si>
  <si>
    <t>weight</t>
  </si>
  <si>
    <t>paino</t>
  </si>
  <si>
    <t>&amp;w29335</t>
  </si>
  <si>
    <t>&amp;w29336</t>
  </si>
  <si>
    <t>elektrisk ström</t>
  </si>
  <si>
    <t>elektrisk strøm</t>
  </si>
  <si>
    <t>electrical amperage</t>
  </si>
  <si>
    <t>elektriskinen virta</t>
  </si>
  <si>
    <t>&amp;w29337</t>
  </si>
  <si>
    <t>energi</t>
  </si>
  <si>
    <t>energy</t>
  </si>
  <si>
    <t>energii</t>
  </si>
  <si>
    <t>&amp;w29338</t>
  </si>
  <si>
    <t>&amp;w29339</t>
  </si>
  <si>
    <t>(äldre enhet)</t>
  </si>
  <si>
    <t>(eldre måleenhet)</t>
  </si>
  <si>
    <t>(former unit of measurement)</t>
  </si>
  <si>
    <t>(vanhemat mitat)</t>
  </si>
  <si>
    <t>&amp;w29340</t>
  </si>
  <si>
    <t>effekt</t>
  </si>
  <si>
    <t>elektrisk effekt</t>
  </si>
  <si>
    <t>electrical power</t>
  </si>
  <si>
    <t>elektriskinen voima</t>
  </si>
  <si>
    <t>&amp;w29341</t>
  </si>
  <si>
    <t>elektrisk resistans</t>
  </si>
  <si>
    <t>elektrisk motstand</t>
  </si>
  <si>
    <t>electrical resistance</t>
  </si>
  <si>
    <t>elektriskinen vastus</t>
  </si>
  <si>
    <t>&amp;w29342</t>
  </si>
  <si>
    <t>elektrisk spänning</t>
  </si>
  <si>
    <t>elektrisk spenning</t>
  </si>
  <si>
    <t>electrical voltage</t>
  </si>
  <si>
    <t>elektriskinen jännitys</t>
  </si>
  <si>
    <t>&amp;w29343</t>
  </si>
  <si>
    <t>temperatur</t>
  </si>
  <si>
    <t>temperature</t>
  </si>
  <si>
    <t>temperatuuri</t>
  </si>
  <si>
    <t>&amp;w29344</t>
  </si>
  <si>
    <t>Viktmått</t>
  </si>
  <si>
    <t>Måleenheter for vekt</t>
  </si>
  <si>
    <t>Units of measurement for weight</t>
  </si>
  <si>
    <t>Painon mitat</t>
  </si>
  <si>
    <t>&amp;w29345</t>
  </si>
  <si>
    <t>1 t (ton) = 1000 kg (kilogram, kilo)</t>
  </si>
  <si>
    <t>1 t (tonn) = 1 000 kg (kilogram, "kilo")</t>
  </si>
  <si>
    <t>1 t (tonne, metric ton) = 1,000 kg</t>
  </si>
  <si>
    <t>1 t (tonni) = 1 000 kg (kilogramma, "kilo")</t>
  </si>
  <si>
    <t>&amp;w29346</t>
  </si>
  <si>
    <t>1 kg = 10 hg (hektogram, "hekto")</t>
  </si>
  <si>
    <t>1 kg = 10 hg</t>
  </si>
  <si>
    <t>1 kg = 10 hg (hektogramma, "hekto")</t>
  </si>
  <si>
    <t>&amp;w29347</t>
  </si>
  <si>
    <t>1 hg = 100 g (gram)</t>
  </si>
  <si>
    <t>1 hg = 100 g</t>
  </si>
  <si>
    <t>1 hg = 100 g (gramma)</t>
  </si>
  <si>
    <t>&amp;w29348</t>
  </si>
  <si>
    <t>1 g = 1000 mg (milligram)</t>
  </si>
  <si>
    <t>1 g = 1 000 mg (milligram)</t>
  </si>
  <si>
    <t>1 g = 1,000 mg</t>
  </si>
  <si>
    <t>1 g = 1 000 mg (milligramma)</t>
  </si>
  <si>
    <t>&amp;w29349</t>
  </si>
  <si>
    <t>1 kg = 1000 g</t>
  </si>
  <si>
    <t>1 kg = 1 000 g</t>
  </si>
  <si>
    <t>1 kg = 1,000 g</t>
  </si>
  <si>
    <t>&amp;w29350</t>
  </si>
  <si>
    <t>förstavelse</t>
  </si>
  <si>
    <t>forstavelse</t>
  </si>
  <si>
    <t>prefix</t>
  </si>
  <si>
    <t>&amp;w29351</t>
  </si>
  <si>
    <t>&amp;w29352</t>
  </si>
  <si>
    <t>betyder</t>
  </si>
  <si>
    <t>betyr</t>
  </si>
  <si>
    <t>means</t>
  </si>
  <si>
    <t>meinaa</t>
  </si>
  <si>
    <t>&amp;w29353</t>
  </si>
  <si>
    <t>kilo</t>
  </si>
  <si>
    <t>&amp;w29354</t>
  </si>
  <si>
    <t>hekto</t>
  </si>
  <si>
    <t>hecto</t>
  </si>
  <si>
    <t>&amp;w29355</t>
  </si>
  <si>
    <t>deci</t>
  </si>
  <si>
    <t>desi</t>
  </si>
  <si>
    <t>&amp;w29356</t>
  </si>
  <si>
    <t>centi</t>
  </si>
  <si>
    <t>sentti</t>
  </si>
  <si>
    <t>&amp;w29357</t>
  </si>
  <si>
    <t>milli</t>
  </si>
  <si>
    <t>&amp;w29358</t>
  </si>
  <si>
    <t>k</t>
  </si>
  <si>
    <t>&amp;w29359</t>
  </si>
  <si>
    <t>h</t>
  </si>
  <si>
    <t xml:space="preserve">h </t>
  </si>
  <si>
    <t>&amp;w29360</t>
  </si>
  <si>
    <t>d</t>
  </si>
  <si>
    <t xml:space="preserve">d </t>
  </si>
  <si>
    <t>&amp;w29361</t>
  </si>
  <si>
    <t>c</t>
  </si>
  <si>
    <t>&amp;w29362</t>
  </si>
  <si>
    <t xml:space="preserve">m </t>
  </si>
  <si>
    <t>&amp;w29363</t>
  </si>
  <si>
    <t>1 000</t>
  </si>
  <si>
    <t>1 000</t>
  </si>
  <si>
    <t>&amp;w29364</t>
  </si>
  <si>
    <t>100</t>
  </si>
  <si>
    <t>&amp;w29365</t>
  </si>
  <si>
    <t>1/10</t>
  </si>
  <si>
    <t>&amp;w29366</t>
  </si>
  <si>
    <t>1/100</t>
  </si>
  <si>
    <t>&amp;w29367</t>
  </si>
  <si>
    <t>1/1 000</t>
  </si>
  <si>
    <t>1/1 000</t>
  </si>
  <si>
    <t>1/1,000</t>
  </si>
  <si>
    <t>&amp;w29368</t>
  </si>
  <si>
    <t>1 cm</t>
  </si>
  <si>
    <t>&amp;w29369</t>
  </si>
  <si>
    <t>1 mm</t>
  </si>
  <si>
    <t>&amp;s29_4</t>
  </si>
  <si>
    <t>??</t>
  </si>
  <si>
    <t>&amp;w1032</t>
  </si>
  <si>
    <t>en propp, en säkring</t>
  </si>
  <si>
    <t>? sikringi?</t>
  </si>
  <si>
    <t>&amp;w1405-c</t>
  </si>
  <si>
    <t>&amp;w217</t>
  </si>
  <si>
    <t>en deciliter</t>
  </si>
  <si>
    <t>desiliter</t>
  </si>
  <si>
    <t>decilitre</t>
  </si>
  <si>
    <t>desilitteri</t>
  </si>
  <si>
    <t>&amp;w235</t>
  </si>
  <si>
    <t>ett djup</t>
  </si>
  <si>
    <t>dybde</t>
  </si>
  <si>
    <t>depth</t>
  </si>
  <si>
    <t>syvvyys</t>
  </si>
  <si>
    <t>&amp;w257</t>
  </si>
  <si>
    <t>ett dussin = 12 stycken</t>
  </si>
  <si>
    <t>dusin (12 stykker)</t>
  </si>
  <si>
    <t>dozen</t>
  </si>
  <si>
    <t>tusina</t>
  </si>
  <si>
    <t>&amp;w29401</t>
  </si>
  <si>
    <t>10 A (ampere)</t>
  </si>
  <si>
    <t>10 A (amperi)</t>
  </si>
  <si>
    <t>&amp;w29402</t>
  </si>
  <si>
    <t>40 W (watt)</t>
  </si>
  <si>
    <t>40 W (watti)</t>
  </si>
  <si>
    <t>&amp;w29403</t>
  </si>
  <si>
    <t>1 kW (en kilowatt)</t>
  </si>
  <si>
    <t>1 kW (a kilowatt)</t>
  </si>
  <si>
    <t>1 kW (yksi kilowatti)</t>
  </si>
  <si>
    <t>&amp;w29404</t>
  </si>
  <si>
    <t>1 kW = 1000 watt</t>
  </si>
  <si>
    <t>1 kW = 1 000 watt</t>
  </si>
  <si>
    <t>1 kW = 1,000 watt</t>
  </si>
  <si>
    <t>1 kW = 1 000 wattii/wattia</t>
  </si>
  <si>
    <t>&amp;w29405</t>
  </si>
  <si>
    <t>110 V (volt)</t>
  </si>
  <si>
    <t>110 V (voltti)</t>
  </si>
  <si>
    <t>&amp;w29406</t>
  </si>
  <si>
    <t>8 Ω (ohm)</t>
  </si>
  <si>
    <t>8 Ω (ohmi)</t>
  </si>
  <si>
    <t>&amp;w759</t>
  </si>
  <si>
    <t>en liter</t>
  </si>
  <si>
    <t>liter</t>
  </si>
  <si>
    <t>litre</t>
  </si>
  <si>
    <t>litteri</t>
  </si>
  <si>
    <t>&amp;w909</t>
  </si>
  <si>
    <t>en mängd</t>
  </si>
  <si>
    <t>mengde</t>
  </si>
  <si>
    <t>quantity</t>
  </si>
  <si>
    <t>määrä</t>
  </si>
  <si>
    <t>&amp;c30</t>
  </si>
  <si>
    <t>Väder</t>
  </si>
  <si>
    <t>Vær</t>
  </si>
  <si>
    <t>Weather</t>
  </si>
  <si>
    <t>Sää</t>
  </si>
  <si>
    <t>&amp;s30_1</t>
  </si>
  <si>
    <t>väder 1</t>
  </si>
  <si>
    <t>vær 1</t>
  </si>
  <si>
    <t>weather 1</t>
  </si>
  <si>
    <t>Sää 1</t>
  </si>
  <si>
    <t>&amp;w1066</t>
  </si>
  <si>
    <t>ett regnområde</t>
  </si>
  <si>
    <t>nedbørsområde</t>
  </si>
  <si>
    <t>rain area</t>
  </si>
  <si>
    <t>sađetala, saetala</t>
  </si>
  <si>
    <t>mikä Varengissa? saeala? sajeala? sajetala?</t>
  </si>
  <si>
    <t>&amp;w1372</t>
  </si>
  <si>
    <t>söder</t>
  </si>
  <si>
    <t>sør</t>
  </si>
  <si>
    <t>south</t>
  </si>
  <si>
    <t>etelä</t>
  </si>
  <si>
    <t>&amp;w1405-d</t>
  </si>
  <si>
    <t>&amp;w1594</t>
  </si>
  <si>
    <t>väster</t>
  </si>
  <si>
    <t>west</t>
  </si>
  <si>
    <t>vesta, länsi</t>
  </si>
  <si>
    <t>&amp;w1633</t>
  </si>
  <si>
    <t>öster</t>
  </si>
  <si>
    <t>øst</t>
  </si>
  <si>
    <t>east</t>
  </si>
  <si>
    <t>öystä, itä</t>
  </si>
  <si>
    <t>&amp;w540</t>
  </si>
  <si>
    <t>ett högtryck</t>
  </si>
  <si>
    <t>høytrykk</t>
  </si>
  <si>
    <t>high pressure</t>
  </si>
  <si>
    <t>korkkeepaino, korkeapaino</t>
  </si>
  <si>
    <t>&amp;w653</t>
  </si>
  <si>
    <t>en kompass</t>
  </si>
  <si>
    <t>kompass</t>
  </si>
  <si>
    <t>compass</t>
  </si>
  <si>
    <t>kompassi</t>
  </si>
  <si>
    <t>&amp;w70</t>
  </si>
  <si>
    <t>en barometer</t>
  </si>
  <si>
    <t>barometer</t>
  </si>
  <si>
    <t>baromeetteri</t>
  </si>
  <si>
    <t>&amp;w786</t>
  </si>
  <si>
    <t>ett lågtryck</t>
  </si>
  <si>
    <t>lavtrykk</t>
  </si>
  <si>
    <t>low pressure</t>
  </si>
  <si>
    <t>matalapaino</t>
  </si>
  <si>
    <t>&amp;w929</t>
  </si>
  <si>
    <t>norr</t>
  </si>
  <si>
    <t>nord</t>
  </si>
  <si>
    <t>north</t>
  </si>
  <si>
    <t>pohjainen, pohjanen</t>
  </si>
  <si>
    <t>&amp;s30_2</t>
  </si>
  <si>
    <t>väder 2</t>
  </si>
  <si>
    <t>vær 2</t>
  </si>
  <si>
    <t>weather 2</t>
  </si>
  <si>
    <t>sää 2</t>
  </si>
  <si>
    <t>&amp;w103</t>
  </si>
  <si>
    <t>en blixt</t>
  </si>
  <si>
    <t>lyn</t>
  </si>
  <si>
    <t>lightning</t>
  </si>
  <si>
    <t>valkkeenisku, valkeanisku, valkianisku</t>
  </si>
  <si>
    <t>&amp;w1064</t>
  </si>
  <si>
    <t>ett regn</t>
  </si>
  <si>
    <t>regn</t>
  </si>
  <si>
    <t>rain</t>
  </si>
  <si>
    <t>sađet, saet, sae</t>
  </si>
  <si>
    <t>&amp;w1065</t>
  </si>
  <si>
    <t>en regnbåge</t>
  </si>
  <si>
    <t>regnbue</t>
  </si>
  <si>
    <t>rainbow</t>
  </si>
  <si>
    <t>satheenkaari</t>
  </si>
  <si>
    <t>&amp;w1228</t>
  </si>
  <si>
    <t>snö(n)</t>
  </si>
  <si>
    <t>snø</t>
  </si>
  <si>
    <t>snow</t>
  </si>
  <si>
    <t>lumi</t>
  </si>
  <si>
    <t>&amp;w1233</t>
  </si>
  <si>
    <t>en sol</t>
  </si>
  <si>
    <t>sol</t>
  </si>
  <si>
    <t>sun</t>
  </si>
  <si>
    <t>aurinko</t>
  </si>
  <si>
    <t>&amp;w1235</t>
  </si>
  <si>
    <t>ett solsken</t>
  </si>
  <si>
    <t>solskinn</t>
  </si>
  <si>
    <t>sunshine</t>
  </si>
  <si>
    <t>auringonpaistet, auringonpaiste</t>
  </si>
  <si>
    <t>&amp;w225</t>
  </si>
  <si>
    <t>dimma(n)</t>
  </si>
  <si>
    <t>tåke</t>
  </si>
  <si>
    <t>fog</t>
  </si>
  <si>
    <t xml:space="preserve">skonto, konto, sumu </t>
  </si>
  <si>
    <t>&amp;w452</t>
  </si>
  <si>
    <t>ett hagel</t>
  </si>
  <si>
    <t>hagl</t>
  </si>
  <si>
    <t>hail(stone)</t>
  </si>
  <si>
    <t>rajet, raje</t>
  </si>
  <si>
    <t>&amp;w865</t>
  </si>
  <si>
    <t>ett moln</t>
  </si>
  <si>
    <t>sky</t>
  </si>
  <si>
    <t>cloud</t>
  </si>
  <si>
    <t>pilvi</t>
  </si>
  <si>
    <t>&amp;c31</t>
  </si>
  <si>
    <t>Datorer</t>
  </si>
  <si>
    <t>Datamaskiner</t>
  </si>
  <si>
    <t>Computers</t>
  </si>
  <si>
    <t>Daattamašiini</t>
  </si>
  <si>
    <t>&amp;s31_1</t>
  </si>
  <si>
    <t>begrepp</t>
  </si>
  <si>
    <t>tegn</t>
  </si>
  <si>
    <t>notions</t>
  </si>
  <si>
    <t>merkki</t>
  </si>
  <si>
    <t>&amp;w31101</t>
  </si>
  <si>
    <t>Några tecken</t>
  </si>
  <si>
    <t>Noen tegn</t>
  </si>
  <si>
    <t>Some signs</t>
  </si>
  <si>
    <t>Muutampi merkki</t>
  </si>
  <si>
    <t>&amp;w31102</t>
  </si>
  <si>
    <t>tecken</t>
  </si>
  <si>
    <t>signs</t>
  </si>
  <si>
    <t>&amp;w31103</t>
  </si>
  <si>
    <t>&amp;w31104</t>
  </si>
  <si>
    <t>snedstreck</t>
  </si>
  <si>
    <t>skråstrek</t>
  </si>
  <si>
    <t>slash</t>
  </si>
  <si>
    <t>viintopriimu</t>
  </si>
  <si>
    <t>&amp;w31105</t>
  </si>
  <si>
    <t>dubbla snedstreck</t>
  </si>
  <si>
    <t>dobbeltskråstrek</t>
  </si>
  <si>
    <t>double slash</t>
  </si>
  <si>
    <t>tuplaviintopriimu</t>
  </si>
  <si>
    <t>&amp;w31106</t>
  </si>
  <si>
    <t>hakparentes</t>
  </si>
  <si>
    <t>hakeparentes</t>
  </si>
  <si>
    <t>square bracket</t>
  </si>
  <si>
    <t>hakaparenteesi</t>
  </si>
  <si>
    <t>&amp;w31107</t>
  </si>
  <si>
    <t>klammerparentes</t>
  </si>
  <si>
    <t>klammeparentes</t>
  </si>
  <si>
    <t>curly bracket</t>
  </si>
  <si>
    <t>kaariparenteesi?</t>
  </si>
  <si>
    <t>? sulkuparenteesi?</t>
  </si>
  <si>
    <t>&amp;w31108</t>
  </si>
  <si>
    <t>lodstreck</t>
  </si>
  <si>
    <t>vertikalstrek</t>
  </si>
  <si>
    <t>vertical line</t>
  </si>
  <si>
    <t>pystöpriimu</t>
  </si>
  <si>
    <t>&amp;w31109</t>
  </si>
  <si>
    <t>omvänt snedstreck/backstreck</t>
  </si>
  <si>
    <t>omvendt skråstrek</t>
  </si>
  <si>
    <t>backslash</t>
  </si>
  <si>
    <t>viintopriimu tostepäin</t>
  </si>
  <si>
    <t>&amp;w31110</t>
  </si>
  <si>
    <t>tilde</t>
  </si>
  <si>
    <t>paaropriimu</t>
  </si>
  <si>
    <t>&amp;w31111</t>
  </si>
  <si>
    <t>snabel-a</t>
  </si>
  <si>
    <t>krøllalfa</t>
  </si>
  <si>
    <t>at-sign</t>
  </si>
  <si>
    <t>kihara-a</t>
  </si>
  <si>
    <t>&amp;w31112</t>
  </si>
  <si>
    <t>understreck</t>
  </si>
  <si>
    <t>understrek</t>
  </si>
  <si>
    <t>underline</t>
  </si>
  <si>
    <t>allepriimustus</t>
  </si>
  <si>
    <t>&amp;w31113</t>
  </si>
  <si>
    <t>vinkelparentes</t>
  </si>
  <si>
    <t>angle bracket</t>
  </si>
  <si>
    <t>kulmaparenteesi</t>
  </si>
  <si>
    <t>vinkkeliparenteesi?</t>
  </si>
  <si>
    <t>&amp;w31114</t>
  </si>
  <si>
    <t>Några förkortningar</t>
  </si>
  <si>
    <t>Noen forkortelser</t>
  </si>
  <si>
    <t>Some abbreviations</t>
  </si>
  <si>
    <t>Muutampi lyhenys</t>
  </si>
  <si>
    <t>&amp;w31115</t>
  </si>
  <si>
    <t>unit</t>
  </si>
  <si>
    <t>&amp;w31116</t>
  </si>
  <si>
    <t>&amp;w31117</t>
  </si>
  <si>
    <t>&amp;w31118</t>
  </si>
  <si>
    <t>bit</t>
  </si>
  <si>
    <t>biitti</t>
  </si>
  <si>
    <t>&amp;w31119</t>
  </si>
  <si>
    <t>byte</t>
  </si>
  <si>
    <t>byytti</t>
  </si>
  <si>
    <t>&amp;w31120</t>
  </si>
  <si>
    <t>kilobyte</t>
  </si>
  <si>
    <t>kilobyytti</t>
  </si>
  <si>
    <t>&amp;w31121</t>
  </si>
  <si>
    <t>megabyte</t>
  </si>
  <si>
    <t>megabyytti</t>
  </si>
  <si>
    <t>&amp;w31122</t>
  </si>
  <si>
    <t>gigabyte</t>
  </si>
  <si>
    <t>gigabyytti</t>
  </si>
  <si>
    <t>&amp;w31123</t>
  </si>
  <si>
    <t>b</t>
  </si>
  <si>
    <t>&amp;w31124</t>
  </si>
  <si>
    <t>B</t>
  </si>
  <si>
    <t>&amp;w31125</t>
  </si>
  <si>
    <t>kB</t>
  </si>
  <si>
    <t>&amp;w31126</t>
  </si>
  <si>
    <t>MB</t>
  </si>
  <si>
    <t>&amp;w31127</t>
  </si>
  <si>
    <t>GB</t>
  </si>
  <si>
    <t>&amp;w31128</t>
  </si>
  <si>
    <t>0 eller 1</t>
  </si>
  <si>
    <t>0 or 1</t>
  </si>
  <si>
    <t>0 tahi 1</t>
  </si>
  <si>
    <t>&amp;w31129</t>
  </si>
  <si>
    <t>8 bit</t>
  </si>
  <si>
    <t>8 biittii/biittiä</t>
  </si>
  <si>
    <t>&amp;w31130</t>
  </si>
  <si>
    <t>1024 byte</t>
  </si>
  <si>
    <t>1 024 byte</t>
  </si>
  <si>
    <t>1,024 byte</t>
  </si>
  <si>
    <t>1 024 byyttii, byyttiä</t>
  </si>
  <si>
    <t>&amp;w31131</t>
  </si>
  <si>
    <t>1024 kB</t>
  </si>
  <si>
    <t>1 024 kB</t>
  </si>
  <si>
    <t>1,024 kB</t>
  </si>
  <si>
    <t>&amp;w31132</t>
  </si>
  <si>
    <t>1024 MB</t>
  </si>
  <si>
    <t>1 024 MB</t>
  </si>
  <si>
    <t>1,024 MB</t>
  </si>
  <si>
    <t>&amp;s31_2</t>
  </si>
  <si>
    <t>gränssnitt</t>
  </si>
  <si>
    <t>grensesnitt</t>
  </si>
  <si>
    <t>interface</t>
  </si>
  <si>
    <t>daattaruutu</t>
  </si>
  <si>
    <t>&amp;w1775</t>
  </si>
  <si>
    <t>ett gränssnitt</t>
  </si>
  <si>
    <t>ruutu, daattaruutu</t>
  </si>
  <si>
    <t>?   MK: rajapinta</t>
  </si>
  <si>
    <t>&amp;w1776</t>
  </si>
  <si>
    <t>en meny</t>
  </si>
  <si>
    <t>meny</t>
  </si>
  <si>
    <t>menu</t>
  </si>
  <si>
    <t>&amp;w1777</t>
  </si>
  <si>
    <t>en webbadress</t>
  </si>
  <si>
    <t>nettadresse</t>
  </si>
  <si>
    <t>web address</t>
  </si>
  <si>
    <t>nettiadressi</t>
  </si>
  <si>
    <t>&amp;w1778</t>
  </si>
  <si>
    <t>en rullningslist</t>
  </si>
  <si>
    <t>rullefelt</t>
  </si>
  <si>
    <t>scrollbar</t>
  </si>
  <si>
    <t>rullauskenttä</t>
  </si>
  <si>
    <t>rullaustolppa? MK: plaavauslista</t>
  </si>
  <si>
    <t>&amp;s31_3</t>
  </si>
  <si>
    <t>dator</t>
  </si>
  <si>
    <t>datamaskin</t>
  </si>
  <si>
    <t>computer</t>
  </si>
  <si>
    <t>daattamašiini</t>
  </si>
  <si>
    <t>&amp;w1159</t>
  </si>
  <si>
    <t>en skanner</t>
  </si>
  <si>
    <t>skanner</t>
  </si>
  <si>
    <t>scanner</t>
  </si>
  <si>
    <t>skanneri</t>
  </si>
  <si>
    <t>&amp;w1182</t>
  </si>
  <si>
    <t>en skrivare</t>
  </si>
  <si>
    <t>skriver</t>
  </si>
  <si>
    <t>printer</t>
  </si>
  <si>
    <t>printteri</t>
  </si>
  <si>
    <t>&amp;w1314</t>
  </si>
  <si>
    <t>en styrspak</t>
  </si>
  <si>
    <t>styrespak</t>
  </si>
  <si>
    <t>joystick</t>
  </si>
  <si>
    <t>tyyräystikku</t>
  </si>
  <si>
    <t>pelivipu?</t>
  </si>
  <si>
    <t>&amp;w1770</t>
  </si>
  <si>
    <t>en skärm</t>
  </si>
  <si>
    <t>dataskjerm</t>
  </si>
  <si>
    <t>display</t>
  </si>
  <si>
    <t>daattašärmi</t>
  </si>
  <si>
    <t>&amp;w1771</t>
  </si>
  <si>
    <t>ett tangentbord</t>
  </si>
  <si>
    <t>tastatur</t>
  </si>
  <si>
    <t>keyboard</t>
  </si>
  <si>
    <t>tastatuuri</t>
  </si>
  <si>
    <t>&amp;w1772</t>
  </si>
  <si>
    <t>&amp;w1773</t>
  </si>
  <si>
    <t>en diskett</t>
  </si>
  <si>
    <t>diskett</t>
  </si>
  <si>
    <t>floppy disk, diskette</t>
  </si>
  <si>
    <t>disketti</t>
  </si>
  <si>
    <t>&amp;w1774</t>
  </si>
  <si>
    <t>en ritplatta</t>
  </si>
  <si>
    <t>tegnebrett</t>
  </si>
  <si>
    <t>graphics/drawing tablet</t>
  </si>
  <si>
    <t>tägnäysprättä</t>
  </si>
  <si>
    <t>&amp;w189-b</t>
  </si>
  <si>
    <t>&amp;w214</t>
  </si>
  <si>
    <t>en dator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</si>
</sst>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2">
    <font>
      <sz val="11"/>
      <color rgb="FF000000"/>
      <name val="Calibri"/>
    </font>
    <font>
      <b/>
      <sz val="24"/>
      <name val="Arial"/>
    </font>
    <font>
      <sz val="10"/>
      <name val="Arial"/>
    </font>
    <font>
      <u/>
      <sz val="10"/>
      <name val="Arial"/>
    </font>
    <font>
      <sz val="14"/>
      <name val="Arial"/>
    </font>
    <font>
      <sz val="10"/>
      <color rgb="FF000000"/>
      <name val="Calibri"/>
    </font>
    <font>
      <b/>
      <sz val="20"/>
      <name val="Arial"/>
    </font>
    <font>
      <b/>
      <sz val="12"/>
      <name val="Arial"/>
    </font>
    <font>
      <b/>
      <sz val="20"/>
      <name val="Arimo"/>
    </font>
    <font>
      <b/>
      <sz val="10"/>
      <name val="Arial"/>
    </font>
    <font>
      <sz val="10"/>
      <name val="Arimo"/>
    </font>
    <font>
      <sz val="24"/>
      <name val="Arimo"/>
    </font>
    <font>
      <sz val="24"/>
      <name val="Arial"/>
    </font>
    <font>
      <sz val="20"/>
      <name val="Arimo"/>
    </font>
    <font>
      <u/>
      <sz val="8"/>
      <color rgb="FF0000FF"/>
      <name val="Arial"/>
    </font>
    <font>
      <sz val="20"/>
      <name val="Arial"/>
    </font>
    <font>
      <sz val="9"/>
      <name val="Arimo"/>
    </font>
    <font>
      <sz val="10"/>
      <color rgb="FFFF00FF"/>
      <name val="Calibri"/>
    </font>
    <font>
      <sz val="10"/>
      <name val="Calibri"/>
    </font>
    <font>
      <sz val="10"/>
      <color rgb="FFFF00FF"/>
      <name val="Arial"/>
    </font>
    <font>
      <sz val="14"/>
      <name val="Arimo"/>
    </font>
    <font>
      <sz val="10"/>
      <color rgb="FF000000"/>
      <name val="Arial"/>
    </font>
    <font>
      <sz val="20"/>
      <color rgb="FF000000"/>
      <name val="Arial"/>
    </font>
    <font>
      <sz val="11"/>
      <color rgb="FFFF00FF"/>
      <name val="Calibri"/>
    </font>
    <font>
      <sz val="14"/>
      <color rgb="FF000000"/>
      <name val="Calibri"/>
    </font>
    <font>
      <sz val="10"/>
      <color rgb="FFFF0000"/>
      <name val="Calibri"/>
    </font>
    <font>
      <sz val="11"/>
      <name val="Calibri"/>
    </font>
    <font>
      <sz val="11"/>
      <color rgb="FF000000"/>
      <name val="Calibri"/>
    </font>
    <font>
      <sz val="18"/>
      <color rgb="FF000000"/>
      <name val="Calibri"/>
    </font>
    <font>
      <sz val="20"/>
      <color rgb="FF000000"/>
      <name val="Calibri"/>
    </font>
    <font>
      <sz val="18"/>
      <name val="Arimo"/>
    </font>
    <font>
      <sz val="10"/>
      <color rgb="FF000000"/>
      <name val="Arimo"/>
    </font>
  </fonts>
  <fills count="5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FCE5CD"/>
        <bgColor rgb="FFFCE5CD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1">
    <xf numFmtId="0" fontId="0" fillId="0" borderId="0" xfId="0" applyFont="1" applyAlignment="1"/>
    <xf numFmtId="0" fontId="1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0" fontId="3" fillId="0" borderId="0" xfId="0" applyFont="1" applyAlignment="1">
      <alignment vertical="top" wrapText="1"/>
    </xf>
    <xf numFmtId="0" fontId="4" fillId="0" borderId="0" xfId="0" applyFont="1" applyAlignment="1">
      <alignment vertical="top"/>
    </xf>
    <xf numFmtId="0" fontId="0" fillId="0" borderId="0" xfId="0" applyFont="1" applyAlignment="1">
      <alignment wrapText="1"/>
    </xf>
    <xf numFmtId="49" fontId="0" fillId="0" borderId="0" xfId="0" applyNumberFormat="1" applyFont="1" applyAlignment="1">
      <alignment wrapText="1"/>
    </xf>
    <xf numFmtId="0" fontId="0" fillId="0" borderId="0" xfId="0" applyFont="1"/>
    <xf numFmtId="0" fontId="7" fillId="0" borderId="0" xfId="0" applyFont="1" applyAlignment="1">
      <alignment wrapText="1"/>
    </xf>
    <xf numFmtId="0" fontId="8" fillId="0" borderId="0" xfId="0" applyFont="1" applyAlignment="1">
      <alignment wrapText="1"/>
    </xf>
    <xf numFmtId="49" fontId="8" fillId="0" borderId="0" xfId="0" applyNumberFormat="1" applyFont="1" applyAlignment="1">
      <alignment wrapText="1"/>
    </xf>
    <xf numFmtId="0" fontId="6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11" fillId="2" borderId="0" xfId="0" applyFont="1" applyFill="1" applyBorder="1" applyAlignment="1">
      <alignment vertical="top" wrapText="1"/>
    </xf>
    <xf numFmtId="49" fontId="12" fillId="2" borderId="0" xfId="0" applyNumberFormat="1" applyFont="1" applyFill="1" applyBorder="1" applyAlignment="1">
      <alignment vertical="top"/>
    </xf>
    <xf numFmtId="49" fontId="10" fillId="2" borderId="0" xfId="0" applyNumberFormat="1" applyFont="1" applyFill="1" applyBorder="1" applyAlignment="1">
      <alignment vertical="top" wrapText="1"/>
    </xf>
    <xf numFmtId="0" fontId="12" fillId="0" borderId="0" xfId="0" applyFont="1"/>
    <xf numFmtId="49" fontId="11" fillId="2" borderId="0" xfId="0" applyNumberFormat="1" applyFont="1" applyFill="1" applyBorder="1" applyAlignment="1">
      <alignment vertical="top" wrapText="1"/>
    </xf>
    <xf numFmtId="49" fontId="10" fillId="0" borderId="0" xfId="0" applyNumberFormat="1" applyFont="1" applyAlignment="1">
      <alignment vertical="top" wrapText="1"/>
    </xf>
    <xf numFmtId="0" fontId="0" fillId="0" borderId="0" xfId="0" applyFont="1" applyAlignment="1"/>
    <xf numFmtId="0" fontId="2" fillId="0" borderId="0" xfId="0" applyFont="1"/>
    <xf numFmtId="0" fontId="10" fillId="0" borderId="0" xfId="0" applyFont="1" applyAlignment="1">
      <alignment vertical="top" wrapText="1"/>
    </xf>
    <xf numFmtId="0" fontId="5" fillId="3" borderId="0" xfId="0" applyFont="1" applyFill="1" applyAlignment="1"/>
    <xf numFmtId="0" fontId="2" fillId="0" borderId="0" xfId="0" applyFont="1" applyAlignment="1">
      <alignment wrapText="1"/>
    </xf>
    <xf numFmtId="49" fontId="2" fillId="0" borderId="0" xfId="0" applyNumberFormat="1" applyFont="1" applyAlignment="1">
      <alignment wrapText="1"/>
    </xf>
    <xf numFmtId="0" fontId="14" fillId="0" borderId="0" xfId="0" applyFont="1" applyAlignment="1">
      <alignment vertical="top" wrapText="1"/>
    </xf>
    <xf numFmtId="0" fontId="15" fillId="0" borderId="0" xfId="0" applyFont="1"/>
    <xf numFmtId="0" fontId="5" fillId="0" borderId="0" xfId="0" applyFont="1" applyAlignment="1"/>
    <xf numFmtId="0" fontId="5" fillId="0" borderId="0" xfId="0" applyFont="1"/>
    <xf numFmtId="0" fontId="17" fillId="0" borderId="0" xfId="0" applyFont="1" applyAlignment="1"/>
    <xf numFmtId="0" fontId="18" fillId="0" borderId="0" xfId="0" applyFont="1"/>
    <xf numFmtId="0" fontId="4" fillId="0" borderId="0" xfId="0" applyFont="1"/>
    <xf numFmtId="0" fontId="2" fillId="0" borderId="0" xfId="0" applyFont="1" applyAlignment="1"/>
    <xf numFmtId="0" fontId="19" fillId="0" borderId="0" xfId="0" applyFont="1" applyAlignment="1"/>
    <xf numFmtId="0" fontId="4" fillId="0" borderId="0" xfId="0" applyFont="1" applyAlignment="1"/>
    <xf numFmtId="0" fontId="21" fillId="0" borderId="0" xfId="0" applyFont="1" applyAlignment="1"/>
    <xf numFmtId="0" fontId="13" fillId="0" borderId="0" xfId="0" applyFont="1" applyAlignment="1">
      <alignment vertical="top" wrapText="1"/>
    </xf>
    <xf numFmtId="0" fontId="22" fillId="0" borderId="0" xfId="0" applyFont="1" applyAlignment="1"/>
    <xf numFmtId="49" fontId="20" fillId="0" borderId="0" xfId="0" applyNumberFormat="1" applyFont="1" applyAlignment="1">
      <alignment vertical="top" wrapText="1"/>
    </xf>
    <xf numFmtId="0" fontId="23" fillId="0" borderId="0" xfId="0" applyFont="1" applyAlignment="1"/>
    <xf numFmtId="0" fontId="24" fillId="0" borderId="0" xfId="0" applyFont="1" applyAlignment="1"/>
    <xf numFmtId="49" fontId="13" fillId="0" borderId="0" xfId="0" applyNumberFormat="1" applyFont="1" applyAlignment="1">
      <alignment vertical="top" wrapText="1"/>
    </xf>
    <xf numFmtId="0" fontId="25" fillId="0" borderId="0" xfId="0" applyFont="1" applyAlignment="1"/>
    <xf numFmtId="49" fontId="16" fillId="0" borderId="0" xfId="0" applyNumberFormat="1" applyFont="1" applyAlignment="1">
      <alignment wrapText="1"/>
    </xf>
    <xf numFmtId="0" fontId="26" fillId="0" borderId="0" xfId="0" applyFont="1" applyAlignment="1"/>
    <xf numFmtId="49" fontId="16" fillId="0" borderId="0" xfId="0" applyNumberFormat="1" applyFont="1" applyAlignment="1">
      <alignment vertical="top" wrapText="1"/>
    </xf>
    <xf numFmtId="0" fontId="17" fillId="0" borderId="0" xfId="0" applyFont="1"/>
    <xf numFmtId="0" fontId="23" fillId="0" borderId="0" xfId="0" applyFont="1"/>
    <xf numFmtId="0" fontId="27" fillId="4" borderId="0" xfId="0" applyFont="1" applyFill="1" applyAlignment="1">
      <alignment horizontal="left"/>
    </xf>
    <xf numFmtId="0" fontId="28" fillId="0" borderId="0" xfId="0" applyFont="1" applyAlignment="1"/>
    <xf numFmtId="0" fontId="29" fillId="0" borderId="0" xfId="0" applyFont="1" applyAlignment="1"/>
    <xf numFmtId="0" fontId="0" fillId="0" borderId="0" xfId="0" applyFont="1" applyAlignment="1">
      <alignment horizontal="left"/>
    </xf>
    <xf numFmtId="49" fontId="26" fillId="0" borderId="0" xfId="0" applyNumberFormat="1" applyFont="1" applyAlignment="1">
      <alignment vertical="top" wrapText="1"/>
    </xf>
    <xf numFmtId="0" fontId="28" fillId="0" borderId="0" xfId="0" applyFont="1" applyAlignment="1">
      <alignment horizontal="left" vertical="top" wrapText="1"/>
    </xf>
    <xf numFmtId="0" fontId="2" fillId="0" borderId="0" xfId="0" applyFont="1" applyAlignment="1">
      <alignment vertical="top"/>
    </xf>
    <xf numFmtId="0" fontId="29" fillId="0" borderId="0" xfId="0" applyFont="1" applyAlignment="1">
      <alignment horizontal="left" vertical="top" wrapText="1"/>
    </xf>
    <xf numFmtId="49" fontId="30" fillId="0" borderId="0" xfId="0" applyNumberFormat="1" applyFont="1" applyAlignment="1">
      <alignment vertical="top" wrapText="1"/>
    </xf>
    <xf numFmtId="49" fontId="10" fillId="0" borderId="0" xfId="0" applyNumberFormat="1" applyFont="1" applyAlignment="1">
      <alignment horizontal="left" vertical="top" wrapText="1"/>
    </xf>
    <xf numFmtId="0" fontId="29" fillId="0" borderId="0" xfId="0" applyFont="1"/>
    <xf numFmtId="0" fontId="24" fillId="0" borderId="0" xfId="0" applyFont="1"/>
    <xf numFmtId="0" fontId="31" fillId="0" borderId="0" xfId="0" applyFont="1" applyAlignme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317500</xdr:colOff>
      <xdr:row>55</xdr:row>
      <xdr:rowOff>279400</xdr:rowOff>
    </xdr:to>
    <xdr:sp macro="" textlink="">
      <xdr:nvSpPr>
        <xdr:cNvPr id="1026" name="Rectangle 2" hidden="1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nb-NO"/>
        </a:p>
      </xdr:txBody>
    </xdr:sp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X2191"/>
  <sheetViews>
    <sheetView tabSelected="1" workbookViewId="0" xr3:uid="{AEA406A1-0E4B-5B11-9CD5-51D6E497D94C}"/>
  </sheetViews>
  <sheetFormatPr defaultColWidth="12.7109375" defaultRowHeight="15" customHeight="1"/>
  <cols>
    <col min="1" max="1" width="15" customWidth="1"/>
    <col min="2" max="2" width="12.140625" customWidth="1"/>
    <col min="3" max="3" width="8.140625" customWidth="1"/>
    <col min="4" max="4" width="24" customWidth="1"/>
    <col min="5" max="5" width="27.28515625" customWidth="1"/>
    <col min="6" max="6" width="24.7109375" customWidth="1"/>
    <col min="7" max="7" width="26" customWidth="1"/>
    <col min="8" max="8" width="25.140625" customWidth="1"/>
    <col min="9" max="24" width="8" customWidth="1"/>
  </cols>
  <sheetData>
    <row r="1" spans="1:24" ht="30" customHeight="1">
      <c r="A1" s="1" t="s">
        <v>0</v>
      </c>
      <c r="B1" s="1"/>
      <c r="C1" s="1"/>
      <c r="D1" s="2"/>
      <c r="E1" s="3"/>
      <c r="F1" s="2"/>
      <c r="G1" s="2"/>
      <c r="H1" s="3"/>
      <c r="I1" s="3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 ht="18" customHeight="1">
      <c r="A2" s="4" t="s">
        <v>1</v>
      </c>
      <c r="B2" s="4"/>
      <c r="C2" s="4"/>
      <c r="D2" s="2"/>
      <c r="E2" s="3"/>
      <c r="F2" s="2"/>
      <c r="G2" s="2"/>
      <c r="H2" s="3"/>
      <c r="I2" s="3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1:24">
      <c r="A3" s="5"/>
      <c r="B3" s="5"/>
      <c r="C3" s="5"/>
      <c r="D3" s="5"/>
      <c r="E3" s="5"/>
      <c r="F3" s="6"/>
      <c r="G3" s="7"/>
      <c r="H3" s="28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</row>
    <row r="4" spans="1:24" ht="76.5" customHeight="1">
      <c r="A4" s="11" t="s">
        <v>2</v>
      </c>
      <c r="B4" s="8" t="s">
        <v>3</v>
      </c>
      <c r="C4" s="8" t="s">
        <v>4</v>
      </c>
      <c r="D4" s="9" t="s">
        <v>5</v>
      </c>
      <c r="E4" s="10" t="s">
        <v>6</v>
      </c>
      <c r="F4" s="10" t="s">
        <v>7</v>
      </c>
      <c r="G4" s="11" t="s">
        <v>8</v>
      </c>
      <c r="H4" s="12" t="s">
        <v>9</v>
      </c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</row>
    <row r="5" spans="1:24" ht="15.75" customHeight="1">
      <c r="A5" s="18"/>
      <c r="B5" s="21"/>
      <c r="C5" s="21"/>
      <c r="D5" s="18"/>
      <c r="E5" s="18"/>
      <c r="F5" s="18"/>
      <c r="G5" s="7"/>
      <c r="H5" s="28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</row>
    <row r="6" spans="1:24" ht="36" customHeight="1">
      <c r="A6" s="17"/>
      <c r="B6" s="13"/>
      <c r="C6" s="13"/>
      <c r="D6" s="14" t="s">
        <v>10</v>
      </c>
      <c r="E6" s="17"/>
      <c r="F6" s="17"/>
      <c r="G6" s="17"/>
      <c r="H6" s="15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</row>
    <row r="7" spans="1:24" ht="15.75" customHeight="1">
      <c r="A7" s="18"/>
      <c r="B7" s="21"/>
      <c r="C7" s="21"/>
      <c r="D7" s="18"/>
      <c r="E7" s="18"/>
      <c r="F7" s="18"/>
      <c r="G7" s="7"/>
      <c r="H7" s="28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</row>
    <row r="8" spans="1:24" ht="15.75" customHeight="1">
      <c r="A8" s="18" t="s">
        <v>11</v>
      </c>
      <c r="B8" s="21"/>
      <c r="C8" s="21"/>
      <c r="D8" s="18" t="s">
        <v>12</v>
      </c>
      <c r="E8" s="18" t="s">
        <v>13</v>
      </c>
      <c r="F8" s="18" t="s">
        <v>14</v>
      </c>
      <c r="G8" s="18" t="s">
        <v>15</v>
      </c>
      <c r="H8" s="28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</row>
    <row r="9" spans="1:24" ht="15.75" customHeight="1">
      <c r="A9" s="18" t="s">
        <v>16</v>
      </c>
      <c r="B9" s="21"/>
      <c r="C9" s="21"/>
      <c r="D9" s="18" t="s">
        <v>17</v>
      </c>
      <c r="E9" s="18" t="s">
        <v>18</v>
      </c>
      <c r="F9" s="18" t="s">
        <v>19</v>
      </c>
      <c r="G9" s="18" t="s">
        <v>20</v>
      </c>
      <c r="H9" s="28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</row>
    <row r="10" spans="1:24" ht="15.75" customHeight="1">
      <c r="A10" s="18"/>
      <c r="B10" s="21"/>
      <c r="C10" s="21"/>
      <c r="D10" s="18"/>
      <c r="E10" s="18"/>
      <c r="F10" s="18"/>
      <c r="G10" s="7"/>
      <c r="H10" s="28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</row>
    <row r="11" spans="1:24" ht="36" customHeight="1">
      <c r="A11" s="17"/>
      <c r="B11" s="13"/>
      <c r="C11" s="13"/>
      <c r="D11" s="14" t="s">
        <v>21</v>
      </c>
      <c r="E11" s="17"/>
      <c r="F11" s="17"/>
      <c r="G11" s="17"/>
      <c r="H11" s="15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</row>
    <row r="12" spans="1:24" ht="15.75" customHeight="1">
      <c r="A12" s="18"/>
      <c r="B12" s="21"/>
      <c r="C12" s="21"/>
      <c r="D12" s="18"/>
      <c r="E12" s="18"/>
      <c r="F12" s="18"/>
      <c r="G12" s="7"/>
      <c r="H12" s="28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</row>
    <row r="13" spans="1:24" ht="31.5" customHeight="1">
      <c r="A13" s="18" t="s">
        <v>22</v>
      </c>
      <c r="B13" s="21"/>
      <c r="C13" s="21"/>
      <c r="D13" s="18" t="s">
        <v>23</v>
      </c>
      <c r="E13" s="18" t="s">
        <v>24</v>
      </c>
      <c r="F13" s="18" t="s">
        <v>25</v>
      </c>
      <c r="G13" s="18"/>
      <c r="H13" s="27" t="s">
        <v>26</v>
      </c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</row>
    <row r="14" spans="1:24" ht="15.75" customHeight="1">
      <c r="A14" s="18" t="s">
        <v>27</v>
      </c>
      <c r="B14" s="21"/>
      <c r="C14" s="21"/>
      <c r="D14" s="18" t="s">
        <v>28</v>
      </c>
      <c r="E14" s="18" t="s">
        <v>29</v>
      </c>
      <c r="F14" s="18" t="s">
        <v>30</v>
      </c>
      <c r="G14" s="19" t="s">
        <v>31</v>
      </c>
      <c r="H14" s="27" t="s">
        <v>26</v>
      </c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</row>
    <row r="15" spans="1:24" ht="15.75" customHeight="1">
      <c r="A15" s="18" t="s">
        <v>32</v>
      </c>
      <c r="B15" s="21"/>
      <c r="C15" s="21"/>
      <c r="D15" s="18" t="s">
        <v>33</v>
      </c>
      <c r="E15" s="18" t="s">
        <v>34</v>
      </c>
      <c r="F15" s="18" t="s">
        <v>35</v>
      </c>
      <c r="G15" s="19" t="s">
        <v>36</v>
      </c>
      <c r="H15" s="27" t="s">
        <v>26</v>
      </c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</row>
    <row r="16" spans="1:24" ht="15.75" customHeight="1">
      <c r="A16" s="18" t="s">
        <v>37</v>
      </c>
      <c r="B16" s="21"/>
      <c r="C16" s="21"/>
      <c r="D16" s="18" t="s">
        <v>38</v>
      </c>
      <c r="E16" s="18" t="s">
        <v>39</v>
      </c>
      <c r="F16" s="18" t="s">
        <v>40</v>
      </c>
      <c r="G16" s="19" t="s">
        <v>41</v>
      </c>
      <c r="H16" s="27" t="s">
        <v>26</v>
      </c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</row>
    <row r="17" spans="1:8" ht="15.75" customHeight="1">
      <c r="A17" s="18" t="s">
        <v>42</v>
      </c>
      <c r="B17" s="21"/>
      <c r="C17" s="21"/>
      <c r="D17" s="18" t="s">
        <v>43</v>
      </c>
      <c r="E17" s="18" t="s">
        <v>44</v>
      </c>
      <c r="F17" s="18" t="s">
        <v>45</v>
      </c>
      <c r="G17" s="19" t="s">
        <v>46</v>
      </c>
      <c r="H17" s="27" t="s">
        <v>26</v>
      </c>
    </row>
    <row r="18" spans="1:8" ht="15.75" customHeight="1">
      <c r="A18" s="18" t="s">
        <v>47</v>
      </c>
      <c r="B18" s="21"/>
      <c r="C18" s="21"/>
      <c r="D18" s="18" t="s">
        <v>48</v>
      </c>
      <c r="E18" s="18" t="s">
        <v>49</v>
      </c>
      <c r="F18" s="18" t="s">
        <v>50</v>
      </c>
      <c r="G18" s="19" t="s">
        <v>51</v>
      </c>
      <c r="H18" s="27" t="s">
        <v>26</v>
      </c>
    </row>
    <row r="19" spans="1:8" ht="15.75" customHeight="1">
      <c r="A19" s="18" t="s">
        <v>52</v>
      </c>
      <c r="B19" s="21"/>
      <c r="C19" s="21"/>
      <c r="D19" s="18" t="s">
        <v>53</v>
      </c>
      <c r="E19" s="18" t="s">
        <v>54</v>
      </c>
      <c r="F19" s="18" t="s">
        <v>55</v>
      </c>
      <c r="G19" s="19" t="s">
        <v>56</v>
      </c>
      <c r="H19" s="28"/>
    </row>
    <row r="20" spans="1:8" ht="15.75" customHeight="1">
      <c r="A20" s="18" t="s">
        <v>57</v>
      </c>
      <c r="B20" s="21"/>
      <c r="C20" s="21"/>
      <c r="D20" s="18" t="s">
        <v>58</v>
      </c>
      <c r="E20" s="21" t="s">
        <v>59</v>
      </c>
      <c r="F20" s="21" t="s">
        <v>60</v>
      </c>
      <c r="G20" s="19" t="s">
        <v>58</v>
      </c>
      <c r="H20" s="28"/>
    </row>
    <row r="21" spans="1:8" ht="15.75" customHeight="1">
      <c r="A21" s="18" t="s">
        <v>61</v>
      </c>
      <c r="B21" s="21"/>
      <c r="C21" s="21"/>
      <c r="D21" s="18" t="s">
        <v>62</v>
      </c>
      <c r="E21" s="18" t="s">
        <v>63</v>
      </c>
      <c r="F21" s="18" t="s">
        <v>64</v>
      </c>
      <c r="G21" s="19" t="s">
        <v>65</v>
      </c>
      <c r="H21" s="28"/>
    </row>
    <row r="22" spans="1:8" ht="15.75" customHeight="1">
      <c r="A22" s="18" t="s">
        <v>66</v>
      </c>
      <c r="B22" s="21"/>
      <c r="C22" s="21"/>
      <c r="D22" s="18" t="s">
        <v>67</v>
      </c>
      <c r="E22" s="18" t="s">
        <v>68</v>
      </c>
      <c r="F22" s="18" t="s">
        <v>69</v>
      </c>
      <c r="G22" s="7"/>
      <c r="H22" s="27" t="s">
        <v>70</v>
      </c>
    </row>
    <row r="23" spans="1:8" ht="15.75" customHeight="1">
      <c r="A23" s="18" t="s">
        <v>71</v>
      </c>
      <c r="B23" s="21"/>
      <c r="C23" s="21"/>
      <c r="D23" s="18" t="s">
        <v>72</v>
      </c>
      <c r="E23" s="18" t="s">
        <v>73</v>
      </c>
      <c r="F23" s="18" t="s">
        <v>74</v>
      </c>
      <c r="G23" s="19"/>
      <c r="H23" s="27" t="s">
        <v>26</v>
      </c>
    </row>
    <row r="24" spans="1:8" ht="15.75" customHeight="1">
      <c r="A24" s="18" t="s">
        <v>75</v>
      </c>
      <c r="B24" s="21"/>
      <c r="C24" s="21"/>
      <c r="D24" s="18" t="s">
        <v>76</v>
      </c>
      <c r="E24" s="18" t="s">
        <v>77</v>
      </c>
      <c r="F24" s="18" t="s">
        <v>78</v>
      </c>
      <c r="G24" s="19" t="s">
        <v>79</v>
      </c>
      <c r="H24" s="28"/>
    </row>
    <row r="25" spans="1:8" ht="15.75" customHeight="1">
      <c r="A25" s="18" t="s">
        <v>80</v>
      </c>
      <c r="B25" s="21"/>
      <c r="C25" s="21"/>
      <c r="D25" s="18" t="s">
        <v>81</v>
      </c>
      <c r="E25" s="20" t="s">
        <v>81</v>
      </c>
      <c r="F25" s="18" t="s">
        <v>82</v>
      </c>
      <c r="G25" s="19" t="s">
        <v>81</v>
      </c>
      <c r="H25" s="28"/>
    </row>
    <row r="26" spans="1:8" ht="15.75" customHeight="1">
      <c r="A26" s="18" t="s">
        <v>83</v>
      </c>
      <c r="B26" s="21"/>
      <c r="C26" s="21"/>
      <c r="D26" s="18" t="s">
        <v>84</v>
      </c>
      <c r="E26" s="18" t="s">
        <v>85</v>
      </c>
      <c r="F26" s="18" t="s">
        <v>86</v>
      </c>
      <c r="G26" s="19"/>
      <c r="H26" s="27" t="s">
        <v>26</v>
      </c>
    </row>
    <row r="27" spans="1:8" ht="15.75" customHeight="1">
      <c r="A27" s="18" t="s">
        <v>87</v>
      </c>
      <c r="B27" s="21"/>
      <c r="C27" s="21"/>
      <c r="D27" s="18" t="s">
        <v>88</v>
      </c>
      <c r="E27" s="18" t="s">
        <v>88</v>
      </c>
      <c r="F27" s="18" t="s">
        <v>88</v>
      </c>
      <c r="G27" s="18" t="s">
        <v>88</v>
      </c>
      <c r="H27" s="27" t="s">
        <v>26</v>
      </c>
    </row>
    <row r="28" spans="1:8" ht="15.75" customHeight="1">
      <c r="A28" s="18" t="s">
        <v>89</v>
      </c>
      <c r="B28" s="21"/>
      <c r="C28" s="21"/>
      <c r="D28" s="18" t="s">
        <v>90</v>
      </c>
      <c r="E28" s="18" t="s">
        <v>90</v>
      </c>
      <c r="F28" s="18" t="s">
        <v>90</v>
      </c>
      <c r="G28" s="19" t="s">
        <v>91</v>
      </c>
      <c r="H28" s="28"/>
    </row>
    <row r="29" spans="1:8" ht="15.75" customHeight="1">
      <c r="A29" s="18" t="s">
        <v>92</v>
      </c>
      <c r="B29" s="21"/>
      <c r="C29" s="21"/>
      <c r="D29" s="18" t="s">
        <v>93</v>
      </c>
      <c r="E29" s="18" t="s">
        <v>93</v>
      </c>
      <c r="F29" s="18" t="s">
        <v>93</v>
      </c>
      <c r="G29" s="19" t="s">
        <v>94</v>
      </c>
      <c r="H29" s="28"/>
    </row>
    <row r="30" spans="1:8" ht="15.75" customHeight="1">
      <c r="A30" s="18" t="s">
        <v>95</v>
      </c>
      <c r="B30" s="21"/>
      <c r="C30" s="21"/>
      <c r="D30" s="18" t="s">
        <v>96</v>
      </c>
      <c r="E30" s="18" t="s">
        <v>97</v>
      </c>
      <c r="F30" s="18" t="s">
        <v>98</v>
      </c>
      <c r="G30" s="19"/>
      <c r="H30" s="27" t="s">
        <v>26</v>
      </c>
    </row>
    <row r="31" spans="1:8" ht="15.75" customHeight="1">
      <c r="A31" s="18" t="s">
        <v>99</v>
      </c>
      <c r="B31" s="21"/>
      <c r="C31" s="21"/>
      <c r="D31" s="18" t="s">
        <v>100</v>
      </c>
      <c r="E31" s="18" t="s">
        <v>100</v>
      </c>
      <c r="F31" s="18" t="s">
        <v>100</v>
      </c>
      <c r="G31" s="19" t="s">
        <v>100</v>
      </c>
      <c r="H31" s="27" t="s">
        <v>26</v>
      </c>
    </row>
    <row r="32" spans="1:8" ht="15.75" customHeight="1">
      <c r="A32" s="18" t="s">
        <v>101</v>
      </c>
      <c r="B32" s="21"/>
      <c r="C32" s="21"/>
      <c r="D32" s="18" t="s">
        <v>102</v>
      </c>
      <c r="E32" s="21" t="s">
        <v>102</v>
      </c>
      <c r="F32" s="21" t="s">
        <v>102</v>
      </c>
      <c r="G32" s="21" t="s">
        <v>102</v>
      </c>
      <c r="H32" s="21" t="s">
        <v>26</v>
      </c>
    </row>
    <row r="33" spans="1:8" ht="15.75" customHeight="1">
      <c r="A33" s="18" t="s">
        <v>103</v>
      </c>
      <c r="B33" s="21"/>
      <c r="C33" s="21"/>
      <c r="D33" s="18" t="s">
        <v>104</v>
      </c>
      <c r="E33" s="21" t="s">
        <v>104</v>
      </c>
      <c r="F33" s="18" t="s">
        <v>104</v>
      </c>
      <c r="G33" s="21" t="s">
        <v>104</v>
      </c>
      <c r="H33" s="18" t="s">
        <v>26</v>
      </c>
    </row>
    <row r="34" spans="1:8" ht="31.5" customHeight="1">
      <c r="A34" s="18" t="s">
        <v>105</v>
      </c>
      <c r="B34" s="21"/>
      <c r="C34" s="21"/>
      <c r="D34" s="18" t="s">
        <v>106</v>
      </c>
      <c r="E34" s="21" t="s">
        <v>106</v>
      </c>
      <c r="F34" s="18" t="s">
        <v>107</v>
      </c>
      <c r="G34" s="21" t="s">
        <v>106</v>
      </c>
      <c r="H34" s="27" t="s">
        <v>26</v>
      </c>
    </row>
    <row r="35" spans="1:8" ht="15.75" customHeight="1">
      <c r="A35" s="18" t="s">
        <v>108</v>
      </c>
      <c r="B35" s="21"/>
      <c r="C35" s="21"/>
      <c r="D35" s="18" t="s">
        <v>109</v>
      </c>
      <c r="E35" s="18" t="s">
        <v>110</v>
      </c>
      <c r="F35" s="18" t="s">
        <v>109</v>
      </c>
      <c r="G35" s="19" t="s">
        <v>110</v>
      </c>
      <c r="H35" s="28"/>
    </row>
    <row r="36" spans="1:8" ht="15.75" customHeight="1">
      <c r="A36" s="18" t="s">
        <v>111</v>
      </c>
      <c r="B36" s="21"/>
      <c r="C36" s="21"/>
      <c r="D36" s="18" t="s">
        <v>112</v>
      </c>
      <c r="E36" s="18" t="s">
        <v>113</v>
      </c>
      <c r="F36" s="18" t="s">
        <v>114</v>
      </c>
      <c r="G36" s="19" t="s">
        <v>115</v>
      </c>
      <c r="H36" s="28"/>
    </row>
    <row r="37" spans="1:8" ht="15.75" customHeight="1">
      <c r="A37" s="18" t="s">
        <v>116</v>
      </c>
      <c r="B37" s="21"/>
      <c r="C37" s="21"/>
      <c r="D37" s="18" t="s">
        <v>117</v>
      </c>
      <c r="E37" s="18" t="s">
        <v>117</v>
      </c>
      <c r="F37" s="18" t="s">
        <v>117</v>
      </c>
      <c r="G37" s="19" t="s">
        <v>118</v>
      </c>
      <c r="H37" s="28"/>
    </row>
    <row r="38" spans="1:8" ht="15.75" customHeight="1">
      <c r="A38" s="18" t="s">
        <v>119</v>
      </c>
      <c r="B38" s="21"/>
      <c r="C38" s="21"/>
      <c r="D38" s="18" t="s">
        <v>120</v>
      </c>
      <c r="E38" s="18" t="s">
        <v>121</v>
      </c>
      <c r="F38" s="18" t="s">
        <v>122</v>
      </c>
      <c r="G38" s="19" t="s">
        <v>123</v>
      </c>
      <c r="H38" s="28"/>
    </row>
    <row r="39" spans="1:8" ht="15.75" customHeight="1">
      <c r="A39" s="18" t="s">
        <v>124</v>
      </c>
      <c r="B39" s="21"/>
      <c r="C39" s="21"/>
      <c r="D39" s="18" t="s">
        <v>125</v>
      </c>
      <c r="E39" s="18" t="s">
        <v>126</v>
      </c>
      <c r="F39" s="18" t="s">
        <v>127</v>
      </c>
      <c r="G39" s="19" t="s">
        <v>128</v>
      </c>
      <c r="H39" s="28"/>
    </row>
    <row r="40" spans="1:8" ht="15.75" customHeight="1">
      <c r="A40" s="18" t="s">
        <v>129</v>
      </c>
      <c r="B40" s="21"/>
      <c r="C40" s="21"/>
      <c r="D40" s="18" t="s">
        <v>130</v>
      </c>
      <c r="E40" s="18" t="s">
        <v>131</v>
      </c>
      <c r="F40" s="18" t="s">
        <v>132</v>
      </c>
      <c r="G40" s="19" t="s">
        <v>133</v>
      </c>
      <c r="H40" s="28"/>
    </row>
    <row r="41" spans="1:8" ht="15.75" customHeight="1">
      <c r="A41" s="18" t="s">
        <v>134</v>
      </c>
      <c r="B41" s="21"/>
      <c r="C41" s="21"/>
      <c r="D41" s="18" t="s">
        <v>135</v>
      </c>
      <c r="E41" s="18" t="s">
        <v>135</v>
      </c>
      <c r="F41" s="18" t="s">
        <v>135</v>
      </c>
      <c r="G41" s="19" t="s">
        <v>135</v>
      </c>
      <c r="H41" s="28"/>
    </row>
    <row r="42" spans="1:8" ht="15.75" customHeight="1">
      <c r="A42" s="18" t="s">
        <v>136</v>
      </c>
      <c r="B42" s="21"/>
      <c r="C42" s="21"/>
      <c r="D42" s="18" t="s">
        <v>137</v>
      </c>
      <c r="E42" s="18" t="s">
        <v>138</v>
      </c>
      <c r="F42" s="18" t="s">
        <v>139</v>
      </c>
      <c r="G42" s="19"/>
      <c r="H42" s="22" t="s">
        <v>140</v>
      </c>
    </row>
    <row r="43" spans="1:8" ht="15.75" customHeight="1">
      <c r="A43" s="18" t="s">
        <v>141</v>
      </c>
      <c r="B43" s="21"/>
      <c r="C43" s="21"/>
      <c r="D43" s="18" t="s">
        <v>142</v>
      </c>
      <c r="E43" s="18" t="s">
        <v>143</v>
      </c>
      <c r="F43" s="18" t="s">
        <v>144</v>
      </c>
      <c r="G43" s="19"/>
      <c r="H43" s="22" t="s">
        <v>145</v>
      </c>
    </row>
    <row r="44" spans="1:8" ht="15.75" customHeight="1">
      <c r="A44" s="18" t="s">
        <v>146</v>
      </c>
      <c r="B44" s="21"/>
      <c r="C44" s="21"/>
      <c r="D44" s="18" t="s">
        <v>147</v>
      </c>
      <c r="E44" s="18" t="s">
        <v>148</v>
      </c>
      <c r="F44" s="18" t="s">
        <v>149</v>
      </c>
      <c r="G44" s="19" t="s">
        <v>150</v>
      </c>
      <c r="H44" s="28"/>
    </row>
    <row r="45" spans="1:8" ht="15.75" customHeight="1">
      <c r="A45" s="18" t="s">
        <v>151</v>
      </c>
      <c r="B45" s="21"/>
      <c r="C45" s="21"/>
      <c r="D45" s="18" t="s">
        <v>152</v>
      </c>
      <c r="E45" s="18" t="s">
        <v>152</v>
      </c>
      <c r="F45" s="18" t="s">
        <v>152</v>
      </c>
      <c r="G45" s="19" t="s">
        <v>152</v>
      </c>
      <c r="H45" s="22" t="s">
        <v>153</v>
      </c>
    </row>
    <row r="46" spans="1:8" ht="15.75" customHeight="1">
      <c r="A46" s="18" t="s">
        <v>154</v>
      </c>
      <c r="B46" s="21"/>
      <c r="C46" s="21"/>
      <c r="D46" s="18" t="s">
        <v>155</v>
      </c>
      <c r="E46" s="21" t="s">
        <v>155</v>
      </c>
      <c r="F46" s="18" t="s">
        <v>155</v>
      </c>
      <c r="G46" s="18" t="s">
        <v>155</v>
      </c>
      <c r="H46" s="22" t="s">
        <v>156</v>
      </c>
    </row>
    <row r="47" spans="1:8" ht="15.75" customHeight="1">
      <c r="A47" s="18" t="s">
        <v>157</v>
      </c>
      <c r="B47" s="21"/>
      <c r="C47" s="21"/>
      <c r="D47" s="18" t="s">
        <v>158</v>
      </c>
      <c r="E47" s="18" t="s">
        <v>158</v>
      </c>
      <c r="F47" s="18" t="s">
        <v>158</v>
      </c>
      <c r="G47" s="18" t="s">
        <v>158</v>
      </c>
      <c r="H47" s="27" t="s">
        <v>26</v>
      </c>
    </row>
    <row r="48" spans="1:8" ht="15.75" customHeight="1">
      <c r="A48" s="18" t="s">
        <v>159</v>
      </c>
      <c r="B48" s="21"/>
      <c r="C48" s="21"/>
      <c r="D48" s="18" t="s">
        <v>160</v>
      </c>
      <c r="E48" s="18" t="s">
        <v>160</v>
      </c>
      <c r="F48" s="18" t="s">
        <v>161</v>
      </c>
      <c r="G48" s="18"/>
      <c r="H48" s="27" t="s">
        <v>26</v>
      </c>
    </row>
    <row r="49" spans="1:24" ht="15.75" customHeight="1">
      <c r="A49" s="18" t="s">
        <v>162</v>
      </c>
      <c r="B49" s="21"/>
      <c r="C49" s="21"/>
      <c r="D49" s="18" t="s">
        <v>163</v>
      </c>
      <c r="E49" s="18" t="s">
        <v>164</v>
      </c>
      <c r="F49" s="18" t="s">
        <v>165</v>
      </c>
      <c r="G49" s="19"/>
      <c r="H49" s="22" t="s">
        <v>166</v>
      </c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</row>
    <row r="50" spans="1:24" ht="15.75" customHeight="1">
      <c r="A50" s="18" t="s">
        <v>167</v>
      </c>
      <c r="B50" s="21"/>
      <c r="C50" s="21"/>
      <c r="D50" s="18" t="s">
        <v>168</v>
      </c>
      <c r="E50" s="18" t="s">
        <v>168</v>
      </c>
      <c r="F50" s="18" t="s">
        <v>168</v>
      </c>
      <c r="G50" s="18" t="s">
        <v>168</v>
      </c>
      <c r="H50" s="27" t="s">
        <v>26</v>
      </c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</row>
    <row r="51" spans="1:24" ht="15.75" customHeight="1">
      <c r="A51" s="18" t="s">
        <v>169</v>
      </c>
      <c r="B51" s="21"/>
      <c r="C51" s="21"/>
      <c r="D51" s="18" t="s">
        <v>170</v>
      </c>
      <c r="E51" s="18" t="s">
        <v>171</v>
      </c>
      <c r="F51" s="18" t="s">
        <v>172</v>
      </c>
      <c r="G51" s="7"/>
      <c r="H51" s="22" t="s">
        <v>173</v>
      </c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</row>
    <row r="52" spans="1:24" ht="15.75" customHeight="1">
      <c r="A52" s="18" t="s">
        <v>174</v>
      </c>
      <c r="B52" s="21"/>
      <c r="C52" s="21"/>
      <c r="D52" s="18" t="s">
        <v>175</v>
      </c>
      <c r="E52" s="18" t="s">
        <v>176</v>
      </c>
      <c r="F52" s="18" t="s">
        <v>177</v>
      </c>
      <c r="G52" s="18"/>
      <c r="H52" s="22" t="s">
        <v>178</v>
      </c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</row>
    <row r="53" spans="1:24" ht="15.75" customHeight="1">
      <c r="A53" s="18" t="s">
        <v>179</v>
      </c>
      <c r="B53" s="21"/>
      <c r="C53" s="21"/>
      <c r="D53" s="18" t="s">
        <v>180</v>
      </c>
      <c r="E53" s="18" t="s">
        <v>181</v>
      </c>
      <c r="F53" s="18" t="s">
        <v>180</v>
      </c>
      <c r="G53" s="18"/>
      <c r="H53" s="22" t="s">
        <v>182</v>
      </c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</row>
    <row r="54" spans="1:24" ht="15.75" customHeight="1">
      <c r="A54" s="18" t="s">
        <v>183</v>
      </c>
      <c r="B54" s="21"/>
      <c r="C54" s="21"/>
      <c r="D54" s="18"/>
      <c r="E54" s="18" t="s">
        <v>184</v>
      </c>
      <c r="F54" s="18"/>
      <c r="G54" s="19" t="s">
        <v>185</v>
      </c>
      <c r="H54" s="28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</row>
    <row r="55" spans="1:24" ht="15.75" customHeight="1">
      <c r="A55" s="18"/>
      <c r="B55" s="21"/>
      <c r="C55" s="21"/>
      <c r="D55" s="18"/>
      <c r="E55" s="18"/>
      <c r="F55" s="18"/>
      <c r="G55" s="7"/>
      <c r="H55" s="28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</row>
    <row r="56" spans="1:24" ht="36" customHeight="1">
      <c r="A56" s="17"/>
      <c r="B56" s="13"/>
      <c r="C56" s="13"/>
      <c r="D56" s="14" t="s">
        <v>186</v>
      </c>
      <c r="E56" s="17"/>
      <c r="F56" s="17"/>
      <c r="G56" s="17"/>
      <c r="H56" s="15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</row>
    <row r="57" spans="1:24" ht="15.75" customHeight="1">
      <c r="A57" s="23"/>
      <c r="B57" s="21"/>
      <c r="C57" s="21"/>
      <c r="D57" s="23"/>
      <c r="E57" s="23"/>
      <c r="F57" s="24"/>
      <c r="G57" s="7"/>
      <c r="H57" s="28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</row>
    <row r="58" spans="1:24" ht="55.5" customHeight="1">
      <c r="A58" s="41" t="s">
        <v>187</v>
      </c>
      <c r="B58" s="25" t="str">
        <f>HYPERLINK("http://clu.uni.no/bildetema-html5/bildetema.html?version=norwegian&amp;languages=swe,eng,nob&amp;language=nob&amp;page=1&amp;subpage=1","Bildetema HTML5")</f>
        <v>Bildetema HTML5</v>
      </c>
      <c r="C58" s="25" t="str">
        <f>HYPERLINK("http://clu.uni.no/bildetema-flash/bildetema.html?version=norwegian&amp;languages=swe,eng,nob&amp;language=nob&amp;page=1&amp;subpage=1","Bildetema Flash")</f>
        <v>Bildetema Flash</v>
      </c>
      <c r="D58" s="41" t="s">
        <v>188</v>
      </c>
      <c r="E58" s="41" t="s">
        <v>189</v>
      </c>
      <c r="F58" s="41" t="s">
        <v>190</v>
      </c>
      <c r="G58" s="26" t="s">
        <v>191</v>
      </c>
      <c r="H58" s="20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</row>
    <row r="59" spans="1:24">
      <c r="A59" s="23"/>
      <c r="B59" s="25"/>
      <c r="C59" s="25"/>
      <c r="D59" s="23"/>
      <c r="E59" s="23"/>
      <c r="F59" s="24"/>
      <c r="G59" s="7"/>
      <c r="H59" s="28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</row>
    <row r="60" spans="1:24" ht="15.75" customHeight="1">
      <c r="A60" s="18" t="s">
        <v>192</v>
      </c>
      <c r="B60" s="25" t="str">
        <f t="shared" ref="B60:B136" si="0">HYPERLINK("http://clu.uni.no/bildetema-html5/bildetema.html?version=norwegian&amp;languages=swe,eng,nob&amp;language=nob&amp;page=1&amp;subpage=1","Bildetema HTML5")</f>
        <v>Bildetema HTML5</v>
      </c>
      <c r="C60" s="25" t="str">
        <f t="shared" ref="C60:C136" si="1">HYPERLINK("http://clu.uni.no/bildetema-flash/bildetema.html?version=norwegian&amp;languages=swe,eng,nob&amp;language=nob&amp;page=1&amp;subpage=1","Bildetema Flash")</f>
        <v>Bildetema Flash</v>
      </c>
      <c r="D60" s="18" t="s">
        <v>193</v>
      </c>
      <c r="E60" s="45" t="s">
        <v>193</v>
      </c>
      <c r="F60" s="18" t="s">
        <v>193</v>
      </c>
      <c r="G60" s="18" t="s">
        <v>193</v>
      </c>
      <c r="H60" s="28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</row>
    <row r="61" spans="1:24" ht="15.75" customHeight="1">
      <c r="A61" s="18" t="s">
        <v>194</v>
      </c>
      <c r="B61" s="25" t="str">
        <f t="shared" si="0"/>
        <v>Bildetema HTML5</v>
      </c>
      <c r="C61" s="25" t="str">
        <f t="shared" si="1"/>
        <v>Bildetema Flash</v>
      </c>
      <c r="D61" s="18" t="s">
        <v>195</v>
      </c>
      <c r="E61" s="45" t="s">
        <v>195</v>
      </c>
      <c r="F61" s="18" t="s">
        <v>196</v>
      </c>
      <c r="G61" s="27" t="s">
        <v>197</v>
      </c>
      <c r="H61" s="28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</row>
    <row r="62" spans="1:24" ht="15.75" customHeight="1">
      <c r="A62" s="18" t="s">
        <v>198</v>
      </c>
      <c r="B62" s="25" t="str">
        <f t="shared" si="0"/>
        <v>Bildetema HTML5</v>
      </c>
      <c r="C62" s="25" t="str">
        <f t="shared" si="1"/>
        <v>Bildetema Flash</v>
      </c>
      <c r="D62" s="18" t="s">
        <v>199</v>
      </c>
      <c r="E62" s="45" t="s">
        <v>200</v>
      </c>
      <c r="F62" s="18" t="s">
        <v>201</v>
      </c>
      <c r="G62" s="27" t="s">
        <v>202</v>
      </c>
      <c r="H62" s="28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</row>
    <row r="63" spans="1:24" ht="15.75" customHeight="1">
      <c r="A63" s="18" t="s">
        <v>203</v>
      </c>
      <c r="B63" s="25" t="str">
        <f t="shared" si="0"/>
        <v>Bildetema HTML5</v>
      </c>
      <c r="C63" s="25" t="str">
        <f t="shared" si="1"/>
        <v>Bildetema Flash</v>
      </c>
      <c r="D63" s="18" t="s">
        <v>204</v>
      </c>
      <c r="E63" s="45" t="s">
        <v>204</v>
      </c>
      <c r="F63" s="18" t="s">
        <v>204</v>
      </c>
      <c r="G63" s="28" t="s">
        <v>204</v>
      </c>
      <c r="H63" s="28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</row>
    <row r="64" spans="1:24" ht="15.75" customHeight="1">
      <c r="A64" s="18" t="s">
        <v>205</v>
      </c>
      <c r="B64" s="25" t="str">
        <f t="shared" si="0"/>
        <v>Bildetema HTML5</v>
      </c>
      <c r="C64" s="25" t="str">
        <f t="shared" si="1"/>
        <v>Bildetema Flash</v>
      </c>
      <c r="D64" s="18" t="s">
        <v>206</v>
      </c>
      <c r="E64" s="21" t="s">
        <v>206</v>
      </c>
      <c r="F64" s="18" t="s">
        <v>207</v>
      </c>
      <c r="G64" s="27" t="s">
        <v>208</v>
      </c>
      <c r="H64" s="28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</row>
    <row r="65" spans="1:8" ht="15.75" customHeight="1">
      <c r="A65" s="18" t="s">
        <v>209</v>
      </c>
      <c r="B65" s="25" t="str">
        <f t="shared" si="0"/>
        <v>Bildetema HTML5</v>
      </c>
      <c r="C65" s="25" t="str">
        <f t="shared" si="1"/>
        <v>Bildetema Flash</v>
      </c>
      <c r="D65" s="18" t="s">
        <v>210</v>
      </c>
      <c r="E65" s="45" t="s">
        <v>211</v>
      </c>
      <c r="F65" s="18" t="s">
        <v>212</v>
      </c>
      <c r="G65" s="27" t="s">
        <v>213</v>
      </c>
      <c r="H65" s="29"/>
    </row>
    <row r="66" spans="1:8" ht="15.75" customHeight="1">
      <c r="A66" s="18" t="s">
        <v>214</v>
      </c>
      <c r="B66" s="25" t="str">
        <f t="shared" si="0"/>
        <v>Bildetema HTML5</v>
      </c>
      <c r="C66" s="25" t="str">
        <f t="shared" si="1"/>
        <v>Bildetema Flash</v>
      </c>
      <c r="D66" s="18" t="s">
        <v>215</v>
      </c>
      <c r="E66" s="45" t="s">
        <v>215</v>
      </c>
      <c r="F66" s="18" t="s">
        <v>215</v>
      </c>
      <c r="G66" s="28" t="s">
        <v>215</v>
      </c>
      <c r="H66" s="28"/>
    </row>
    <row r="67" spans="1:8" ht="15.75" customHeight="1">
      <c r="A67" s="18" t="s">
        <v>216</v>
      </c>
      <c r="B67" s="25" t="str">
        <f t="shared" si="0"/>
        <v>Bildetema HTML5</v>
      </c>
      <c r="C67" s="25" t="str">
        <f t="shared" si="1"/>
        <v>Bildetema Flash</v>
      </c>
      <c r="D67" s="18" t="s">
        <v>217</v>
      </c>
      <c r="E67" s="45" t="s">
        <v>217</v>
      </c>
      <c r="F67" s="18" t="s">
        <v>218</v>
      </c>
      <c r="G67" s="27" t="s">
        <v>219</v>
      </c>
      <c r="H67" s="28"/>
    </row>
    <row r="68" spans="1:8" ht="15.75" customHeight="1">
      <c r="A68" s="18" t="s">
        <v>220</v>
      </c>
      <c r="B68" s="25" t="str">
        <f t="shared" si="0"/>
        <v>Bildetema HTML5</v>
      </c>
      <c r="C68" s="25" t="str">
        <f t="shared" si="1"/>
        <v>Bildetema Flash</v>
      </c>
      <c r="D68" s="18" t="s">
        <v>221</v>
      </c>
      <c r="E68" s="45" t="s">
        <v>222</v>
      </c>
      <c r="F68" s="18" t="s">
        <v>223</v>
      </c>
      <c r="G68" s="27" t="s">
        <v>224</v>
      </c>
      <c r="H68" s="28"/>
    </row>
    <row r="69" spans="1:8" ht="15.75" customHeight="1">
      <c r="A69" s="18" t="s">
        <v>225</v>
      </c>
      <c r="B69" s="25" t="str">
        <f t="shared" si="0"/>
        <v>Bildetema HTML5</v>
      </c>
      <c r="C69" s="25" t="str">
        <f t="shared" si="1"/>
        <v>Bildetema Flash</v>
      </c>
      <c r="D69" s="18" t="s">
        <v>226</v>
      </c>
      <c r="E69" s="45" t="s">
        <v>226</v>
      </c>
      <c r="F69" s="18" t="s">
        <v>226</v>
      </c>
      <c r="G69" s="28" t="s">
        <v>226</v>
      </c>
      <c r="H69" s="28"/>
    </row>
    <row r="70" spans="1:8" ht="15.75" customHeight="1">
      <c r="A70" s="18" t="s">
        <v>227</v>
      </c>
      <c r="B70" s="25" t="str">
        <f t="shared" si="0"/>
        <v>Bildetema HTML5</v>
      </c>
      <c r="C70" s="25" t="str">
        <f t="shared" si="1"/>
        <v>Bildetema Flash</v>
      </c>
      <c r="D70" s="18" t="s">
        <v>228</v>
      </c>
      <c r="E70" s="45" t="s">
        <v>228</v>
      </c>
      <c r="F70" s="18" t="s">
        <v>229</v>
      </c>
      <c r="G70" s="28" t="s">
        <v>230</v>
      </c>
      <c r="H70" s="28"/>
    </row>
    <row r="71" spans="1:8" ht="15.75" customHeight="1">
      <c r="A71" s="18" t="s">
        <v>231</v>
      </c>
      <c r="B71" s="25" t="str">
        <f t="shared" si="0"/>
        <v>Bildetema HTML5</v>
      </c>
      <c r="C71" s="25" t="str">
        <f t="shared" si="1"/>
        <v>Bildetema Flash</v>
      </c>
      <c r="D71" s="18" t="s">
        <v>232</v>
      </c>
      <c r="E71" s="45" t="s">
        <v>233</v>
      </c>
      <c r="F71" s="18" t="s">
        <v>234</v>
      </c>
      <c r="G71" s="27" t="s">
        <v>235</v>
      </c>
      <c r="H71" s="28"/>
    </row>
    <row r="72" spans="1:8" ht="15.75" customHeight="1">
      <c r="A72" s="18" t="s">
        <v>236</v>
      </c>
      <c r="B72" s="25" t="str">
        <f t="shared" si="0"/>
        <v>Bildetema HTML5</v>
      </c>
      <c r="C72" s="25" t="str">
        <f t="shared" si="1"/>
        <v>Bildetema Flash</v>
      </c>
      <c r="D72" s="18" t="s">
        <v>237</v>
      </c>
      <c r="E72" s="45" t="s">
        <v>237</v>
      </c>
      <c r="F72" s="18" t="s">
        <v>237</v>
      </c>
      <c r="G72" s="28" t="s">
        <v>237</v>
      </c>
      <c r="H72" s="28"/>
    </row>
    <row r="73" spans="1:8" ht="15.75" customHeight="1">
      <c r="A73" s="18" t="s">
        <v>238</v>
      </c>
      <c r="B73" s="25" t="str">
        <f t="shared" si="0"/>
        <v>Bildetema HTML5</v>
      </c>
      <c r="C73" s="25" t="str">
        <f t="shared" si="1"/>
        <v>Bildetema Flash</v>
      </c>
      <c r="D73" s="18" t="s">
        <v>239</v>
      </c>
      <c r="E73" s="45" t="s">
        <v>240</v>
      </c>
      <c r="F73" s="18" t="s">
        <v>241</v>
      </c>
      <c r="G73" s="27" t="s">
        <v>242</v>
      </c>
      <c r="H73" s="28"/>
    </row>
    <row r="74" spans="1:8" ht="15.75" customHeight="1">
      <c r="A74" s="18" t="s">
        <v>243</v>
      </c>
      <c r="B74" s="25" t="str">
        <f t="shared" si="0"/>
        <v>Bildetema HTML5</v>
      </c>
      <c r="C74" s="25" t="str">
        <f t="shared" si="1"/>
        <v>Bildetema Flash</v>
      </c>
      <c r="D74" s="18" t="s">
        <v>244</v>
      </c>
      <c r="E74" s="45" t="s">
        <v>245</v>
      </c>
      <c r="F74" s="18" t="s">
        <v>246</v>
      </c>
      <c r="G74" s="27" t="s">
        <v>247</v>
      </c>
      <c r="H74" s="27"/>
    </row>
    <row r="75" spans="1:8" ht="15.75" customHeight="1">
      <c r="A75" s="18" t="s">
        <v>248</v>
      </c>
      <c r="B75" s="25" t="str">
        <f t="shared" si="0"/>
        <v>Bildetema HTML5</v>
      </c>
      <c r="C75" s="25" t="str">
        <f t="shared" si="1"/>
        <v>Bildetema Flash</v>
      </c>
      <c r="D75" s="18" t="s">
        <v>249</v>
      </c>
      <c r="E75" s="45" t="s">
        <v>249</v>
      </c>
      <c r="F75" s="18" t="s">
        <v>249</v>
      </c>
      <c r="G75" s="28" t="s">
        <v>249</v>
      </c>
      <c r="H75" s="28"/>
    </row>
    <row r="76" spans="1:8" ht="15.75" customHeight="1">
      <c r="A76" s="18" t="s">
        <v>250</v>
      </c>
      <c r="B76" s="25" t="str">
        <f t="shared" si="0"/>
        <v>Bildetema HTML5</v>
      </c>
      <c r="C76" s="25" t="str">
        <f t="shared" si="1"/>
        <v>Bildetema Flash</v>
      </c>
      <c r="D76" s="18" t="s">
        <v>251</v>
      </c>
      <c r="E76" s="45" t="s">
        <v>252</v>
      </c>
      <c r="F76" s="18" t="s">
        <v>253</v>
      </c>
      <c r="G76" s="28" t="s">
        <v>254</v>
      </c>
      <c r="H76" s="28"/>
    </row>
    <row r="77" spans="1:8" ht="15.75" customHeight="1">
      <c r="A77" s="18" t="s">
        <v>255</v>
      </c>
      <c r="B77" s="25" t="str">
        <f t="shared" si="0"/>
        <v>Bildetema HTML5</v>
      </c>
      <c r="C77" s="25" t="str">
        <f t="shared" si="1"/>
        <v>Bildetema Flash</v>
      </c>
      <c r="D77" s="18" t="s">
        <v>256</v>
      </c>
      <c r="E77" s="45" t="s">
        <v>257</v>
      </c>
      <c r="F77" s="18" t="s">
        <v>258</v>
      </c>
      <c r="G77" s="27" t="s">
        <v>259</v>
      </c>
      <c r="H77" s="27"/>
    </row>
    <row r="78" spans="1:8" ht="15.75" customHeight="1">
      <c r="A78" s="18" t="s">
        <v>260</v>
      </c>
      <c r="B78" s="25" t="str">
        <f t="shared" si="0"/>
        <v>Bildetema HTML5</v>
      </c>
      <c r="C78" s="25" t="str">
        <f t="shared" si="1"/>
        <v>Bildetema Flash</v>
      </c>
      <c r="D78" s="18" t="s">
        <v>261</v>
      </c>
      <c r="E78" s="45" t="s">
        <v>261</v>
      </c>
      <c r="F78" s="18" t="s">
        <v>261</v>
      </c>
      <c r="G78" s="28" t="s">
        <v>261</v>
      </c>
      <c r="H78" s="28"/>
    </row>
    <row r="79" spans="1:8" ht="15.75" customHeight="1">
      <c r="A79" s="18" t="s">
        <v>262</v>
      </c>
      <c r="B79" s="25" t="str">
        <f t="shared" si="0"/>
        <v>Bildetema HTML5</v>
      </c>
      <c r="C79" s="25" t="str">
        <f t="shared" si="1"/>
        <v>Bildetema Flash</v>
      </c>
      <c r="D79" s="18" t="s">
        <v>263</v>
      </c>
      <c r="E79" s="45" t="s">
        <v>263</v>
      </c>
      <c r="F79" s="18" t="s">
        <v>263</v>
      </c>
      <c r="G79" s="28" t="s">
        <v>263</v>
      </c>
      <c r="H79" s="28"/>
    </row>
    <row r="80" spans="1:8" ht="15.75" customHeight="1">
      <c r="A80" s="18" t="s">
        <v>264</v>
      </c>
      <c r="B80" s="25" t="str">
        <f t="shared" si="0"/>
        <v>Bildetema HTML5</v>
      </c>
      <c r="C80" s="25" t="str">
        <f t="shared" si="1"/>
        <v>Bildetema Flash</v>
      </c>
      <c r="D80" s="18" t="s">
        <v>251</v>
      </c>
      <c r="E80" s="45" t="s">
        <v>252</v>
      </c>
      <c r="F80" s="18" t="s">
        <v>253</v>
      </c>
      <c r="G80" s="28" t="s">
        <v>254</v>
      </c>
      <c r="H80" s="28"/>
    </row>
    <row r="81" spans="1:24" ht="15.75" customHeight="1">
      <c r="A81" s="18" t="s">
        <v>265</v>
      </c>
      <c r="B81" s="25" t="str">
        <f t="shared" si="0"/>
        <v>Bildetema HTML5</v>
      </c>
      <c r="C81" s="25" t="str">
        <f t="shared" si="1"/>
        <v>Bildetema Flash</v>
      </c>
      <c r="D81" s="18" t="s">
        <v>256</v>
      </c>
      <c r="E81" s="45" t="s">
        <v>257</v>
      </c>
      <c r="F81" s="18" t="s">
        <v>258</v>
      </c>
      <c r="G81" s="27" t="s">
        <v>259</v>
      </c>
      <c r="H81" s="28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</row>
    <row r="82" spans="1:24" ht="15.75" customHeight="1">
      <c r="A82" s="18" t="s">
        <v>266</v>
      </c>
      <c r="B82" s="25" t="str">
        <f t="shared" si="0"/>
        <v>Bildetema HTML5</v>
      </c>
      <c r="C82" s="25" t="str">
        <f t="shared" si="1"/>
        <v>Bildetema Flash</v>
      </c>
      <c r="D82" s="18" t="s">
        <v>267</v>
      </c>
      <c r="E82" s="45" t="s">
        <v>268</v>
      </c>
      <c r="F82" s="18" t="s">
        <v>269</v>
      </c>
      <c r="G82" s="27" t="s">
        <v>270</v>
      </c>
      <c r="H82" s="28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</row>
    <row r="83" spans="1:24" ht="15.75" customHeight="1">
      <c r="A83" s="18" t="s">
        <v>271</v>
      </c>
      <c r="B83" s="25" t="str">
        <f t="shared" si="0"/>
        <v>Bildetema HTML5</v>
      </c>
      <c r="C83" s="25" t="str">
        <f t="shared" si="1"/>
        <v>Bildetema Flash</v>
      </c>
      <c r="D83" s="18" t="s">
        <v>272</v>
      </c>
      <c r="E83" s="45" t="s">
        <v>273</v>
      </c>
      <c r="F83" s="18" t="s">
        <v>274</v>
      </c>
      <c r="G83" s="27" t="s">
        <v>275</v>
      </c>
      <c r="H83" s="27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</row>
    <row r="84" spans="1:24" ht="15.75" customHeight="1">
      <c r="A84" s="18" t="s">
        <v>276</v>
      </c>
      <c r="B84" s="25" t="str">
        <f t="shared" si="0"/>
        <v>Bildetema HTML5</v>
      </c>
      <c r="C84" s="25" t="str">
        <f t="shared" si="1"/>
        <v>Bildetema Flash</v>
      </c>
      <c r="D84" s="18" t="s">
        <v>277</v>
      </c>
      <c r="E84" s="45" t="s">
        <v>277</v>
      </c>
      <c r="F84" s="18" t="s">
        <v>277</v>
      </c>
      <c r="G84" s="28" t="s">
        <v>277</v>
      </c>
      <c r="H84" s="28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</row>
    <row r="85" spans="1:24" ht="15.75" customHeight="1">
      <c r="A85" s="18" t="s">
        <v>278</v>
      </c>
      <c r="B85" s="25" t="str">
        <f t="shared" si="0"/>
        <v>Bildetema HTML5</v>
      </c>
      <c r="C85" s="25" t="str">
        <f t="shared" si="1"/>
        <v>Bildetema Flash</v>
      </c>
      <c r="D85" s="18" t="s">
        <v>279</v>
      </c>
      <c r="E85" s="45" t="s">
        <v>280</v>
      </c>
      <c r="F85" s="18" t="s">
        <v>281</v>
      </c>
      <c r="G85" s="27" t="s">
        <v>282</v>
      </c>
      <c r="H85" s="2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</row>
    <row r="86" spans="1:24" ht="15.75" customHeight="1">
      <c r="A86" s="18" t="s">
        <v>283</v>
      </c>
      <c r="B86" s="25" t="str">
        <f t="shared" si="0"/>
        <v>Bildetema HTML5</v>
      </c>
      <c r="C86" s="25" t="str">
        <f t="shared" si="1"/>
        <v>Bildetema Flash</v>
      </c>
      <c r="D86" s="18" t="s">
        <v>284</v>
      </c>
      <c r="E86" s="45" t="s">
        <v>284</v>
      </c>
      <c r="F86" s="18" t="s">
        <v>284</v>
      </c>
      <c r="G86" s="28" t="s">
        <v>284</v>
      </c>
      <c r="H86" s="28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</row>
    <row r="87" spans="1:24" ht="15.75" customHeight="1">
      <c r="A87" s="18" t="s">
        <v>285</v>
      </c>
      <c r="B87" s="25" t="str">
        <f t="shared" si="0"/>
        <v>Bildetema HTML5</v>
      </c>
      <c r="C87" s="25" t="str">
        <f t="shared" si="1"/>
        <v>Bildetema Flash</v>
      </c>
      <c r="D87" s="18" t="s">
        <v>286</v>
      </c>
      <c r="E87" s="45" t="s">
        <v>287</v>
      </c>
      <c r="F87" s="18" t="s">
        <v>288</v>
      </c>
      <c r="G87" s="27" t="s">
        <v>289</v>
      </c>
      <c r="H87" s="28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</row>
    <row r="88" spans="1:24" ht="15.75" customHeight="1">
      <c r="A88" s="18" t="s">
        <v>290</v>
      </c>
      <c r="B88" s="25" t="str">
        <f t="shared" si="0"/>
        <v>Bildetema HTML5</v>
      </c>
      <c r="C88" s="25" t="str">
        <f t="shared" si="1"/>
        <v>Bildetema Flash</v>
      </c>
      <c r="D88" s="18" t="s">
        <v>291</v>
      </c>
      <c r="E88" s="45" t="s">
        <v>292</v>
      </c>
      <c r="F88" s="18" t="s">
        <v>293</v>
      </c>
      <c r="G88" s="27" t="s">
        <v>294</v>
      </c>
      <c r="H88" s="28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</row>
    <row r="89" spans="1:24" ht="18" customHeight="1">
      <c r="A89" s="18" t="s">
        <v>295</v>
      </c>
      <c r="B89" s="25" t="str">
        <f t="shared" si="0"/>
        <v>Bildetema HTML5</v>
      </c>
      <c r="C89" s="25" t="str">
        <f t="shared" si="1"/>
        <v>Bildetema Flash</v>
      </c>
      <c r="D89" s="18" t="s">
        <v>296</v>
      </c>
      <c r="E89" s="45" t="s">
        <v>296</v>
      </c>
      <c r="F89" s="18" t="s">
        <v>296</v>
      </c>
      <c r="G89" s="30" t="s">
        <v>296</v>
      </c>
      <c r="H89" s="20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</row>
    <row r="90" spans="1:24" ht="18" customHeight="1">
      <c r="A90" s="18" t="s">
        <v>297</v>
      </c>
      <c r="B90" s="25" t="str">
        <f t="shared" si="0"/>
        <v>Bildetema HTML5</v>
      </c>
      <c r="C90" s="25" t="str">
        <f t="shared" si="1"/>
        <v>Bildetema Flash</v>
      </c>
      <c r="D90" s="18" t="s">
        <v>298</v>
      </c>
      <c r="E90" s="45" t="s">
        <v>299</v>
      </c>
      <c r="F90" s="18" t="s">
        <v>300</v>
      </c>
      <c r="G90" s="32" t="s">
        <v>301</v>
      </c>
      <c r="H90" s="20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</row>
    <row r="91" spans="1:24" ht="18" customHeight="1">
      <c r="A91" s="18" t="s">
        <v>302</v>
      </c>
      <c r="B91" s="25" t="str">
        <f t="shared" si="0"/>
        <v>Bildetema HTML5</v>
      </c>
      <c r="C91" s="25" t="str">
        <f t="shared" si="1"/>
        <v>Bildetema Flash</v>
      </c>
      <c r="D91" s="18" t="s">
        <v>303</v>
      </c>
      <c r="E91" s="45" t="s">
        <v>304</v>
      </c>
      <c r="F91" s="18" t="s">
        <v>305</v>
      </c>
      <c r="G91" s="32" t="s">
        <v>306</v>
      </c>
      <c r="H91" s="20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</row>
    <row r="92" spans="1:24" ht="18" customHeight="1">
      <c r="A92" s="18" t="s">
        <v>307</v>
      </c>
      <c r="B92" s="25" t="str">
        <f t="shared" si="0"/>
        <v>Bildetema HTML5</v>
      </c>
      <c r="C92" s="25" t="str">
        <f t="shared" si="1"/>
        <v>Bildetema Flash</v>
      </c>
      <c r="D92" s="18" t="s">
        <v>308</v>
      </c>
      <c r="E92" s="45" t="s">
        <v>309</v>
      </c>
      <c r="F92" s="18" t="s">
        <v>310</v>
      </c>
      <c r="G92" s="20" t="s">
        <v>311</v>
      </c>
      <c r="H92" s="20"/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</row>
    <row r="93" spans="1:24" ht="18" customHeight="1">
      <c r="A93" s="18" t="s">
        <v>312</v>
      </c>
      <c r="B93" s="25" t="str">
        <f t="shared" si="0"/>
        <v>Bildetema HTML5</v>
      </c>
      <c r="C93" s="25" t="str">
        <f t="shared" si="1"/>
        <v>Bildetema Flash</v>
      </c>
      <c r="D93" s="18" t="s">
        <v>313</v>
      </c>
      <c r="E93" s="45" t="s">
        <v>313</v>
      </c>
      <c r="F93" s="18" t="s">
        <v>313</v>
      </c>
      <c r="G93" s="20" t="s">
        <v>313</v>
      </c>
      <c r="H93" s="20"/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</row>
    <row r="94" spans="1:24" ht="18" customHeight="1">
      <c r="A94" s="18" t="s">
        <v>314</v>
      </c>
      <c r="B94" s="25" t="str">
        <f t="shared" si="0"/>
        <v>Bildetema HTML5</v>
      </c>
      <c r="C94" s="25" t="str">
        <f t="shared" si="1"/>
        <v>Bildetema Flash</v>
      </c>
      <c r="D94" s="18" t="s">
        <v>315</v>
      </c>
      <c r="E94" s="45" t="s">
        <v>316</v>
      </c>
      <c r="F94" s="18" t="s">
        <v>317</v>
      </c>
      <c r="G94" s="20" t="s">
        <v>318</v>
      </c>
      <c r="H94" s="20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</row>
    <row r="95" spans="1:24" ht="18" customHeight="1">
      <c r="A95" s="18" t="s">
        <v>319</v>
      </c>
      <c r="B95" s="25" t="str">
        <f t="shared" si="0"/>
        <v>Bildetema HTML5</v>
      </c>
      <c r="C95" s="25" t="str">
        <f t="shared" si="1"/>
        <v>Bildetema Flash</v>
      </c>
      <c r="D95" s="18" t="s">
        <v>320</v>
      </c>
      <c r="E95" s="45" t="s">
        <v>321</v>
      </c>
      <c r="F95" s="18" t="s">
        <v>322</v>
      </c>
      <c r="G95" s="20" t="s">
        <v>323</v>
      </c>
      <c r="H95" s="20"/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</row>
    <row r="96" spans="1:24" ht="18" customHeight="1">
      <c r="A96" s="18" t="s">
        <v>324</v>
      </c>
      <c r="B96" s="25" t="str">
        <f t="shared" si="0"/>
        <v>Bildetema HTML5</v>
      </c>
      <c r="C96" s="25" t="str">
        <f t="shared" si="1"/>
        <v>Bildetema Flash</v>
      </c>
      <c r="D96" s="18" t="s">
        <v>325</v>
      </c>
      <c r="E96" s="45" t="s">
        <v>326</v>
      </c>
      <c r="F96" s="18" t="s">
        <v>327</v>
      </c>
      <c r="G96" s="20" t="s">
        <v>328</v>
      </c>
      <c r="H96" s="20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</row>
    <row r="97" spans="1:24" ht="18" customHeight="1">
      <c r="A97" s="18" t="s">
        <v>329</v>
      </c>
      <c r="B97" s="25" t="str">
        <f t="shared" si="0"/>
        <v>Bildetema HTML5</v>
      </c>
      <c r="C97" s="25" t="str">
        <f t="shared" si="1"/>
        <v>Bildetema Flash</v>
      </c>
      <c r="D97" s="18" t="s">
        <v>330</v>
      </c>
      <c r="E97" s="45" t="s">
        <v>331</v>
      </c>
      <c r="F97" s="18" t="s">
        <v>332</v>
      </c>
      <c r="G97" s="32" t="s">
        <v>333</v>
      </c>
      <c r="H97" s="20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</row>
    <row r="98" spans="1:24" ht="18" customHeight="1">
      <c r="A98" s="18" t="s">
        <v>334</v>
      </c>
      <c r="B98" s="25" t="str">
        <f t="shared" si="0"/>
        <v>Bildetema HTML5</v>
      </c>
      <c r="C98" s="25" t="str">
        <f t="shared" si="1"/>
        <v>Bildetema Flash</v>
      </c>
      <c r="D98" s="18" t="s">
        <v>335</v>
      </c>
      <c r="E98" s="45" t="s">
        <v>335</v>
      </c>
      <c r="F98" s="18" t="s">
        <v>335</v>
      </c>
      <c r="G98" s="20" t="s">
        <v>335</v>
      </c>
      <c r="H98" s="20"/>
      <c r="I98" s="31"/>
      <c r="J98" s="31"/>
      <c r="K98" s="31"/>
      <c r="L98" s="31"/>
      <c r="M98" s="31"/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</row>
    <row r="99" spans="1:24" ht="18" customHeight="1">
      <c r="A99" s="18" t="s">
        <v>336</v>
      </c>
      <c r="B99" s="25" t="str">
        <f t="shared" si="0"/>
        <v>Bildetema HTML5</v>
      </c>
      <c r="C99" s="25" t="str">
        <f t="shared" si="1"/>
        <v>Bildetema Flash</v>
      </c>
      <c r="D99" s="18" t="s">
        <v>337</v>
      </c>
      <c r="E99" s="45" t="s">
        <v>338</v>
      </c>
      <c r="F99" s="18" t="s">
        <v>339</v>
      </c>
      <c r="G99" s="20" t="s">
        <v>340</v>
      </c>
      <c r="H99" s="20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</row>
    <row r="100" spans="1:24" ht="18" customHeight="1">
      <c r="A100" s="18" t="s">
        <v>341</v>
      </c>
      <c r="B100" s="25" t="str">
        <f t="shared" si="0"/>
        <v>Bildetema HTML5</v>
      </c>
      <c r="C100" s="25" t="str">
        <f t="shared" si="1"/>
        <v>Bildetema Flash</v>
      </c>
      <c r="D100" s="18" t="s">
        <v>342</v>
      </c>
      <c r="E100" s="45" t="s">
        <v>343</v>
      </c>
      <c r="F100" s="18" t="s">
        <v>344</v>
      </c>
      <c r="G100" s="20" t="s">
        <v>345</v>
      </c>
      <c r="H100" s="20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</row>
    <row r="101" spans="1:24" ht="18" customHeight="1">
      <c r="A101" s="18" t="s">
        <v>346</v>
      </c>
      <c r="B101" s="25" t="str">
        <f t="shared" si="0"/>
        <v>Bildetema HTML5</v>
      </c>
      <c r="C101" s="25" t="str">
        <f t="shared" si="1"/>
        <v>Bildetema Flash</v>
      </c>
      <c r="D101" s="18" t="s">
        <v>347</v>
      </c>
      <c r="E101" s="45" t="s">
        <v>348</v>
      </c>
      <c r="F101" s="18" t="s">
        <v>349</v>
      </c>
      <c r="G101" s="20" t="s">
        <v>350</v>
      </c>
      <c r="H101" s="20"/>
      <c r="I101" s="31"/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</row>
    <row r="102" spans="1:24" ht="18" customHeight="1">
      <c r="A102" s="18" t="s">
        <v>351</v>
      </c>
      <c r="B102" s="25" t="str">
        <f t="shared" si="0"/>
        <v>Bildetema HTML5</v>
      </c>
      <c r="C102" s="25" t="str">
        <f t="shared" si="1"/>
        <v>Bildetema Flash</v>
      </c>
      <c r="D102" s="18" t="s">
        <v>352</v>
      </c>
      <c r="E102" s="45" t="s">
        <v>331</v>
      </c>
      <c r="F102" s="18" t="s">
        <v>332</v>
      </c>
      <c r="G102" s="32" t="s">
        <v>353</v>
      </c>
      <c r="H102" s="20"/>
      <c r="I102" s="31"/>
      <c r="J102" s="31"/>
      <c r="K102" s="31"/>
      <c r="L102" s="31"/>
      <c r="M102" s="31"/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</row>
    <row r="103" spans="1:24" ht="18" customHeight="1">
      <c r="A103" s="18" t="s">
        <v>354</v>
      </c>
      <c r="B103" s="25" t="str">
        <f t="shared" si="0"/>
        <v>Bildetema HTML5</v>
      </c>
      <c r="C103" s="25" t="str">
        <f t="shared" si="1"/>
        <v>Bildetema Flash</v>
      </c>
      <c r="D103" s="18" t="s">
        <v>355</v>
      </c>
      <c r="E103" s="45" t="s">
        <v>355</v>
      </c>
      <c r="F103" s="18" t="s">
        <v>355</v>
      </c>
      <c r="G103" s="20" t="s">
        <v>355</v>
      </c>
      <c r="H103" s="20"/>
      <c r="I103" s="31"/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</row>
    <row r="104" spans="1:24" ht="18" customHeight="1">
      <c r="A104" s="18" t="s">
        <v>356</v>
      </c>
      <c r="B104" s="25" t="str">
        <f t="shared" si="0"/>
        <v>Bildetema HTML5</v>
      </c>
      <c r="C104" s="25" t="str">
        <f t="shared" si="1"/>
        <v>Bildetema Flash</v>
      </c>
      <c r="D104" s="18" t="s">
        <v>357</v>
      </c>
      <c r="E104" s="45" t="s">
        <v>358</v>
      </c>
      <c r="F104" s="18" t="s">
        <v>359</v>
      </c>
      <c r="G104" s="20" t="s">
        <v>360</v>
      </c>
      <c r="H104" s="20"/>
      <c r="I104" s="31"/>
      <c r="J104" s="31"/>
      <c r="K104" s="31"/>
      <c r="L104" s="31"/>
      <c r="M104" s="31"/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</row>
    <row r="105" spans="1:24" ht="18" customHeight="1">
      <c r="A105" s="18" t="s">
        <v>361</v>
      </c>
      <c r="B105" s="25" t="str">
        <f t="shared" si="0"/>
        <v>Bildetema HTML5</v>
      </c>
      <c r="C105" s="25" t="str">
        <f t="shared" si="1"/>
        <v>Bildetema Flash</v>
      </c>
      <c r="D105" s="18" t="s">
        <v>320</v>
      </c>
      <c r="E105" s="45" t="s">
        <v>321</v>
      </c>
      <c r="F105" s="18" t="s">
        <v>322</v>
      </c>
      <c r="G105" s="20" t="s">
        <v>323</v>
      </c>
      <c r="H105" s="20"/>
      <c r="I105" s="31"/>
      <c r="J105" s="31"/>
      <c r="K105" s="31"/>
      <c r="L105" s="31"/>
      <c r="M105" s="31"/>
      <c r="N105" s="31"/>
      <c r="O105" s="31"/>
      <c r="P105" s="31"/>
      <c r="Q105" s="31"/>
      <c r="R105" s="31"/>
      <c r="S105" s="31"/>
      <c r="T105" s="31"/>
      <c r="U105" s="31"/>
      <c r="V105" s="31"/>
      <c r="W105" s="31"/>
      <c r="X105" s="31"/>
    </row>
    <row r="106" spans="1:24" ht="18" customHeight="1">
      <c r="A106" s="18" t="s">
        <v>362</v>
      </c>
      <c r="B106" s="25" t="str">
        <f t="shared" si="0"/>
        <v>Bildetema HTML5</v>
      </c>
      <c r="C106" s="25" t="str">
        <f t="shared" si="1"/>
        <v>Bildetema Flash</v>
      </c>
      <c r="D106" s="18" t="s">
        <v>325</v>
      </c>
      <c r="E106" s="45" t="s">
        <v>326</v>
      </c>
      <c r="F106" s="18" t="s">
        <v>327</v>
      </c>
      <c r="G106" s="20" t="s">
        <v>328</v>
      </c>
      <c r="H106" s="20"/>
      <c r="I106" s="31"/>
      <c r="J106" s="31"/>
      <c r="K106" s="31"/>
      <c r="L106" s="31"/>
      <c r="M106" s="31"/>
      <c r="N106" s="31"/>
      <c r="O106" s="31"/>
      <c r="P106" s="31"/>
      <c r="Q106" s="31"/>
      <c r="R106" s="31"/>
      <c r="S106" s="31"/>
      <c r="T106" s="31"/>
      <c r="U106" s="31"/>
      <c r="V106" s="31"/>
      <c r="W106" s="31"/>
      <c r="X106" s="31"/>
    </row>
    <row r="107" spans="1:24" ht="18" customHeight="1">
      <c r="A107" s="18" t="s">
        <v>363</v>
      </c>
      <c r="B107" s="25" t="str">
        <f t="shared" si="0"/>
        <v>Bildetema HTML5</v>
      </c>
      <c r="C107" s="25" t="str">
        <f t="shared" si="1"/>
        <v>Bildetema Flash</v>
      </c>
      <c r="D107" s="18" t="s">
        <v>364</v>
      </c>
      <c r="E107" s="45" t="s">
        <v>365</v>
      </c>
      <c r="F107" s="18" t="s">
        <v>366</v>
      </c>
      <c r="G107" s="32" t="s">
        <v>367</v>
      </c>
      <c r="H107" s="33"/>
      <c r="I107" s="31"/>
      <c r="J107" s="31"/>
      <c r="K107" s="31"/>
      <c r="L107" s="31"/>
      <c r="M107" s="31"/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</row>
    <row r="108" spans="1:24" ht="18" customHeight="1">
      <c r="A108" s="18" t="s">
        <v>368</v>
      </c>
      <c r="B108" s="25" t="str">
        <f t="shared" si="0"/>
        <v>Bildetema HTML5</v>
      </c>
      <c r="C108" s="25" t="str">
        <f t="shared" si="1"/>
        <v>Bildetema Flash</v>
      </c>
      <c r="D108" s="18" t="s">
        <v>369</v>
      </c>
      <c r="E108" s="45" t="s">
        <v>369</v>
      </c>
      <c r="F108" s="18" t="s">
        <v>369</v>
      </c>
      <c r="G108" s="20" t="s">
        <v>369</v>
      </c>
      <c r="H108" s="20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</row>
    <row r="109" spans="1:24" ht="18" customHeight="1">
      <c r="A109" s="18" t="s">
        <v>370</v>
      </c>
      <c r="B109" s="25" t="str">
        <f t="shared" si="0"/>
        <v>Bildetema HTML5</v>
      </c>
      <c r="C109" s="25" t="str">
        <f t="shared" si="1"/>
        <v>Bildetema Flash</v>
      </c>
      <c r="D109" s="18" t="s">
        <v>371</v>
      </c>
      <c r="E109" s="45" t="s">
        <v>252</v>
      </c>
      <c r="F109" s="18" t="s">
        <v>253</v>
      </c>
      <c r="G109" s="20" t="s">
        <v>254</v>
      </c>
      <c r="H109" s="20"/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</row>
    <row r="110" spans="1:24" ht="18" customHeight="1">
      <c r="A110" s="18" t="s">
        <v>372</v>
      </c>
      <c r="B110" s="25" t="str">
        <f t="shared" si="0"/>
        <v>Bildetema HTML5</v>
      </c>
      <c r="C110" s="25" t="str">
        <f t="shared" si="1"/>
        <v>Bildetema Flash</v>
      </c>
      <c r="D110" s="18" t="s">
        <v>267</v>
      </c>
      <c r="E110" s="45" t="s">
        <v>268</v>
      </c>
      <c r="F110" s="18" t="s">
        <v>269</v>
      </c>
      <c r="G110" s="27" t="s">
        <v>270</v>
      </c>
      <c r="H110" s="32"/>
      <c r="I110" s="31"/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</row>
    <row r="111" spans="1:24" ht="18" customHeight="1">
      <c r="A111" s="18" t="s">
        <v>373</v>
      </c>
      <c r="B111" s="25" t="str">
        <f t="shared" si="0"/>
        <v>Bildetema HTML5</v>
      </c>
      <c r="C111" s="25" t="str">
        <f t="shared" si="1"/>
        <v>Bildetema Flash</v>
      </c>
      <c r="D111" s="18" t="s">
        <v>374</v>
      </c>
      <c r="E111" s="45" t="s">
        <v>374</v>
      </c>
      <c r="F111" s="18" t="s">
        <v>374</v>
      </c>
      <c r="G111" s="20" t="s">
        <v>374</v>
      </c>
      <c r="H111" s="20"/>
      <c r="I111" s="31"/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</row>
    <row r="112" spans="1:24" ht="18" customHeight="1">
      <c r="A112" s="18" t="s">
        <v>375</v>
      </c>
      <c r="B112" s="25" t="str">
        <f t="shared" si="0"/>
        <v>Bildetema HTML5</v>
      </c>
      <c r="C112" s="25" t="str">
        <f t="shared" si="1"/>
        <v>Bildetema Flash</v>
      </c>
      <c r="D112" s="18" t="s">
        <v>376</v>
      </c>
      <c r="E112" s="45" t="s">
        <v>240</v>
      </c>
      <c r="F112" s="18" t="s">
        <v>241</v>
      </c>
      <c r="G112" s="32" t="s">
        <v>377</v>
      </c>
      <c r="H112" s="20"/>
      <c r="I112" s="31"/>
      <c r="J112" s="31"/>
      <c r="K112" s="31"/>
      <c r="L112" s="31"/>
      <c r="M112" s="31"/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</row>
    <row r="113" spans="1:24" ht="18" customHeight="1">
      <c r="A113" s="18" t="s">
        <v>378</v>
      </c>
      <c r="B113" s="25" t="str">
        <f t="shared" si="0"/>
        <v>Bildetema HTML5</v>
      </c>
      <c r="C113" s="25" t="str">
        <f t="shared" si="1"/>
        <v>Bildetema Flash</v>
      </c>
      <c r="D113" s="18" t="s">
        <v>379</v>
      </c>
      <c r="E113" s="45" t="s">
        <v>380</v>
      </c>
      <c r="F113" s="18" t="s">
        <v>381</v>
      </c>
      <c r="G113" s="32" t="s">
        <v>382</v>
      </c>
      <c r="H113" s="20"/>
      <c r="I113" s="31"/>
      <c r="J113" s="31"/>
      <c r="K113" s="31"/>
      <c r="L113" s="31"/>
      <c r="M113" s="31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</row>
    <row r="114" spans="1:24" ht="18" customHeight="1">
      <c r="A114" s="18" t="s">
        <v>383</v>
      </c>
      <c r="B114" s="25" t="str">
        <f t="shared" si="0"/>
        <v>Bildetema HTML5</v>
      </c>
      <c r="C114" s="25" t="str">
        <f t="shared" si="1"/>
        <v>Bildetema Flash</v>
      </c>
      <c r="D114" s="18" t="s">
        <v>384</v>
      </c>
      <c r="E114" s="45" t="s">
        <v>384</v>
      </c>
      <c r="F114" s="18" t="s">
        <v>384</v>
      </c>
      <c r="G114" s="20" t="s">
        <v>384</v>
      </c>
      <c r="H114" s="20"/>
      <c r="I114" s="31"/>
      <c r="J114" s="31"/>
      <c r="K114" s="31"/>
      <c r="L114" s="31"/>
      <c r="M114" s="31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</row>
    <row r="115" spans="1:24" ht="18" customHeight="1">
      <c r="A115" s="18" t="s">
        <v>385</v>
      </c>
      <c r="B115" s="25" t="str">
        <f t="shared" si="0"/>
        <v>Bildetema HTML5</v>
      </c>
      <c r="C115" s="25" t="str">
        <f t="shared" si="1"/>
        <v>Bildetema Flash</v>
      </c>
      <c r="D115" s="18" t="s">
        <v>379</v>
      </c>
      <c r="E115" s="45" t="s">
        <v>380</v>
      </c>
      <c r="F115" s="18" t="s">
        <v>381</v>
      </c>
      <c r="G115" s="32" t="s">
        <v>382</v>
      </c>
      <c r="H115" s="33"/>
      <c r="I115" s="31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</row>
    <row r="116" spans="1:24" ht="18" customHeight="1">
      <c r="A116" s="18" t="s">
        <v>386</v>
      </c>
      <c r="B116" s="25" t="str">
        <f t="shared" si="0"/>
        <v>Bildetema HTML5</v>
      </c>
      <c r="C116" s="25" t="str">
        <f t="shared" si="1"/>
        <v>Bildetema Flash</v>
      </c>
      <c r="D116" s="18" t="s">
        <v>376</v>
      </c>
      <c r="E116" s="45" t="s">
        <v>240</v>
      </c>
      <c r="F116" s="18" t="s">
        <v>241</v>
      </c>
      <c r="G116" s="32" t="s">
        <v>377</v>
      </c>
      <c r="H116" s="20"/>
      <c r="I116" s="31"/>
      <c r="J116" s="31"/>
      <c r="K116" s="31"/>
      <c r="L116" s="31"/>
      <c r="M116" s="31"/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</row>
    <row r="117" spans="1:24" ht="18" customHeight="1">
      <c r="A117" s="18" t="s">
        <v>387</v>
      </c>
      <c r="B117" s="25" t="str">
        <f t="shared" si="0"/>
        <v>Bildetema HTML5</v>
      </c>
      <c r="C117" s="25" t="str">
        <f t="shared" si="1"/>
        <v>Bildetema Flash</v>
      </c>
      <c r="D117" s="18" t="s">
        <v>388</v>
      </c>
      <c r="E117" s="45" t="s">
        <v>388</v>
      </c>
      <c r="F117" s="18" t="s">
        <v>388</v>
      </c>
      <c r="G117" s="20" t="s">
        <v>388</v>
      </c>
      <c r="H117" s="20"/>
      <c r="I117" s="31"/>
      <c r="J117" s="31"/>
      <c r="K117" s="31"/>
      <c r="L117" s="31"/>
      <c r="M117" s="31"/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</row>
    <row r="118" spans="1:24" ht="18" customHeight="1">
      <c r="A118" s="18" t="s">
        <v>389</v>
      </c>
      <c r="B118" s="25" t="str">
        <f t="shared" si="0"/>
        <v>Bildetema HTML5</v>
      </c>
      <c r="C118" s="25" t="str">
        <f t="shared" si="1"/>
        <v>Bildetema Flash</v>
      </c>
      <c r="D118" s="18" t="s">
        <v>376</v>
      </c>
      <c r="E118" s="45" t="s">
        <v>240</v>
      </c>
      <c r="F118" s="18" t="s">
        <v>241</v>
      </c>
      <c r="G118" s="32" t="s">
        <v>377</v>
      </c>
      <c r="H118" s="20"/>
      <c r="I118" s="31"/>
      <c r="J118" s="31"/>
      <c r="K118" s="31"/>
      <c r="L118" s="31"/>
      <c r="M118" s="31"/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</row>
    <row r="119" spans="1:24" ht="18" customHeight="1">
      <c r="A119" s="18" t="s">
        <v>390</v>
      </c>
      <c r="B119" s="25" t="str">
        <f t="shared" si="0"/>
        <v>Bildetema HTML5</v>
      </c>
      <c r="C119" s="25" t="str">
        <f t="shared" si="1"/>
        <v>Bildetema Flash</v>
      </c>
      <c r="D119" s="18" t="s">
        <v>379</v>
      </c>
      <c r="E119" s="45" t="s">
        <v>380</v>
      </c>
      <c r="F119" s="18" t="s">
        <v>381</v>
      </c>
      <c r="G119" s="32" t="s">
        <v>382</v>
      </c>
      <c r="H119" s="20"/>
      <c r="I119" s="31"/>
      <c r="J119" s="31"/>
      <c r="K119" s="31"/>
      <c r="L119" s="31"/>
      <c r="M119" s="31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</row>
    <row r="120" spans="1:24" ht="18" customHeight="1">
      <c r="A120" s="18" t="s">
        <v>391</v>
      </c>
      <c r="B120" s="25" t="str">
        <f t="shared" si="0"/>
        <v>Bildetema HTML5</v>
      </c>
      <c r="C120" s="25" t="str">
        <f t="shared" si="1"/>
        <v>Bildetema Flash</v>
      </c>
      <c r="D120" s="18" t="s">
        <v>392</v>
      </c>
      <c r="E120" s="45" t="s">
        <v>393</v>
      </c>
      <c r="F120" s="18" t="s">
        <v>394</v>
      </c>
      <c r="G120" s="32" t="s">
        <v>395</v>
      </c>
      <c r="H120" s="33"/>
      <c r="I120" s="31"/>
      <c r="J120" s="31"/>
      <c r="K120" s="31"/>
      <c r="L120" s="31"/>
      <c r="M120" s="31"/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</row>
    <row r="121" spans="1:24" ht="18" customHeight="1">
      <c r="A121" s="18" t="s">
        <v>396</v>
      </c>
      <c r="B121" s="25" t="str">
        <f t="shared" si="0"/>
        <v>Bildetema HTML5</v>
      </c>
      <c r="C121" s="25" t="str">
        <f t="shared" si="1"/>
        <v>Bildetema Flash</v>
      </c>
      <c r="D121" s="18" t="s">
        <v>397</v>
      </c>
      <c r="E121" s="45" t="s">
        <v>397</v>
      </c>
      <c r="F121" s="18" t="s">
        <v>397</v>
      </c>
      <c r="G121" s="20" t="s">
        <v>397</v>
      </c>
      <c r="H121" s="20"/>
      <c r="I121" s="31"/>
      <c r="J121" s="31"/>
      <c r="K121" s="31"/>
      <c r="L121" s="31"/>
      <c r="M121" s="31"/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</row>
    <row r="122" spans="1:24" ht="18" customHeight="1">
      <c r="A122" s="18" t="s">
        <v>398</v>
      </c>
      <c r="B122" s="25" t="str">
        <f t="shared" si="0"/>
        <v>Bildetema HTML5</v>
      </c>
      <c r="C122" s="25" t="str">
        <f t="shared" si="1"/>
        <v>Bildetema Flash</v>
      </c>
      <c r="D122" s="18" t="s">
        <v>279</v>
      </c>
      <c r="E122" s="45" t="s">
        <v>399</v>
      </c>
      <c r="F122" s="18" t="s">
        <v>400</v>
      </c>
      <c r="G122" s="32" t="s">
        <v>282</v>
      </c>
      <c r="H122" s="20"/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</row>
    <row r="123" spans="1:24" ht="18" customHeight="1">
      <c r="A123" s="18" t="s">
        <v>401</v>
      </c>
      <c r="B123" s="25" t="str">
        <f t="shared" si="0"/>
        <v>Bildetema HTML5</v>
      </c>
      <c r="C123" s="25" t="str">
        <f t="shared" si="1"/>
        <v>Bildetema Flash</v>
      </c>
      <c r="D123" s="18" t="s">
        <v>402</v>
      </c>
      <c r="E123" s="18" t="s">
        <v>402</v>
      </c>
      <c r="F123" s="18" t="s">
        <v>402</v>
      </c>
      <c r="G123" s="20" t="s">
        <v>403</v>
      </c>
      <c r="H123" s="20"/>
      <c r="I123" s="31"/>
      <c r="J123" s="31"/>
      <c r="K123" s="31"/>
      <c r="L123" s="31"/>
      <c r="M123" s="31"/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</row>
    <row r="124" spans="1:24" ht="18" customHeight="1">
      <c r="A124" s="18" t="s">
        <v>404</v>
      </c>
      <c r="B124" s="25" t="str">
        <f t="shared" si="0"/>
        <v>Bildetema HTML5</v>
      </c>
      <c r="C124" s="25" t="str">
        <f t="shared" si="1"/>
        <v>Bildetema Flash</v>
      </c>
      <c r="D124" s="18" t="s">
        <v>279</v>
      </c>
      <c r="E124" s="45" t="s">
        <v>280</v>
      </c>
      <c r="F124" s="18" t="s">
        <v>281</v>
      </c>
      <c r="G124" s="32" t="s">
        <v>282</v>
      </c>
      <c r="H124" s="20"/>
      <c r="I124" s="31"/>
      <c r="J124" s="31"/>
      <c r="K124" s="31"/>
      <c r="L124" s="31"/>
      <c r="M124" s="31"/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</row>
    <row r="125" spans="1:24" ht="18" customHeight="1">
      <c r="A125" s="18" t="s">
        <v>405</v>
      </c>
      <c r="B125" s="25" t="str">
        <f t="shared" si="0"/>
        <v>Bildetema HTML5</v>
      </c>
      <c r="C125" s="25" t="str">
        <f t="shared" si="1"/>
        <v>Bildetema Flash</v>
      </c>
      <c r="D125" s="18" t="s">
        <v>406</v>
      </c>
      <c r="E125" s="45" t="s">
        <v>406</v>
      </c>
      <c r="F125" s="18" t="s">
        <v>406</v>
      </c>
      <c r="G125" s="20" t="s">
        <v>406</v>
      </c>
      <c r="H125" s="20"/>
      <c r="I125" s="31"/>
      <c r="J125" s="31"/>
      <c r="K125" s="31"/>
      <c r="L125" s="31"/>
      <c r="M125" s="31"/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</row>
    <row r="126" spans="1:24" ht="18" customHeight="1">
      <c r="A126" s="18" t="s">
        <v>407</v>
      </c>
      <c r="B126" s="25" t="str">
        <f t="shared" si="0"/>
        <v>Bildetema HTML5</v>
      </c>
      <c r="C126" s="25" t="str">
        <f t="shared" si="1"/>
        <v>Bildetema Flash</v>
      </c>
      <c r="D126" s="18" t="s">
        <v>279</v>
      </c>
      <c r="E126" s="45" t="s">
        <v>399</v>
      </c>
      <c r="F126" s="18" t="s">
        <v>400</v>
      </c>
      <c r="G126" s="32" t="s">
        <v>282</v>
      </c>
      <c r="H126" s="20"/>
      <c r="I126" s="31"/>
      <c r="J126" s="31"/>
      <c r="K126" s="31"/>
      <c r="L126" s="31"/>
      <c r="M126" s="31"/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</row>
    <row r="127" spans="1:24" ht="18" customHeight="1">
      <c r="A127" s="18" t="s">
        <v>408</v>
      </c>
      <c r="B127" s="25" t="str">
        <f t="shared" si="0"/>
        <v>Bildetema HTML5</v>
      </c>
      <c r="C127" s="25" t="str">
        <f t="shared" si="1"/>
        <v>Bildetema Flash</v>
      </c>
      <c r="D127" s="18" t="s">
        <v>409</v>
      </c>
      <c r="E127" s="45" t="s">
        <v>409</v>
      </c>
      <c r="F127" s="18" t="s">
        <v>410</v>
      </c>
      <c r="G127" s="20" t="s">
        <v>411</v>
      </c>
      <c r="H127" s="33"/>
      <c r="I127" s="31"/>
      <c r="J127" s="31"/>
      <c r="K127" s="31"/>
      <c r="L127" s="31"/>
      <c r="M127" s="31"/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</row>
    <row r="128" spans="1:24" ht="18" customHeight="1">
      <c r="A128" s="18" t="s">
        <v>412</v>
      </c>
      <c r="B128" s="25" t="str">
        <f t="shared" si="0"/>
        <v>Bildetema HTML5</v>
      </c>
      <c r="C128" s="25" t="str">
        <f t="shared" si="1"/>
        <v>Bildetema Flash</v>
      </c>
      <c r="D128" s="18" t="s">
        <v>413</v>
      </c>
      <c r="E128" s="45" t="s">
        <v>413</v>
      </c>
      <c r="F128" s="18" t="s">
        <v>413</v>
      </c>
      <c r="G128" s="20" t="s">
        <v>413</v>
      </c>
      <c r="H128" s="20"/>
      <c r="I128" s="31"/>
      <c r="J128" s="31"/>
      <c r="K128" s="31"/>
      <c r="L128" s="31"/>
      <c r="M128" s="31"/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</row>
    <row r="129" spans="1:24" ht="18" customHeight="1">
      <c r="A129" s="18" t="s">
        <v>414</v>
      </c>
      <c r="B129" s="25" t="str">
        <f t="shared" si="0"/>
        <v>Bildetema HTML5</v>
      </c>
      <c r="C129" s="25" t="str">
        <f t="shared" si="1"/>
        <v>Bildetema Flash</v>
      </c>
      <c r="D129" s="18" t="s">
        <v>279</v>
      </c>
      <c r="E129" s="45" t="s">
        <v>280</v>
      </c>
      <c r="F129" s="18" t="s">
        <v>281</v>
      </c>
      <c r="G129" s="32" t="s">
        <v>282</v>
      </c>
      <c r="H129" s="20"/>
      <c r="I129" s="31"/>
      <c r="J129" s="31"/>
      <c r="K129" s="31"/>
      <c r="L129" s="31"/>
      <c r="M129" s="31"/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</row>
    <row r="130" spans="1:24" ht="18" customHeight="1">
      <c r="A130" s="18" t="s">
        <v>415</v>
      </c>
      <c r="B130" s="25" t="str">
        <f t="shared" si="0"/>
        <v>Bildetema HTML5</v>
      </c>
      <c r="C130" s="25" t="str">
        <f t="shared" si="1"/>
        <v>Bildetema Flash</v>
      </c>
      <c r="D130" s="18" t="s">
        <v>416</v>
      </c>
      <c r="E130" s="45" t="s">
        <v>417</v>
      </c>
      <c r="F130" s="18" t="s">
        <v>418</v>
      </c>
      <c r="G130" s="20" t="s">
        <v>419</v>
      </c>
      <c r="H130" s="33"/>
      <c r="I130" s="31"/>
      <c r="J130" s="31"/>
      <c r="K130" s="31"/>
      <c r="L130" s="31"/>
      <c r="M130" s="31"/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</row>
    <row r="131" spans="1:24" ht="18" customHeight="1">
      <c r="A131" s="18" t="s">
        <v>420</v>
      </c>
      <c r="B131" s="25" t="str">
        <f t="shared" si="0"/>
        <v>Bildetema HTML5</v>
      </c>
      <c r="C131" s="25" t="str">
        <f t="shared" si="1"/>
        <v>Bildetema Flash</v>
      </c>
      <c r="D131" s="18" t="s">
        <v>421</v>
      </c>
      <c r="E131" s="45" t="s">
        <v>422</v>
      </c>
      <c r="F131" s="18" t="s">
        <v>423</v>
      </c>
      <c r="G131" s="20" t="s">
        <v>424</v>
      </c>
      <c r="H131" s="20"/>
      <c r="I131" s="31"/>
      <c r="J131" s="31"/>
      <c r="K131" s="31"/>
      <c r="L131" s="31"/>
      <c r="M131" s="31"/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</row>
    <row r="132" spans="1:24" ht="31.5" customHeight="1">
      <c r="A132" s="18" t="s">
        <v>425</v>
      </c>
      <c r="B132" s="25" t="str">
        <f t="shared" si="0"/>
        <v>Bildetema HTML5</v>
      </c>
      <c r="C132" s="25" t="str">
        <f t="shared" si="1"/>
        <v>Bildetema Flash</v>
      </c>
      <c r="D132" s="18" t="s">
        <v>426</v>
      </c>
      <c r="E132" s="18" t="s">
        <v>427</v>
      </c>
      <c r="F132" s="18" t="s">
        <v>428</v>
      </c>
      <c r="G132" s="20" t="s">
        <v>429</v>
      </c>
      <c r="H132" s="20"/>
      <c r="I132" s="31"/>
      <c r="J132" s="31"/>
      <c r="K132" s="31"/>
      <c r="L132" s="31"/>
      <c r="M132" s="31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</row>
    <row r="133" spans="1:24" ht="31.5" customHeight="1">
      <c r="A133" s="18" t="s">
        <v>430</v>
      </c>
      <c r="B133" s="25" t="str">
        <f t="shared" si="0"/>
        <v>Bildetema HTML5</v>
      </c>
      <c r="C133" s="25" t="str">
        <f t="shared" si="1"/>
        <v>Bildetema Flash</v>
      </c>
      <c r="D133" s="18" t="s">
        <v>431</v>
      </c>
      <c r="E133" s="18" t="s">
        <v>432</v>
      </c>
      <c r="F133" s="18" t="s">
        <v>433</v>
      </c>
      <c r="G133" s="20" t="s">
        <v>434</v>
      </c>
      <c r="H133" s="20"/>
      <c r="I133" s="31"/>
      <c r="J133" s="31"/>
      <c r="K133" s="31"/>
      <c r="L133" s="31"/>
      <c r="M133" s="31"/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</row>
    <row r="134" spans="1:24" ht="18" customHeight="1">
      <c r="A134" s="18" t="s">
        <v>435</v>
      </c>
      <c r="B134" s="25" t="str">
        <f t="shared" si="0"/>
        <v>Bildetema HTML5</v>
      </c>
      <c r="C134" s="25" t="str">
        <f t="shared" si="1"/>
        <v>Bildetema Flash</v>
      </c>
      <c r="D134" s="18" t="s">
        <v>436</v>
      </c>
      <c r="E134" s="18" t="s">
        <v>437</v>
      </c>
      <c r="F134" s="18" t="s">
        <v>438</v>
      </c>
      <c r="G134" s="18" t="s">
        <v>439</v>
      </c>
      <c r="H134" s="20"/>
      <c r="I134" s="31"/>
      <c r="J134" s="31"/>
      <c r="K134" s="31"/>
      <c r="L134" s="31"/>
      <c r="M134" s="31"/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</row>
    <row r="135" spans="1:24" ht="18" customHeight="1">
      <c r="A135" s="18" t="s">
        <v>440</v>
      </c>
      <c r="B135" s="25" t="str">
        <f t="shared" si="0"/>
        <v>Bildetema HTML5</v>
      </c>
      <c r="C135" s="25" t="str">
        <f t="shared" si="1"/>
        <v>Bildetema Flash</v>
      </c>
      <c r="D135" s="18" t="s">
        <v>441</v>
      </c>
      <c r="E135" s="18" t="s">
        <v>442</v>
      </c>
      <c r="F135" s="18" t="s">
        <v>443</v>
      </c>
      <c r="G135" s="20" t="s">
        <v>444</v>
      </c>
      <c r="H135" s="20"/>
      <c r="I135" s="31"/>
      <c r="J135" s="31"/>
      <c r="K135" s="31"/>
      <c r="L135" s="31"/>
      <c r="M135" s="31"/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</row>
    <row r="136" spans="1:24" ht="18" customHeight="1">
      <c r="A136" s="18" t="s">
        <v>445</v>
      </c>
      <c r="B136" s="25" t="str">
        <f t="shared" si="0"/>
        <v>Bildetema HTML5</v>
      </c>
      <c r="C136" s="25" t="str">
        <f t="shared" si="1"/>
        <v>Bildetema Flash</v>
      </c>
      <c r="D136" s="18" t="s">
        <v>446</v>
      </c>
      <c r="E136" s="18" t="s">
        <v>331</v>
      </c>
      <c r="F136" s="18" t="s">
        <v>447</v>
      </c>
      <c r="G136" s="20" t="s">
        <v>448</v>
      </c>
      <c r="H136" s="20"/>
      <c r="I136" s="31"/>
      <c r="J136" s="31"/>
      <c r="K136" s="31"/>
      <c r="L136" s="31"/>
      <c r="M136" s="31"/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</row>
    <row r="137" spans="1:24" ht="18" customHeight="1">
      <c r="A137" s="23"/>
      <c r="B137" s="25"/>
      <c r="C137" s="25"/>
      <c r="D137" s="23"/>
      <c r="E137" s="23"/>
      <c r="F137" s="24"/>
      <c r="G137" s="31"/>
      <c r="H137" s="20"/>
      <c r="I137" s="31"/>
      <c r="J137" s="31"/>
      <c r="K137" s="31"/>
      <c r="L137" s="31"/>
      <c r="M137" s="31"/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</row>
    <row r="138" spans="1:24" ht="55.5" customHeight="1">
      <c r="A138" s="41" t="s">
        <v>449</v>
      </c>
      <c r="B138" s="25" t="str">
        <f>HYPERLINK("http://clu.uni.no/bildetema-html5/bildetema.html?version=norwegian&amp;languages=swe,eng,nob&amp;language=nob&amp;page=2&amp;subpage=1","Bildetema HTML5")</f>
        <v>Bildetema HTML5</v>
      </c>
      <c r="C138" s="25" t="str">
        <f>HYPERLINK("http://clu.uni.no/bildetema-flash/bildetema.html?version=norwegian&amp;languages=swe,eng,nob&amp;language=nob&amp;page=2&amp;subpage=1","Bildetema Flash")</f>
        <v>Bildetema Flash</v>
      </c>
      <c r="D138" s="41" t="s">
        <v>450</v>
      </c>
      <c r="E138" s="41" t="s">
        <v>451</v>
      </c>
      <c r="F138" s="41" t="s">
        <v>452</v>
      </c>
      <c r="G138" s="34" t="s">
        <v>453</v>
      </c>
      <c r="H138" s="20"/>
      <c r="I138" s="31"/>
      <c r="J138" s="31"/>
      <c r="K138" s="31"/>
      <c r="L138" s="31"/>
      <c r="M138" s="31"/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</row>
    <row r="139" spans="1:24" ht="18" customHeight="1">
      <c r="A139" s="23"/>
      <c r="B139" s="25"/>
      <c r="C139" s="25"/>
      <c r="D139" s="23"/>
      <c r="E139" s="23"/>
      <c r="F139" s="24"/>
      <c r="G139" s="31"/>
      <c r="H139" s="20"/>
      <c r="I139" s="31"/>
      <c r="J139" s="31"/>
      <c r="K139" s="31"/>
      <c r="L139" s="31"/>
      <c r="M139" s="31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</row>
    <row r="140" spans="1:24" ht="21" customHeight="1">
      <c r="A140" s="38" t="s">
        <v>454</v>
      </c>
      <c r="B140" s="25" t="str">
        <f>HYPERLINK("http://clu.uni.no/bildetema-html5/bildetema.html?version=norwegian&amp;languages=swe,eng,nob&amp;language=nob&amp;page=2&amp;subpage=1","Bildetema HTML5")</f>
        <v>Bildetema HTML5</v>
      </c>
      <c r="C140" s="25" t="str">
        <f>HYPERLINK("http://clu.uni.no/bildetema-flash/bildetema.html?version=norwegian&amp;languages=swe,eng,nob&amp;language=nob&amp;page=2&amp;subpage=1","Bildetema Flash")</f>
        <v>Bildetema Flash</v>
      </c>
      <c r="D140" s="38" t="s">
        <v>455</v>
      </c>
      <c r="E140" s="38" t="s">
        <v>456</v>
      </c>
      <c r="F140" s="38" t="s">
        <v>457</v>
      </c>
      <c r="G140" s="31" t="s">
        <v>458</v>
      </c>
      <c r="H140" s="20"/>
      <c r="I140" s="31"/>
      <c r="J140" s="31"/>
      <c r="K140" s="31"/>
      <c r="L140" s="31"/>
      <c r="M140" s="31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</row>
    <row r="141" spans="1:24" ht="18" customHeight="1">
      <c r="A141" s="23"/>
      <c r="B141" s="25"/>
      <c r="C141" s="25"/>
      <c r="D141" s="23"/>
      <c r="E141" s="23"/>
      <c r="F141" s="24"/>
      <c r="G141" s="20"/>
      <c r="H141" s="20"/>
      <c r="I141" s="31"/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</row>
    <row r="142" spans="1:24" ht="18" customHeight="1">
      <c r="A142" s="45" t="s">
        <v>459</v>
      </c>
      <c r="B142" s="25" t="str">
        <f t="shared" ref="B142:B155" si="2">HYPERLINK("http://clu.uni.no/bildetema-html5/bildetema.html?version=norwegian&amp;languages=swe,eng,nob&amp;language=nob&amp;page=2&amp;subpage=1","Bildetema HTML5")</f>
        <v>Bildetema HTML5</v>
      </c>
      <c r="C142" s="25" t="str">
        <f t="shared" ref="C142:C155" si="3">HYPERLINK("http://clu.uni.no/bildetema-flash/bildetema.html?version=norwegian&amp;languages=swe,eng,nob&amp;language=nob&amp;page=2&amp;subpage=1","Bildetema Flash")</f>
        <v>Bildetema Flash</v>
      </c>
      <c r="D142" s="18" t="s">
        <v>460</v>
      </c>
      <c r="E142" s="45" t="s">
        <v>461</v>
      </c>
      <c r="F142" s="18" t="s">
        <v>462</v>
      </c>
      <c r="G142" s="20" t="s">
        <v>463</v>
      </c>
      <c r="H142" s="20"/>
      <c r="I142" s="31"/>
      <c r="J142" s="31"/>
      <c r="K142" s="31"/>
      <c r="L142" s="31"/>
      <c r="M142" s="31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</row>
    <row r="143" spans="1:24" ht="18" customHeight="1">
      <c r="A143" s="45" t="s">
        <v>464</v>
      </c>
      <c r="B143" s="25" t="str">
        <f t="shared" si="2"/>
        <v>Bildetema HTML5</v>
      </c>
      <c r="C143" s="25" t="str">
        <f t="shared" si="3"/>
        <v>Bildetema Flash</v>
      </c>
      <c r="D143" s="18" t="s">
        <v>465</v>
      </c>
      <c r="E143" s="45" t="s">
        <v>466</v>
      </c>
      <c r="F143" s="18" t="s">
        <v>467</v>
      </c>
      <c r="G143" s="32" t="s">
        <v>468</v>
      </c>
      <c r="H143" s="20"/>
      <c r="I143" s="31"/>
      <c r="J143" s="31"/>
      <c r="K143" s="31"/>
      <c r="L143" s="31"/>
      <c r="M143" s="31"/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</row>
    <row r="144" spans="1:24" ht="18" customHeight="1">
      <c r="A144" s="45" t="s">
        <v>469</v>
      </c>
      <c r="B144" s="25" t="str">
        <f t="shared" si="2"/>
        <v>Bildetema HTML5</v>
      </c>
      <c r="C144" s="25" t="str">
        <f t="shared" si="3"/>
        <v>Bildetema Flash</v>
      </c>
      <c r="D144" s="18" t="s">
        <v>470</v>
      </c>
      <c r="E144" s="45" t="s">
        <v>471</v>
      </c>
      <c r="F144" s="18" t="s">
        <v>472</v>
      </c>
      <c r="G144" s="20" t="s">
        <v>473</v>
      </c>
      <c r="H144" s="20"/>
      <c r="I144" s="31"/>
      <c r="J144" s="31"/>
      <c r="K144" s="31"/>
      <c r="L144" s="31"/>
      <c r="M144" s="31"/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</row>
    <row r="145" spans="1:24" ht="18" customHeight="1">
      <c r="A145" s="45" t="s">
        <v>474</v>
      </c>
      <c r="B145" s="25" t="str">
        <f t="shared" si="2"/>
        <v>Bildetema HTML5</v>
      </c>
      <c r="C145" s="25" t="str">
        <f t="shared" si="3"/>
        <v>Bildetema Flash</v>
      </c>
      <c r="D145" s="18" t="s">
        <v>475</v>
      </c>
      <c r="E145" s="45" t="s">
        <v>476</v>
      </c>
      <c r="F145" s="18" t="s">
        <v>477</v>
      </c>
      <c r="G145" s="20" t="s">
        <v>478</v>
      </c>
      <c r="H145" s="20"/>
      <c r="I145" s="31"/>
      <c r="J145" s="31"/>
      <c r="K145" s="31"/>
      <c r="L145" s="31"/>
      <c r="M145" s="31"/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</row>
    <row r="146" spans="1:24" ht="18" customHeight="1">
      <c r="A146" s="45" t="s">
        <v>479</v>
      </c>
      <c r="B146" s="25" t="str">
        <f t="shared" si="2"/>
        <v>Bildetema HTML5</v>
      </c>
      <c r="C146" s="25" t="str">
        <f t="shared" si="3"/>
        <v>Bildetema Flash</v>
      </c>
      <c r="D146" s="18" t="s">
        <v>480</v>
      </c>
      <c r="E146" s="45" t="s">
        <v>481</v>
      </c>
      <c r="F146" s="18" t="s">
        <v>482</v>
      </c>
      <c r="G146" s="32" t="s">
        <v>483</v>
      </c>
      <c r="H146" s="32"/>
      <c r="I146" s="31"/>
      <c r="J146" s="31"/>
      <c r="K146" s="31"/>
      <c r="L146" s="31"/>
      <c r="M146" s="31"/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</row>
    <row r="147" spans="1:24" ht="18" customHeight="1">
      <c r="A147" s="45" t="s">
        <v>484</v>
      </c>
      <c r="B147" s="25" t="str">
        <f t="shared" si="2"/>
        <v>Bildetema HTML5</v>
      </c>
      <c r="C147" s="25" t="str">
        <f t="shared" si="3"/>
        <v>Bildetema Flash</v>
      </c>
      <c r="D147" s="18" t="s">
        <v>485</v>
      </c>
      <c r="E147" s="45" t="s">
        <v>486</v>
      </c>
      <c r="F147" s="18" t="s">
        <v>486</v>
      </c>
      <c r="G147" s="32" t="s">
        <v>487</v>
      </c>
      <c r="H147" s="20"/>
      <c r="I147" s="31"/>
      <c r="J147" s="31"/>
      <c r="K147" s="31"/>
      <c r="L147" s="31"/>
      <c r="M147" s="31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</row>
    <row r="148" spans="1:24" ht="18" customHeight="1">
      <c r="A148" s="45" t="s">
        <v>488</v>
      </c>
      <c r="B148" s="25" t="str">
        <f t="shared" si="2"/>
        <v>Bildetema HTML5</v>
      </c>
      <c r="C148" s="25" t="str">
        <f t="shared" si="3"/>
        <v>Bildetema Flash</v>
      </c>
      <c r="D148" s="18" t="s">
        <v>489</v>
      </c>
      <c r="E148" s="45" t="s">
        <v>490</v>
      </c>
      <c r="F148" s="18" t="s">
        <v>491</v>
      </c>
      <c r="G148" s="20" t="s">
        <v>492</v>
      </c>
      <c r="H148" s="20"/>
      <c r="I148" s="31"/>
      <c r="J148" s="31"/>
      <c r="K148" s="31"/>
      <c r="L148" s="31"/>
      <c r="M148" s="31"/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</row>
    <row r="149" spans="1:24" ht="18" customHeight="1">
      <c r="A149" s="45" t="s">
        <v>493</v>
      </c>
      <c r="B149" s="25" t="str">
        <f t="shared" si="2"/>
        <v>Bildetema HTML5</v>
      </c>
      <c r="C149" s="25" t="str">
        <f t="shared" si="3"/>
        <v>Bildetema Flash</v>
      </c>
      <c r="D149" s="18" t="s">
        <v>494</v>
      </c>
      <c r="E149" s="45" t="s">
        <v>495</v>
      </c>
      <c r="F149" s="18" t="s">
        <v>496</v>
      </c>
      <c r="G149" s="32" t="s">
        <v>497</v>
      </c>
      <c r="H149" s="20"/>
      <c r="I149" s="31"/>
      <c r="J149" s="31"/>
      <c r="K149" s="31"/>
      <c r="L149" s="31"/>
      <c r="M149" s="31"/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</row>
    <row r="150" spans="1:24" ht="18" customHeight="1">
      <c r="A150" s="45" t="s">
        <v>498</v>
      </c>
      <c r="B150" s="25" t="str">
        <f t="shared" si="2"/>
        <v>Bildetema HTML5</v>
      </c>
      <c r="C150" s="25" t="str">
        <f t="shared" si="3"/>
        <v>Bildetema Flash</v>
      </c>
      <c r="D150" s="18" t="s">
        <v>499</v>
      </c>
      <c r="E150" s="45" t="s">
        <v>500</v>
      </c>
      <c r="F150" s="18" t="s">
        <v>501</v>
      </c>
      <c r="G150" s="35"/>
      <c r="H150" s="33" t="s">
        <v>502</v>
      </c>
      <c r="I150" s="31"/>
      <c r="J150" s="31"/>
      <c r="K150" s="31"/>
      <c r="L150" s="31"/>
      <c r="M150" s="31"/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</row>
    <row r="151" spans="1:24" ht="18" customHeight="1">
      <c r="A151" s="45" t="s">
        <v>503</v>
      </c>
      <c r="B151" s="25" t="str">
        <f t="shared" si="2"/>
        <v>Bildetema HTML5</v>
      </c>
      <c r="C151" s="25" t="str">
        <f t="shared" si="3"/>
        <v>Bildetema Flash</v>
      </c>
      <c r="D151" s="18" t="s">
        <v>504</v>
      </c>
      <c r="E151" s="45" t="s">
        <v>505</v>
      </c>
      <c r="F151" s="18" t="s">
        <v>506</v>
      </c>
      <c r="G151" s="20" t="s">
        <v>507</v>
      </c>
      <c r="H151" s="20"/>
      <c r="I151" s="31"/>
      <c r="J151" s="31"/>
      <c r="K151" s="31"/>
      <c r="L151" s="31"/>
      <c r="M151" s="31"/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</row>
    <row r="152" spans="1:24" ht="18" customHeight="1">
      <c r="A152" s="45" t="s">
        <v>508</v>
      </c>
      <c r="B152" s="25" t="str">
        <f t="shared" si="2"/>
        <v>Bildetema HTML5</v>
      </c>
      <c r="C152" s="25" t="str">
        <f t="shared" si="3"/>
        <v>Bildetema Flash</v>
      </c>
      <c r="D152" s="18" t="s">
        <v>509</v>
      </c>
      <c r="E152" s="45" t="s">
        <v>510</v>
      </c>
      <c r="F152" s="18" t="s">
        <v>511</v>
      </c>
      <c r="G152" s="20" t="s">
        <v>512</v>
      </c>
      <c r="H152" s="20"/>
      <c r="I152" s="31"/>
      <c r="J152" s="31"/>
      <c r="K152" s="31"/>
      <c r="L152" s="31"/>
      <c r="M152" s="31"/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</row>
    <row r="153" spans="1:24" ht="18" customHeight="1">
      <c r="A153" s="45" t="s">
        <v>513</v>
      </c>
      <c r="B153" s="25" t="str">
        <f t="shared" si="2"/>
        <v>Bildetema HTML5</v>
      </c>
      <c r="C153" s="25" t="str">
        <f t="shared" si="3"/>
        <v>Bildetema Flash</v>
      </c>
      <c r="D153" s="18" t="s">
        <v>514</v>
      </c>
      <c r="E153" s="45" t="s">
        <v>515</v>
      </c>
      <c r="F153" s="18" t="s">
        <v>516</v>
      </c>
      <c r="G153" s="20" t="s">
        <v>517</v>
      </c>
      <c r="H153" s="20"/>
      <c r="I153" s="31"/>
      <c r="J153" s="31"/>
      <c r="K153" s="31"/>
      <c r="L153" s="31"/>
      <c r="M153" s="31"/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</row>
    <row r="154" spans="1:24" ht="18" customHeight="1">
      <c r="A154" s="45" t="s">
        <v>518</v>
      </c>
      <c r="B154" s="25" t="str">
        <f t="shared" si="2"/>
        <v>Bildetema HTML5</v>
      </c>
      <c r="C154" s="25" t="str">
        <f t="shared" si="3"/>
        <v>Bildetema Flash</v>
      </c>
      <c r="D154" s="18" t="s">
        <v>519</v>
      </c>
      <c r="E154" s="45" t="s">
        <v>520</v>
      </c>
      <c r="F154" s="18" t="s">
        <v>521</v>
      </c>
      <c r="G154" s="20" t="s">
        <v>522</v>
      </c>
      <c r="H154" s="20"/>
      <c r="I154" s="31"/>
      <c r="J154" s="31"/>
      <c r="K154" s="31"/>
      <c r="L154" s="31"/>
      <c r="M154" s="31"/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</row>
    <row r="155" spans="1:24" ht="18" customHeight="1">
      <c r="A155" s="45" t="s">
        <v>523</v>
      </c>
      <c r="B155" s="25" t="str">
        <f t="shared" si="2"/>
        <v>Bildetema HTML5</v>
      </c>
      <c r="C155" s="25" t="str">
        <f t="shared" si="3"/>
        <v>Bildetema Flash</v>
      </c>
      <c r="D155" s="18" t="s">
        <v>524</v>
      </c>
      <c r="E155" s="45" t="s">
        <v>525</v>
      </c>
      <c r="F155" s="18" t="s">
        <v>526</v>
      </c>
      <c r="G155" s="20" t="s">
        <v>527</v>
      </c>
      <c r="H155" s="20"/>
      <c r="I155" s="31"/>
      <c r="J155" s="31"/>
      <c r="K155" s="31"/>
      <c r="L155" s="31"/>
      <c r="M155" s="31"/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</row>
    <row r="156" spans="1:24" ht="18" customHeight="1">
      <c r="A156" s="23"/>
      <c r="B156" s="25"/>
      <c r="C156" s="25"/>
      <c r="D156" s="23"/>
      <c r="E156" s="23"/>
      <c r="F156" s="24"/>
      <c r="G156" s="20"/>
      <c r="H156" s="20"/>
      <c r="I156" s="31"/>
      <c r="J156" s="31"/>
      <c r="K156" s="31"/>
      <c r="L156" s="31"/>
      <c r="M156" s="31"/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</row>
    <row r="157" spans="1:24" ht="21" customHeight="1">
      <c r="A157" s="38" t="s">
        <v>528</v>
      </c>
      <c r="B157" s="25" t="str">
        <f>HYPERLINK("http://clu.uni.no/bildetema-html5/bildetema.html?version=norwegian&amp;languages=swe,eng,nob&amp;language=nob&amp;page=2&amp;subpage=2","Bildetema HTML5")</f>
        <v>Bildetema HTML5</v>
      </c>
      <c r="C157" s="25" t="str">
        <f>HYPERLINK("http://clu.uni.no/bildetema-flash/bildetema.html?version=norwegian&amp;languages=swe,eng,nob&amp;language=nob&amp;page=2&amp;subpage=2","Bildetema Flash")</f>
        <v>Bildetema Flash</v>
      </c>
      <c r="D157" s="38" t="s">
        <v>529</v>
      </c>
      <c r="E157" s="38" t="s">
        <v>529</v>
      </c>
      <c r="F157" s="38" t="s">
        <v>530</v>
      </c>
      <c r="G157" s="31" t="s">
        <v>483</v>
      </c>
      <c r="H157" s="20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</row>
    <row r="158" spans="1:24" ht="18" customHeight="1">
      <c r="A158" s="23"/>
      <c r="B158" s="25"/>
      <c r="C158" s="25"/>
      <c r="D158" s="23"/>
      <c r="E158" s="23"/>
      <c r="F158" s="24"/>
      <c r="G158" s="20"/>
      <c r="H158" s="20"/>
      <c r="I158" s="31"/>
      <c r="J158" s="31"/>
      <c r="K158" s="31"/>
      <c r="L158" s="31"/>
      <c r="M158" s="31"/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</row>
    <row r="159" spans="1:24" ht="18" customHeight="1">
      <c r="A159" s="45" t="s">
        <v>531</v>
      </c>
      <c r="B159" s="25" t="str">
        <f t="shared" ref="B159:B187" si="4">HYPERLINK("http://clu.uni.no/bildetema-html5/bildetema.html?version=norwegian&amp;languages=swe,eng,nob&amp;language=nob&amp;page=2&amp;subpage=2","Bildetema HTML5")</f>
        <v>Bildetema HTML5</v>
      </c>
      <c r="C159" s="25" t="str">
        <f t="shared" ref="C159:C187" si="5">HYPERLINK("http://clu.uni.no/bildetema-flash/bildetema.html?version=norwegian&amp;languages=swe,eng,nob&amp;language=nob&amp;page=2&amp;subpage=2","Bildetema Flash")</f>
        <v>Bildetema Flash</v>
      </c>
      <c r="D159" s="18" t="s">
        <v>532</v>
      </c>
      <c r="E159" s="45" t="s">
        <v>533</v>
      </c>
      <c r="F159" s="18" t="s">
        <v>534</v>
      </c>
      <c r="G159" s="32" t="s">
        <v>535</v>
      </c>
      <c r="H159" s="20"/>
      <c r="I159" s="31"/>
      <c r="J159" s="31"/>
      <c r="K159" s="31"/>
      <c r="L159" s="31"/>
      <c r="M159" s="31"/>
      <c r="N159" s="31"/>
      <c r="O159" s="31"/>
      <c r="P159" s="31"/>
      <c r="Q159" s="31"/>
      <c r="R159" s="31"/>
      <c r="S159" s="31"/>
      <c r="T159" s="31"/>
      <c r="U159" s="31"/>
      <c r="V159" s="31"/>
      <c r="W159" s="31"/>
      <c r="X159" s="31"/>
    </row>
    <row r="160" spans="1:24" ht="18" customHeight="1">
      <c r="A160" s="45" t="s">
        <v>536</v>
      </c>
      <c r="B160" s="25" t="str">
        <f t="shared" si="4"/>
        <v>Bildetema HTML5</v>
      </c>
      <c r="C160" s="25" t="str">
        <f t="shared" si="5"/>
        <v>Bildetema Flash</v>
      </c>
      <c r="D160" s="18" t="s">
        <v>537</v>
      </c>
      <c r="E160" s="45" t="s">
        <v>538</v>
      </c>
      <c r="F160" s="18" t="s">
        <v>539</v>
      </c>
      <c r="G160" s="32" t="s">
        <v>540</v>
      </c>
      <c r="H160" s="33"/>
      <c r="I160" s="31"/>
      <c r="J160" s="31"/>
      <c r="K160" s="31"/>
      <c r="L160" s="31"/>
      <c r="M160" s="31"/>
      <c r="N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</row>
    <row r="161" spans="1:24" ht="18" customHeight="1">
      <c r="A161" s="45" t="s">
        <v>541</v>
      </c>
      <c r="B161" s="25" t="str">
        <f t="shared" si="4"/>
        <v>Bildetema HTML5</v>
      </c>
      <c r="C161" s="25" t="str">
        <f t="shared" si="5"/>
        <v>Bildetema Flash</v>
      </c>
      <c r="D161" s="18" t="s">
        <v>542</v>
      </c>
      <c r="E161" s="45" t="s">
        <v>543</v>
      </c>
      <c r="F161" s="18" t="s">
        <v>544</v>
      </c>
      <c r="G161" s="32" t="s">
        <v>545</v>
      </c>
      <c r="H161" s="33"/>
      <c r="I161" s="31"/>
      <c r="J161" s="31"/>
      <c r="K161" s="31"/>
      <c r="L161" s="31"/>
      <c r="M161" s="31"/>
      <c r="N161" s="31"/>
      <c r="O161" s="31"/>
      <c r="P161" s="31"/>
      <c r="Q161" s="31"/>
      <c r="R161" s="31"/>
      <c r="S161" s="31"/>
      <c r="T161" s="31"/>
      <c r="U161" s="31"/>
      <c r="V161" s="31"/>
      <c r="W161" s="31"/>
      <c r="X161" s="31"/>
    </row>
    <row r="162" spans="1:24" ht="18" customHeight="1">
      <c r="A162" s="45" t="s">
        <v>546</v>
      </c>
      <c r="B162" s="25" t="str">
        <f t="shared" si="4"/>
        <v>Bildetema HTML5</v>
      </c>
      <c r="C162" s="25" t="str">
        <f t="shared" si="5"/>
        <v>Bildetema Flash</v>
      </c>
      <c r="D162" s="18" t="s">
        <v>547</v>
      </c>
      <c r="E162" s="45" t="s">
        <v>548</v>
      </c>
      <c r="F162" s="18" t="s">
        <v>549</v>
      </c>
      <c r="G162" s="20" t="s">
        <v>550</v>
      </c>
      <c r="H162" s="20"/>
      <c r="I162" s="31"/>
      <c r="J162" s="31"/>
      <c r="K162" s="31"/>
      <c r="L162" s="31"/>
      <c r="M162" s="31"/>
      <c r="N162" s="31"/>
      <c r="O162" s="31"/>
      <c r="P162" s="31"/>
      <c r="Q162" s="31"/>
      <c r="R162" s="31"/>
      <c r="S162" s="31"/>
      <c r="T162" s="31"/>
      <c r="U162" s="31"/>
      <c r="V162" s="31"/>
      <c r="W162" s="31"/>
      <c r="X162" s="31"/>
    </row>
    <row r="163" spans="1:24" ht="18" customHeight="1">
      <c r="A163" s="45" t="s">
        <v>551</v>
      </c>
      <c r="B163" s="25" t="str">
        <f t="shared" si="4"/>
        <v>Bildetema HTML5</v>
      </c>
      <c r="C163" s="25" t="str">
        <f t="shared" si="5"/>
        <v>Bildetema Flash</v>
      </c>
      <c r="D163" s="18" t="s">
        <v>552</v>
      </c>
      <c r="E163" s="45" t="s">
        <v>553</v>
      </c>
      <c r="F163" s="18" t="s">
        <v>554</v>
      </c>
      <c r="G163" s="35" t="s">
        <v>555</v>
      </c>
      <c r="H163" s="32"/>
      <c r="I163" s="31"/>
      <c r="J163" s="31"/>
      <c r="K163" s="31"/>
      <c r="L163" s="31"/>
      <c r="M163" s="31"/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</row>
    <row r="164" spans="1:24" ht="18" customHeight="1">
      <c r="A164" s="45" t="s">
        <v>556</v>
      </c>
      <c r="B164" s="25" t="str">
        <f t="shared" si="4"/>
        <v>Bildetema HTML5</v>
      </c>
      <c r="C164" s="25" t="str">
        <f t="shared" si="5"/>
        <v>Bildetema Flash</v>
      </c>
      <c r="D164" s="18" t="s">
        <v>557</v>
      </c>
      <c r="E164" s="45" t="s">
        <v>558</v>
      </c>
      <c r="F164" s="18" t="s">
        <v>559</v>
      </c>
      <c r="G164" s="20" t="s">
        <v>560</v>
      </c>
      <c r="H164" s="20"/>
      <c r="I164" s="31"/>
      <c r="J164" s="31"/>
      <c r="K164" s="31"/>
      <c r="L164" s="31"/>
      <c r="M164" s="31"/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</row>
    <row r="165" spans="1:24" ht="18" customHeight="1">
      <c r="A165" s="45" t="s">
        <v>561</v>
      </c>
      <c r="B165" s="25" t="str">
        <f t="shared" si="4"/>
        <v>Bildetema HTML5</v>
      </c>
      <c r="C165" s="25" t="str">
        <f t="shared" si="5"/>
        <v>Bildetema Flash</v>
      </c>
      <c r="D165" s="18" t="s">
        <v>562</v>
      </c>
      <c r="E165" s="45" t="s">
        <v>563</v>
      </c>
      <c r="F165" s="18" t="s">
        <v>564</v>
      </c>
      <c r="G165" s="20" t="s">
        <v>565</v>
      </c>
      <c r="H165" s="20"/>
      <c r="I165" s="31"/>
      <c r="J165" s="31"/>
      <c r="K165" s="31"/>
      <c r="L165" s="31"/>
      <c r="M165" s="31"/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31"/>
    </row>
    <row r="166" spans="1:24" ht="18" customHeight="1">
      <c r="A166" s="45" t="s">
        <v>566</v>
      </c>
      <c r="B166" s="25" t="str">
        <f t="shared" si="4"/>
        <v>Bildetema HTML5</v>
      </c>
      <c r="C166" s="25" t="str">
        <f t="shared" si="5"/>
        <v>Bildetema Flash</v>
      </c>
      <c r="D166" s="18" t="s">
        <v>567</v>
      </c>
      <c r="E166" s="45" t="s">
        <v>568</v>
      </c>
      <c r="F166" s="18" t="s">
        <v>569</v>
      </c>
      <c r="G166" s="20" t="s">
        <v>570</v>
      </c>
      <c r="H166" s="20"/>
      <c r="I166" s="31"/>
      <c r="J166" s="31"/>
      <c r="K166" s="31"/>
      <c r="L166" s="31"/>
      <c r="M166" s="31"/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31"/>
    </row>
    <row r="167" spans="1:24" ht="18" customHeight="1">
      <c r="A167" s="45" t="s">
        <v>571</v>
      </c>
      <c r="B167" s="25" t="str">
        <f t="shared" si="4"/>
        <v>Bildetema HTML5</v>
      </c>
      <c r="C167" s="25" t="str">
        <f t="shared" si="5"/>
        <v>Bildetema Flash</v>
      </c>
      <c r="D167" s="18" t="s">
        <v>572</v>
      </c>
      <c r="E167" s="45" t="s">
        <v>573</v>
      </c>
      <c r="F167" s="18" t="s">
        <v>574</v>
      </c>
      <c r="G167" s="32" t="s">
        <v>575</v>
      </c>
      <c r="H167" s="20"/>
      <c r="I167" s="31"/>
      <c r="J167" s="31"/>
      <c r="K167" s="31"/>
      <c r="L167" s="31"/>
      <c r="M167" s="31"/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31"/>
    </row>
    <row r="168" spans="1:24" ht="18" customHeight="1">
      <c r="A168" s="45" t="s">
        <v>576</v>
      </c>
      <c r="B168" s="25" t="str">
        <f t="shared" si="4"/>
        <v>Bildetema HTML5</v>
      </c>
      <c r="C168" s="25" t="str">
        <f t="shared" si="5"/>
        <v>Bildetema Flash</v>
      </c>
      <c r="D168" s="18" t="s">
        <v>485</v>
      </c>
      <c r="E168" s="45" t="s">
        <v>486</v>
      </c>
      <c r="F168" s="18" t="s">
        <v>486</v>
      </c>
      <c r="G168" s="32" t="s">
        <v>487</v>
      </c>
      <c r="H168" s="20"/>
      <c r="I168" s="31"/>
      <c r="J168" s="31"/>
      <c r="K168" s="31"/>
      <c r="L168" s="31"/>
      <c r="M168" s="31"/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31"/>
    </row>
    <row r="169" spans="1:24" ht="18" customHeight="1">
      <c r="A169" s="45" t="s">
        <v>577</v>
      </c>
      <c r="B169" s="25" t="str">
        <f t="shared" si="4"/>
        <v>Bildetema HTML5</v>
      </c>
      <c r="C169" s="25" t="str">
        <f t="shared" si="5"/>
        <v>Bildetema Flash</v>
      </c>
      <c r="D169" s="18" t="s">
        <v>578</v>
      </c>
      <c r="E169" s="45" t="s">
        <v>579</v>
      </c>
      <c r="F169" s="18" t="s">
        <v>580</v>
      </c>
      <c r="G169" s="20" t="s">
        <v>581</v>
      </c>
      <c r="H169" s="20"/>
      <c r="I169" s="31"/>
      <c r="J169" s="31"/>
      <c r="K169" s="31"/>
      <c r="L169" s="31"/>
      <c r="M169" s="31"/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31"/>
    </row>
    <row r="170" spans="1:24" ht="18" customHeight="1">
      <c r="A170" s="45" t="s">
        <v>582</v>
      </c>
      <c r="B170" s="25" t="str">
        <f t="shared" si="4"/>
        <v>Bildetema HTML5</v>
      </c>
      <c r="C170" s="25" t="str">
        <f t="shared" si="5"/>
        <v>Bildetema Flash</v>
      </c>
      <c r="D170" s="18" t="s">
        <v>583</v>
      </c>
      <c r="E170" s="45" t="s">
        <v>584</v>
      </c>
      <c r="F170" s="18" t="s">
        <v>585</v>
      </c>
      <c r="G170" s="20" t="s">
        <v>586</v>
      </c>
      <c r="H170" s="20"/>
      <c r="I170" s="31"/>
      <c r="J170" s="31"/>
      <c r="K170" s="31"/>
      <c r="L170" s="31"/>
      <c r="M170" s="31"/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</row>
    <row r="171" spans="1:24" ht="18" customHeight="1">
      <c r="A171" s="45" t="s">
        <v>587</v>
      </c>
      <c r="B171" s="25" t="str">
        <f t="shared" si="4"/>
        <v>Bildetema HTML5</v>
      </c>
      <c r="C171" s="25" t="str">
        <f t="shared" si="5"/>
        <v>Bildetema Flash</v>
      </c>
      <c r="D171" s="18" t="s">
        <v>588</v>
      </c>
      <c r="E171" s="45" t="s">
        <v>589</v>
      </c>
      <c r="F171" s="18" t="s">
        <v>590</v>
      </c>
      <c r="G171" s="20" t="s">
        <v>591</v>
      </c>
      <c r="H171" s="20"/>
      <c r="I171" s="31"/>
      <c r="J171" s="31"/>
      <c r="K171" s="31"/>
      <c r="L171" s="31"/>
      <c r="M171" s="31"/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</row>
    <row r="172" spans="1:24" ht="18" customHeight="1">
      <c r="A172" s="45" t="s">
        <v>592</v>
      </c>
      <c r="B172" s="25" t="str">
        <f t="shared" si="4"/>
        <v>Bildetema HTML5</v>
      </c>
      <c r="C172" s="25" t="str">
        <f t="shared" si="5"/>
        <v>Bildetema Flash</v>
      </c>
      <c r="D172" s="18" t="s">
        <v>593</v>
      </c>
      <c r="E172" s="45" t="s">
        <v>538</v>
      </c>
      <c r="F172" s="18" t="s">
        <v>539</v>
      </c>
      <c r="G172" s="32" t="s">
        <v>540</v>
      </c>
      <c r="H172" s="20"/>
      <c r="I172" s="31"/>
      <c r="J172" s="31"/>
      <c r="K172" s="31"/>
      <c r="L172" s="31"/>
      <c r="M172" s="31"/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</row>
    <row r="173" spans="1:24" ht="18" customHeight="1">
      <c r="A173" s="45" t="s">
        <v>594</v>
      </c>
      <c r="B173" s="25" t="str">
        <f t="shared" si="4"/>
        <v>Bildetema HTML5</v>
      </c>
      <c r="C173" s="25" t="str">
        <f t="shared" si="5"/>
        <v>Bildetema Flash</v>
      </c>
      <c r="D173" s="18" t="s">
        <v>595</v>
      </c>
      <c r="E173" s="45" t="s">
        <v>596</v>
      </c>
      <c r="F173" s="18" t="s">
        <v>597</v>
      </c>
      <c r="G173" s="20" t="s">
        <v>598</v>
      </c>
      <c r="H173" s="20"/>
      <c r="I173" s="31"/>
      <c r="J173" s="31"/>
      <c r="K173" s="31"/>
      <c r="L173" s="31"/>
      <c r="M173" s="31"/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31"/>
    </row>
    <row r="174" spans="1:24" ht="18" customHeight="1">
      <c r="A174" s="45" t="s">
        <v>599</v>
      </c>
      <c r="B174" s="25" t="str">
        <f t="shared" si="4"/>
        <v>Bildetema HTML5</v>
      </c>
      <c r="C174" s="25" t="str">
        <f t="shared" si="5"/>
        <v>Bildetema Flash</v>
      </c>
      <c r="D174" s="18" t="s">
        <v>600</v>
      </c>
      <c r="E174" s="45" t="s">
        <v>601</v>
      </c>
      <c r="F174" s="18" t="s">
        <v>602</v>
      </c>
      <c r="G174" s="20" t="s">
        <v>603</v>
      </c>
      <c r="H174" s="20"/>
      <c r="I174" s="31"/>
      <c r="J174" s="31"/>
      <c r="K174" s="31"/>
      <c r="L174" s="31"/>
      <c r="M174" s="31"/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31"/>
    </row>
    <row r="175" spans="1:24" ht="18" customHeight="1">
      <c r="A175" s="45" t="s">
        <v>604</v>
      </c>
      <c r="B175" s="25" t="str">
        <f t="shared" si="4"/>
        <v>Bildetema HTML5</v>
      </c>
      <c r="C175" s="25" t="str">
        <f t="shared" si="5"/>
        <v>Bildetema Flash</v>
      </c>
      <c r="D175" s="18" t="s">
        <v>605</v>
      </c>
      <c r="E175" s="45" t="s">
        <v>606</v>
      </c>
      <c r="F175" s="18" t="s">
        <v>607</v>
      </c>
      <c r="G175" s="32" t="s">
        <v>608</v>
      </c>
      <c r="H175" s="33"/>
      <c r="I175" s="31"/>
      <c r="J175" s="31"/>
      <c r="K175" s="31"/>
      <c r="L175" s="31"/>
      <c r="M175" s="31"/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</row>
    <row r="176" spans="1:24" ht="18" customHeight="1">
      <c r="A176" s="45" t="s">
        <v>609</v>
      </c>
      <c r="B176" s="25" t="str">
        <f t="shared" si="4"/>
        <v>Bildetema HTML5</v>
      </c>
      <c r="C176" s="25" t="str">
        <f t="shared" si="5"/>
        <v>Bildetema Flash</v>
      </c>
      <c r="D176" s="18" t="s">
        <v>610</v>
      </c>
      <c r="E176" s="45" t="s">
        <v>611</v>
      </c>
      <c r="F176" s="18" t="s">
        <v>612</v>
      </c>
      <c r="G176" s="20" t="s">
        <v>613</v>
      </c>
      <c r="H176" s="20"/>
      <c r="I176" s="31"/>
      <c r="J176" s="31"/>
      <c r="K176" s="31"/>
      <c r="L176" s="31"/>
      <c r="M176" s="31"/>
      <c r="N176" s="31"/>
      <c r="O176" s="31"/>
      <c r="P176" s="31"/>
      <c r="Q176" s="31"/>
      <c r="R176" s="31"/>
      <c r="S176" s="31"/>
      <c r="T176" s="31"/>
      <c r="U176" s="31"/>
      <c r="V176" s="31"/>
      <c r="W176" s="31"/>
      <c r="X176" s="31"/>
    </row>
    <row r="177" spans="1:24" ht="18" customHeight="1">
      <c r="A177" s="45" t="s">
        <v>614</v>
      </c>
      <c r="B177" s="25" t="str">
        <f t="shared" si="4"/>
        <v>Bildetema HTML5</v>
      </c>
      <c r="C177" s="25" t="str">
        <f t="shared" si="5"/>
        <v>Bildetema Flash</v>
      </c>
      <c r="D177" s="18" t="s">
        <v>615</v>
      </c>
      <c r="E177" s="45" t="s">
        <v>616</v>
      </c>
      <c r="F177" s="18" t="s">
        <v>617</v>
      </c>
      <c r="G177" s="20" t="s">
        <v>618</v>
      </c>
      <c r="H177" s="20"/>
      <c r="I177" s="31"/>
      <c r="J177" s="31"/>
      <c r="K177" s="31"/>
      <c r="L177" s="31"/>
      <c r="M177" s="31"/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</row>
    <row r="178" spans="1:24" ht="18" customHeight="1">
      <c r="A178" s="45" t="s">
        <v>619</v>
      </c>
      <c r="B178" s="25" t="str">
        <f t="shared" si="4"/>
        <v>Bildetema HTML5</v>
      </c>
      <c r="C178" s="25" t="str">
        <f t="shared" si="5"/>
        <v>Bildetema Flash</v>
      </c>
      <c r="D178" s="18" t="s">
        <v>620</v>
      </c>
      <c r="E178" s="45" t="s">
        <v>621</v>
      </c>
      <c r="F178" s="18" t="s">
        <v>622</v>
      </c>
      <c r="G178" s="33" t="s">
        <v>623</v>
      </c>
      <c r="H178" s="32" t="s">
        <v>624</v>
      </c>
      <c r="I178" s="31"/>
      <c r="J178" s="31"/>
      <c r="K178" s="31"/>
      <c r="L178" s="31"/>
      <c r="M178" s="31"/>
      <c r="N178" s="31"/>
      <c r="O178" s="31"/>
      <c r="P178" s="31"/>
      <c r="Q178" s="31"/>
      <c r="R178" s="31"/>
      <c r="S178" s="31"/>
      <c r="T178" s="31"/>
      <c r="U178" s="31"/>
      <c r="V178" s="31"/>
      <c r="W178" s="31"/>
      <c r="X178" s="31"/>
    </row>
    <row r="179" spans="1:24" ht="18" customHeight="1">
      <c r="A179" s="45" t="s">
        <v>625</v>
      </c>
      <c r="B179" s="25" t="str">
        <f t="shared" si="4"/>
        <v>Bildetema HTML5</v>
      </c>
      <c r="C179" s="25" t="str">
        <f t="shared" si="5"/>
        <v>Bildetema Flash</v>
      </c>
      <c r="D179" s="18" t="s">
        <v>626</v>
      </c>
      <c r="E179" s="45" t="s">
        <v>627</v>
      </c>
      <c r="F179" s="18" t="s">
        <v>628</v>
      </c>
      <c r="G179" s="20" t="s">
        <v>629</v>
      </c>
      <c r="H179" s="20"/>
      <c r="I179" s="31"/>
      <c r="J179" s="31"/>
      <c r="K179" s="31"/>
      <c r="L179" s="31"/>
      <c r="M179" s="31"/>
      <c r="N179" s="31"/>
      <c r="O179" s="31"/>
      <c r="P179" s="31"/>
      <c r="Q179" s="31"/>
      <c r="R179" s="31"/>
      <c r="S179" s="31"/>
      <c r="T179" s="31"/>
      <c r="U179" s="31"/>
      <c r="V179" s="31"/>
      <c r="W179" s="31"/>
      <c r="X179" s="31"/>
    </row>
    <row r="180" spans="1:24" ht="18" customHeight="1">
      <c r="A180" s="45" t="s">
        <v>630</v>
      </c>
      <c r="B180" s="25" t="str">
        <f t="shared" si="4"/>
        <v>Bildetema HTML5</v>
      </c>
      <c r="C180" s="25" t="str">
        <f t="shared" si="5"/>
        <v>Bildetema Flash</v>
      </c>
      <c r="D180" s="18" t="s">
        <v>631</v>
      </c>
      <c r="E180" s="45" t="s">
        <v>632</v>
      </c>
      <c r="F180" s="18" t="s">
        <v>633</v>
      </c>
      <c r="G180" s="32" t="s">
        <v>634</v>
      </c>
      <c r="H180" s="32"/>
      <c r="I180" s="31"/>
      <c r="J180" s="31"/>
      <c r="K180" s="31"/>
      <c r="L180" s="31"/>
      <c r="M180" s="31"/>
      <c r="N180" s="31"/>
      <c r="O180" s="31"/>
      <c r="P180" s="31"/>
      <c r="Q180" s="31"/>
      <c r="R180" s="31"/>
      <c r="S180" s="31"/>
      <c r="T180" s="31"/>
      <c r="U180" s="31"/>
      <c r="V180" s="31"/>
      <c r="W180" s="31"/>
      <c r="X180" s="31"/>
    </row>
    <row r="181" spans="1:24" ht="18" customHeight="1">
      <c r="A181" s="45" t="s">
        <v>635</v>
      </c>
      <c r="B181" s="25" t="str">
        <f t="shared" si="4"/>
        <v>Bildetema HTML5</v>
      </c>
      <c r="C181" s="25" t="str">
        <f t="shared" si="5"/>
        <v>Bildetema Flash</v>
      </c>
      <c r="D181" s="18" t="s">
        <v>636</v>
      </c>
      <c r="E181" s="45" t="s">
        <v>637</v>
      </c>
      <c r="F181" s="18" t="s">
        <v>638</v>
      </c>
      <c r="G181" s="20" t="s">
        <v>639</v>
      </c>
      <c r="H181" s="20"/>
      <c r="I181" s="31"/>
      <c r="J181" s="31"/>
      <c r="K181" s="31"/>
      <c r="L181" s="31"/>
      <c r="M181" s="31"/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</row>
    <row r="182" spans="1:24" ht="18" customHeight="1">
      <c r="A182" s="45" t="s">
        <v>640</v>
      </c>
      <c r="B182" s="25" t="str">
        <f t="shared" si="4"/>
        <v>Bildetema HTML5</v>
      </c>
      <c r="C182" s="25" t="str">
        <f t="shared" si="5"/>
        <v>Bildetema Flash</v>
      </c>
      <c r="D182" s="18" t="s">
        <v>519</v>
      </c>
      <c r="E182" s="45" t="s">
        <v>520</v>
      </c>
      <c r="F182" s="18" t="s">
        <v>521</v>
      </c>
      <c r="G182" s="20" t="s">
        <v>591</v>
      </c>
      <c r="H182" s="20"/>
      <c r="I182" s="31"/>
      <c r="J182" s="31"/>
      <c r="K182" s="31"/>
      <c r="L182" s="31"/>
      <c r="M182" s="31"/>
      <c r="N182" s="31"/>
      <c r="O182" s="31"/>
      <c r="P182" s="31"/>
      <c r="Q182" s="31"/>
      <c r="R182" s="31"/>
      <c r="S182" s="31"/>
      <c r="T182" s="31"/>
      <c r="U182" s="31"/>
      <c r="V182" s="31"/>
      <c r="W182" s="31"/>
      <c r="X182" s="31"/>
    </row>
    <row r="183" spans="1:24" ht="18" customHeight="1">
      <c r="A183" s="45" t="s">
        <v>641</v>
      </c>
      <c r="B183" s="25" t="str">
        <f t="shared" si="4"/>
        <v>Bildetema HTML5</v>
      </c>
      <c r="C183" s="25" t="str">
        <f t="shared" si="5"/>
        <v>Bildetema Flash</v>
      </c>
      <c r="D183" s="18" t="s">
        <v>642</v>
      </c>
      <c r="E183" s="45" t="s">
        <v>643</v>
      </c>
      <c r="F183" s="18" t="s">
        <v>644</v>
      </c>
      <c r="G183" s="20" t="s">
        <v>645</v>
      </c>
      <c r="H183" s="20"/>
      <c r="I183" s="31"/>
      <c r="J183" s="31"/>
      <c r="K183" s="31"/>
      <c r="L183" s="31"/>
      <c r="M183" s="31"/>
      <c r="N183" s="31"/>
      <c r="O183" s="31"/>
      <c r="P183" s="31"/>
      <c r="Q183" s="31"/>
      <c r="R183" s="31"/>
      <c r="S183" s="31"/>
      <c r="T183" s="31"/>
      <c r="U183" s="31"/>
      <c r="V183" s="31"/>
      <c r="W183" s="31"/>
      <c r="X183" s="31"/>
    </row>
    <row r="184" spans="1:24" ht="18" customHeight="1">
      <c r="A184" s="45" t="s">
        <v>646</v>
      </c>
      <c r="B184" s="25" t="str">
        <f t="shared" si="4"/>
        <v>Bildetema HTML5</v>
      </c>
      <c r="C184" s="25" t="str">
        <f t="shared" si="5"/>
        <v>Bildetema Flash</v>
      </c>
      <c r="D184" s="18" t="s">
        <v>647</v>
      </c>
      <c r="E184" s="45" t="s">
        <v>648</v>
      </c>
      <c r="F184" s="18" t="s">
        <v>649</v>
      </c>
      <c r="G184" s="20" t="s">
        <v>650</v>
      </c>
      <c r="H184" s="20"/>
      <c r="I184" s="31"/>
      <c r="J184" s="31"/>
      <c r="K184" s="31"/>
      <c r="L184" s="31"/>
      <c r="M184" s="31"/>
      <c r="N184" s="31"/>
      <c r="O184" s="31"/>
      <c r="P184" s="31"/>
      <c r="Q184" s="31"/>
      <c r="R184" s="31"/>
      <c r="S184" s="31"/>
      <c r="T184" s="31"/>
      <c r="U184" s="31"/>
      <c r="V184" s="31"/>
      <c r="W184" s="31"/>
      <c r="X184" s="31"/>
    </row>
    <row r="185" spans="1:24" ht="18" customHeight="1">
      <c r="A185" s="45" t="s">
        <v>651</v>
      </c>
      <c r="B185" s="25" t="str">
        <f t="shared" si="4"/>
        <v>Bildetema HTML5</v>
      </c>
      <c r="C185" s="25" t="str">
        <f t="shared" si="5"/>
        <v>Bildetema Flash</v>
      </c>
      <c r="D185" s="18" t="s">
        <v>652</v>
      </c>
      <c r="E185" s="45" t="s">
        <v>653</v>
      </c>
      <c r="F185" s="18" t="s">
        <v>654</v>
      </c>
      <c r="G185" s="20" t="s">
        <v>655</v>
      </c>
      <c r="H185" s="20"/>
      <c r="I185" s="31"/>
      <c r="J185" s="31"/>
      <c r="K185" s="31"/>
      <c r="L185" s="31"/>
      <c r="M185" s="31"/>
      <c r="N185" s="31"/>
      <c r="O185" s="31"/>
      <c r="P185" s="31"/>
      <c r="Q185" s="31"/>
      <c r="R185" s="31"/>
      <c r="S185" s="31"/>
      <c r="T185" s="31"/>
      <c r="U185" s="31"/>
      <c r="V185" s="31"/>
      <c r="W185" s="31"/>
      <c r="X185" s="31"/>
    </row>
    <row r="186" spans="1:24" ht="18" customHeight="1">
      <c r="A186" s="45" t="s">
        <v>656</v>
      </c>
      <c r="B186" s="25" t="str">
        <f t="shared" si="4"/>
        <v>Bildetema HTML5</v>
      </c>
      <c r="C186" s="25" t="str">
        <f t="shared" si="5"/>
        <v>Bildetema Flash</v>
      </c>
      <c r="D186" s="18" t="s">
        <v>657</v>
      </c>
      <c r="E186" s="45" t="s">
        <v>658</v>
      </c>
      <c r="F186" s="18" t="s">
        <v>659</v>
      </c>
      <c r="G186" s="20" t="s">
        <v>660</v>
      </c>
      <c r="H186" s="20"/>
      <c r="I186" s="31"/>
      <c r="J186" s="31"/>
      <c r="K186" s="31"/>
      <c r="L186" s="31"/>
      <c r="M186" s="31"/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</row>
    <row r="187" spans="1:24" ht="18" customHeight="1">
      <c r="A187" s="45" t="s">
        <v>661</v>
      </c>
      <c r="B187" s="25" t="str">
        <f t="shared" si="4"/>
        <v>Bildetema HTML5</v>
      </c>
      <c r="C187" s="25" t="str">
        <f t="shared" si="5"/>
        <v>Bildetema Flash</v>
      </c>
      <c r="D187" s="18" t="s">
        <v>662</v>
      </c>
      <c r="E187" s="45" t="s">
        <v>663</v>
      </c>
      <c r="F187" s="18" t="s">
        <v>664</v>
      </c>
      <c r="G187" s="20" t="s">
        <v>665</v>
      </c>
      <c r="H187" s="20"/>
      <c r="I187" s="31"/>
      <c r="J187" s="31"/>
      <c r="K187" s="31"/>
      <c r="L187" s="31"/>
      <c r="M187" s="31"/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</row>
    <row r="188" spans="1:24" ht="18" customHeight="1">
      <c r="A188" s="23"/>
      <c r="B188" s="25"/>
      <c r="C188" s="25"/>
      <c r="D188" s="23"/>
      <c r="E188" s="23"/>
      <c r="F188" s="24"/>
      <c r="G188" s="31"/>
      <c r="H188" s="20"/>
      <c r="I188" s="31"/>
      <c r="J188" s="31"/>
      <c r="K188" s="31"/>
      <c r="L188" s="31"/>
      <c r="M188" s="31"/>
      <c r="N188" s="31"/>
      <c r="O188" s="31"/>
      <c r="P188" s="31"/>
      <c r="Q188" s="31"/>
      <c r="R188" s="31"/>
      <c r="S188" s="31"/>
      <c r="T188" s="31"/>
      <c r="U188" s="31"/>
      <c r="V188" s="31"/>
      <c r="W188" s="31"/>
      <c r="X188" s="31"/>
    </row>
    <row r="189" spans="1:24" ht="21" customHeight="1">
      <c r="A189" s="38" t="s">
        <v>666</v>
      </c>
      <c r="B189" s="25" t="str">
        <f>HYPERLINK("http://clu.uni.no/bildetema-html5/bildetema.html?version=norwegian&amp;languages=swe,eng,nob&amp;language=nob&amp;page=2&amp;subpage=3","Bildetema HTML5")</f>
        <v>Bildetema HTML5</v>
      </c>
      <c r="C189" s="25" t="str">
        <f>HYPERLINK("http://clu.uni.no/bildetema-flash/bildetema.html?version=norwegian&amp;languages=swe,eng,nob&amp;language=nob&amp;page=2&amp;subpage=3","Bildetema Flash")</f>
        <v>Bildetema Flash</v>
      </c>
      <c r="D189" s="38" t="s">
        <v>667</v>
      </c>
      <c r="E189" s="38" t="s">
        <v>505</v>
      </c>
      <c r="F189" s="38" t="s">
        <v>506</v>
      </c>
      <c r="G189" s="31" t="s">
        <v>507</v>
      </c>
      <c r="H189" s="20"/>
      <c r="I189" s="31"/>
      <c r="J189" s="31"/>
      <c r="K189" s="31"/>
      <c r="L189" s="31"/>
      <c r="M189" s="31"/>
      <c r="N189" s="31"/>
      <c r="O189" s="31"/>
      <c r="P189" s="31"/>
      <c r="Q189" s="31"/>
      <c r="R189" s="31"/>
      <c r="S189" s="31"/>
      <c r="T189" s="31"/>
      <c r="U189" s="31"/>
      <c r="V189" s="31"/>
      <c r="W189" s="31"/>
      <c r="X189" s="31"/>
    </row>
    <row r="190" spans="1:24" ht="18" customHeight="1">
      <c r="A190" s="5"/>
      <c r="B190" s="25"/>
      <c r="C190" s="25"/>
      <c r="D190" s="5"/>
      <c r="E190" s="5"/>
      <c r="F190" s="6"/>
      <c r="G190" s="31"/>
      <c r="H190" s="20"/>
      <c r="I190" s="31"/>
      <c r="J190" s="31"/>
      <c r="K190" s="31"/>
      <c r="L190" s="31"/>
      <c r="M190" s="31"/>
      <c r="N190" s="31"/>
      <c r="O190" s="31"/>
      <c r="P190" s="31"/>
      <c r="Q190" s="31"/>
      <c r="R190" s="31"/>
      <c r="S190" s="31"/>
      <c r="T190" s="31"/>
      <c r="U190" s="31"/>
      <c r="V190" s="31"/>
      <c r="W190" s="31"/>
      <c r="X190" s="31"/>
    </row>
    <row r="191" spans="1:24" ht="18" customHeight="1">
      <c r="A191" s="45" t="s">
        <v>668</v>
      </c>
      <c r="B191" s="25" t="str">
        <f t="shared" ref="B191:B208" si="6">HYPERLINK("http://clu.uni.no/bildetema-html5/bildetema.html?version=norwegian&amp;languages=swe,eng,nob&amp;language=nob&amp;page=2&amp;subpage=3","Bildetema HTML5")</f>
        <v>Bildetema HTML5</v>
      </c>
      <c r="C191" s="25" t="str">
        <f t="shared" ref="C191:C208" si="7">HYPERLINK("http://clu.uni.no/bildetema-flash/bildetema.html?version=norwegian&amp;languages=swe,eng,nob&amp;language=nob&amp;page=2&amp;subpage=3","Bildetema Flash")</f>
        <v>Bildetema Flash</v>
      </c>
      <c r="D191" s="18" t="s">
        <v>669</v>
      </c>
      <c r="E191" s="45" t="s">
        <v>670</v>
      </c>
      <c r="F191" s="18" t="s">
        <v>671</v>
      </c>
      <c r="G191" s="20" t="s">
        <v>672</v>
      </c>
      <c r="H191" s="20"/>
      <c r="I191" s="31"/>
      <c r="J191" s="31"/>
      <c r="K191" s="31"/>
      <c r="L191" s="31"/>
      <c r="M191" s="31"/>
      <c r="N191" s="31"/>
      <c r="O191" s="31"/>
      <c r="P191" s="31"/>
      <c r="Q191" s="31"/>
      <c r="R191" s="31"/>
      <c r="S191" s="31"/>
      <c r="T191" s="31"/>
      <c r="U191" s="31"/>
      <c r="V191" s="31"/>
      <c r="W191" s="31"/>
      <c r="X191" s="31"/>
    </row>
    <row r="192" spans="1:24" ht="18" customHeight="1">
      <c r="A192" s="45" t="s">
        <v>673</v>
      </c>
      <c r="B192" s="25" t="str">
        <f t="shared" si="6"/>
        <v>Bildetema HTML5</v>
      </c>
      <c r="C192" s="25" t="str">
        <f t="shared" si="7"/>
        <v>Bildetema Flash</v>
      </c>
      <c r="D192" s="18" t="s">
        <v>674</v>
      </c>
      <c r="E192" s="45" t="s">
        <v>675</v>
      </c>
      <c r="F192" s="18" t="s">
        <v>676</v>
      </c>
      <c r="G192" s="20" t="s">
        <v>677</v>
      </c>
      <c r="H192" s="20"/>
      <c r="I192" s="31"/>
      <c r="J192" s="31"/>
      <c r="K192" s="31"/>
      <c r="L192" s="31"/>
      <c r="M192" s="31"/>
      <c r="N192" s="31"/>
      <c r="O192" s="31"/>
      <c r="P192" s="31"/>
      <c r="Q192" s="31"/>
      <c r="R192" s="31"/>
      <c r="S192" s="31"/>
      <c r="T192" s="31"/>
      <c r="U192" s="31"/>
      <c r="V192" s="31"/>
      <c r="W192" s="31"/>
      <c r="X192" s="31"/>
    </row>
    <row r="193" spans="1:24" ht="18" customHeight="1">
      <c r="A193" s="45" t="s">
        <v>678</v>
      </c>
      <c r="B193" s="25" t="str">
        <f t="shared" si="6"/>
        <v>Bildetema HTML5</v>
      </c>
      <c r="C193" s="25" t="str">
        <f t="shared" si="7"/>
        <v>Bildetema Flash</v>
      </c>
      <c r="D193" s="18" t="s">
        <v>679</v>
      </c>
      <c r="E193" s="45" t="s">
        <v>680</v>
      </c>
      <c r="F193" s="18" t="s">
        <v>681</v>
      </c>
      <c r="G193" s="32" t="s">
        <v>682</v>
      </c>
      <c r="H193" s="20"/>
      <c r="I193" s="31"/>
      <c r="J193" s="31"/>
      <c r="K193" s="31"/>
      <c r="L193" s="31"/>
      <c r="M193" s="31"/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</row>
    <row r="194" spans="1:24" ht="18" customHeight="1">
      <c r="A194" s="45" t="s">
        <v>683</v>
      </c>
      <c r="B194" s="25" t="str">
        <f t="shared" si="6"/>
        <v>Bildetema HTML5</v>
      </c>
      <c r="C194" s="25" t="str">
        <f t="shared" si="7"/>
        <v>Bildetema Flash</v>
      </c>
      <c r="D194" s="18" t="s">
        <v>684</v>
      </c>
      <c r="E194" s="45" t="s">
        <v>685</v>
      </c>
      <c r="F194" s="18" t="s">
        <v>686</v>
      </c>
      <c r="G194" s="32" t="s">
        <v>687</v>
      </c>
      <c r="H194" s="20"/>
      <c r="I194" s="31"/>
      <c r="J194" s="31"/>
      <c r="K194" s="31"/>
      <c r="L194" s="31"/>
      <c r="M194" s="31"/>
      <c r="N194" s="31"/>
      <c r="O194" s="31"/>
      <c r="P194" s="31"/>
      <c r="Q194" s="31"/>
      <c r="R194" s="31"/>
      <c r="S194" s="31"/>
      <c r="T194" s="31"/>
      <c r="U194" s="31"/>
      <c r="V194" s="31"/>
      <c r="W194" s="31"/>
      <c r="X194" s="31"/>
    </row>
    <row r="195" spans="1:24" ht="18" customHeight="1">
      <c r="A195" s="45" t="s">
        <v>688</v>
      </c>
      <c r="B195" s="25" t="str">
        <f t="shared" si="6"/>
        <v>Bildetema HTML5</v>
      </c>
      <c r="C195" s="25" t="str">
        <f t="shared" si="7"/>
        <v>Bildetema Flash</v>
      </c>
      <c r="D195" s="18" t="s">
        <v>689</v>
      </c>
      <c r="E195" s="45" t="s">
        <v>690</v>
      </c>
      <c r="F195" s="18" t="s">
        <v>691</v>
      </c>
      <c r="G195" s="20" t="s">
        <v>692</v>
      </c>
      <c r="H195" s="20"/>
      <c r="I195" s="31"/>
      <c r="J195" s="31"/>
      <c r="K195" s="31"/>
      <c r="L195" s="31"/>
      <c r="M195" s="31"/>
      <c r="N195" s="31"/>
      <c r="O195" s="31"/>
      <c r="P195" s="31"/>
      <c r="Q195" s="31"/>
      <c r="R195" s="31"/>
      <c r="S195" s="31"/>
      <c r="T195" s="31"/>
      <c r="U195" s="31"/>
      <c r="V195" s="31"/>
      <c r="W195" s="31"/>
      <c r="X195" s="31"/>
    </row>
    <row r="196" spans="1:24" ht="18" customHeight="1">
      <c r="A196" s="45" t="s">
        <v>693</v>
      </c>
      <c r="B196" s="25" t="str">
        <f t="shared" si="6"/>
        <v>Bildetema HTML5</v>
      </c>
      <c r="C196" s="25" t="str">
        <f t="shared" si="7"/>
        <v>Bildetema Flash</v>
      </c>
      <c r="D196" s="18" t="s">
        <v>694</v>
      </c>
      <c r="E196" s="45" t="s">
        <v>695</v>
      </c>
      <c r="F196" s="18" t="s">
        <v>696</v>
      </c>
      <c r="G196" s="20" t="s">
        <v>697</v>
      </c>
      <c r="H196" s="20"/>
      <c r="I196" s="31"/>
      <c r="J196" s="31"/>
      <c r="K196" s="31"/>
      <c r="L196" s="31"/>
      <c r="M196" s="31"/>
      <c r="N196" s="31"/>
      <c r="O196" s="31"/>
      <c r="P196" s="31"/>
      <c r="Q196" s="31"/>
      <c r="R196" s="31"/>
      <c r="S196" s="31"/>
      <c r="T196" s="31"/>
      <c r="U196" s="31"/>
      <c r="V196" s="31"/>
      <c r="W196" s="31"/>
      <c r="X196" s="31"/>
    </row>
    <row r="197" spans="1:24" ht="18" customHeight="1">
      <c r="A197" s="45" t="s">
        <v>698</v>
      </c>
      <c r="B197" s="25" t="str">
        <f t="shared" si="6"/>
        <v>Bildetema HTML5</v>
      </c>
      <c r="C197" s="25" t="str">
        <f t="shared" si="7"/>
        <v>Bildetema Flash</v>
      </c>
      <c r="D197" s="18" t="s">
        <v>699</v>
      </c>
      <c r="E197" s="45" t="s">
        <v>700</v>
      </c>
      <c r="F197" s="18" t="s">
        <v>701</v>
      </c>
      <c r="G197" s="20" t="s">
        <v>702</v>
      </c>
      <c r="H197" s="20"/>
      <c r="I197" s="31"/>
      <c r="J197" s="31"/>
      <c r="K197" s="31"/>
      <c r="L197" s="31"/>
      <c r="M197" s="31"/>
      <c r="N197" s="31"/>
      <c r="O197" s="31"/>
      <c r="P197" s="31"/>
      <c r="Q197" s="31"/>
      <c r="R197" s="31"/>
      <c r="S197" s="31"/>
      <c r="T197" s="31"/>
      <c r="U197" s="31"/>
      <c r="V197" s="31"/>
      <c r="W197" s="31"/>
      <c r="X197" s="31"/>
    </row>
    <row r="198" spans="1:24" ht="18" customHeight="1">
      <c r="A198" s="45" t="s">
        <v>703</v>
      </c>
      <c r="B198" s="25" t="str">
        <f t="shared" si="6"/>
        <v>Bildetema HTML5</v>
      </c>
      <c r="C198" s="25" t="str">
        <f t="shared" si="7"/>
        <v>Bildetema Flash</v>
      </c>
      <c r="D198" s="18" t="s">
        <v>704</v>
      </c>
      <c r="E198" s="45" t="s">
        <v>705</v>
      </c>
      <c r="F198" s="18" t="s">
        <v>706</v>
      </c>
      <c r="G198" s="20" t="s">
        <v>707</v>
      </c>
      <c r="H198" s="20"/>
      <c r="I198" s="31"/>
      <c r="J198" s="31"/>
      <c r="K198" s="31"/>
      <c r="L198" s="31"/>
      <c r="M198" s="31"/>
      <c r="N198" s="31"/>
      <c r="O198" s="31"/>
      <c r="P198" s="31"/>
      <c r="Q198" s="31"/>
      <c r="R198" s="31"/>
      <c r="S198" s="31"/>
      <c r="T198" s="31"/>
      <c r="U198" s="31"/>
      <c r="V198" s="31"/>
      <c r="W198" s="31"/>
      <c r="X198" s="31"/>
    </row>
    <row r="199" spans="1:24" ht="18" customHeight="1">
      <c r="A199" s="45" t="s">
        <v>708</v>
      </c>
      <c r="B199" s="25" t="str">
        <f t="shared" si="6"/>
        <v>Bildetema HTML5</v>
      </c>
      <c r="C199" s="25" t="str">
        <f t="shared" si="7"/>
        <v>Bildetema Flash</v>
      </c>
      <c r="D199" s="18" t="s">
        <v>709</v>
      </c>
      <c r="E199" s="45" t="s">
        <v>710</v>
      </c>
      <c r="F199" s="18" t="s">
        <v>711</v>
      </c>
      <c r="G199" s="20" t="s">
        <v>712</v>
      </c>
      <c r="H199" s="20"/>
      <c r="I199" s="31"/>
      <c r="J199" s="31"/>
      <c r="K199" s="31"/>
      <c r="L199" s="31"/>
      <c r="M199" s="31"/>
      <c r="N199" s="31"/>
      <c r="O199" s="31"/>
      <c r="P199" s="31"/>
      <c r="Q199" s="31"/>
      <c r="R199" s="31"/>
      <c r="S199" s="31"/>
      <c r="T199" s="31"/>
      <c r="U199" s="31"/>
      <c r="V199" s="31"/>
      <c r="W199" s="31"/>
      <c r="X199" s="31"/>
    </row>
    <row r="200" spans="1:24" ht="18" customHeight="1">
      <c r="A200" s="45" t="s">
        <v>713</v>
      </c>
      <c r="B200" s="25" t="str">
        <f t="shared" si="6"/>
        <v>Bildetema HTML5</v>
      </c>
      <c r="C200" s="25" t="str">
        <f t="shared" si="7"/>
        <v>Bildetema Flash</v>
      </c>
      <c r="D200" s="18" t="s">
        <v>572</v>
      </c>
      <c r="E200" s="45" t="s">
        <v>573</v>
      </c>
      <c r="F200" s="18" t="s">
        <v>574</v>
      </c>
      <c r="G200" s="32" t="s">
        <v>575</v>
      </c>
      <c r="H200" s="20"/>
      <c r="I200" s="31"/>
      <c r="J200" s="31"/>
      <c r="K200" s="31"/>
      <c r="L200" s="31"/>
      <c r="M200" s="31"/>
      <c r="N200" s="31"/>
      <c r="O200" s="31"/>
      <c r="P200" s="31"/>
      <c r="Q200" s="31"/>
      <c r="R200" s="31"/>
      <c r="S200" s="31"/>
      <c r="T200" s="31"/>
      <c r="U200" s="31"/>
      <c r="V200" s="31"/>
      <c r="W200" s="31"/>
      <c r="X200" s="31"/>
    </row>
    <row r="201" spans="1:24" ht="18" customHeight="1">
      <c r="A201" s="45" t="s">
        <v>714</v>
      </c>
      <c r="B201" s="25" t="str">
        <f t="shared" si="6"/>
        <v>Bildetema HTML5</v>
      </c>
      <c r="C201" s="25" t="str">
        <f t="shared" si="7"/>
        <v>Bildetema Flash</v>
      </c>
      <c r="D201" s="18" t="s">
        <v>715</v>
      </c>
      <c r="E201" s="45" t="s">
        <v>716</v>
      </c>
      <c r="F201" s="18" t="s">
        <v>717</v>
      </c>
      <c r="G201" s="20" t="s">
        <v>629</v>
      </c>
      <c r="H201" s="20"/>
      <c r="I201" s="31"/>
      <c r="J201" s="31"/>
      <c r="K201" s="31"/>
      <c r="L201" s="31"/>
      <c r="M201" s="31"/>
      <c r="N201" s="31"/>
      <c r="O201" s="31"/>
      <c r="P201" s="31"/>
      <c r="Q201" s="31"/>
      <c r="R201" s="31"/>
      <c r="S201" s="31"/>
      <c r="T201" s="31"/>
      <c r="U201" s="31"/>
      <c r="V201" s="31"/>
      <c r="W201" s="31"/>
      <c r="X201" s="31"/>
    </row>
    <row r="202" spans="1:24" ht="18" customHeight="1">
      <c r="A202" s="45" t="s">
        <v>718</v>
      </c>
      <c r="B202" s="25" t="str">
        <f t="shared" si="6"/>
        <v>Bildetema HTML5</v>
      </c>
      <c r="C202" s="25" t="str">
        <f t="shared" si="7"/>
        <v>Bildetema Flash</v>
      </c>
      <c r="D202" s="18" t="s">
        <v>719</v>
      </c>
      <c r="E202" s="45" t="s">
        <v>720</v>
      </c>
      <c r="F202" s="18" t="s">
        <v>721</v>
      </c>
      <c r="G202" s="20" t="s">
        <v>722</v>
      </c>
      <c r="H202" s="20"/>
      <c r="I202" s="31"/>
      <c r="J202" s="31"/>
      <c r="K202" s="31"/>
      <c r="L202" s="31"/>
      <c r="M202" s="31"/>
      <c r="N202" s="31"/>
      <c r="O202" s="31"/>
      <c r="P202" s="31"/>
      <c r="Q202" s="31"/>
      <c r="R202" s="31"/>
      <c r="S202" s="31"/>
      <c r="T202" s="31"/>
      <c r="U202" s="31"/>
      <c r="V202" s="31"/>
      <c r="W202" s="31"/>
      <c r="X202" s="31"/>
    </row>
    <row r="203" spans="1:24" ht="18" customHeight="1">
      <c r="A203" s="45" t="s">
        <v>723</v>
      </c>
      <c r="B203" s="25" t="str">
        <f t="shared" si="6"/>
        <v>Bildetema HTML5</v>
      </c>
      <c r="C203" s="25" t="str">
        <f t="shared" si="7"/>
        <v>Bildetema Flash</v>
      </c>
      <c r="D203" s="18" t="s">
        <v>724</v>
      </c>
      <c r="E203" s="45" t="s">
        <v>725</v>
      </c>
      <c r="F203" s="18" t="s">
        <v>726</v>
      </c>
      <c r="G203" s="32" t="s">
        <v>727</v>
      </c>
      <c r="H203" s="32"/>
      <c r="I203" s="31"/>
      <c r="J203" s="31"/>
      <c r="K203" s="31"/>
      <c r="L203" s="31"/>
      <c r="M203" s="31"/>
      <c r="N203" s="31"/>
      <c r="O203" s="31"/>
      <c r="P203" s="31"/>
      <c r="Q203" s="31"/>
      <c r="R203" s="31"/>
      <c r="S203" s="31"/>
      <c r="T203" s="31"/>
      <c r="U203" s="31"/>
      <c r="V203" s="31"/>
      <c r="W203" s="31"/>
      <c r="X203" s="31"/>
    </row>
    <row r="204" spans="1:24" ht="18" customHeight="1">
      <c r="A204" s="45" t="s">
        <v>728</v>
      </c>
      <c r="B204" s="25" t="str">
        <f t="shared" si="6"/>
        <v>Bildetema HTML5</v>
      </c>
      <c r="C204" s="25" t="str">
        <f t="shared" si="7"/>
        <v>Bildetema Flash</v>
      </c>
      <c r="D204" s="18" t="s">
        <v>729</v>
      </c>
      <c r="E204" s="45" t="s">
        <v>730</v>
      </c>
      <c r="F204" s="18" t="s">
        <v>731</v>
      </c>
      <c r="G204" s="20" t="s">
        <v>732</v>
      </c>
      <c r="H204" s="20"/>
      <c r="I204" s="31"/>
      <c r="J204" s="31"/>
      <c r="K204" s="31"/>
      <c r="L204" s="31"/>
      <c r="M204" s="31"/>
      <c r="N204" s="31"/>
      <c r="O204" s="31"/>
      <c r="P204" s="31"/>
      <c r="Q204" s="31"/>
      <c r="R204" s="31"/>
      <c r="S204" s="31"/>
      <c r="T204" s="31"/>
      <c r="U204" s="31"/>
      <c r="V204" s="31"/>
      <c r="W204" s="31"/>
      <c r="X204" s="31"/>
    </row>
    <row r="205" spans="1:24" ht="18" customHeight="1">
      <c r="A205" s="45" t="s">
        <v>733</v>
      </c>
      <c r="B205" s="25" t="str">
        <f t="shared" si="6"/>
        <v>Bildetema HTML5</v>
      </c>
      <c r="C205" s="25" t="str">
        <f t="shared" si="7"/>
        <v>Bildetema Flash</v>
      </c>
      <c r="D205" s="18" t="s">
        <v>734</v>
      </c>
      <c r="E205" s="45" t="s">
        <v>735</v>
      </c>
      <c r="F205" s="18" t="s">
        <v>736</v>
      </c>
      <c r="G205" s="32" t="s">
        <v>737</v>
      </c>
      <c r="H205" s="32"/>
      <c r="I205" s="31"/>
      <c r="J205" s="31"/>
      <c r="K205" s="31"/>
      <c r="L205" s="31"/>
      <c r="M205" s="31"/>
      <c r="N205" s="31"/>
      <c r="O205" s="31"/>
      <c r="P205" s="31"/>
      <c r="Q205" s="31"/>
      <c r="R205" s="31"/>
      <c r="S205" s="31"/>
      <c r="T205" s="31"/>
      <c r="U205" s="31"/>
      <c r="V205" s="31"/>
      <c r="W205" s="31"/>
      <c r="X205" s="31"/>
    </row>
    <row r="206" spans="1:24" ht="18" customHeight="1">
      <c r="A206" s="45" t="s">
        <v>738</v>
      </c>
      <c r="B206" s="25" t="str">
        <f t="shared" si="6"/>
        <v>Bildetema HTML5</v>
      </c>
      <c r="C206" s="25" t="str">
        <f t="shared" si="7"/>
        <v>Bildetema Flash</v>
      </c>
      <c r="D206" s="18" t="s">
        <v>739</v>
      </c>
      <c r="E206" s="45" t="s">
        <v>740</v>
      </c>
      <c r="F206" s="18" t="s">
        <v>741</v>
      </c>
      <c r="G206" s="32" t="s">
        <v>677</v>
      </c>
      <c r="H206" s="20"/>
      <c r="I206" s="31"/>
      <c r="J206" s="31"/>
      <c r="K206" s="31"/>
      <c r="L206" s="31"/>
      <c r="M206" s="31"/>
      <c r="N206" s="31"/>
      <c r="O206" s="31"/>
      <c r="P206" s="31"/>
      <c r="Q206" s="31"/>
      <c r="R206" s="31"/>
      <c r="S206" s="31"/>
      <c r="T206" s="31"/>
      <c r="U206" s="31"/>
      <c r="V206" s="31"/>
      <c r="W206" s="31"/>
      <c r="X206" s="31"/>
    </row>
    <row r="207" spans="1:24" ht="15.75" customHeight="1">
      <c r="A207" s="45" t="s">
        <v>742</v>
      </c>
      <c r="B207" s="25" t="str">
        <f t="shared" si="6"/>
        <v>Bildetema HTML5</v>
      </c>
      <c r="C207" s="25" t="str">
        <f t="shared" si="7"/>
        <v>Bildetema Flash</v>
      </c>
      <c r="D207" s="18" t="s">
        <v>743</v>
      </c>
      <c r="E207" s="45" t="s">
        <v>744</v>
      </c>
      <c r="F207" s="18" t="s">
        <v>745</v>
      </c>
      <c r="G207" s="19" t="s">
        <v>746</v>
      </c>
      <c r="H207" s="28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</row>
    <row r="208" spans="1:24" ht="21.95">
      <c r="A208" s="45" t="s">
        <v>747</v>
      </c>
      <c r="B208" s="25" t="str">
        <f t="shared" si="6"/>
        <v>Bildetema HTML5</v>
      </c>
      <c r="C208" s="25" t="str">
        <f t="shared" si="7"/>
        <v>Bildetema Flash</v>
      </c>
      <c r="D208" s="45" t="s">
        <v>748</v>
      </c>
      <c r="E208" s="45" t="s">
        <v>749</v>
      </c>
      <c r="F208" s="45" t="s">
        <v>750</v>
      </c>
      <c r="G208" s="45" t="s">
        <v>751</v>
      </c>
      <c r="H208" s="28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</row>
    <row r="209" spans="1:8">
      <c r="A209" s="23"/>
      <c r="B209" s="25"/>
      <c r="C209" s="25"/>
      <c r="D209" s="23"/>
      <c r="E209" s="23"/>
      <c r="F209" s="24"/>
      <c r="G209" s="7"/>
      <c r="H209" s="28"/>
    </row>
    <row r="210" spans="1:8" ht="21" customHeight="1">
      <c r="A210" s="38" t="s">
        <v>752</v>
      </c>
      <c r="B210" s="25" t="str">
        <f>HYPERLINK("http://clu.uni.no/bildetema-html5/bildetema.html?version=norwegian&amp;languages=swe,eng,nob&amp;language=nob&amp;page=2&amp;subpage=4","Bildetema HTML5")</f>
        <v>Bildetema HTML5</v>
      </c>
      <c r="C210" s="25" t="str">
        <f>HYPERLINK("http://clu.uni.no/bildetema-flash/bildetema.html?version=norwegian&amp;languages=swe,eng,nob&amp;language=nob&amp;page=2&amp;subpage=4","Bildetema Flash")</f>
        <v>Bildetema Flash</v>
      </c>
      <c r="D210" s="38" t="s">
        <v>753</v>
      </c>
      <c r="E210" s="38" t="s">
        <v>648</v>
      </c>
      <c r="F210" s="38" t="s">
        <v>649</v>
      </c>
      <c r="G210" s="38" t="s">
        <v>650</v>
      </c>
      <c r="H210" s="28"/>
    </row>
    <row r="211" spans="1:8">
      <c r="A211" s="5"/>
      <c r="B211" s="25"/>
      <c r="C211" s="25"/>
      <c r="D211" s="5"/>
      <c r="E211" s="5"/>
      <c r="F211" s="6"/>
      <c r="G211" s="7"/>
      <c r="H211" s="28"/>
    </row>
    <row r="212" spans="1:8" ht="21.95">
      <c r="A212" s="45" t="s">
        <v>754</v>
      </c>
      <c r="B212" s="25" t="str">
        <f t="shared" ref="B212:B221" si="8">HYPERLINK("http://clu.uni.no/bildetema-html5/bildetema.html?version=norwegian&amp;languages=swe,eng,nob&amp;language=nob&amp;page=2&amp;subpage=4","Bildetema HTML5")</f>
        <v>Bildetema HTML5</v>
      </c>
      <c r="C212" s="25" t="str">
        <f t="shared" ref="C212:C221" si="9">HYPERLINK("http://clu.uni.no/bildetema-flash/bildetema.html?version=norwegian&amp;languages=swe,eng,nob&amp;language=nob&amp;page=2&amp;subpage=4","Bildetema Flash")</f>
        <v>Bildetema Flash</v>
      </c>
      <c r="D212" s="45" t="s">
        <v>755</v>
      </c>
      <c r="E212" s="45" t="s">
        <v>756</v>
      </c>
      <c r="F212" s="45" t="s">
        <v>757</v>
      </c>
      <c r="G212" s="45" t="s">
        <v>758</v>
      </c>
      <c r="H212" s="28"/>
    </row>
    <row r="213" spans="1:8" ht="15.75" customHeight="1">
      <c r="A213" s="45" t="s">
        <v>759</v>
      </c>
      <c r="B213" s="25" t="str">
        <f t="shared" si="8"/>
        <v>Bildetema HTML5</v>
      </c>
      <c r="C213" s="25" t="str">
        <f t="shared" si="9"/>
        <v>Bildetema Flash</v>
      </c>
      <c r="D213" s="18" t="s">
        <v>760</v>
      </c>
      <c r="E213" s="45" t="s">
        <v>761</v>
      </c>
      <c r="F213" s="18" t="s">
        <v>762</v>
      </c>
      <c r="G213" s="7" t="s">
        <v>763</v>
      </c>
      <c r="H213" s="28"/>
    </row>
    <row r="214" spans="1:8" ht="15.75" customHeight="1">
      <c r="A214" s="45" t="s">
        <v>764</v>
      </c>
      <c r="B214" s="25" t="str">
        <f t="shared" si="8"/>
        <v>Bildetema HTML5</v>
      </c>
      <c r="C214" s="25" t="str">
        <f t="shared" si="9"/>
        <v>Bildetema Flash</v>
      </c>
      <c r="D214" s="18" t="s">
        <v>765</v>
      </c>
      <c r="E214" s="45" t="s">
        <v>766</v>
      </c>
      <c r="F214" s="18" t="s">
        <v>767</v>
      </c>
      <c r="G214" s="7" t="s">
        <v>768</v>
      </c>
      <c r="H214" s="28"/>
    </row>
    <row r="215" spans="1:8" ht="15.75" customHeight="1">
      <c r="A215" s="45" t="s">
        <v>769</v>
      </c>
      <c r="B215" s="25" t="str">
        <f t="shared" si="8"/>
        <v>Bildetema HTML5</v>
      </c>
      <c r="C215" s="25" t="str">
        <f t="shared" si="9"/>
        <v>Bildetema Flash</v>
      </c>
      <c r="D215" s="18" t="s">
        <v>770</v>
      </c>
      <c r="E215" s="45" t="s">
        <v>771</v>
      </c>
      <c r="F215" s="18" t="s">
        <v>772</v>
      </c>
      <c r="G215" s="7" t="s">
        <v>773</v>
      </c>
      <c r="H215" s="28"/>
    </row>
    <row r="216" spans="1:8" ht="15.75" customHeight="1">
      <c r="A216" s="45" t="s">
        <v>774</v>
      </c>
      <c r="B216" s="25" t="str">
        <f t="shared" si="8"/>
        <v>Bildetema HTML5</v>
      </c>
      <c r="C216" s="25" t="str">
        <f t="shared" si="9"/>
        <v>Bildetema Flash</v>
      </c>
      <c r="D216" s="18" t="s">
        <v>775</v>
      </c>
      <c r="E216" s="45" t="s">
        <v>776</v>
      </c>
      <c r="F216" s="18" t="s">
        <v>777</v>
      </c>
      <c r="G216" s="19" t="s">
        <v>778</v>
      </c>
      <c r="H216" s="28"/>
    </row>
    <row r="217" spans="1:8" ht="15.75" customHeight="1">
      <c r="A217" s="45" t="s">
        <v>779</v>
      </c>
      <c r="B217" s="25" t="str">
        <f t="shared" si="8"/>
        <v>Bildetema HTML5</v>
      </c>
      <c r="C217" s="25" t="str">
        <f t="shared" si="9"/>
        <v>Bildetema Flash</v>
      </c>
      <c r="D217" s="18" t="s">
        <v>780</v>
      </c>
      <c r="E217" s="45" t="s">
        <v>781</v>
      </c>
      <c r="F217" s="18" t="s">
        <v>782</v>
      </c>
      <c r="G217" s="7" t="s">
        <v>783</v>
      </c>
      <c r="H217" s="28"/>
    </row>
    <row r="218" spans="1:8" ht="15.75" customHeight="1">
      <c r="A218" s="45" t="s">
        <v>784</v>
      </c>
      <c r="B218" s="25" t="str">
        <f t="shared" si="8"/>
        <v>Bildetema HTML5</v>
      </c>
      <c r="C218" s="25" t="str">
        <f t="shared" si="9"/>
        <v>Bildetema Flash</v>
      </c>
      <c r="D218" s="18" t="s">
        <v>785</v>
      </c>
      <c r="E218" s="45" t="s">
        <v>786</v>
      </c>
      <c r="F218" s="18" t="s">
        <v>787</v>
      </c>
      <c r="G218" s="19" t="s">
        <v>788</v>
      </c>
      <c r="H218" s="27"/>
    </row>
    <row r="219" spans="1:8" ht="15.75" customHeight="1">
      <c r="A219" s="45" t="s">
        <v>789</v>
      </c>
      <c r="B219" s="25" t="str">
        <f t="shared" si="8"/>
        <v>Bildetema HTML5</v>
      </c>
      <c r="C219" s="25" t="str">
        <f t="shared" si="9"/>
        <v>Bildetema Flash</v>
      </c>
      <c r="D219" s="18" t="s">
        <v>790</v>
      </c>
      <c r="E219" s="45" t="s">
        <v>791</v>
      </c>
      <c r="F219" s="18" t="s">
        <v>792</v>
      </c>
      <c r="G219" s="19" t="s">
        <v>793</v>
      </c>
      <c r="H219" s="27"/>
    </row>
    <row r="220" spans="1:8" ht="15.75" customHeight="1">
      <c r="A220" s="45" t="s">
        <v>794</v>
      </c>
      <c r="B220" s="25" t="str">
        <f t="shared" si="8"/>
        <v>Bildetema HTML5</v>
      </c>
      <c r="C220" s="25" t="str">
        <f t="shared" si="9"/>
        <v>Bildetema Flash</v>
      </c>
      <c r="D220" s="18" t="s">
        <v>795</v>
      </c>
      <c r="E220" s="45" t="s">
        <v>796</v>
      </c>
      <c r="F220" s="18" t="s">
        <v>797</v>
      </c>
      <c r="G220" s="19" t="s">
        <v>798</v>
      </c>
      <c r="H220" s="27"/>
    </row>
    <row r="221" spans="1:8" ht="21.95">
      <c r="A221" s="45" t="s">
        <v>799</v>
      </c>
      <c r="B221" s="25" t="str">
        <f t="shared" si="8"/>
        <v>Bildetema HTML5</v>
      </c>
      <c r="C221" s="25" t="str">
        <f t="shared" si="9"/>
        <v>Bildetema Flash</v>
      </c>
      <c r="D221" s="45" t="s">
        <v>800</v>
      </c>
      <c r="E221" s="45" t="s">
        <v>801</v>
      </c>
      <c r="F221" s="45" t="s">
        <v>802</v>
      </c>
      <c r="G221" s="45" t="s">
        <v>803</v>
      </c>
      <c r="H221" s="29"/>
    </row>
    <row r="222" spans="1:8">
      <c r="A222" s="23"/>
      <c r="B222" s="25"/>
      <c r="C222" s="25"/>
      <c r="D222" s="23"/>
      <c r="E222" s="23"/>
      <c r="F222" s="24"/>
      <c r="G222" s="7"/>
      <c r="H222" s="28"/>
    </row>
    <row r="223" spans="1:8" ht="21" customHeight="1">
      <c r="A223" s="38" t="s">
        <v>804</v>
      </c>
      <c r="B223" s="25" t="str">
        <f>HYPERLINK("http://clu.uni.no/bildetema-html5/bildetema.html?version=norwegian&amp;languages=swe,eng,nob&amp;language=nob&amp;page=2&amp;subpage=5","Bildetema HTML5")</f>
        <v>Bildetema HTML5</v>
      </c>
      <c r="C223" s="25" t="str">
        <f>HYPERLINK("http://clu.uni.no/bildetema-flash/bildetema.html?version=norwegian&amp;languages=swe,eng,nob&amp;language=nob&amp;page=2&amp;subpage=5","Bildetema Flash")</f>
        <v>Bildetema Flash</v>
      </c>
      <c r="D223" s="38" t="s">
        <v>805</v>
      </c>
      <c r="E223" s="38" t="s">
        <v>806</v>
      </c>
      <c r="F223" s="38" t="s">
        <v>805</v>
      </c>
      <c r="G223" s="38" t="s">
        <v>487</v>
      </c>
      <c r="H223" s="28"/>
    </row>
    <row r="224" spans="1:8">
      <c r="A224" s="5"/>
      <c r="B224" s="25"/>
      <c r="C224" s="25"/>
      <c r="D224" s="5"/>
      <c r="E224" s="5"/>
      <c r="F224" s="6"/>
      <c r="G224" s="7"/>
      <c r="H224" s="28"/>
    </row>
    <row r="225" spans="1:24" ht="15.75" customHeight="1">
      <c r="A225" s="45" t="s">
        <v>807</v>
      </c>
      <c r="B225" s="25" t="str">
        <f t="shared" ref="B225:B236" si="10">HYPERLINK("http://clu.uni.no/bildetema-html5/bildetema.html?version=norwegian&amp;languages=swe,eng,nob&amp;language=nob&amp;page=2&amp;subpage=5","Bildetema HTML5")</f>
        <v>Bildetema HTML5</v>
      </c>
      <c r="C225" s="25" t="str">
        <f t="shared" ref="C225:C236" si="11">HYPERLINK("http://clu.uni.no/bildetema-flash/bildetema.html?version=norwegian&amp;languages=swe,eng,nob&amp;language=nob&amp;page=2&amp;subpage=5","Bildetema Flash")</f>
        <v>Bildetema Flash</v>
      </c>
      <c r="D225" s="18" t="s">
        <v>808</v>
      </c>
      <c r="E225" s="45" t="s">
        <v>809</v>
      </c>
      <c r="F225" s="18" t="s">
        <v>810</v>
      </c>
      <c r="G225" s="19" t="s">
        <v>811</v>
      </c>
      <c r="H225" s="28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</row>
    <row r="226" spans="1:24" ht="15.75" customHeight="1">
      <c r="A226" s="45" t="s">
        <v>812</v>
      </c>
      <c r="B226" s="25" t="str">
        <f t="shared" si="10"/>
        <v>Bildetema HTML5</v>
      </c>
      <c r="C226" s="25" t="str">
        <f t="shared" si="11"/>
        <v>Bildetema Flash</v>
      </c>
      <c r="D226" s="18" t="s">
        <v>813</v>
      </c>
      <c r="E226" s="45" t="s">
        <v>814</v>
      </c>
      <c r="F226" s="18" t="s">
        <v>815</v>
      </c>
      <c r="G226" s="7" t="s">
        <v>816</v>
      </c>
      <c r="H226" s="28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</row>
    <row r="227" spans="1:24" ht="15.75" customHeight="1">
      <c r="A227" s="45" t="s">
        <v>817</v>
      </c>
      <c r="B227" s="25" t="str">
        <f t="shared" si="10"/>
        <v>Bildetema HTML5</v>
      </c>
      <c r="C227" s="25" t="str">
        <f t="shared" si="11"/>
        <v>Bildetema Flash</v>
      </c>
      <c r="D227" s="18" t="s">
        <v>818</v>
      </c>
      <c r="E227" s="45" t="s">
        <v>819</v>
      </c>
      <c r="F227" s="18" t="s">
        <v>820</v>
      </c>
      <c r="G227" s="7" t="s">
        <v>821</v>
      </c>
      <c r="H227" s="28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</row>
    <row r="228" spans="1:24" ht="15.75" customHeight="1">
      <c r="A228" s="45" t="s">
        <v>822</v>
      </c>
      <c r="B228" s="25" t="str">
        <f t="shared" si="10"/>
        <v>Bildetema HTML5</v>
      </c>
      <c r="C228" s="25" t="str">
        <f t="shared" si="11"/>
        <v>Bildetema Flash</v>
      </c>
      <c r="D228" s="18" t="s">
        <v>823</v>
      </c>
      <c r="E228" s="45" t="s">
        <v>824</v>
      </c>
      <c r="F228" s="18" t="s">
        <v>825</v>
      </c>
      <c r="G228" s="7" t="s">
        <v>826</v>
      </c>
      <c r="H228" s="28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</row>
    <row r="229" spans="1:24" ht="15.75" customHeight="1">
      <c r="A229" s="45" t="s">
        <v>827</v>
      </c>
      <c r="B229" s="25" t="str">
        <f t="shared" si="10"/>
        <v>Bildetema HTML5</v>
      </c>
      <c r="C229" s="25" t="str">
        <f t="shared" si="11"/>
        <v>Bildetema Flash</v>
      </c>
      <c r="D229" s="18" t="s">
        <v>828</v>
      </c>
      <c r="E229" s="45" t="s">
        <v>829</v>
      </c>
      <c r="F229" s="18" t="s">
        <v>830</v>
      </c>
      <c r="G229" s="7" t="s">
        <v>831</v>
      </c>
      <c r="H229" s="28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</row>
    <row r="230" spans="1:24" ht="15.75" customHeight="1">
      <c r="A230" s="45" t="s">
        <v>832</v>
      </c>
      <c r="B230" s="25" t="str">
        <f t="shared" si="10"/>
        <v>Bildetema HTML5</v>
      </c>
      <c r="C230" s="25" t="str">
        <f t="shared" si="11"/>
        <v>Bildetema Flash</v>
      </c>
      <c r="D230" s="18" t="s">
        <v>833</v>
      </c>
      <c r="E230" s="45" t="s">
        <v>834</v>
      </c>
      <c r="F230" s="18" t="s">
        <v>834</v>
      </c>
      <c r="G230" s="7" t="s">
        <v>835</v>
      </c>
      <c r="H230" s="28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</row>
    <row r="231" spans="1:24" ht="15.75" customHeight="1">
      <c r="A231" s="45" t="s">
        <v>836</v>
      </c>
      <c r="B231" s="25" t="str">
        <f t="shared" si="10"/>
        <v>Bildetema HTML5</v>
      </c>
      <c r="C231" s="25" t="str">
        <f t="shared" si="11"/>
        <v>Bildetema Flash</v>
      </c>
      <c r="D231" s="18" t="s">
        <v>837</v>
      </c>
      <c r="E231" s="45" t="s">
        <v>838</v>
      </c>
      <c r="F231" s="18" t="s">
        <v>839</v>
      </c>
      <c r="G231" s="7" t="s">
        <v>840</v>
      </c>
      <c r="H231" s="28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</row>
    <row r="232" spans="1:24" ht="15.75" customHeight="1">
      <c r="A232" s="45" t="s">
        <v>841</v>
      </c>
      <c r="B232" s="25" t="str">
        <f t="shared" si="10"/>
        <v>Bildetema HTML5</v>
      </c>
      <c r="C232" s="25" t="str">
        <f t="shared" si="11"/>
        <v>Bildetema Flash</v>
      </c>
      <c r="D232" s="18" t="s">
        <v>842</v>
      </c>
      <c r="E232" s="45" t="s">
        <v>843</v>
      </c>
      <c r="F232" s="18" t="s">
        <v>844</v>
      </c>
      <c r="G232" s="19" t="s">
        <v>845</v>
      </c>
      <c r="H232" s="28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</row>
    <row r="233" spans="1:24" ht="15.75" customHeight="1">
      <c r="A233" s="45" t="s">
        <v>846</v>
      </c>
      <c r="B233" s="25" t="str">
        <f t="shared" si="10"/>
        <v>Bildetema HTML5</v>
      </c>
      <c r="C233" s="25" t="str">
        <f t="shared" si="11"/>
        <v>Bildetema Flash</v>
      </c>
      <c r="D233" s="18" t="s">
        <v>847</v>
      </c>
      <c r="E233" s="45" t="s">
        <v>848</v>
      </c>
      <c r="F233" s="18" t="s">
        <v>849</v>
      </c>
      <c r="G233" s="19" t="s">
        <v>850</v>
      </c>
      <c r="H233" s="28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</row>
    <row r="234" spans="1:24" ht="15.75" customHeight="1">
      <c r="A234" s="45" t="s">
        <v>851</v>
      </c>
      <c r="B234" s="25" t="str">
        <f t="shared" si="10"/>
        <v>Bildetema HTML5</v>
      </c>
      <c r="C234" s="25" t="str">
        <f t="shared" si="11"/>
        <v>Bildetema Flash</v>
      </c>
      <c r="D234" s="18" t="s">
        <v>852</v>
      </c>
      <c r="E234" s="45" t="s">
        <v>853</v>
      </c>
      <c r="F234" s="18" t="s">
        <v>854</v>
      </c>
      <c r="G234" s="7" t="s">
        <v>855</v>
      </c>
      <c r="H234" s="28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</row>
    <row r="235" spans="1:24" ht="15.75" customHeight="1">
      <c r="A235" s="45" t="s">
        <v>856</v>
      </c>
      <c r="B235" s="25" t="str">
        <f t="shared" si="10"/>
        <v>Bildetema HTML5</v>
      </c>
      <c r="C235" s="25" t="str">
        <f t="shared" si="11"/>
        <v>Bildetema Flash</v>
      </c>
      <c r="D235" s="18" t="s">
        <v>857</v>
      </c>
      <c r="E235" s="45" t="s">
        <v>858</v>
      </c>
      <c r="F235" s="18" t="s">
        <v>859</v>
      </c>
      <c r="G235" s="7" t="s">
        <v>860</v>
      </c>
      <c r="H235" s="28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</row>
    <row r="236" spans="1:24" ht="15.75" customHeight="1">
      <c r="A236" s="45" t="s">
        <v>861</v>
      </c>
      <c r="B236" s="25" t="str">
        <f t="shared" si="10"/>
        <v>Bildetema HTML5</v>
      </c>
      <c r="C236" s="25" t="str">
        <f t="shared" si="11"/>
        <v>Bildetema Flash</v>
      </c>
      <c r="D236" s="18" t="s">
        <v>862</v>
      </c>
      <c r="E236" s="45" t="s">
        <v>863</v>
      </c>
      <c r="F236" s="18" t="s">
        <v>864</v>
      </c>
      <c r="G236" s="7" t="s">
        <v>865</v>
      </c>
      <c r="H236" s="28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</row>
    <row r="237" spans="1:24">
      <c r="A237" s="23"/>
      <c r="B237" s="25"/>
      <c r="C237" s="25"/>
      <c r="D237" s="23"/>
      <c r="E237" s="23"/>
      <c r="F237" s="24"/>
      <c r="G237" s="7"/>
      <c r="H237" s="28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</row>
    <row r="238" spans="1:24" ht="55.5" customHeight="1">
      <c r="A238" s="41" t="s">
        <v>866</v>
      </c>
      <c r="B238" s="25" t="str">
        <f>HYPERLINK("http://clu.uni.no/bildetema-html5/bildetema.html?version=norwegian&amp;languages=swe,eng,nob&amp;language=nob&amp;page=3&amp;subpage=1","Bildetema HTML5")</f>
        <v>Bildetema HTML5</v>
      </c>
      <c r="C238" s="25" t="str">
        <f>HYPERLINK("http://clu.uni.no/bildetema-flash/bildetema.html?version=norwegian&amp;languages=swe,eng,nob&amp;language=nob&amp;page=3&amp;subpage=1","Bildetema Flash")</f>
        <v>Bildetema Flash</v>
      </c>
      <c r="D238" s="36" t="s">
        <v>867</v>
      </c>
      <c r="E238" s="41" t="s">
        <v>868</v>
      </c>
      <c r="F238" s="41" t="s">
        <v>869</v>
      </c>
      <c r="G238" s="37" t="s">
        <v>870</v>
      </c>
      <c r="H238" s="28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</row>
    <row r="239" spans="1:24" ht="24.75" customHeight="1">
      <c r="A239" s="23"/>
      <c r="B239" s="25"/>
      <c r="C239" s="25"/>
      <c r="D239" s="23"/>
      <c r="E239" s="23"/>
      <c r="F239" s="24"/>
      <c r="G239" s="26"/>
      <c r="H239" s="20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</row>
    <row r="240" spans="1:24" ht="21" customHeight="1">
      <c r="A240" s="38" t="s">
        <v>871</v>
      </c>
      <c r="B240" s="25" t="str">
        <f>HYPERLINK("http://clu.uni.no/bildetema-html5/bildetema.html?version=norwegian&amp;languages=swe,eng,nob&amp;language=nob&amp;page=3&amp;subpage=1","Bildetema HTML5")</f>
        <v>Bildetema HTML5</v>
      </c>
      <c r="C240" s="25" t="str">
        <f>HYPERLINK("http://clu.uni.no/bildetema-flash/bildetema.html?version=norwegian&amp;languages=swe,eng,nob&amp;language=nob&amp;page=3&amp;subpage=1","Bildetema Flash")</f>
        <v>Bildetema Flash</v>
      </c>
      <c r="D240" s="38" t="s">
        <v>872</v>
      </c>
      <c r="E240" s="38" t="s">
        <v>873</v>
      </c>
      <c r="F240" s="38" t="s">
        <v>874</v>
      </c>
      <c r="G240" s="19" t="s">
        <v>875</v>
      </c>
      <c r="H240" s="27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</row>
    <row r="241" spans="1:8">
      <c r="A241" s="5"/>
      <c r="B241" s="25"/>
      <c r="C241" s="25"/>
      <c r="D241" s="5"/>
      <c r="E241" s="5"/>
      <c r="F241" s="6"/>
      <c r="G241" s="7"/>
      <c r="H241" s="28"/>
    </row>
    <row r="242" spans="1:8" ht="15.75" customHeight="1">
      <c r="A242" s="45" t="s">
        <v>876</v>
      </c>
      <c r="B242" s="25" t="str">
        <f t="shared" ref="B242:B249" si="12">HYPERLINK("http://clu.uni.no/bildetema-html5/bildetema.html?version=norwegian&amp;languages=swe,eng,nob&amp;language=nob&amp;page=3&amp;subpage=1","Bildetema HTML5")</f>
        <v>Bildetema HTML5</v>
      </c>
      <c r="C242" s="25" t="str">
        <f t="shared" ref="C242:C249" si="13">HYPERLINK("http://clu.uni.no/bildetema-flash/bildetema.html?version=norwegian&amp;languages=swe,eng,nob&amp;language=nob&amp;page=3&amp;subpage=1","Bildetema Flash")</f>
        <v>Bildetema Flash</v>
      </c>
      <c r="D242" s="18" t="s">
        <v>877</v>
      </c>
      <c r="E242" s="45" t="s">
        <v>878</v>
      </c>
      <c r="F242" s="18" t="s">
        <v>879</v>
      </c>
      <c r="G242" s="7" t="s">
        <v>880</v>
      </c>
      <c r="H242" s="28"/>
    </row>
    <row r="243" spans="1:8" ht="15.75" customHeight="1">
      <c r="A243" s="45" t="s">
        <v>881</v>
      </c>
      <c r="B243" s="25" t="str">
        <f t="shared" si="12"/>
        <v>Bildetema HTML5</v>
      </c>
      <c r="C243" s="25" t="str">
        <f t="shared" si="13"/>
        <v>Bildetema Flash</v>
      </c>
      <c r="D243" s="18" t="s">
        <v>882</v>
      </c>
      <c r="E243" s="45" t="s">
        <v>883</v>
      </c>
      <c r="F243" s="18" t="s">
        <v>884</v>
      </c>
      <c r="G243" s="7" t="s">
        <v>885</v>
      </c>
      <c r="H243" s="28"/>
    </row>
    <row r="244" spans="1:8" ht="15.75" customHeight="1">
      <c r="A244" s="45" t="s">
        <v>886</v>
      </c>
      <c r="B244" s="25" t="str">
        <f t="shared" si="12"/>
        <v>Bildetema HTML5</v>
      </c>
      <c r="C244" s="25" t="str">
        <f t="shared" si="13"/>
        <v>Bildetema Flash</v>
      </c>
      <c r="D244" s="18" t="s">
        <v>887</v>
      </c>
      <c r="E244" s="45" t="s">
        <v>888</v>
      </c>
      <c r="F244" s="18" t="s">
        <v>889</v>
      </c>
      <c r="G244" s="19" t="s">
        <v>890</v>
      </c>
      <c r="H244" s="27"/>
    </row>
    <row r="245" spans="1:8" ht="15.75" customHeight="1">
      <c r="A245" s="45" t="s">
        <v>891</v>
      </c>
      <c r="B245" s="25" t="str">
        <f t="shared" si="12"/>
        <v>Bildetema HTML5</v>
      </c>
      <c r="C245" s="25" t="str">
        <f t="shared" si="13"/>
        <v>Bildetema Flash</v>
      </c>
      <c r="D245" s="18" t="s">
        <v>892</v>
      </c>
      <c r="E245" s="45" t="s">
        <v>893</v>
      </c>
      <c r="F245" s="18" t="s">
        <v>894</v>
      </c>
      <c r="G245" s="7" t="s">
        <v>895</v>
      </c>
      <c r="H245" s="28"/>
    </row>
    <row r="246" spans="1:8" ht="15.75" customHeight="1">
      <c r="A246" s="45" t="s">
        <v>896</v>
      </c>
      <c r="B246" s="25" t="str">
        <f t="shared" si="12"/>
        <v>Bildetema HTML5</v>
      </c>
      <c r="C246" s="25" t="str">
        <f t="shared" si="13"/>
        <v>Bildetema Flash</v>
      </c>
      <c r="D246" s="18" t="s">
        <v>897</v>
      </c>
      <c r="E246" s="45" t="s">
        <v>898</v>
      </c>
      <c r="F246" s="18" t="s">
        <v>899</v>
      </c>
      <c r="G246" s="7" t="s">
        <v>900</v>
      </c>
      <c r="H246" s="28"/>
    </row>
    <row r="247" spans="1:8" ht="15.75" customHeight="1">
      <c r="A247" s="45" t="s">
        <v>901</v>
      </c>
      <c r="B247" s="25" t="str">
        <f t="shared" si="12"/>
        <v>Bildetema HTML5</v>
      </c>
      <c r="C247" s="25" t="str">
        <f t="shared" si="13"/>
        <v>Bildetema Flash</v>
      </c>
      <c r="D247" s="18" t="s">
        <v>902</v>
      </c>
      <c r="E247" s="45" t="s">
        <v>903</v>
      </c>
      <c r="F247" s="18" t="s">
        <v>904</v>
      </c>
      <c r="G247" s="7" t="s">
        <v>905</v>
      </c>
      <c r="H247" s="28"/>
    </row>
    <row r="248" spans="1:8" ht="15.75" customHeight="1">
      <c r="A248" s="45" t="s">
        <v>906</v>
      </c>
      <c r="B248" s="25" t="str">
        <f t="shared" si="12"/>
        <v>Bildetema HTML5</v>
      </c>
      <c r="C248" s="25" t="str">
        <f t="shared" si="13"/>
        <v>Bildetema Flash</v>
      </c>
      <c r="D248" s="18" t="s">
        <v>907</v>
      </c>
      <c r="E248" s="45" t="s">
        <v>908</v>
      </c>
      <c r="F248" s="18" t="s">
        <v>909</v>
      </c>
      <c r="G248" s="7" t="s">
        <v>910</v>
      </c>
      <c r="H248" s="28"/>
    </row>
    <row r="249" spans="1:8" ht="15.75" customHeight="1">
      <c r="A249" s="45" t="s">
        <v>911</v>
      </c>
      <c r="B249" s="25" t="str">
        <f t="shared" si="12"/>
        <v>Bildetema HTML5</v>
      </c>
      <c r="C249" s="25" t="str">
        <f t="shared" si="13"/>
        <v>Bildetema Flash</v>
      </c>
      <c r="D249" s="18" t="s">
        <v>912</v>
      </c>
      <c r="E249" s="45" t="s">
        <v>913</v>
      </c>
      <c r="F249" s="18" t="s">
        <v>914</v>
      </c>
      <c r="G249" s="7" t="s">
        <v>915</v>
      </c>
      <c r="H249" s="28"/>
    </row>
    <row r="250" spans="1:8">
      <c r="A250" s="23"/>
      <c r="B250" s="25"/>
      <c r="C250" s="25"/>
      <c r="D250" s="23"/>
      <c r="E250" s="23"/>
      <c r="F250" s="24"/>
      <c r="G250" s="7"/>
      <c r="H250" s="28"/>
    </row>
    <row r="251" spans="1:8" ht="21" customHeight="1">
      <c r="A251" s="38" t="s">
        <v>916</v>
      </c>
      <c r="B251" s="25" t="str">
        <f>HYPERLINK("http://clu.uni.no/bildetema-html5/bildetema.html?version=norwegian&amp;languages=swe,eng,nob&amp;language=nob&amp;page=3&amp;subpage=2","Bildetema HTML5")</f>
        <v>Bildetema HTML5</v>
      </c>
      <c r="C251" s="25" t="str">
        <f>HYPERLINK("http://clu.uni.no/bildetema-flash/bildetema.html?version=norwegian&amp;languages=swe,eng,nob&amp;language=nob&amp;page=3&amp;subpage=2","Bildetema Flash")</f>
        <v>Bildetema Flash</v>
      </c>
      <c r="D251" s="38" t="s">
        <v>917</v>
      </c>
      <c r="E251" s="38" t="s">
        <v>918</v>
      </c>
      <c r="F251" s="38" t="s">
        <v>919</v>
      </c>
      <c r="G251" s="38" t="s">
        <v>920</v>
      </c>
      <c r="H251" s="18"/>
    </row>
    <row r="252" spans="1:8">
      <c r="A252" s="5"/>
      <c r="B252" s="25"/>
      <c r="C252" s="25"/>
      <c r="D252" s="5"/>
      <c r="E252" s="5"/>
      <c r="F252" s="6"/>
      <c r="G252" s="7"/>
      <c r="H252" s="28"/>
    </row>
    <row r="253" spans="1:8" ht="15.75" customHeight="1">
      <c r="A253" s="45" t="s">
        <v>921</v>
      </c>
      <c r="B253" s="25" t="str">
        <f t="shared" ref="B253:B262" si="14">HYPERLINK("http://clu.uni.no/bildetema-html5/bildetema.html?version=norwegian&amp;languages=swe,eng,nob&amp;language=nob&amp;page=3&amp;subpage=2","Bildetema HTML5")</f>
        <v>Bildetema HTML5</v>
      </c>
      <c r="C253" s="25" t="str">
        <f t="shared" ref="C253:C262" si="15">HYPERLINK("http://clu.uni.no/bildetema-flash/bildetema.html?version=norwegian&amp;languages=swe,eng,nob&amp;language=nob&amp;page=3&amp;subpage=2","Bildetema Flash")</f>
        <v>Bildetema Flash</v>
      </c>
      <c r="D253" s="18" t="s">
        <v>922</v>
      </c>
      <c r="E253" s="45" t="s">
        <v>923</v>
      </c>
      <c r="F253" s="18" t="s">
        <v>924</v>
      </c>
      <c r="G253" s="7" t="s">
        <v>925</v>
      </c>
      <c r="H253" s="28"/>
    </row>
    <row r="254" spans="1:8" ht="15.75" customHeight="1">
      <c r="A254" s="45" t="s">
        <v>926</v>
      </c>
      <c r="B254" s="25" t="str">
        <f t="shared" si="14"/>
        <v>Bildetema HTML5</v>
      </c>
      <c r="C254" s="25" t="str">
        <f t="shared" si="15"/>
        <v>Bildetema Flash</v>
      </c>
      <c r="D254" s="18" t="s">
        <v>927</v>
      </c>
      <c r="E254" s="45" t="s">
        <v>928</v>
      </c>
      <c r="F254" s="18" t="s">
        <v>929</v>
      </c>
      <c r="G254" s="7" t="s">
        <v>930</v>
      </c>
      <c r="H254" s="28"/>
    </row>
    <row r="255" spans="1:8" ht="15.75" customHeight="1">
      <c r="A255" s="45" t="s">
        <v>931</v>
      </c>
      <c r="B255" s="25" t="str">
        <f t="shared" si="14"/>
        <v>Bildetema HTML5</v>
      </c>
      <c r="C255" s="25" t="str">
        <f t="shared" si="15"/>
        <v>Bildetema Flash</v>
      </c>
      <c r="D255" s="18" t="s">
        <v>932</v>
      </c>
      <c r="E255" s="45" t="s">
        <v>933</v>
      </c>
      <c r="F255" s="18" t="s">
        <v>934</v>
      </c>
      <c r="G255" s="7" t="s">
        <v>935</v>
      </c>
      <c r="H255" s="28"/>
    </row>
    <row r="256" spans="1:8" ht="15.75" customHeight="1">
      <c r="A256" s="45" t="s">
        <v>936</v>
      </c>
      <c r="B256" s="25" t="str">
        <f t="shared" si="14"/>
        <v>Bildetema HTML5</v>
      </c>
      <c r="C256" s="25" t="str">
        <f t="shared" si="15"/>
        <v>Bildetema Flash</v>
      </c>
      <c r="D256" s="18" t="s">
        <v>937</v>
      </c>
      <c r="E256" s="45" t="s">
        <v>938</v>
      </c>
      <c r="F256" s="18" t="s">
        <v>939</v>
      </c>
      <c r="G256" s="19" t="s">
        <v>940</v>
      </c>
      <c r="H256" s="27" t="s">
        <v>941</v>
      </c>
    </row>
    <row r="257" spans="1:9" ht="15.75" customHeight="1">
      <c r="A257" s="45" t="s">
        <v>942</v>
      </c>
      <c r="B257" s="25" t="str">
        <f t="shared" si="14"/>
        <v>Bildetema HTML5</v>
      </c>
      <c r="C257" s="25" t="str">
        <f t="shared" si="15"/>
        <v>Bildetema Flash</v>
      </c>
      <c r="D257" s="18" t="s">
        <v>943</v>
      </c>
      <c r="E257" s="45" t="s">
        <v>944</v>
      </c>
      <c r="F257" s="18" t="s">
        <v>945</v>
      </c>
      <c r="G257" s="19" t="s">
        <v>946</v>
      </c>
      <c r="H257" s="28"/>
      <c r="I257" s="19"/>
    </row>
    <row r="258" spans="1:9" ht="15.75" customHeight="1">
      <c r="A258" s="45" t="s">
        <v>947</v>
      </c>
      <c r="B258" s="25" t="str">
        <f t="shared" si="14"/>
        <v>Bildetema HTML5</v>
      </c>
      <c r="C258" s="25" t="str">
        <f t="shared" si="15"/>
        <v>Bildetema Flash</v>
      </c>
      <c r="D258" s="18" t="s">
        <v>948</v>
      </c>
      <c r="E258" s="45" t="s">
        <v>949</v>
      </c>
      <c r="F258" s="18" t="s">
        <v>950</v>
      </c>
      <c r="G258" s="19" t="s">
        <v>951</v>
      </c>
      <c r="H258" s="27"/>
      <c r="I258" s="19"/>
    </row>
    <row r="259" spans="1:9" ht="15.75" customHeight="1">
      <c r="A259" s="45" t="s">
        <v>952</v>
      </c>
      <c r="B259" s="25" t="str">
        <f t="shared" si="14"/>
        <v>Bildetema HTML5</v>
      </c>
      <c r="C259" s="25" t="str">
        <f t="shared" si="15"/>
        <v>Bildetema Flash</v>
      </c>
      <c r="D259" s="18" t="s">
        <v>953</v>
      </c>
      <c r="E259" s="45" t="s">
        <v>954</v>
      </c>
      <c r="F259" s="18" t="s">
        <v>954</v>
      </c>
      <c r="G259" s="7" t="s">
        <v>954</v>
      </c>
      <c r="H259" s="28"/>
      <c r="I259" s="19"/>
    </row>
    <row r="260" spans="1:9" ht="15.75" customHeight="1">
      <c r="A260" s="45" t="s">
        <v>955</v>
      </c>
      <c r="B260" s="25" t="str">
        <f t="shared" si="14"/>
        <v>Bildetema HTML5</v>
      </c>
      <c r="C260" s="25" t="str">
        <f t="shared" si="15"/>
        <v>Bildetema Flash</v>
      </c>
      <c r="D260" s="18" t="s">
        <v>956</v>
      </c>
      <c r="E260" s="45" t="s">
        <v>957</v>
      </c>
      <c r="F260" s="18" t="s">
        <v>958</v>
      </c>
      <c r="G260" s="19" t="s">
        <v>959</v>
      </c>
      <c r="H260" s="27"/>
      <c r="I260" s="19"/>
    </row>
    <row r="261" spans="1:9" ht="15.75" customHeight="1">
      <c r="A261" s="45" t="s">
        <v>960</v>
      </c>
      <c r="B261" s="25" t="str">
        <f t="shared" si="14"/>
        <v>Bildetema HTML5</v>
      </c>
      <c r="C261" s="25" t="str">
        <f t="shared" si="15"/>
        <v>Bildetema Flash</v>
      </c>
      <c r="D261" s="18" t="s">
        <v>961</v>
      </c>
      <c r="E261" s="45" t="s">
        <v>918</v>
      </c>
      <c r="F261" s="18" t="s">
        <v>919</v>
      </c>
      <c r="G261" s="19" t="s">
        <v>920</v>
      </c>
      <c r="H261" s="28"/>
      <c r="I261" s="19"/>
    </row>
    <row r="262" spans="1:9" ht="15.75" customHeight="1">
      <c r="A262" s="45" t="s">
        <v>962</v>
      </c>
      <c r="B262" s="25" t="str">
        <f t="shared" si="14"/>
        <v>Bildetema HTML5</v>
      </c>
      <c r="C262" s="25" t="str">
        <f t="shared" si="15"/>
        <v>Bildetema Flash</v>
      </c>
      <c r="D262" s="18" t="s">
        <v>963</v>
      </c>
      <c r="E262" s="45" t="s">
        <v>964</v>
      </c>
      <c r="F262" s="18" t="s">
        <v>965</v>
      </c>
      <c r="G262" s="7" t="s">
        <v>966</v>
      </c>
      <c r="H262" s="28"/>
      <c r="I262" s="19"/>
    </row>
    <row r="263" spans="1:9">
      <c r="A263" s="23"/>
      <c r="B263" s="25"/>
      <c r="C263" s="25"/>
      <c r="D263" s="23"/>
      <c r="E263" s="23"/>
      <c r="F263" s="24"/>
      <c r="G263" s="7"/>
      <c r="H263" s="28"/>
      <c r="I263" s="19"/>
    </row>
    <row r="264" spans="1:9" ht="21" customHeight="1">
      <c r="A264" s="38" t="s">
        <v>967</v>
      </c>
      <c r="B264" s="25" t="str">
        <f>HYPERLINK("http://clu.uni.no/bildetema-html5/bildetema.html?version=norwegian&amp;languages=swe,eng,nob&amp;language=nob&amp;page=3&amp;subpage=3","Bildetema HTML5")</f>
        <v>Bildetema HTML5</v>
      </c>
      <c r="C264" s="25" t="str">
        <f>HYPERLINK("http://clu.uni.no/bildetema-flash/bildetema.html?version=norwegian&amp;languages=swe,eng,nob&amp;language=nob&amp;page=3&amp;subpage=3","Bildetema Flash")</f>
        <v>Bildetema Flash</v>
      </c>
      <c r="D264" s="38" t="s">
        <v>968</v>
      </c>
      <c r="E264" s="38" t="s">
        <v>969</v>
      </c>
      <c r="F264" s="38" t="s">
        <v>970</v>
      </c>
      <c r="G264" s="38" t="s">
        <v>971</v>
      </c>
      <c r="H264" s="18"/>
      <c r="I264" s="19"/>
    </row>
    <row r="265" spans="1:9">
      <c r="A265" s="5"/>
      <c r="B265" s="25"/>
      <c r="C265" s="25"/>
      <c r="D265" s="5"/>
      <c r="E265" s="5"/>
      <c r="F265" s="6"/>
      <c r="G265" s="7"/>
      <c r="H265" s="28"/>
      <c r="I265" s="19"/>
    </row>
    <row r="266" spans="1:9" ht="15.75" customHeight="1">
      <c r="A266" s="45" t="s">
        <v>972</v>
      </c>
      <c r="B266" s="25" t="str">
        <f t="shared" ref="B266:B270" si="16">HYPERLINK("http://clu.uni.no/bildetema-html5/bildetema.html?version=norwegian&amp;languages=swe,eng,nob&amp;language=nob&amp;page=3&amp;subpage=3","Bildetema HTML5")</f>
        <v>Bildetema HTML5</v>
      </c>
      <c r="C266" s="25" t="str">
        <f t="shared" ref="C266:C270" si="17">HYPERLINK("http://clu.uni.no/bildetema-flash/bildetema.html?version=norwegian&amp;languages=swe,eng,nob&amp;language=nob&amp;page=3&amp;subpage=3","Bildetema Flash")</f>
        <v>Bildetema Flash</v>
      </c>
      <c r="D266" s="18" t="s">
        <v>973</v>
      </c>
      <c r="E266" s="45" t="s">
        <v>974</v>
      </c>
      <c r="F266" s="18" t="s">
        <v>975</v>
      </c>
      <c r="G266" s="19" t="s">
        <v>976</v>
      </c>
      <c r="H266" s="28"/>
      <c r="I266" s="19"/>
    </row>
    <row r="267" spans="1:9" ht="15.75" customHeight="1">
      <c r="A267" s="45" t="s">
        <v>977</v>
      </c>
      <c r="B267" s="25" t="str">
        <f t="shared" si="16"/>
        <v>Bildetema HTML5</v>
      </c>
      <c r="C267" s="25" t="str">
        <f t="shared" si="17"/>
        <v>Bildetema Flash</v>
      </c>
      <c r="D267" s="18" t="s">
        <v>978</v>
      </c>
      <c r="E267" s="45" t="s">
        <v>979</v>
      </c>
      <c r="F267" s="18" t="s">
        <v>980</v>
      </c>
      <c r="G267" s="19" t="s">
        <v>981</v>
      </c>
      <c r="H267" s="27"/>
      <c r="I267" s="19"/>
    </row>
    <row r="268" spans="1:9" ht="15.75" customHeight="1">
      <c r="A268" s="45" t="s">
        <v>982</v>
      </c>
      <c r="B268" s="25" t="str">
        <f t="shared" si="16"/>
        <v>Bildetema HTML5</v>
      </c>
      <c r="C268" s="25" t="str">
        <f t="shared" si="17"/>
        <v>Bildetema Flash</v>
      </c>
      <c r="D268" s="18" t="s">
        <v>983</v>
      </c>
      <c r="E268" s="45" t="s">
        <v>984</v>
      </c>
      <c r="F268" s="18" t="s">
        <v>985</v>
      </c>
      <c r="G268" s="7" t="s">
        <v>986</v>
      </c>
      <c r="H268" s="28"/>
      <c r="I268" s="19"/>
    </row>
    <row r="269" spans="1:9" ht="15.75" customHeight="1">
      <c r="A269" s="45" t="s">
        <v>987</v>
      </c>
      <c r="B269" s="25" t="str">
        <f t="shared" si="16"/>
        <v>Bildetema HTML5</v>
      </c>
      <c r="C269" s="25" t="str">
        <f t="shared" si="17"/>
        <v>Bildetema Flash</v>
      </c>
      <c r="D269" s="18" t="s">
        <v>988</v>
      </c>
      <c r="E269" s="45" t="s">
        <v>989</v>
      </c>
      <c r="F269" s="18" t="s">
        <v>990</v>
      </c>
      <c r="G269" s="19" t="s">
        <v>991</v>
      </c>
      <c r="H269" s="27"/>
      <c r="I269" s="19"/>
    </row>
    <row r="270" spans="1:9" ht="15.75" customHeight="1">
      <c r="A270" s="45" t="s">
        <v>992</v>
      </c>
      <c r="B270" s="25" t="str">
        <f t="shared" si="16"/>
        <v>Bildetema HTML5</v>
      </c>
      <c r="C270" s="25" t="str">
        <f t="shared" si="17"/>
        <v>Bildetema Flash</v>
      </c>
      <c r="D270" s="18" t="s">
        <v>993</v>
      </c>
      <c r="E270" s="45" t="s">
        <v>994</v>
      </c>
      <c r="F270" s="18" t="s">
        <v>995</v>
      </c>
      <c r="G270" s="19" t="s">
        <v>996</v>
      </c>
      <c r="H270" s="28"/>
      <c r="I270" s="19"/>
    </row>
    <row r="271" spans="1:9">
      <c r="A271" s="23"/>
      <c r="B271" s="25"/>
      <c r="C271" s="25"/>
      <c r="D271" s="23"/>
      <c r="E271" s="23"/>
      <c r="F271" s="24"/>
      <c r="G271" s="7"/>
      <c r="H271" s="28"/>
      <c r="I271" s="19"/>
    </row>
    <row r="272" spans="1:9" ht="21" customHeight="1">
      <c r="A272" s="38" t="s">
        <v>997</v>
      </c>
      <c r="B272" s="25" t="str">
        <f>HYPERLINK("http://clu.uni.no/bildetema-html5/bildetema.html?version=norwegian&amp;languages=swe,eng,nob&amp;language=nob&amp;page=3&amp;subpage=4","Bildetema HTML5")</f>
        <v>Bildetema HTML5</v>
      </c>
      <c r="C272" s="25" t="str">
        <f>HYPERLINK("http://clu.uni.no/bildetema-flash/bildetema.html?version=norwegian&amp;languages=swe,eng,nob&amp;language=nob&amp;page=3&amp;subpage=4","Bildetema Flash")</f>
        <v>Bildetema Flash</v>
      </c>
      <c r="D272" s="38" t="s">
        <v>998</v>
      </c>
      <c r="E272" s="38" t="s">
        <v>999</v>
      </c>
      <c r="F272" s="38" t="s">
        <v>1000</v>
      </c>
      <c r="G272" s="38" t="s">
        <v>1001</v>
      </c>
      <c r="H272" s="27"/>
      <c r="I272" s="39"/>
    </row>
    <row r="273" spans="1:8">
      <c r="A273" s="5"/>
      <c r="B273" s="25"/>
      <c r="C273" s="25"/>
      <c r="D273" s="5"/>
      <c r="E273" s="5"/>
      <c r="F273" s="6"/>
      <c r="G273" s="7"/>
      <c r="H273" s="28"/>
    </row>
    <row r="274" spans="1:8" ht="15.75" customHeight="1">
      <c r="A274" s="45" t="s">
        <v>1002</v>
      </c>
      <c r="B274" s="25" t="str">
        <f t="shared" ref="B274:B289" si="18">HYPERLINK("http://clu.uni.no/bildetema-html5/bildetema.html?version=norwegian&amp;languages=swe,eng,nob&amp;language=nob&amp;page=3&amp;subpage=4","Bildetema HTML5")</f>
        <v>Bildetema HTML5</v>
      </c>
      <c r="C274" s="25" t="str">
        <f t="shared" ref="C274:C289" si="19">HYPERLINK("http://clu.uni.no/bildetema-flash/bildetema.html?version=norwegian&amp;languages=swe,eng,nob&amp;language=nob&amp;page=3&amp;subpage=4","Bildetema Flash")</f>
        <v>Bildetema Flash</v>
      </c>
      <c r="D274" s="18" t="s">
        <v>1003</v>
      </c>
      <c r="E274" s="45" t="s">
        <v>1004</v>
      </c>
      <c r="F274" s="18" t="s">
        <v>1005</v>
      </c>
      <c r="G274" s="19" t="s">
        <v>1006</v>
      </c>
      <c r="H274" s="28"/>
    </row>
    <row r="275" spans="1:8" ht="15.75" customHeight="1">
      <c r="A275" s="45" t="s">
        <v>1007</v>
      </c>
      <c r="B275" s="25" t="str">
        <f t="shared" si="18"/>
        <v>Bildetema HTML5</v>
      </c>
      <c r="C275" s="25" t="str">
        <f t="shared" si="19"/>
        <v>Bildetema Flash</v>
      </c>
      <c r="D275" s="18" t="s">
        <v>1008</v>
      </c>
      <c r="E275" s="45" t="s">
        <v>1009</v>
      </c>
      <c r="F275" s="18" t="s">
        <v>1010</v>
      </c>
      <c r="G275" s="19" t="s">
        <v>1011</v>
      </c>
      <c r="H275" s="27"/>
    </row>
    <row r="276" spans="1:8" ht="15.75" customHeight="1">
      <c r="A276" s="45" t="s">
        <v>1012</v>
      </c>
      <c r="B276" s="25" t="str">
        <f t="shared" si="18"/>
        <v>Bildetema HTML5</v>
      </c>
      <c r="C276" s="25" t="str">
        <f t="shared" si="19"/>
        <v>Bildetema Flash</v>
      </c>
      <c r="D276" s="18" t="s">
        <v>1013</v>
      </c>
      <c r="E276" s="45" t="s">
        <v>1014</v>
      </c>
      <c r="F276" s="18" t="s">
        <v>1015</v>
      </c>
      <c r="G276" s="7" t="s">
        <v>1016</v>
      </c>
      <c r="H276" s="28"/>
    </row>
    <row r="277" spans="1:8" ht="15.75" customHeight="1">
      <c r="A277" s="45" t="s">
        <v>1017</v>
      </c>
      <c r="B277" s="25" t="str">
        <f t="shared" si="18"/>
        <v>Bildetema HTML5</v>
      </c>
      <c r="C277" s="25" t="str">
        <f t="shared" si="19"/>
        <v>Bildetema Flash</v>
      </c>
      <c r="D277" s="18" t="s">
        <v>1018</v>
      </c>
      <c r="E277" s="45" t="s">
        <v>1019</v>
      </c>
      <c r="F277" s="18" t="s">
        <v>1020</v>
      </c>
      <c r="G277" s="19" t="s">
        <v>1021</v>
      </c>
      <c r="H277" s="28"/>
    </row>
    <row r="278" spans="1:8" ht="15.75" customHeight="1">
      <c r="A278" s="45" t="s">
        <v>1022</v>
      </c>
      <c r="B278" s="25" t="str">
        <f t="shared" si="18"/>
        <v>Bildetema HTML5</v>
      </c>
      <c r="C278" s="25" t="str">
        <f t="shared" si="19"/>
        <v>Bildetema Flash</v>
      </c>
      <c r="D278" s="18" t="s">
        <v>1023</v>
      </c>
      <c r="E278" s="45" t="s">
        <v>1024</v>
      </c>
      <c r="F278" s="18" t="s">
        <v>1025</v>
      </c>
      <c r="G278" s="7" t="s">
        <v>1026</v>
      </c>
      <c r="H278" s="28"/>
    </row>
    <row r="279" spans="1:8" ht="15.75" customHeight="1">
      <c r="A279" s="45" t="s">
        <v>1027</v>
      </c>
      <c r="B279" s="25" t="str">
        <f t="shared" si="18"/>
        <v>Bildetema HTML5</v>
      </c>
      <c r="C279" s="25" t="str">
        <f t="shared" si="19"/>
        <v>Bildetema Flash</v>
      </c>
      <c r="D279" s="18" t="s">
        <v>1028</v>
      </c>
      <c r="E279" s="45" t="s">
        <v>1029</v>
      </c>
      <c r="F279" s="18" t="s">
        <v>1030</v>
      </c>
      <c r="G279" s="19" t="s">
        <v>1031</v>
      </c>
      <c r="H279" s="27"/>
    </row>
    <row r="280" spans="1:8" ht="15.75" customHeight="1">
      <c r="A280" s="45" t="s">
        <v>1032</v>
      </c>
      <c r="B280" s="25" t="str">
        <f t="shared" si="18"/>
        <v>Bildetema HTML5</v>
      </c>
      <c r="C280" s="25" t="str">
        <f t="shared" si="19"/>
        <v>Bildetema Flash</v>
      </c>
      <c r="D280" s="18" t="s">
        <v>1033</v>
      </c>
      <c r="E280" s="45" t="s">
        <v>1034</v>
      </c>
      <c r="F280" s="18" t="s">
        <v>1035</v>
      </c>
      <c r="G280" s="19" t="s">
        <v>1021</v>
      </c>
      <c r="H280" s="27"/>
    </row>
    <row r="281" spans="1:8" ht="15.75" customHeight="1">
      <c r="A281" s="45" t="s">
        <v>1036</v>
      </c>
      <c r="B281" s="25" t="str">
        <f t="shared" si="18"/>
        <v>Bildetema HTML5</v>
      </c>
      <c r="C281" s="25" t="str">
        <f t="shared" si="19"/>
        <v>Bildetema Flash</v>
      </c>
      <c r="D281" s="18" t="s">
        <v>1037</v>
      </c>
      <c r="E281" s="45" t="s">
        <v>1038</v>
      </c>
      <c r="F281" s="18" t="s">
        <v>1039</v>
      </c>
      <c r="G281" s="19" t="s">
        <v>1040</v>
      </c>
      <c r="H281" s="27"/>
    </row>
    <row r="282" spans="1:8" ht="15.75" customHeight="1">
      <c r="A282" s="45" t="s">
        <v>1041</v>
      </c>
      <c r="B282" s="25" t="str">
        <f t="shared" si="18"/>
        <v>Bildetema HTML5</v>
      </c>
      <c r="C282" s="25" t="str">
        <f t="shared" si="19"/>
        <v>Bildetema Flash</v>
      </c>
      <c r="D282" s="18" t="s">
        <v>1042</v>
      </c>
      <c r="E282" s="45" t="s">
        <v>1043</v>
      </c>
      <c r="F282" s="18" t="s">
        <v>1044</v>
      </c>
      <c r="G282" s="19" t="s">
        <v>1045</v>
      </c>
      <c r="H282" s="27"/>
    </row>
    <row r="283" spans="1:8" ht="15.75" customHeight="1">
      <c r="A283" s="45" t="s">
        <v>1046</v>
      </c>
      <c r="B283" s="25" t="str">
        <f t="shared" si="18"/>
        <v>Bildetema HTML5</v>
      </c>
      <c r="C283" s="25" t="str">
        <f t="shared" si="19"/>
        <v>Bildetema Flash</v>
      </c>
      <c r="D283" s="18" t="s">
        <v>1047</v>
      </c>
      <c r="E283" s="45" t="s">
        <v>1048</v>
      </c>
      <c r="F283" s="18" t="s">
        <v>1049</v>
      </c>
      <c r="G283" s="19" t="s">
        <v>1050</v>
      </c>
      <c r="H283" s="27"/>
    </row>
    <row r="284" spans="1:8" ht="15.75" customHeight="1">
      <c r="A284" s="45" t="s">
        <v>1051</v>
      </c>
      <c r="B284" s="25" t="str">
        <f t="shared" si="18"/>
        <v>Bildetema HTML5</v>
      </c>
      <c r="C284" s="25" t="str">
        <f t="shared" si="19"/>
        <v>Bildetema Flash</v>
      </c>
      <c r="D284" s="18" t="s">
        <v>1052</v>
      </c>
      <c r="E284" s="45" t="s">
        <v>1053</v>
      </c>
      <c r="F284" s="18" t="s">
        <v>1054</v>
      </c>
      <c r="G284" s="19" t="s">
        <v>1055</v>
      </c>
      <c r="H284" s="27"/>
    </row>
    <row r="285" spans="1:8" ht="15.75" customHeight="1">
      <c r="A285" s="45" t="s">
        <v>1056</v>
      </c>
      <c r="B285" s="25" t="str">
        <f t="shared" si="18"/>
        <v>Bildetema HTML5</v>
      </c>
      <c r="C285" s="25" t="str">
        <f t="shared" si="19"/>
        <v>Bildetema Flash</v>
      </c>
      <c r="D285" s="18" t="s">
        <v>1057</v>
      </c>
      <c r="E285" s="45" t="s">
        <v>1058</v>
      </c>
      <c r="F285" s="18" t="s">
        <v>1059</v>
      </c>
      <c r="G285" s="19" t="s">
        <v>1060</v>
      </c>
      <c r="H285" s="27"/>
    </row>
    <row r="286" spans="1:8" ht="15.75" customHeight="1">
      <c r="A286" s="45" t="s">
        <v>1061</v>
      </c>
      <c r="B286" s="25" t="str">
        <f t="shared" si="18"/>
        <v>Bildetema HTML5</v>
      </c>
      <c r="C286" s="25" t="str">
        <f t="shared" si="19"/>
        <v>Bildetema Flash</v>
      </c>
      <c r="D286" s="18" t="s">
        <v>1062</v>
      </c>
      <c r="E286" s="45" t="s">
        <v>1063</v>
      </c>
      <c r="F286" s="18" t="s">
        <v>1064</v>
      </c>
      <c r="G286" s="7" t="s">
        <v>1065</v>
      </c>
      <c r="H286" s="28"/>
    </row>
    <row r="287" spans="1:8" ht="15.75" customHeight="1">
      <c r="A287" s="45" t="s">
        <v>1066</v>
      </c>
      <c r="B287" s="25" t="str">
        <f t="shared" si="18"/>
        <v>Bildetema HTML5</v>
      </c>
      <c r="C287" s="25" t="str">
        <f t="shared" si="19"/>
        <v>Bildetema Flash</v>
      </c>
      <c r="D287" s="18" t="s">
        <v>1067</v>
      </c>
      <c r="E287" s="45" t="s">
        <v>1068</v>
      </c>
      <c r="F287" s="18" t="s">
        <v>1069</v>
      </c>
      <c r="G287" s="7" t="s">
        <v>1070</v>
      </c>
      <c r="H287" s="28"/>
    </row>
    <row r="288" spans="1:8" ht="15.75" customHeight="1">
      <c r="A288" s="45" t="s">
        <v>1071</v>
      </c>
      <c r="B288" s="25" t="str">
        <f t="shared" si="18"/>
        <v>Bildetema HTML5</v>
      </c>
      <c r="C288" s="25" t="str">
        <f t="shared" si="19"/>
        <v>Bildetema Flash</v>
      </c>
      <c r="D288" s="18" t="s">
        <v>1072</v>
      </c>
      <c r="E288" s="45" t="s">
        <v>1073</v>
      </c>
      <c r="F288" s="18" t="s">
        <v>1074</v>
      </c>
      <c r="G288" s="19" t="s">
        <v>1075</v>
      </c>
      <c r="H288" s="28"/>
    </row>
    <row r="289" spans="1:8" ht="15.75" customHeight="1">
      <c r="A289" s="45" t="s">
        <v>1076</v>
      </c>
      <c r="B289" s="25" t="str">
        <f t="shared" si="18"/>
        <v>Bildetema HTML5</v>
      </c>
      <c r="C289" s="25" t="str">
        <f t="shared" si="19"/>
        <v>Bildetema Flash</v>
      </c>
      <c r="D289" s="18" t="s">
        <v>1077</v>
      </c>
      <c r="E289" s="45" t="s">
        <v>1078</v>
      </c>
      <c r="F289" s="18" t="s">
        <v>1079</v>
      </c>
      <c r="G289" s="19" t="s">
        <v>1080</v>
      </c>
      <c r="H289" s="27"/>
    </row>
    <row r="290" spans="1:8">
      <c r="A290" s="23"/>
      <c r="B290" s="25"/>
      <c r="C290" s="25"/>
      <c r="D290" s="23"/>
      <c r="E290" s="23"/>
      <c r="F290" s="24"/>
      <c r="G290" s="7"/>
      <c r="H290" s="28"/>
    </row>
    <row r="291" spans="1:8" ht="21" customHeight="1">
      <c r="A291" s="38" t="s">
        <v>1081</v>
      </c>
      <c r="B291" s="25" t="str">
        <f>HYPERLINK("http://clu.uni.no/bildetema-html5/bildetema.html?version=norwegian&amp;languages=swe,eng,nob&amp;language=nob&amp;page=3&amp;subpage=5","Bildetema HTML5")</f>
        <v>Bildetema HTML5</v>
      </c>
      <c r="C291" s="25" t="str">
        <f>HYPERLINK("http://clu.uni.no/bildetema-flash/bildetema.html?version=norwegian&amp;languages=swe,eng,nob&amp;language=nob&amp;page=3&amp;subpage=5","Bildetema Flash")</f>
        <v>Bildetema Flash</v>
      </c>
      <c r="D291" s="38" t="s">
        <v>1082</v>
      </c>
      <c r="E291" s="38" t="s">
        <v>1083</v>
      </c>
      <c r="F291" s="38" t="s">
        <v>1084</v>
      </c>
      <c r="G291" s="40" t="s">
        <v>1085</v>
      </c>
      <c r="H291" s="27"/>
    </row>
    <row r="292" spans="1:8">
      <c r="A292" s="5"/>
      <c r="B292" s="25"/>
      <c r="C292" s="25"/>
      <c r="D292" s="5"/>
      <c r="E292" s="5"/>
      <c r="F292" s="6"/>
      <c r="G292" s="7"/>
      <c r="H292" s="28"/>
    </row>
    <row r="293" spans="1:8" ht="15.75" customHeight="1">
      <c r="A293" s="45" t="s">
        <v>1086</v>
      </c>
      <c r="B293" s="25" t="str">
        <f t="shared" ref="B293:B303" si="20">HYPERLINK("http://clu.uni.no/bildetema-html5/bildetema.html?version=norwegian&amp;languages=swe,eng,nob&amp;language=nob&amp;page=3&amp;subpage=5","Bildetema HTML5")</f>
        <v>Bildetema HTML5</v>
      </c>
      <c r="C293" s="25" t="str">
        <f t="shared" ref="C293:C303" si="21">HYPERLINK("http://clu.uni.no/bildetema-flash/bildetema.html?version=norwegian&amp;languages=swe,eng,nob&amp;language=nob&amp;page=3&amp;subpage=5","Bildetema Flash")</f>
        <v>Bildetema Flash</v>
      </c>
      <c r="D293" s="18" t="s">
        <v>1087</v>
      </c>
      <c r="E293" s="45" t="s">
        <v>1088</v>
      </c>
      <c r="F293" s="18" t="s">
        <v>1089</v>
      </c>
      <c r="G293" s="7" t="s">
        <v>1090</v>
      </c>
      <c r="H293" s="27"/>
    </row>
    <row r="294" spans="1:8" ht="15.75" customHeight="1">
      <c r="A294" s="45" t="s">
        <v>1091</v>
      </c>
      <c r="B294" s="25" t="str">
        <f t="shared" si="20"/>
        <v>Bildetema HTML5</v>
      </c>
      <c r="C294" s="25" t="str">
        <f t="shared" si="21"/>
        <v>Bildetema Flash</v>
      </c>
      <c r="D294" s="18" t="s">
        <v>1092</v>
      </c>
      <c r="E294" s="45" t="s">
        <v>1093</v>
      </c>
      <c r="F294" s="18" t="s">
        <v>1094</v>
      </c>
      <c r="G294" s="19" t="s">
        <v>1095</v>
      </c>
      <c r="H294" s="28"/>
    </row>
    <row r="295" spans="1:8" ht="15.75" customHeight="1">
      <c r="A295" s="45" t="s">
        <v>1096</v>
      </c>
      <c r="B295" s="25" t="str">
        <f t="shared" si="20"/>
        <v>Bildetema HTML5</v>
      </c>
      <c r="C295" s="25" t="str">
        <f t="shared" si="21"/>
        <v>Bildetema Flash</v>
      </c>
      <c r="D295" s="18" t="s">
        <v>1097</v>
      </c>
      <c r="E295" s="45" t="s">
        <v>1098</v>
      </c>
      <c r="F295" s="18" t="s">
        <v>1099</v>
      </c>
      <c r="G295" s="19" t="s">
        <v>1099</v>
      </c>
      <c r="H295" s="29"/>
    </row>
    <row r="296" spans="1:8" ht="15.75" customHeight="1">
      <c r="A296" s="45" t="s">
        <v>1100</v>
      </c>
      <c r="B296" s="25" t="str">
        <f t="shared" si="20"/>
        <v>Bildetema HTML5</v>
      </c>
      <c r="C296" s="25" t="str">
        <f t="shared" si="21"/>
        <v>Bildetema Flash</v>
      </c>
      <c r="D296" s="18" t="s">
        <v>1101</v>
      </c>
      <c r="E296" s="45" t="s">
        <v>1102</v>
      </c>
      <c r="F296" s="18" t="s">
        <v>1103</v>
      </c>
      <c r="G296" s="19" t="s">
        <v>1104</v>
      </c>
      <c r="H296" s="27"/>
    </row>
    <row r="297" spans="1:8" ht="15.75" customHeight="1">
      <c r="A297" s="45" t="s">
        <v>1105</v>
      </c>
      <c r="B297" s="25" t="str">
        <f t="shared" si="20"/>
        <v>Bildetema HTML5</v>
      </c>
      <c r="C297" s="25" t="str">
        <f t="shared" si="21"/>
        <v>Bildetema Flash</v>
      </c>
      <c r="D297" s="18" t="s">
        <v>1106</v>
      </c>
      <c r="E297" s="45" t="s">
        <v>1107</v>
      </c>
      <c r="F297" s="18" t="s">
        <v>1108</v>
      </c>
      <c r="G297" s="19" t="s">
        <v>1109</v>
      </c>
      <c r="H297" s="28"/>
    </row>
    <row r="298" spans="1:8" ht="15.75" customHeight="1">
      <c r="A298" s="45" t="s">
        <v>1110</v>
      </c>
      <c r="B298" s="25" t="str">
        <f t="shared" si="20"/>
        <v>Bildetema HTML5</v>
      </c>
      <c r="C298" s="25" t="str">
        <f t="shared" si="21"/>
        <v>Bildetema Flash</v>
      </c>
      <c r="D298" s="18" t="s">
        <v>1111</v>
      </c>
      <c r="E298" s="45" t="s">
        <v>1112</v>
      </c>
      <c r="F298" s="18" t="s">
        <v>1113</v>
      </c>
      <c r="G298" s="19" t="s">
        <v>1114</v>
      </c>
      <c r="H298" s="27"/>
    </row>
    <row r="299" spans="1:8" ht="15.75" customHeight="1">
      <c r="A299" s="45" t="s">
        <v>1115</v>
      </c>
      <c r="B299" s="25" t="str">
        <f t="shared" si="20"/>
        <v>Bildetema HTML5</v>
      </c>
      <c r="C299" s="25" t="str">
        <f t="shared" si="21"/>
        <v>Bildetema Flash</v>
      </c>
      <c r="D299" s="18" t="s">
        <v>1116</v>
      </c>
      <c r="E299" s="45" t="s">
        <v>1117</v>
      </c>
      <c r="F299" s="18" t="s">
        <v>1118</v>
      </c>
      <c r="G299" s="19" t="s">
        <v>1119</v>
      </c>
      <c r="H299" s="28"/>
    </row>
    <row r="300" spans="1:8" ht="15.75" customHeight="1">
      <c r="A300" s="45" t="s">
        <v>1120</v>
      </c>
      <c r="B300" s="25" t="str">
        <f t="shared" si="20"/>
        <v>Bildetema HTML5</v>
      </c>
      <c r="C300" s="25" t="str">
        <f t="shared" si="21"/>
        <v>Bildetema Flash</v>
      </c>
      <c r="D300" s="18" t="s">
        <v>1121</v>
      </c>
      <c r="E300" s="45" t="s">
        <v>1122</v>
      </c>
      <c r="F300" s="18" t="s">
        <v>1123</v>
      </c>
      <c r="G300" s="7" t="s">
        <v>1122</v>
      </c>
      <c r="H300" s="28"/>
    </row>
    <row r="301" spans="1:8" ht="15.75" customHeight="1">
      <c r="A301" s="45" t="s">
        <v>1124</v>
      </c>
      <c r="B301" s="25" t="str">
        <f t="shared" si="20"/>
        <v>Bildetema HTML5</v>
      </c>
      <c r="C301" s="25" t="str">
        <f t="shared" si="21"/>
        <v>Bildetema Flash</v>
      </c>
      <c r="D301" s="18" t="s">
        <v>1125</v>
      </c>
      <c r="E301" s="45" t="s">
        <v>1126</v>
      </c>
      <c r="F301" s="18" t="s">
        <v>1127</v>
      </c>
      <c r="G301" s="7" t="s">
        <v>1128</v>
      </c>
      <c r="H301" s="28"/>
    </row>
    <row r="302" spans="1:8" ht="15.75" customHeight="1">
      <c r="A302" s="45" t="s">
        <v>1129</v>
      </c>
      <c r="B302" s="25" t="str">
        <f t="shared" si="20"/>
        <v>Bildetema HTML5</v>
      </c>
      <c r="C302" s="25" t="str">
        <f t="shared" si="21"/>
        <v>Bildetema Flash</v>
      </c>
      <c r="D302" s="18" t="s">
        <v>1130</v>
      </c>
      <c r="E302" s="45" t="s">
        <v>1131</v>
      </c>
      <c r="F302" s="18" t="s">
        <v>1132</v>
      </c>
      <c r="G302" s="19" t="s">
        <v>1133</v>
      </c>
      <c r="H302" s="28"/>
    </row>
    <row r="303" spans="1:8" ht="15.75" customHeight="1">
      <c r="A303" s="45" t="s">
        <v>1134</v>
      </c>
      <c r="B303" s="25" t="str">
        <f t="shared" si="20"/>
        <v>Bildetema HTML5</v>
      </c>
      <c r="C303" s="25" t="str">
        <f t="shared" si="21"/>
        <v>Bildetema Flash</v>
      </c>
      <c r="D303" s="18" t="s">
        <v>1135</v>
      </c>
      <c r="E303" s="45" t="s">
        <v>1136</v>
      </c>
      <c r="F303" s="18" t="s">
        <v>1136</v>
      </c>
      <c r="G303" s="19" t="s">
        <v>1137</v>
      </c>
      <c r="H303" s="28"/>
    </row>
    <row r="304" spans="1:8">
      <c r="A304" s="23"/>
      <c r="B304" s="25"/>
      <c r="C304" s="25"/>
      <c r="D304" s="23"/>
      <c r="E304" s="23"/>
      <c r="F304" s="24"/>
      <c r="G304" s="7"/>
      <c r="H304" s="28"/>
    </row>
    <row r="305" spans="1:24" ht="55.5" customHeight="1">
      <c r="A305" s="41" t="s">
        <v>1138</v>
      </c>
      <c r="B305" s="25" t="str">
        <f>HYPERLINK("http://clu.uni.no/bildetema-html5/bildetema.html?version=norwegian&amp;languages=swe,eng,nob&amp;language=nob&amp;page=4&amp;subpage=1","Bildetema HTML5")</f>
        <v>Bildetema HTML5</v>
      </c>
      <c r="C305" s="25" t="str">
        <f>HYPERLINK("http://clu.uni.no/bildetema-flash/bildetema.html?version=norwegian&amp;languages=swe,eng,nob&amp;language=nob&amp;page=4&amp;subpage=1","Bildetema Flash")</f>
        <v>Bildetema Flash</v>
      </c>
      <c r="D305" s="41" t="s">
        <v>1139</v>
      </c>
      <c r="E305" s="41" t="s">
        <v>1140</v>
      </c>
      <c r="F305" s="41" t="s">
        <v>1141</v>
      </c>
      <c r="G305" s="41" t="s">
        <v>1142</v>
      </c>
      <c r="H305" s="18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</row>
    <row r="306" spans="1:24" ht="24.75" customHeight="1">
      <c r="A306" s="23"/>
      <c r="B306" s="25"/>
      <c r="C306" s="25"/>
      <c r="D306" s="23"/>
      <c r="E306" s="23"/>
      <c r="F306" s="24"/>
      <c r="G306" s="26"/>
      <c r="H306" s="20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</row>
    <row r="307" spans="1:24" ht="21" customHeight="1">
      <c r="A307" s="38" t="s">
        <v>1143</v>
      </c>
      <c r="B307" s="25" t="str">
        <f>HYPERLINK("http://clu.uni.no/bildetema-html5/bildetema.html?version=norwegian&amp;languages=swe,eng,nob&amp;language=nob&amp;page=4&amp;subpage=1","Bildetema HTML5")</f>
        <v>Bildetema HTML5</v>
      </c>
      <c r="C307" s="25" t="str">
        <f>HYPERLINK("http://clu.uni.no/bildetema-flash/bildetema.html?version=norwegian&amp;languages=swe,eng,nob&amp;language=nob&amp;page=4&amp;subpage=1","Bildetema Flash")</f>
        <v>Bildetema Flash</v>
      </c>
      <c r="D307" s="38" t="s">
        <v>1144</v>
      </c>
      <c r="E307" s="38" t="s">
        <v>1144</v>
      </c>
      <c r="F307" s="38" t="s">
        <v>1144</v>
      </c>
      <c r="G307" s="38" t="s">
        <v>1144</v>
      </c>
      <c r="H307" s="28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</row>
    <row r="308" spans="1:24">
      <c r="A308" s="5"/>
      <c r="B308" s="25"/>
      <c r="C308" s="25"/>
      <c r="D308" s="5"/>
      <c r="E308" s="5"/>
      <c r="F308" s="6"/>
      <c r="G308" s="7"/>
      <c r="H308" s="28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</row>
    <row r="309" spans="1:24" ht="15.75" customHeight="1">
      <c r="A309" s="45" t="s">
        <v>1145</v>
      </c>
      <c r="B309" s="25" t="str">
        <f t="shared" ref="B309:B311" si="22">HYPERLINK("http://clu.uni.no/bildetema-html5/bildetema.html?version=norwegian&amp;languages=swe,eng,nob&amp;language=nob&amp;page=4&amp;subpage=1","Bildetema HTML5")</f>
        <v>Bildetema HTML5</v>
      </c>
      <c r="C309" s="25" t="str">
        <f t="shared" ref="C309:C311" si="23">HYPERLINK("http://clu.uni.no/bildetema-flash/bildetema.html?version=norwegian&amp;languages=swe,eng,nob&amp;language=nob&amp;page=4&amp;subpage=1","Bildetema Flash")</f>
        <v>Bildetema Flash</v>
      </c>
      <c r="D309" s="18" t="s">
        <v>1146</v>
      </c>
      <c r="E309" s="45" t="s">
        <v>1147</v>
      </c>
      <c r="F309" s="18" t="s">
        <v>1148</v>
      </c>
      <c r="G309" s="7" t="s">
        <v>1149</v>
      </c>
      <c r="H309" s="28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</row>
    <row r="310" spans="1:24" ht="15.75" customHeight="1">
      <c r="A310" s="45" t="s">
        <v>1150</v>
      </c>
      <c r="B310" s="25" t="str">
        <f t="shared" si="22"/>
        <v>Bildetema HTML5</v>
      </c>
      <c r="C310" s="25" t="str">
        <f t="shared" si="23"/>
        <v>Bildetema Flash</v>
      </c>
      <c r="D310" s="18" t="s">
        <v>1151</v>
      </c>
      <c r="E310" s="45" t="s">
        <v>1152</v>
      </c>
      <c r="F310" s="18" t="s">
        <v>1153</v>
      </c>
      <c r="G310" s="7" t="s">
        <v>1154</v>
      </c>
      <c r="H310" s="28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</row>
    <row r="311" spans="1:24" ht="15.75" customHeight="1">
      <c r="A311" s="45" t="s">
        <v>1155</v>
      </c>
      <c r="B311" s="25" t="str">
        <f t="shared" si="22"/>
        <v>Bildetema HTML5</v>
      </c>
      <c r="C311" s="25" t="str">
        <f t="shared" si="23"/>
        <v>Bildetema Flash</v>
      </c>
      <c r="D311" s="18" t="s">
        <v>1156</v>
      </c>
      <c r="E311" s="45" t="s">
        <v>1157</v>
      </c>
      <c r="F311" s="18" t="s">
        <v>1158</v>
      </c>
      <c r="G311" s="7" t="s">
        <v>1159</v>
      </c>
      <c r="H311" s="28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</row>
    <row r="312" spans="1:24" ht="15.75" customHeight="1">
      <c r="A312" s="45" t="s">
        <v>1160</v>
      </c>
      <c r="B312" s="25" t="s">
        <v>1161</v>
      </c>
      <c r="C312" s="25" t="s">
        <v>1161</v>
      </c>
      <c r="D312" s="18" t="s">
        <v>1162</v>
      </c>
      <c r="E312" s="45" t="s">
        <v>1163</v>
      </c>
      <c r="F312" s="45" t="s">
        <v>1164</v>
      </c>
      <c r="G312" s="7" t="s">
        <v>1165</v>
      </c>
      <c r="H312" s="28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</row>
    <row r="313" spans="1:24" ht="15.75" customHeight="1">
      <c r="A313" s="45" t="s">
        <v>1166</v>
      </c>
      <c r="B313" s="25" t="str">
        <f t="shared" ref="B313:B316" si="24">HYPERLINK("http://clu.uni.no/bildetema-html5/bildetema.html?version=norwegian&amp;languages=swe,eng,nob&amp;language=nob&amp;page=4&amp;subpage=1","Bildetema HTML5")</f>
        <v>Bildetema HTML5</v>
      </c>
      <c r="C313" s="25" t="str">
        <f t="shared" ref="C313:C316" si="25">HYPERLINK("http://clu.uni.no/bildetema-flash/bildetema.html?version=norwegian&amp;languages=swe,eng,nob&amp;language=nob&amp;page=4&amp;subpage=1","Bildetema Flash")</f>
        <v>Bildetema Flash</v>
      </c>
      <c r="D313" s="18" t="s">
        <v>1167</v>
      </c>
      <c r="E313" s="45" t="s">
        <v>1168</v>
      </c>
      <c r="F313" s="18" t="s">
        <v>1169</v>
      </c>
      <c r="G313" s="7" t="s">
        <v>1170</v>
      </c>
      <c r="H313" s="28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</row>
    <row r="314" spans="1:24" ht="15.75" customHeight="1">
      <c r="A314" s="45" t="s">
        <v>1171</v>
      </c>
      <c r="B314" s="25" t="str">
        <f t="shared" si="24"/>
        <v>Bildetema HTML5</v>
      </c>
      <c r="C314" s="25" t="str">
        <f t="shared" si="25"/>
        <v>Bildetema Flash</v>
      </c>
      <c r="D314" s="18" t="s">
        <v>1172</v>
      </c>
      <c r="E314" s="45" t="s">
        <v>1173</v>
      </c>
      <c r="F314" s="18" t="s">
        <v>1174</v>
      </c>
      <c r="G314" s="7" t="s">
        <v>1175</v>
      </c>
      <c r="H314" s="28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</row>
    <row r="315" spans="1:24" ht="15.75" customHeight="1">
      <c r="A315" s="45" t="s">
        <v>1176</v>
      </c>
      <c r="B315" s="25" t="str">
        <f t="shared" si="24"/>
        <v>Bildetema HTML5</v>
      </c>
      <c r="C315" s="25" t="str">
        <f t="shared" si="25"/>
        <v>Bildetema Flash</v>
      </c>
      <c r="D315" s="18" t="s">
        <v>1177</v>
      </c>
      <c r="E315" s="45" t="s">
        <v>1178</v>
      </c>
      <c r="F315" s="18" t="s">
        <v>1179</v>
      </c>
      <c r="G315" s="7" t="s">
        <v>1180</v>
      </c>
      <c r="H315" s="27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</row>
    <row r="316" spans="1:24" ht="15.75" customHeight="1">
      <c r="A316" s="45" t="s">
        <v>1181</v>
      </c>
      <c r="B316" s="25" t="str">
        <f t="shared" si="24"/>
        <v>Bildetema HTML5</v>
      </c>
      <c r="C316" s="25" t="str">
        <f t="shared" si="25"/>
        <v>Bildetema Flash</v>
      </c>
      <c r="D316" s="18" t="s">
        <v>1182</v>
      </c>
      <c r="E316" s="45" t="s">
        <v>1183</v>
      </c>
      <c r="F316" s="18" t="s">
        <v>1184</v>
      </c>
      <c r="G316" s="19" t="s">
        <v>1185</v>
      </c>
      <c r="H316" s="2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</row>
    <row r="317" spans="1:24">
      <c r="A317" s="23"/>
      <c r="B317" s="25"/>
      <c r="C317" s="25"/>
      <c r="D317" s="23"/>
      <c r="E317" s="23"/>
      <c r="F317" s="24"/>
      <c r="G317" s="7"/>
      <c r="H317" s="28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</row>
    <row r="318" spans="1:24" ht="21" customHeight="1">
      <c r="A318" s="38" t="s">
        <v>1186</v>
      </c>
      <c r="B318" s="25" t="str">
        <f>HYPERLINK("http://clu.uni.no/bildetema-html5/bildetema.html?version=norwegian&amp;languages=swe,eng,nob&amp;language=nob&amp;page=4&amp;subpage=2","Bildetema HTML5")</f>
        <v>Bildetema HTML5</v>
      </c>
      <c r="C318" s="25" t="str">
        <f>HYPERLINK("http://clu.uni.no/bildetema-flash/bildetema.html?version=norwegian&amp;languages=swe,eng,nob&amp;language=nob&amp;page=4&amp;subpage=2","Bildetema Flash")</f>
        <v>Bildetema Flash</v>
      </c>
      <c r="D318" s="38" t="s">
        <v>1187</v>
      </c>
      <c r="E318" s="38" t="s">
        <v>1188</v>
      </c>
      <c r="F318" s="38" t="s">
        <v>1189</v>
      </c>
      <c r="G318" s="38" t="s">
        <v>1190</v>
      </c>
      <c r="H318" s="28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</row>
    <row r="319" spans="1:24">
      <c r="A319" s="5"/>
      <c r="B319" s="25"/>
      <c r="C319" s="25"/>
      <c r="D319" s="5"/>
      <c r="E319" s="5"/>
      <c r="F319" s="6"/>
      <c r="G319" s="7"/>
      <c r="H319" s="28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</row>
    <row r="320" spans="1:24" ht="15.75" customHeight="1">
      <c r="A320" s="45" t="s">
        <v>1191</v>
      </c>
      <c r="B320" s="25" t="str">
        <f t="shared" ref="B320:B327" si="26">HYPERLINK("http://clu.uni.no/bildetema-html5/bildetema.html?version=norwegian&amp;languages=swe,eng,nob&amp;language=nob&amp;page=4&amp;subpage=2","Bildetema HTML5")</f>
        <v>Bildetema HTML5</v>
      </c>
      <c r="C320" s="25" t="str">
        <f t="shared" ref="C320:C327" si="27">HYPERLINK("http://clu.uni.no/bildetema-flash/bildetema.html?version=norwegian&amp;languages=swe,eng,nob&amp;language=nob&amp;page=4&amp;subpage=2","Bildetema Flash")</f>
        <v>Bildetema Flash</v>
      </c>
      <c r="D320" s="18" t="s">
        <v>1192</v>
      </c>
      <c r="E320" s="45" t="s">
        <v>1193</v>
      </c>
      <c r="F320" s="18" t="s">
        <v>1194</v>
      </c>
      <c r="G320" s="7" t="s">
        <v>1195</v>
      </c>
      <c r="H320" s="28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</row>
    <row r="321" spans="1:8" ht="15.75" customHeight="1">
      <c r="A321" s="45" t="s">
        <v>1196</v>
      </c>
      <c r="B321" s="25" t="str">
        <f t="shared" si="26"/>
        <v>Bildetema HTML5</v>
      </c>
      <c r="C321" s="25" t="str">
        <f t="shared" si="27"/>
        <v>Bildetema Flash</v>
      </c>
      <c r="D321" s="18" t="s">
        <v>1197</v>
      </c>
      <c r="E321" s="45" t="s">
        <v>1198</v>
      </c>
      <c r="F321" s="18" t="s">
        <v>1199</v>
      </c>
      <c r="G321" s="7" t="s">
        <v>1200</v>
      </c>
      <c r="H321" s="28"/>
    </row>
    <row r="322" spans="1:8" ht="15.75" customHeight="1">
      <c r="A322" s="45" t="s">
        <v>1201</v>
      </c>
      <c r="B322" s="25" t="str">
        <f t="shared" si="26"/>
        <v>Bildetema HTML5</v>
      </c>
      <c r="C322" s="25" t="str">
        <f t="shared" si="27"/>
        <v>Bildetema Flash</v>
      </c>
      <c r="D322" s="18" t="s">
        <v>1202</v>
      </c>
      <c r="E322" s="45" t="s">
        <v>1188</v>
      </c>
      <c r="F322" s="18" t="s">
        <v>1189</v>
      </c>
      <c r="G322" s="19" t="s">
        <v>1190</v>
      </c>
      <c r="H322" s="28"/>
    </row>
    <row r="323" spans="1:8" ht="15.75" customHeight="1">
      <c r="A323" s="45" t="s">
        <v>1203</v>
      </c>
      <c r="B323" s="25" t="str">
        <f t="shared" si="26"/>
        <v>Bildetema HTML5</v>
      </c>
      <c r="C323" s="25" t="str">
        <f t="shared" si="27"/>
        <v>Bildetema Flash</v>
      </c>
      <c r="D323" s="18" t="s">
        <v>1204</v>
      </c>
      <c r="E323" s="45" t="s">
        <v>1205</v>
      </c>
      <c r="F323" s="18" t="s">
        <v>1206</v>
      </c>
      <c r="G323" s="7" t="s">
        <v>1207</v>
      </c>
      <c r="H323" s="28"/>
    </row>
    <row r="324" spans="1:8" ht="15.75" customHeight="1">
      <c r="A324" s="45" t="s">
        <v>1208</v>
      </c>
      <c r="B324" s="25" t="str">
        <f t="shared" si="26"/>
        <v>Bildetema HTML5</v>
      </c>
      <c r="C324" s="25" t="str">
        <f t="shared" si="27"/>
        <v>Bildetema Flash</v>
      </c>
      <c r="D324" s="18" t="s">
        <v>1209</v>
      </c>
      <c r="E324" s="45" t="s">
        <v>1210</v>
      </c>
      <c r="F324" s="18" t="s">
        <v>1211</v>
      </c>
      <c r="G324" s="7" t="s">
        <v>1212</v>
      </c>
      <c r="H324" s="28"/>
    </row>
    <row r="325" spans="1:8" ht="15.75" customHeight="1">
      <c r="A325" s="45" t="s">
        <v>1213</v>
      </c>
      <c r="B325" s="25" t="str">
        <f t="shared" si="26"/>
        <v>Bildetema HTML5</v>
      </c>
      <c r="C325" s="25" t="str">
        <f t="shared" si="27"/>
        <v>Bildetema Flash</v>
      </c>
      <c r="D325" s="18" t="s">
        <v>1214</v>
      </c>
      <c r="E325" s="45" t="s">
        <v>1215</v>
      </c>
      <c r="F325" s="18" t="s">
        <v>1216</v>
      </c>
      <c r="G325" s="7" t="s">
        <v>1217</v>
      </c>
      <c r="H325" s="28"/>
    </row>
    <row r="326" spans="1:8" ht="15.75" customHeight="1">
      <c r="A326" s="45" t="s">
        <v>1218</v>
      </c>
      <c r="B326" s="25" t="str">
        <f t="shared" si="26"/>
        <v>Bildetema HTML5</v>
      </c>
      <c r="C326" s="25" t="str">
        <f t="shared" si="27"/>
        <v>Bildetema Flash</v>
      </c>
      <c r="D326" s="18" t="s">
        <v>1219</v>
      </c>
      <c r="E326" s="45" t="s">
        <v>1220</v>
      </c>
      <c r="F326" s="18" t="s">
        <v>1221</v>
      </c>
      <c r="G326" s="7" t="s">
        <v>1222</v>
      </c>
      <c r="H326" s="28"/>
    </row>
    <row r="327" spans="1:8" ht="15.75" customHeight="1">
      <c r="A327" s="45" t="s">
        <v>1223</v>
      </c>
      <c r="B327" s="25" t="str">
        <f t="shared" si="26"/>
        <v>Bildetema HTML5</v>
      </c>
      <c r="C327" s="25" t="str">
        <f t="shared" si="27"/>
        <v>Bildetema Flash</v>
      </c>
      <c r="D327" s="18" t="s">
        <v>1224</v>
      </c>
      <c r="E327" s="45" t="s">
        <v>1225</v>
      </c>
      <c r="F327" s="18" t="s">
        <v>1226</v>
      </c>
      <c r="G327" s="7" t="s">
        <v>1227</v>
      </c>
      <c r="H327" s="28"/>
    </row>
    <row r="328" spans="1:8">
      <c r="A328" s="23"/>
      <c r="B328" s="25"/>
      <c r="C328" s="25"/>
      <c r="D328" s="23"/>
      <c r="E328" s="23"/>
      <c r="F328" s="24"/>
      <c r="G328" s="7"/>
      <c r="H328" s="28"/>
    </row>
    <row r="329" spans="1:8" ht="21" customHeight="1">
      <c r="A329" s="38" t="s">
        <v>1228</v>
      </c>
      <c r="B329" s="25" t="str">
        <f>HYPERLINK("http://clu.uni.no/bildetema-html5/bildetema.html?version=norwegian&amp;languages=swe,eng,nob&amp;language=nob&amp;page=4&amp;subpage=3","Bildetema HTML5")</f>
        <v>Bildetema HTML5</v>
      </c>
      <c r="C329" s="25" t="str">
        <f>HYPERLINK("http://clu.uni.no/bildetema-flash/bildetema.html?version=norwegian&amp;languages=swe,eng,nob&amp;language=nob&amp;page=4&amp;subpage=3","Bildetema Flash")</f>
        <v>Bildetema Flash</v>
      </c>
      <c r="D329" s="38" t="s">
        <v>1229</v>
      </c>
      <c r="E329" s="38" t="s">
        <v>1230</v>
      </c>
      <c r="F329" s="38" t="s">
        <v>1231</v>
      </c>
      <c r="G329" s="38" t="s">
        <v>1232</v>
      </c>
      <c r="H329" s="28"/>
    </row>
    <row r="330" spans="1:8">
      <c r="A330" s="5"/>
      <c r="B330" s="25"/>
      <c r="C330" s="25"/>
      <c r="D330" s="5"/>
      <c r="E330" s="5"/>
      <c r="F330" s="6"/>
      <c r="G330" s="7"/>
      <c r="H330" s="28"/>
    </row>
    <row r="331" spans="1:8" ht="15.75" customHeight="1">
      <c r="A331" s="45" t="s">
        <v>1233</v>
      </c>
      <c r="B331" s="25" t="str">
        <f t="shared" ref="B331:B338" si="28">HYPERLINK("http://clu.uni.no/bildetema-html5/bildetema.html?version=norwegian&amp;languages=swe,eng,nob&amp;language=nob&amp;page=4&amp;subpage=3","Bildetema HTML5")</f>
        <v>Bildetema HTML5</v>
      </c>
      <c r="C331" s="25" t="str">
        <f t="shared" ref="C331:C338" si="29">HYPERLINK("http://clu.uni.no/bildetema-flash/bildetema.html?version=norwegian&amp;languages=swe,eng,nob&amp;language=nob&amp;page=4&amp;subpage=3","Bildetema Flash")</f>
        <v>Bildetema Flash</v>
      </c>
      <c r="D331" s="18" t="s">
        <v>1234</v>
      </c>
      <c r="E331" s="45" t="s">
        <v>1235</v>
      </c>
      <c r="F331" s="18" t="s">
        <v>1236</v>
      </c>
      <c r="G331" s="19" t="s">
        <v>1237</v>
      </c>
      <c r="H331" s="29"/>
    </row>
    <row r="332" spans="1:8" ht="15.75" customHeight="1">
      <c r="A332" s="45" t="s">
        <v>1238</v>
      </c>
      <c r="B332" s="25" t="str">
        <f t="shared" si="28"/>
        <v>Bildetema HTML5</v>
      </c>
      <c r="C332" s="25" t="str">
        <f t="shared" si="29"/>
        <v>Bildetema Flash</v>
      </c>
      <c r="D332" s="18" t="s">
        <v>1239</v>
      </c>
      <c r="E332" s="45" t="s">
        <v>1240</v>
      </c>
      <c r="F332" s="18" t="s">
        <v>1236</v>
      </c>
      <c r="G332" s="19" t="s">
        <v>1241</v>
      </c>
      <c r="H332" s="29"/>
    </row>
    <row r="333" spans="1:8" ht="15.75" customHeight="1">
      <c r="A333" s="45" t="s">
        <v>1242</v>
      </c>
      <c r="B333" s="25" t="str">
        <f t="shared" si="28"/>
        <v>Bildetema HTML5</v>
      </c>
      <c r="C333" s="25" t="str">
        <f t="shared" si="29"/>
        <v>Bildetema Flash</v>
      </c>
      <c r="D333" s="18" t="s">
        <v>1243</v>
      </c>
      <c r="E333" s="45" t="s">
        <v>1244</v>
      </c>
      <c r="F333" s="18" t="s">
        <v>1245</v>
      </c>
      <c r="G333" s="7" t="s">
        <v>1246</v>
      </c>
      <c r="H333" s="28"/>
    </row>
    <row r="334" spans="1:8" ht="15.75" customHeight="1">
      <c r="A334" s="45" t="s">
        <v>1247</v>
      </c>
      <c r="B334" s="25" t="str">
        <f t="shared" si="28"/>
        <v>Bildetema HTML5</v>
      </c>
      <c r="C334" s="25" t="str">
        <f t="shared" si="29"/>
        <v>Bildetema Flash</v>
      </c>
      <c r="D334" s="18" t="s">
        <v>1248</v>
      </c>
      <c r="E334" s="45" t="s">
        <v>1249</v>
      </c>
      <c r="F334" s="18" t="s">
        <v>1250</v>
      </c>
      <c r="G334" s="19" t="s">
        <v>1251</v>
      </c>
      <c r="H334" s="29"/>
    </row>
    <row r="335" spans="1:8" ht="15.75" customHeight="1">
      <c r="A335" s="45" t="s">
        <v>1252</v>
      </c>
      <c r="B335" s="25" t="str">
        <f t="shared" si="28"/>
        <v>Bildetema HTML5</v>
      </c>
      <c r="C335" s="25" t="str">
        <f t="shared" si="29"/>
        <v>Bildetema Flash</v>
      </c>
      <c r="D335" s="18" t="s">
        <v>1047</v>
      </c>
      <c r="E335" s="45" t="s">
        <v>1048</v>
      </c>
      <c r="F335" s="18" t="s">
        <v>1253</v>
      </c>
      <c r="G335" s="19" t="s">
        <v>1254</v>
      </c>
      <c r="H335" s="27"/>
    </row>
    <row r="336" spans="1:8" ht="15.75" customHeight="1">
      <c r="A336" s="45" t="s">
        <v>1255</v>
      </c>
      <c r="B336" s="25" t="str">
        <f t="shared" si="28"/>
        <v>Bildetema HTML5</v>
      </c>
      <c r="C336" s="25" t="str">
        <f t="shared" si="29"/>
        <v>Bildetema Flash</v>
      </c>
      <c r="D336" s="18" t="s">
        <v>1256</v>
      </c>
      <c r="E336" s="45" t="s">
        <v>1257</v>
      </c>
      <c r="F336" s="18" t="s">
        <v>1258</v>
      </c>
      <c r="G336" s="19" t="s">
        <v>1259</v>
      </c>
      <c r="H336" s="28"/>
    </row>
    <row r="337" spans="1:8" ht="15.75" customHeight="1">
      <c r="A337" s="45" t="s">
        <v>1260</v>
      </c>
      <c r="B337" s="25" t="str">
        <f t="shared" si="28"/>
        <v>Bildetema HTML5</v>
      </c>
      <c r="C337" s="25" t="str">
        <f t="shared" si="29"/>
        <v>Bildetema Flash</v>
      </c>
      <c r="D337" s="18" t="s">
        <v>1261</v>
      </c>
      <c r="E337" s="45" t="s">
        <v>1262</v>
      </c>
      <c r="F337" s="18" t="s">
        <v>1263</v>
      </c>
      <c r="G337" s="19" t="s">
        <v>1264</v>
      </c>
      <c r="H337" s="29"/>
    </row>
    <row r="338" spans="1:8" ht="15.75" customHeight="1">
      <c r="A338" s="45" t="s">
        <v>1265</v>
      </c>
      <c r="B338" s="25" t="str">
        <f t="shared" si="28"/>
        <v>Bildetema HTML5</v>
      </c>
      <c r="C338" s="25" t="str">
        <f t="shared" si="29"/>
        <v>Bildetema Flash</v>
      </c>
      <c r="D338" s="18" t="s">
        <v>1266</v>
      </c>
      <c r="E338" s="45" t="s">
        <v>1267</v>
      </c>
      <c r="F338" s="18" t="s">
        <v>1268</v>
      </c>
      <c r="G338" s="19" t="s">
        <v>1269</v>
      </c>
      <c r="H338" s="29"/>
    </row>
    <row r="339" spans="1:8">
      <c r="A339" s="23"/>
      <c r="B339" s="25"/>
      <c r="C339" s="25"/>
      <c r="D339" s="23"/>
      <c r="E339" s="23"/>
      <c r="F339" s="24"/>
      <c r="G339" s="7"/>
      <c r="H339" s="28"/>
    </row>
    <row r="340" spans="1:8" ht="21" customHeight="1">
      <c r="A340" s="38" t="s">
        <v>1270</v>
      </c>
      <c r="B340" s="25" t="str">
        <f>HYPERLINK("http://clu.uni.no/bildetema-html5/bildetema.html?version=norwegian&amp;languages=swe,eng,nob&amp;language=nob&amp;page=4&amp;subpage=4","Bildetema HTML5")</f>
        <v>Bildetema HTML5</v>
      </c>
      <c r="C340" s="25" t="str">
        <f>HYPERLINK("http://clu.uni.no/bildetema-flash/bildetema.html?version=norwegian&amp;languages=swe,eng,nob&amp;language=nob&amp;page=4&amp;subpage=4","Bildetema Flash")</f>
        <v>Bildetema Flash</v>
      </c>
      <c r="D340" s="38" t="s">
        <v>1271</v>
      </c>
      <c r="E340" s="38" t="s">
        <v>1272</v>
      </c>
      <c r="F340" s="38" t="s">
        <v>1273</v>
      </c>
      <c r="G340" s="38" t="s">
        <v>1274</v>
      </c>
      <c r="H340" s="27"/>
    </row>
    <row r="341" spans="1:8">
      <c r="A341" s="5"/>
      <c r="B341" s="25"/>
      <c r="C341" s="25"/>
      <c r="D341" s="5"/>
      <c r="E341" s="5"/>
      <c r="F341" s="6"/>
      <c r="G341" s="7"/>
      <c r="H341" s="28"/>
    </row>
    <row r="342" spans="1:8" ht="15.75" customHeight="1">
      <c r="A342" s="45" t="s">
        <v>1275</v>
      </c>
      <c r="B342" s="25" t="str">
        <f t="shared" ref="B342:B352" si="30">HYPERLINK("http://clu.uni.no/bildetema-html5/bildetema.html?version=norwegian&amp;languages=swe,eng,nob&amp;language=nob&amp;page=4&amp;subpage=4","Bildetema HTML5")</f>
        <v>Bildetema HTML5</v>
      </c>
      <c r="C342" s="25" t="str">
        <f t="shared" ref="C342:C352" si="31">HYPERLINK("http://clu.uni.no/bildetema-flash/bildetema.html?version=norwegian&amp;languages=swe,eng,nob&amp;language=nob&amp;page=4&amp;subpage=4","Bildetema Flash")</f>
        <v>Bildetema Flash</v>
      </c>
      <c r="D342" s="18" t="s">
        <v>1276</v>
      </c>
      <c r="E342" s="45" t="s">
        <v>1277</v>
      </c>
      <c r="F342" s="18" t="s">
        <v>1278</v>
      </c>
      <c r="G342" s="7" t="s">
        <v>1279</v>
      </c>
      <c r="H342" s="28"/>
    </row>
    <row r="343" spans="1:8" ht="15.75" customHeight="1">
      <c r="A343" s="45" t="s">
        <v>1280</v>
      </c>
      <c r="B343" s="25" t="str">
        <f t="shared" si="30"/>
        <v>Bildetema HTML5</v>
      </c>
      <c r="C343" s="25" t="str">
        <f t="shared" si="31"/>
        <v>Bildetema Flash</v>
      </c>
      <c r="D343" s="18" t="s">
        <v>1281</v>
      </c>
      <c r="E343" s="45" t="s">
        <v>1282</v>
      </c>
      <c r="F343" s="18" t="s">
        <v>1283</v>
      </c>
      <c r="G343" s="7" t="s">
        <v>1284</v>
      </c>
      <c r="H343" s="28"/>
    </row>
    <row r="344" spans="1:8" ht="15.75" customHeight="1">
      <c r="A344" s="45" t="s">
        <v>1285</v>
      </c>
      <c r="B344" s="25" t="str">
        <f t="shared" si="30"/>
        <v>Bildetema HTML5</v>
      </c>
      <c r="C344" s="25" t="str">
        <f t="shared" si="31"/>
        <v>Bildetema Flash</v>
      </c>
      <c r="D344" s="18" t="s">
        <v>1286</v>
      </c>
      <c r="E344" s="45" t="s">
        <v>1287</v>
      </c>
      <c r="F344" s="18" t="s">
        <v>1288</v>
      </c>
      <c r="G344" s="19" t="s">
        <v>1289</v>
      </c>
      <c r="H344" s="27"/>
    </row>
    <row r="345" spans="1:8" ht="21.95">
      <c r="A345" s="45" t="s">
        <v>1290</v>
      </c>
      <c r="B345" s="25" t="str">
        <f t="shared" si="30"/>
        <v>Bildetema HTML5</v>
      </c>
      <c r="C345" s="25" t="str">
        <f t="shared" si="31"/>
        <v>Bildetema Flash</v>
      </c>
      <c r="D345" s="45" t="s">
        <v>1291</v>
      </c>
      <c r="E345" s="45" t="s">
        <v>1291</v>
      </c>
      <c r="F345" s="45" t="s">
        <v>1292</v>
      </c>
      <c r="G345" s="45" t="s">
        <v>1293</v>
      </c>
      <c r="H345" s="28"/>
    </row>
    <row r="346" spans="1:8" ht="15.75" customHeight="1">
      <c r="A346" s="45" t="s">
        <v>1294</v>
      </c>
      <c r="B346" s="25" t="str">
        <f t="shared" si="30"/>
        <v>Bildetema HTML5</v>
      </c>
      <c r="C346" s="25" t="str">
        <f t="shared" si="31"/>
        <v>Bildetema Flash</v>
      </c>
      <c r="D346" s="18" t="s">
        <v>1295</v>
      </c>
      <c r="E346" s="45" t="s">
        <v>1296</v>
      </c>
      <c r="F346" s="18" t="s">
        <v>1297</v>
      </c>
      <c r="G346" s="27" t="s">
        <v>1298</v>
      </c>
      <c r="H346" s="27"/>
    </row>
    <row r="347" spans="1:8" ht="15.75" customHeight="1">
      <c r="A347" s="45" t="s">
        <v>1299</v>
      </c>
      <c r="B347" s="25" t="str">
        <f t="shared" si="30"/>
        <v>Bildetema HTML5</v>
      </c>
      <c r="C347" s="25" t="str">
        <f t="shared" si="31"/>
        <v>Bildetema Flash</v>
      </c>
      <c r="D347" s="18" t="s">
        <v>1300</v>
      </c>
      <c r="E347" s="45" t="s">
        <v>1301</v>
      </c>
      <c r="F347" s="18" t="s">
        <v>1302</v>
      </c>
      <c r="G347" s="7" t="s">
        <v>1303</v>
      </c>
      <c r="H347" s="28"/>
    </row>
    <row r="348" spans="1:8" ht="15.75" customHeight="1">
      <c r="A348" s="45" t="s">
        <v>1304</v>
      </c>
      <c r="B348" s="25" t="str">
        <f t="shared" si="30"/>
        <v>Bildetema HTML5</v>
      </c>
      <c r="C348" s="25" t="str">
        <f t="shared" si="31"/>
        <v>Bildetema Flash</v>
      </c>
      <c r="D348" s="18" t="s">
        <v>1305</v>
      </c>
      <c r="E348" s="45" t="s">
        <v>1306</v>
      </c>
      <c r="F348" s="18" t="s">
        <v>1307</v>
      </c>
      <c r="G348" s="7" t="s">
        <v>1259</v>
      </c>
      <c r="H348" s="28"/>
    </row>
    <row r="349" spans="1:8" ht="15.75" customHeight="1">
      <c r="A349" s="45" t="s">
        <v>1308</v>
      </c>
      <c r="B349" s="25" t="str">
        <f t="shared" si="30"/>
        <v>Bildetema HTML5</v>
      </c>
      <c r="C349" s="25" t="str">
        <f t="shared" si="31"/>
        <v>Bildetema Flash</v>
      </c>
      <c r="D349" s="18" t="s">
        <v>1309</v>
      </c>
      <c r="E349" s="45" t="s">
        <v>1310</v>
      </c>
      <c r="F349" s="18" t="s">
        <v>1311</v>
      </c>
      <c r="G349" s="7" t="s">
        <v>1312</v>
      </c>
      <c r="H349" s="28"/>
    </row>
    <row r="350" spans="1:8" ht="15.75" customHeight="1">
      <c r="A350" s="45" t="s">
        <v>1313</v>
      </c>
      <c r="B350" s="25" t="str">
        <f t="shared" si="30"/>
        <v>Bildetema HTML5</v>
      </c>
      <c r="C350" s="25" t="str">
        <f t="shared" si="31"/>
        <v>Bildetema Flash</v>
      </c>
      <c r="D350" s="18" t="s">
        <v>1314</v>
      </c>
      <c r="E350" s="45" t="s">
        <v>1315</v>
      </c>
      <c r="F350" s="18" t="s">
        <v>1316</v>
      </c>
      <c r="G350" s="27" t="s">
        <v>1317</v>
      </c>
      <c r="H350" s="27"/>
    </row>
    <row r="351" spans="1:8" ht="15.75" customHeight="1">
      <c r="A351" s="45" t="s">
        <v>1318</v>
      </c>
      <c r="B351" s="25" t="str">
        <f t="shared" si="30"/>
        <v>Bildetema HTML5</v>
      </c>
      <c r="C351" s="25" t="str">
        <f t="shared" si="31"/>
        <v>Bildetema Flash</v>
      </c>
      <c r="D351" s="18" t="s">
        <v>1319</v>
      </c>
      <c r="E351" s="45" t="s">
        <v>1272</v>
      </c>
      <c r="F351" s="18" t="s">
        <v>1273</v>
      </c>
      <c r="G351" s="19" t="s">
        <v>1274</v>
      </c>
      <c r="H351" s="29"/>
    </row>
    <row r="352" spans="1:8" ht="15.75" customHeight="1">
      <c r="A352" s="45" t="s">
        <v>1320</v>
      </c>
      <c r="B352" s="25" t="str">
        <f t="shared" si="30"/>
        <v>Bildetema HTML5</v>
      </c>
      <c r="C352" s="25" t="str">
        <f t="shared" si="31"/>
        <v>Bildetema Flash</v>
      </c>
      <c r="D352" s="18" t="s">
        <v>1321</v>
      </c>
      <c r="E352" s="45" t="s">
        <v>1322</v>
      </c>
      <c r="F352" s="18" t="s">
        <v>1323</v>
      </c>
      <c r="G352" s="7" t="s">
        <v>1324</v>
      </c>
      <c r="H352" s="28"/>
    </row>
    <row r="353" spans="1:9">
      <c r="A353" s="23"/>
      <c r="B353" s="25"/>
      <c r="C353" s="25"/>
      <c r="D353" s="23"/>
      <c r="E353" s="23"/>
      <c r="F353" s="24"/>
      <c r="G353" s="7"/>
      <c r="H353" s="28"/>
      <c r="I353" s="19"/>
    </row>
    <row r="354" spans="1:9" ht="21" customHeight="1">
      <c r="A354" s="38" t="s">
        <v>1325</v>
      </c>
      <c r="B354" s="25" t="str">
        <f>HYPERLINK("http://clu.uni.no/bildetema-html5/bildetema.html?version=norwegian&amp;languages=swe,eng,nob&amp;language=nob&amp;page=4&amp;subpage=5","Bildetema HTML5")</f>
        <v>Bildetema HTML5</v>
      </c>
      <c r="C354" s="25" t="str">
        <f>HYPERLINK("http://clu.uni.no/bildetema-flash/bildetema.html?version=norwegian&amp;languages=swe,eng,nob&amp;language=nob&amp;page=4&amp;subpage=5","Bildetema Flash")</f>
        <v>Bildetema Flash</v>
      </c>
      <c r="D354" s="38" t="s">
        <v>1326</v>
      </c>
      <c r="E354" s="38" t="s">
        <v>1327</v>
      </c>
      <c r="F354" s="38" t="s">
        <v>1328</v>
      </c>
      <c r="G354" s="38" t="s">
        <v>1329</v>
      </c>
      <c r="H354" s="28"/>
      <c r="I354" s="19"/>
    </row>
    <row r="355" spans="1:9">
      <c r="A355" s="5"/>
      <c r="B355" s="25"/>
      <c r="C355" s="25"/>
      <c r="D355" s="5"/>
      <c r="E355" s="5"/>
      <c r="F355" s="6"/>
      <c r="G355" s="7"/>
      <c r="H355" s="28"/>
      <c r="I355" s="19"/>
    </row>
    <row r="356" spans="1:9" ht="15.75" customHeight="1">
      <c r="A356" s="45" t="s">
        <v>1330</v>
      </c>
      <c r="B356" s="25" t="str">
        <f t="shared" ref="B356:B366" si="32">HYPERLINK("http://clu.uni.no/bildetema-html5/bildetema.html?version=norwegian&amp;languages=swe,eng,nob&amp;language=nob&amp;page=4&amp;subpage=5","Bildetema HTML5")</f>
        <v>Bildetema HTML5</v>
      </c>
      <c r="C356" s="25" t="str">
        <f t="shared" ref="C356:C366" si="33">HYPERLINK("http://clu.uni.no/bildetema-flash/bildetema.html?version=norwegian&amp;languages=swe,eng,nob&amp;language=nob&amp;page=4&amp;subpage=5","Bildetema Flash")</f>
        <v>Bildetema Flash</v>
      </c>
      <c r="D356" s="18" t="s">
        <v>1331</v>
      </c>
      <c r="E356" s="45" t="s">
        <v>1332</v>
      </c>
      <c r="F356" s="18" t="s">
        <v>1333</v>
      </c>
      <c r="G356" s="7" t="s">
        <v>1334</v>
      </c>
      <c r="H356" s="28"/>
      <c r="I356" s="19"/>
    </row>
    <row r="357" spans="1:9" ht="15.75" customHeight="1">
      <c r="A357" s="45" t="s">
        <v>1335</v>
      </c>
      <c r="B357" s="25" t="str">
        <f t="shared" si="32"/>
        <v>Bildetema HTML5</v>
      </c>
      <c r="C357" s="25" t="str">
        <f t="shared" si="33"/>
        <v>Bildetema Flash</v>
      </c>
      <c r="D357" s="18" t="s">
        <v>1336</v>
      </c>
      <c r="E357" s="45" t="s">
        <v>1337</v>
      </c>
      <c r="F357" s="18" t="s">
        <v>1338</v>
      </c>
      <c r="G357" s="7" t="s">
        <v>1339</v>
      </c>
      <c r="H357" s="28"/>
      <c r="I357" s="19"/>
    </row>
    <row r="358" spans="1:9" ht="15.75" customHeight="1">
      <c r="A358" s="45" t="s">
        <v>1340</v>
      </c>
      <c r="B358" s="25" t="str">
        <f t="shared" si="32"/>
        <v>Bildetema HTML5</v>
      </c>
      <c r="C358" s="25" t="str">
        <f t="shared" si="33"/>
        <v>Bildetema Flash</v>
      </c>
      <c r="D358" s="18" t="s">
        <v>1341</v>
      </c>
      <c r="E358" s="45" t="s">
        <v>1342</v>
      </c>
      <c r="F358" s="18" t="s">
        <v>1343</v>
      </c>
      <c r="G358" s="7" t="s">
        <v>1344</v>
      </c>
      <c r="H358" s="28"/>
      <c r="I358" s="19"/>
    </row>
    <row r="359" spans="1:9" ht="15.75" customHeight="1">
      <c r="A359" s="45" t="s">
        <v>1345</v>
      </c>
      <c r="B359" s="25" t="str">
        <f t="shared" si="32"/>
        <v>Bildetema HTML5</v>
      </c>
      <c r="C359" s="25" t="str">
        <f t="shared" si="33"/>
        <v>Bildetema Flash</v>
      </c>
      <c r="D359" s="18" t="s">
        <v>1346</v>
      </c>
      <c r="E359" s="45" t="s">
        <v>1347</v>
      </c>
      <c r="F359" s="18" t="s">
        <v>1348</v>
      </c>
      <c r="G359" s="19" t="s">
        <v>1349</v>
      </c>
      <c r="H359" s="27" t="s">
        <v>26</v>
      </c>
      <c r="I359" s="19"/>
    </row>
    <row r="360" spans="1:9" ht="15.75" customHeight="1">
      <c r="A360" s="45" t="s">
        <v>1350</v>
      </c>
      <c r="B360" s="25" t="str">
        <f t="shared" si="32"/>
        <v>Bildetema HTML5</v>
      </c>
      <c r="C360" s="25" t="str">
        <f t="shared" si="33"/>
        <v>Bildetema Flash</v>
      </c>
      <c r="D360" s="18" t="s">
        <v>1351</v>
      </c>
      <c r="E360" s="45" t="s">
        <v>1352</v>
      </c>
      <c r="F360" s="18" t="s">
        <v>1353</v>
      </c>
      <c r="G360" s="19" t="s">
        <v>1354</v>
      </c>
      <c r="H360" s="28"/>
      <c r="I360" s="19"/>
    </row>
    <row r="361" spans="1:9" ht="15.75" customHeight="1">
      <c r="A361" s="45" t="s">
        <v>1355</v>
      </c>
      <c r="B361" s="25" t="str">
        <f t="shared" si="32"/>
        <v>Bildetema HTML5</v>
      </c>
      <c r="C361" s="25" t="str">
        <f t="shared" si="33"/>
        <v>Bildetema Flash</v>
      </c>
      <c r="D361" s="18" t="s">
        <v>1356</v>
      </c>
      <c r="E361" s="45" t="s">
        <v>1357</v>
      </c>
      <c r="F361" s="18" t="s">
        <v>1358</v>
      </c>
      <c r="G361" s="7" t="s">
        <v>1359</v>
      </c>
      <c r="H361" s="28"/>
      <c r="I361" s="19"/>
    </row>
    <row r="362" spans="1:9" ht="15.75" customHeight="1">
      <c r="A362" s="45" t="s">
        <v>1360</v>
      </c>
      <c r="B362" s="25" t="str">
        <f t="shared" si="32"/>
        <v>Bildetema HTML5</v>
      </c>
      <c r="C362" s="25" t="str">
        <f t="shared" si="33"/>
        <v>Bildetema Flash</v>
      </c>
      <c r="D362" s="18" t="s">
        <v>1361</v>
      </c>
      <c r="E362" s="45" t="s">
        <v>1362</v>
      </c>
      <c r="F362" s="18" t="s">
        <v>1363</v>
      </c>
      <c r="G362" s="19" t="s">
        <v>1364</v>
      </c>
      <c r="H362" s="27" t="s">
        <v>26</v>
      </c>
      <c r="I362" s="39"/>
    </row>
    <row r="363" spans="1:9" ht="15.75" customHeight="1">
      <c r="A363" s="45" t="s">
        <v>1365</v>
      </c>
      <c r="B363" s="25" t="str">
        <f t="shared" si="32"/>
        <v>Bildetema HTML5</v>
      </c>
      <c r="C363" s="25" t="str">
        <f t="shared" si="33"/>
        <v>Bildetema Flash</v>
      </c>
      <c r="D363" s="18" t="s">
        <v>1366</v>
      </c>
      <c r="E363" s="45" t="s">
        <v>1367</v>
      </c>
      <c r="F363" s="18" t="s">
        <v>1368</v>
      </c>
      <c r="G363" s="7" t="s">
        <v>1369</v>
      </c>
      <c r="H363" s="28"/>
      <c r="I363" s="19"/>
    </row>
    <row r="364" spans="1:9" ht="15.75" customHeight="1">
      <c r="A364" s="45" t="s">
        <v>1370</v>
      </c>
      <c r="B364" s="25" t="str">
        <f t="shared" si="32"/>
        <v>Bildetema HTML5</v>
      </c>
      <c r="C364" s="25" t="str">
        <f t="shared" si="33"/>
        <v>Bildetema Flash</v>
      </c>
      <c r="D364" s="18" t="s">
        <v>1371</v>
      </c>
      <c r="E364" s="45" t="s">
        <v>1372</v>
      </c>
      <c r="F364" s="18" t="s">
        <v>1373</v>
      </c>
      <c r="G364" s="7" t="s">
        <v>1374</v>
      </c>
      <c r="H364" s="28"/>
      <c r="I364" s="19"/>
    </row>
    <row r="365" spans="1:9" ht="15.75" customHeight="1">
      <c r="A365" s="45" t="s">
        <v>1375</v>
      </c>
      <c r="B365" s="25" t="str">
        <f t="shared" si="32"/>
        <v>Bildetema HTML5</v>
      </c>
      <c r="C365" s="25" t="str">
        <f t="shared" si="33"/>
        <v>Bildetema Flash</v>
      </c>
      <c r="D365" s="18" t="s">
        <v>1376</v>
      </c>
      <c r="E365" s="45" t="s">
        <v>1377</v>
      </c>
      <c r="F365" s="18" t="s">
        <v>1378</v>
      </c>
      <c r="G365" s="19" t="s">
        <v>1379</v>
      </c>
      <c r="H365" s="29"/>
      <c r="I365" s="19"/>
    </row>
    <row r="366" spans="1:9" ht="15.75" customHeight="1">
      <c r="A366" s="45" t="s">
        <v>1380</v>
      </c>
      <c r="B366" s="25" t="str">
        <f t="shared" si="32"/>
        <v>Bildetema HTML5</v>
      </c>
      <c r="C366" s="25" t="str">
        <f t="shared" si="33"/>
        <v>Bildetema Flash</v>
      </c>
      <c r="D366" s="18" t="s">
        <v>1381</v>
      </c>
      <c r="E366" s="45" t="s">
        <v>1382</v>
      </c>
      <c r="F366" s="18" t="s">
        <v>1383</v>
      </c>
      <c r="G366" s="7" t="s">
        <v>1384</v>
      </c>
      <c r="H366" s="28"/>
      <c r="I366" s="19"/>
    </row>
    <row r="367" spans="1:9">
      <c r="A367" s="23"/>
      <c r="B367" s="25"/>
      <c r="C367" s="25"/>
      <c r="D367" s="23"/>
      <c r="E367" s="23"/>
      <c r="F367" s="24"/>
      <c r="G367" s="7"/>
      <c r="H367" s="28"/>
      <c r="I367" s="19"/>
    </row>
    <row r="368" spans="1:9" ht="27.75" customHeight="1">
      <c r="A368" s="41" t="s">
        <v>1385</v>
      </c>
      <c r="B368" s="25" t="str">
        <f>HYPERLINK("http://clu.uni.no/bildetema-html5/bildetema.html?version=norwegian&amp;languages=swe,eng,nob&amp;language=nob&amp;page=5&amp;subpage=1","Bildetema HTML5")</f>
        <v>Bildetema HTML5</v>
      </c>
      <c r="C368" s="25" t="str">
        <f>HYPERLINK("http://clu.uni.no/bildetema-flash/bildetema.html?version=norwegian&amp;languages=swe,eng,nob&amp;language=nob&amp;page=5&amp;subpage=1","Bildetema Flash")</f>
        <v>Bildetema Flash</v>
      </c>
      <c r="D368" s="41" t="s">
        <v>1386</v>
      </c>
      <c r="E368" s="41" t="s">
        <v>1387</v>
      </c>
      <c r="F368" s="41" t="s">
        <v>1388</v>
      </c>
      <c r="G368" s="41" t="s">
        <v>1389</v>
      </c>
      <c r="H368" s="28"/>
      <c r="I368" s="19"/>
    </row>
    <row r="369" spans="1:24" ht="24.75" customHeight="1">
      <c r="A369" s="23"/>
      <c r="B369" s="25"/>
      <c r="C369" s="25"/>
      <c r="D369" s="23"/>
      <c r="E369" s="23"/>
      <c r="F369" s="24"/>
      <c r="G369" s="26"/>
      <c r="H369" s="20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</row>
    <row r="370" spans="1:24" ht="21" customHeight="1">
      <c r="A370" s="38" t="s">
        <v>1390</v>
      </c>
      <c r="B370" s="25" t="str">
        <f>HYPERLINK("http://clu.uni.no/bildetema-html5/bildetema.html?version=norwegian&amp;languages=swe,eng,nob&amp;language=nob&amp;page=5&amp;subpage=1","Bildetema HTML5")</f>
        <v>Bildetema HTML5</v>
      </c>
      <c r="C370" s="25" t="str">
        <f>HYPERLINK("http://clu.uni.no/bildetema-flash/bildetema.html?version=norwegian&amp;languages=swe,eng,nob&amp;language=nob&amp;page=5&amp;subpage=1","Bildetema Flash")</f>
        <v>Bildetema Flash</v>
      </c>
      <c r="D370" s="38" t="s">
        <v>1391</v>
      </c>
      <c r="E370" s="38" t="s">
        <v>1392</v>
      </c>
      <c r="F370" s="38" t="s">
        <v>1393</v>
      </c>
      <c r="G370" s="38" t="s">
        <v>1394</v>
      </c>
      <c r="H370" s="18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</row>
    <row r="371" spans="1:24">
      <c r="A371" s="5"/>
      <c r="B371" s="25"/>
      <c r="C371" s="25"/>
      <c r="D371" s="5"/>
      <c r="E371" s="5"/>
      <c r="F371" s="6"/>
      <c r="G371" s="7"/>
      <c r="H371" s="28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</row>
    <row r="372" spans="1:24" ht="15.75" customHeight="1">
      <c r="A372" s="45" t="s">
        <v>1395</v>
      </c>
      <c r="B372" s="25" t="str">
        <f t="shared" ref="B372:B388" si="34">HYPERLINK("http://clu.uni.no/bildetema-html5/bildetema.html?version=norwegian&amp;languages=swe,eng,nob&amp;language=nob&amp;page=5&amp;subpage=1","Bildetema HTML5")</f>
        <v>Bildetema HTML5</v>
      </c>
      <c r="C372" s="25" t="str">
        <f t="shared" ref="C372:C388" si="35">HYPERLINK("http://clu.uni.no/bildetema-flash/bildetema.html?version=norwegian&amp;languages=swe,eng,nob&amp;language=nob&amp;page=5&amp;subpage=1","Bildetema Flash")</f>
        <v>Bildetema Flash</v>
      </c>
      <c r="D372" s="18" t="s">
        <v>1396</v>
      </c>
      <c r="E372" s="45" t="s">
        <v>1397</v>
      </c>
      <c r="F372" s="18" t="s">
        <v>1398</v>
      </c>
      <c r="G372" s="7" t="s">
        <v>1399</v>
      </c>
      <c r="H372" s="2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</row>
    <row r="373" spans="1:24" ht="15.75" customHeight="1">
      <c r="A373" s="45" t="s">
        <v>1400</v>
      </c>
      <c r="B373" s="25" t="str">
        <f t="shared" si="34"/>
        <v>Bildetema HTML5</v>
      </c>
      <c r="C373" s="25" t="str">
        <f t="shared" si="35"/>
        <v>Bildetema Flash</v>
      </c>
      <c r="D373" s="18" t="s">
        <v>1401</v>
      </c>
      <c r="E373" s="45" t="s">
        <v>1402</v>
      </c>
      <c r="F373" s="18" t="s">
        <v>1403</v>
      </c>
      <c r="G373" s="19" t="s">
        <v>1404</v>
      </c>
      <c r="H373" s="27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</row>
    <row r="374" spans="1:24" ht="15.75" customHeight="1">
      <c r="A374" s="45" t="s">
        <v>1405</v>
      </c>
      <c r="B374" s="25" t="str">
        <f t="shared" si="34"/>
        <v>Bildetema HTML5</v>
      </c>
      <c r="C374" s="25" t="str">
        <f t="shared" si="35"/>
        <v>Bildetema Flash</v>
      </c>
      <c r="D374" s="18" t="s">
        <v>1406</v>
      </c>
      <c r="E374" s="45" t="s">
        <v>1407</v>
      </c>
      <c r="F374" s="18" t="s">
        <v>1408</v>
      </c>
      <c r="G374" s="19" t="s">
        <v>1409</v>
      </c>
      <c r="H374" s="27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</row>
    <row r="375" spans="1:24" ht="15.75" customHeight="1">
      <c r="A375" s="45" t="s">
        <v>1410</v>
      </c>
      <c r="B375" s="25" t="str">
        <f t="shared" si="34"/>
        <v>Bildetema HTML5</v>
      </c>
      <c r="C375" s="25" t="str">
        <f t="shared" si="35"/>
        <v>Bildetema Flash</v>
      </c>
      <c r="D375" s="18" t="s">
        <v>1411</v>
      </c>
      <c r="E375" s="45" t="s">
        <v>1412</v>
      </c>
      <c r="F375" s="18" t="s">
        <v>1413</v>
      </c>
      <c r="G375" s="19" t="s">
        <v>1414</v>
      </c>
      <c r="H375" s="27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</row>
    <row r="376" spans="1:24" ht="15.75" customHeight="1">
      <c r="A376" s="45" t="s">
        <v>1415</v>
      </c>
      <c r="B376" s="25" t="str">
        <f t="shared" si="34"/>
        <v>Bildetema HTML5</v>
      </c>
      <c r="C376" s="25" t="str">
        <f t="shared" si="35"/>
        <v>Bildetema Flash</v>
      </c>
      <c r="D376" s="18" t="s">
        <v>1416</v>
      </c>
      <c r="E376" s="45" t="s">
        <v>1417</v>
      </c>
      <c r="F376" s="18" t="s">
        <v>1418</v>
      </c>
      <c r="G376" s="7" t="s">
        <v>1419</v>
      </c>
      <c r="H376" s="28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</row>
    <row r="377" spans="1:24" ht="15.75" customHeight="1">
      <c r="A377" s="45" t="s">
        <v>1420</v>
      </c>
      <c r="B377" s="25" t="str">
        <f t="shared" si="34"/>
        <v>Bildetema HTML5</v>
      </c>
      <c r="C377" s="25" t="str">
        <f t="shared" si="35"/>
        <v>Bildetema Flash</v>
      </c>
      <c r="D377" s="18" t="s">
        <v>1421</v>
      </c>
      <c r="E377" s="45" t="s">
        <v>1422</v>
      </c>
      <c r="F377" s="18" t="s">
        <v>1423</v>
      </c>
      <c r="G377" s="19" t="s">
        <v>1424</v>
      </c>
      <c r="H377" s="28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</row>
    <row r="378" spans="1:24" ht="15.75" customHeight="1">
      <c r="A378" s="45" t="s">
        <v>1425</v>
      </c>
      <c r="B378" s="25" t="str">
        <f t="shared" si="34"/>
        <v>Bildetema HTML5</v>
      </c>
      <c r="C378" s="25" t="str">
        <f t="shared" si="35"/>
        <v>Bildetema Flash</v>
      </c>
      <c r="D378" s="18" t="s">
        <v>1426</v>
      </c>
      <c r="E378" s="45" t="s">
        <v>1427</v>
      </c>
      <c r="F378" s="18" t="s">
        <v>1428</v>
      </c>
      <c r="G378" s="19" t="s">
        <v>1427</v>
      </c>
      <c r="H378" s="27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</row>
    <row r="379" spans="1:24" ht="15.75" customHeight="1">
      <c r="A379" s="45" t="s">
        <v>1429</v>
      </c>
      <c r="B379" s="25" t="str">
        <f t="shared" si="34"/>
        <v>Bildetema HTML5</v>
      </c>
      <c r="C379" s="25" t="str">
        <f t="shared" si="35"/>
        <v>Bildetema Flash</v>
      </c>
      <c r="D379" s="18" t="s">
        <v>1430</v>
      </c>
      <c r="E379" s="45" t="s">
        <v>1431</v>
      </c>
      <c r="F379" s="18" t="s">
        <v>1432</v>
      </c>
      <c r="G379" s="7" t="s">
        <v>1433</v>
      </c>
      <c r="H379" s="28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</row>
    <row r="380" spans="1:24" ht="15.75" customHeight="1">
      <c r="A380" s="45" t="s">
        <v>1434</v>
      </c>
      <c r="B380" s="25" t="str">
        <f t="shared" si="34"/>
        <v>Bildetema HTML5</v>
      </c>
      <c r="C380" s="25" t="str">
        <f t="shared" si="35"/>
        <v>Bildetema Flash</v>
      </c>
      <c r="D380" s="18" t="s">
        <v>1435</v>
      </c>
      <c r="E380" s="45" t="s">
        <v>1436</v>
      </c>
      <c r="F380" s="18" t="s">
        <v>1437</v>
      </c>
      <c r="G380" s="7" t="s">
        <v>1438</v>
      </c>
      <c r="H380" s="28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</row>
    <row r="381" spans="1:24" ht="15.75" customHeight="1">
      <c r="A381" s="45" t="s">
        <v>1439</v>
      </c>
      <c r="B381" s="25" t="str">
        <f t="shared" si="34"/>
        <v>Bildetema HTML5</v>
      </c>
      <c r="C381" s="25" t="str">
        <f t="shared" si="35"/>
        <v>Bildetema Flash</v>
      </c>
      <c r="D381" s="18" t="s">
        <v>1440</v>
      </c>
      <c r="E381" s="45" t="s">
        <v>1441</v>
      </c>
      <c r="F381" s="18" t="s">
        <v>1442</v>
      </c>
      <c r="G381" s="7" t="s">
        <v>1443</v>
      </c>
      <c r="H381" s="28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</row>
    <row r="382" spans="1:24" ht="15.75" customHeight="1">
      <c r="A382" s="45" t="s">
        <v>1444</v>
      </c>
      <c r="B382" s="25" t="str">
        <f t="shared" si="34"/>
        <v>Bildetema HTML5</v>
      </c>
      <c r="C382" s="25" t="str">
        <f t="shared" si="35"/>
        <v>Bildetema Flash</v>
      </c>
      <c r="D382" s="18" t="s">
        <v>1445</v>
      </c>
      <c r="E382" s="45" t="s">
        <v>1446</v>
      </c>
      <c r="F382" s="18" t="s">
        <v>1447</v>
      </c>
      <c r="G382" s="19" t="s">
        <v>1448</v>
      </c>
      <c r="H382" s="2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</row>
    <row r="383" spans="1:24" ht="15.75" customHeight="1">
      <c r="A383" s="45" t="s">
        <v>1449</v>
      </c>
      <c r="B383" s="25" t="str">
        <f t="shared" si="34"/>
        <v>Bildetema HTML5</v>
      </c>
      <c r="C383" s="25" t="str">
        <f t="shared" si="35"/>
        <v>Bildetema Flash</v>
      </c>
      <c r="D383" s="18" t="s">
        <v>1450</v>
      </c>
      <c r="E383" s="45" t="s">
        <v>1451</v>
      </c>
      <c r="F383" s="18" t="s">
        <v>1451</v>
      </c>
      <c r="G383" s="19" t="s">
        <v>1452</v>
      </c>
      <c r="H383" s="28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</row>
    <row r="384" spans="1:24" ht="15.75" customHeight="1">
      <c r="A384" s="45" t="s">
        <v>1453</v>
      </c>
      <c r="B384" s="25" t="str">
        <f t="shared" si="34"/>
        <v>Bildetema HTML5</v>
      </c>
      <c r="C384" s="25" t="str">
        <f t="shared" si="35"/>
        <v>Bildetema Flash</v>
      </c>
      <c r="D384" s="18" t="s">
        <v>1454</v>
      </c>
      <c r="E384" s="45" t="s">
        <v>1455</v>
      </c>
      <c r="F384" s="18" t="s">
        <v>1456</v>
      </c>
      <c r="G384" s="7" t="s">
        <v>1457</v>
      </c>
      <c r="H384" s="28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</row>
    <row r="385" spans="1:8" ht="15.75" customHeight="1">
      <c r="A385" s="45" t="s">
        <v>1458</v>
      </c>
      <c r="B385" s="25" t="str">
        <f t="shared" si="34"/>
        <v>Bildetema HTML5</v>
      </c>
      <c r="C385" s="25" t="str">
        <f t="shared" si="35"/>
        <v>Bildetema Flash</v>
      </c>
      <c r="D385" s="18" t="s">
        <v>1459</v>
      </c>
      <c r="E385" s="45" t="s">
        <v>1460</v>
      </c>
      <c r="F385" s="18" t="s">
        <v>1461</v>
      </c>
      <c r="G385" s="7" t="s">
        <v>1462</v>
      </c>
      <c r="H385" s="28"/>
    </row>
    <row r="386" spans="1:8" ht="15.75" customHeight="1">
      <c r="A386" s="45" t="s">
        <v>1463</v>
      </c>
      <c r="B386" s="25" t="str">
        <f t="shared" si="34"/>
        <v>Bildetema HTML5</v>
      </c>
      <c r="C386" s="25" t="str">
        <f t="shared" si="35"/>
        <v>Bildetema Flash</v>
      </c>
      <c r="D386" s="18" t="s">
        <v>1464</v>
      </c>
      <c r="E386" s="45" t="s">
        <v>1465</v>
      </c>
      <c r="F386" s="18" t="s">
        <v>1466</v>
      </c>
      <c r="G386" s="7" t="s">
        <v>1467</v>
      </c>
      <c r="H386" s="28"/>
    </row>
    <row r="387" spans="1:8" ht="15.75" customHeight="1">
      <c r="A387" s="45" t="s">
        <v>1468</v>
      </c>
      <c r="B387" s="25" t="str">
        <f t="shared" si="34"/>
        <v>Bildetema HTML5</v>
      </c>
      <c r="C387" s="25" t="str">
        <f t="shared" si="35"/>
        <v>Bildetema Flash</v>
      </c>
      <c r="D387" s="18" t="s">
        <v>1469</v>
      </c>
      <c r="E387" s="45" t="s">
        <v>1470</v>
      </c>
      <c r="F387" s="18" t="s">
        <v>1471</v>
      </c>
      <c r="G387" s="7" t="s">
        <v>1470</v>
      </c>
      <c r="H387" s="28"/>
    </row>
    <row r="388" spans="1:8" ht="15.75" customHeight="1">
      <c r="A388" s="45" t="s">
        <v>1472</v>
      </c>
      <c r="B388" s="25" t="str">
        <f t="shared" si="34"/>
        <v>Bildetema HTML5</v>
      </c>
      <c r="C388" s="25" t="str">
        <f t="shared" si="35"/>
        <v>Bildetema Flash</v>
      </c>
      <c r="D388" s="18" t="s">
        <v>1473</v>
      </c>
      <c r="E388" s="45" t="s">
        <v>1474</v>
      </c>
      <c r="F388" s="18" t="s">
        <v>1475</v>
      </c>
      <c r="G388" s="19" t="s">
        <v>1476</v>
      </c>
      <c r="H388" s="28"/>
    </row>
    <row r="389" spans="1:8">
      <c r="A389" s="23"/>
      <c r="B389" s="25"/>
      <c r="C389" s="25"/>
      <c r="D389" s="23"/>
      <c r="E389" s="23"/>
      <c r="F389" s="24"/>
      <c r="G389" s="7"/>
      <c r="H389" s="28"/>
    </row>
    <row r="390" spans="1:8" ht="21" customHeight="1">
      <c r="A390" s="38" t="s">
        <v>1477</v>
      </c>
      <c r="B390" s="25" t="str">
        <f>HYPERLINK("http://clu.uni.no/bildetema-html5/bildetema.html?version=norwegian&amp;languages=swe,eng,nob&amp;language=nob&amp;page=5&amp;subpage=2","Bildetema HTML5")</f>
        <v>Bildetema HTML5</v>
      </c>
      <c r="C390" s="25" t="str">
        <f>HYPERLINK("http://clu.uni.no/bildetema-flash/bildetema.html?version=norwegian&amp;languages=swe,eng,nob&amp;language=nob&amp;page=5&amp;subpage=2","Bildetema Flash")</f>
        <v>Bildetema Flash</v>
      </c>
      <c r="D390" s="38" t="s">
        <v>1478</v>
      </c>
      <c r="E390" s="38" t="s">
        <v>1479</v>
      </c>
      <c r="F390" s="38" t="s">
        <v>1480</v>
      </c>
      <c r="G390" s="38" t="s">
        <v>1481</v>
      </c>
      <c r="H390" s="18"/>
    </row>
    <row r="391" spans="1:8">
      <c r="A391" s="5"/>
      <c r="B391" s="25"/>
      <c r="C391" s="25"/>
      <c r="D391" s="5"/>
      <c r="E391" s="5"/>
      <c r="F391" s="6"/>
      <c r="G391" s="7"/>
      <c r="H391" s="28"/>
    </row>
    <row r="392" spans="1:8" ht="15.75" customHeight="1">
      <c r="A392" s="45" t="s">
        <v>1482</v>
      </c>
      <c r="B392" s="25" t="str">
        <f t="shared" ref="B392:B407" si="36">HYPERLINK("http://clu.uni.no/bildetema-html5/bildetema.html?version=norwegian&amp;languages=swe,eng,nob&amp;language=nob&amp;page=5&amp;subpage=2","Bildetema HTML5")</f>
        <v>Bildetema HTML5</v>
      </c>
      <c r="C392" s="25" t="str">
        <f t="shared" ref="C392:C407" si="37">HYPERLINK("http://clu.uni.no/bildetema-flash/bildetema.html?version=norwegian&amp;languages=swe,eng,nob&amp;language=nob&amp;page=5&amp;subpage=2","Bildetema Flash")</f>
        <v>Bildetema Flash</v>
      </c>
      <c r="D392" s="18" t="s">
        <v>1483</v>
      </c>
      <c r="E392" s="45" t="s">
        <v>1484</v>
      </c>
      <c r="F392" s="18" t="s">
        <v>1485</v>
      </c>
      <c r="G392" s="7" t="s">
        <v>1486</v>
      </c>
      <c r="H392" s="28"/>
    </row>
    <row r="393" spans="1:8" ht="15.75" customHeight="1">
      <c r="A393" s="45" t="s">
        <v>1487</v>
      </c>
      <c r="B393" s="25" t="str">
        <f t="shared" si="36"/>
        <v>Bildetema HTML5</v>
      </c>
      <c r="C393" s="25" t="str">
        <f t="shared" si="37"/>
        <v>Bildetema Flash</v>
      </c>
      <c r="D393" s="18" t="s">
        <v>1488</v>
      </c>
      <c r="E393" s="45" t="s">
        <v>1489</v>
      </c>
      <c r="F393" s="18" t="s">
        <v>1490</v>
      </c>
      <c r="G393" s="7" t="s">
        <v>1491</v>
      </c>
      <c r="H393" s="28"/>
    </row>
    <row r="394" spans="1:8" ht="15.75" customHeight="1">
      <c r="A394" s="45" t="s">
        <v>1492</v>
      </c>
      <c r="B394" s="25" t="str">
        <f t="shared" si="36"/>
        <v>Bildetema HTML5</v>
      </c>
      <c r="C394" s="25" t="str">
        <f t="shared" si="37"/>
        <v>Bildetema Flash</v>
      </c>
      <c r="D394" s="18" t="s">
        <v>1493</v>
      </c>
      <c r="E394" s="45" t="s">
        <v>1494</v>
      </c>
      <c r="F394" s="18" t="s">
        <v>1495</v>
      </c>
      <c r="G394" s="19" t="s">
        <v>1496</v>
      </c>
      <c r="H394" s="29"/>
    </row>
    <row r="395" spans="1:8" ht="15.75" customHeight="1">
      <c r="A395" s="45" t="s">
        <v>1497</v>
      </c>
      <c r="B395" s="25" t="str">
        <f t="shared" si="36"/>
        <v>Bildetema HTML5</v>
      </c>
      <c r="C395" s="25" t="str">
        <f t="shared" si="37"/>
        <v>Bildetema Flash</v>
      </c>
      <c r="D395" s="18" t="s">
        <v>1498</v>
      </c>
      <c r="E395" s="45" t="s">
        <v>1499</v>
      </c>
      <c r="F395" s="18" t="s">
        <v>1500</v>
      </c>
      <c r="G395" s="7" t="s">
        <v>1501</v>
      </c>
      <c r="H395" s="28"/>
    </row>
    <row r="396" spans="1:8" ht="15.75" customHeight="1">
      <c r="A396" s="45" t="s">
        <v>1502</v>
      </c>
      <c r="B396" s="25" t="str">
        <f t="shared" si="36"/>
        <v>Bildetema HTML5</v>
      </c>
      <c r="C396" s="25" t="str">
        <f t="shared" si="37"/>
        <v>Bildetema Flash</v>
      </c>
      <c r="D396" s="18" t="s">
        <v>1503</v>
      </c>
      <c r="E396" s="45" t="s">
        <v>1504</v>
      </c>
      <c r="F396" s="18" t="s">
        <v>1505</v>
      </c>
      <c r="G396" s="7" t="s">
        <v>1506</v>
      </c>
      <c r="H396" s="28"/>
    </row>
    <row r="397" spans="1:8" ht="15.75" customHeight="1">
      <c r="A397" s="45" t="s">
        <v>1507</v>
      </c>
      <c r="B397" s="25" t="str">
        <f t="shared" si="36"/>
        <v>Bildetema HTML5</v>
      </c>
      <c r="C397" s="25" t="str">
        <f t="shared" si="37"/>
        <v>Bildetema Flash</v>
      </c>
      <c r="D397" s="18" t="s">
        <v>1508</v>
      </c>
      <c r="E397" s="45" t="s">
        <v>1509</v>
      </c>
      <c r="F397" s="18" t="s">
        <v>1510</v>
      </c>
      <c r="G397" s="7" t="s">
        <v>1511</v>
      </c>
      <c r="H397" s="28"/>
    </row>
    <row r="398" spans="1:8" ht="15.75" customHeight="1">
      <c r="A398" s="45" t="s">
        <v>1512</v>
      </c>
      <c r="B398" s="25" t="str">
        <f t="shared" si="36"/>
        <v>Bildetema HTML5</v>
      </c>
      <c r="C398" s="25" t="str">
        <f t="shared" si="37"/>
        <v>Bildetema Flash</v>
      </c>
      <c r="D398" s="18" t="s">
        <v>1513</v>
      </c>
      <c r="E398" s="45" t="s">
        <v>1417</v>
      </c>
      <c r="F398" s="18" t="s">
        <v>1418</v>
      </c>
      <c r="G398" s="7" t="s">
        <v>1419</v>
      </c>
      <c r="H398" s="28"/>
    </row>
    <row r="399" spans="1:8" ht="15.75" customHeight="1">
      <c r="A399" s="45" t="s">
        <v>1514</v>
      </c>
      <c r="B399" s="25" t="str">
        <f t="shared" si="36"/>
        <v>Bildetema HTML5</v>
      </c>
      <c r="C399" s="25" t="str">
        <f t="shared" si="37"/>
        <v>Bildetema Flash</v>
      </c>
      <c r="D399" s="18" t="s">
        <v>1515</v>
      </c>
      <c r="E399" s="45" t="s">
        <v>1516</v>
      </c>
      <c r="F399" s="18" t="s">
        <v>1517</v>
      </c>
      <c r="G399" s="7" t="s">
        <v>1518</v>
      </c>
      <c r="H399" s="28"/>
    </row>
    <row r="400" spans="1:8" ht="21.95">
      <c r="A400" s="45" t="s">
        <v>1519</v>
      </c>
      <c r="B400" s="25" t="str">
        <f t="shared" si="36"/>
        <v>Bildetema HTML5</v>
      </c>
      <c r="C400" s="25" t="str">
        <f t="shared" si="37"/>
        <v>Bildetema Flash</v>
      </c>
      <c r="D400" s="45" t="s">
        <v>1520</v>
      </c>
      <c r="E400" s="45" t="s">
        <v>1521</v>
      </c>
      <c r="F400" s="45" t="s">
        <v>1522</v>
      </c>
      <c r="G400" s="45" t="s">
        <v>1523</v>
      </c>
      <c r="H400" s="28"/>
    </row>
    <row r="401" spans="1:8" ht="15.75" customHeight="1">
      <c r="A401" s="45" t="s">
        <v>1524</v>
      </c>
      <c r="B401" s="25" t="str">
        <f t="shared" si="36"/>
        <v>Bildetema HTML5</v>
      </c>
      <c r="C401" s="25" t="str">
        <f t="shared" si="37"/>
        <v>Bildetema Flash</v>
      </c>
      <c r="D401" s="18" t="s">
        <v>1525</v>
      </c>
      <c r="E401" s="45" t="s">
        <v>1526</v>
      </c>
      <c r="F401" s="18" t="s">
        <v>1527</v>
      </c>
      <c r="G401" s="7" t="s">
        <v>1528</v>
      </c>
      <c r="H401" s="28"/>
    </row>
    <row r="402" spans="1:8" ht="15.75" customHeight="1">
      <c r="A402" s="45" t="s">
        <v>1529</v>
      </c>
      <c r="B402" s="25" t="str">
        <f t="shared" si="36"/>
        <v>Bildetema HTML5</v>
      </c>
      <c r="C402" s="25" t="str">
        <f t="shared" si="37"/>
        <v>Bildetema Flash</v>
      </c>
      <c r="D402" s="18" t="s">
        <v>1530</v>
      </c>
      <c r="E402" s="45" t="s">
        <v>1531</v>
      </c>
      <c r="F402" s="18" t="s">
        <v>1532</v>
      </c>
      <c r="G402" s="7" t="s">
        <v>1533</v>
      </c>
      <c r="H402" s="28" t="s">
        <v>26</v>
      </c>
    </row>
    <row r="403" spans="1:8" ht="15.75" customHeight="1">
      <c r="A403" s="45" t="s">
        <v>1534</v>
      </c>
      <c r="B403" s="25" t="str">
        <f t="shared" si="36"/>
        <v>Bildetema HTML5</v>
      </c>
      <c r="C403" s="25" t="str">
        <f t="shared" si="37"/>
        <v>Bildetema Flash</v>
      </c>
      <c r="D403" s="18" t="s">
        <v>1535</v>
      </c>
      <c r="E403" s="45" t="s">
        <v>1536</v>
      </c>
      <c r="F403" s="18" t="s">
        <v>1537</v>
      </c>
      <c r="G403" s="7" t="s">
        <v>1538</v>
      </c>
      <c r="H403" s="28"/>
    </row>
    <row r="404" spans="1:8" ht="15.75" customHeight="1">
      <c r="A404" s="45" t="s">
        <v>1539</v>
      </c>
      <c r="B404" s="25" t="str">
        <f t="shared" si="36"/>
        <v>Bildetema HTML5</v>
      </c>
      <c r="C404" s="25" t="str">
        <f t="shared" si="37"/>
        <v>Bildetema Flash</v>
      </c>
      <c r="D404" s="18" t="s">
        <v>1540</v>
      </c>
      <c r="E404" s="45" t="s">
        <v>1541</v>
      </c>
      <c r="F404" s="18" t="s">
        <v>1542</v>
      </c>
      <c r="G404" s="7" t="s">
        <v>1543</v>
      </c>
      <c r="H404" s="28"/>
    </row>
    <row r="405" spans="1:8" ht="15.75" customHeight="1">
      <c r="A405" s="45" t="s">
        <v>1544</v>
      </c>
      <c r="B405" s="25" t="str">
        <f t="shared" si="36"/>
        <v>Bildetema HTML5</v>
      </c>
      <c r="C405" s="25" t="str">
        <f t="shared" si="37"/>
        <v>Bildetema Flash</v>
      </c>
      <c r="D405" s="18" t="s">
        <v>1545</v>
      </c>
      <c r="E405" s="45" t="s">
        <v>1546</v>
      </c>
      <c r="F405" s="18" t="s">
        <v>1547</v>
      </c>
      <c r="G405" s="7" t="s">
        <v>1548</v>
      </c>
      <c r="H405" s="28"/>
    </row>
    <row r="406" spans="1:8" ht="15.75" customHeight="1">
      <c r="A406" s="45" t="s">
        <v>1549</v>
      </c>
      <c r="B406" s="25" t="str">
        <f t="shared" si="36"/>
        <v>Bildetema HTML5</v>
      </c>
      <c r="C406" s="25" t="str">
        <f t="shared" si="37"/>
        <v>Bildetema Flash</v>
      </c>
      <c r="D406" s="18" t="s">
        <v>1550</v>
      </c>
      <c r="E406" s="45" t="s">
        <v>1551</v>
      </c>
      <c r="F406" s="18" t="s">
        <v>1552</v>
      </c>
      <c r="G406" s="19" t="s">
        <v>1553</v>
      </c>
      <c r="H406" s="28"/>
    </row>
    <row r="407" spans="1:8" ht="15.75" customHeight="1">
      <c r="A407" s="45" t="s">
        <v>1554</v>
      </c>
      <c r="B407" s="25" t="str">
        <f t="shared" si="36"/>
        <v>Bildetema HTML5</v>
      </c>
      <c r="C407" s="25" t="str">
        <f t="shared" si="37"/>
        <v>Bildetema Flash</v>
      </c>
      <c r="D407" s="18" t="s">
        <v>1555</v>
      </c>
      <c r="E407" s="45" t="s">
        <v>1556</v>
      </c>
      <c r="F407" s="18" t="s">
        <v>1557</v>
      </c>
      <c r="G407" s="7" t="s">
        <v>1558</v>
      </c>
      <c r="H407" s="28"/>
    </row>
    <row r="408" spans="1:8">
      <c r="A408" s="23"/>
      <c r="B408" s="25"/>
      <c r="C408" s="25"/>
      <c r="D408" s="23"/>
      <c r="E408" s="23"/>
      <c r="F408" s="24"/>
      <c r="G408" s="7"/>
      <c r="H408" s="28"/>
    </row>
    <row r="409" spans="1:8" ht="21" customHeight="1">
      <c r="A409" s="38" t="s">
        <v>1559</v>
      </c>
      <c r="B409" s="25" t="str">
        <f>HYPERLINK("http://clu.uni.no/bildetema-html5/bildetema.html?version=norwegian&amp;languages=swe,eng,nob&amp;language=nob&amp;page=5&amp;subpage=3","Bildetema HTML5")</f>
        <v>Bildetema HTML5</v>
      </c>
      <c r="C409" s="25" t="str">
        <f>HYPERLINK("http://clu.uni.no/bildetema-flash/bildetema.html?version=norwegian&amp;languages=swe,eng,nob&amp;language=nob&amp;page=5&amp;subpage=3","Bildetema Flash")</f>
        <v>Bildetema Flash</v>
      </c>
      <c r="D409" s="38" t="s">
        <v>1560</v>
      </c>
      <c r="E409" s="38" t="s">
        <v>1561</v>
      </c>
      <c r="F409" s="38" t="s">
        <v>1562</v>
      </c>
      <c r="G409" s="38" t="s">
        <v>1563</v>
      </c>
      <c r="H409" s="28"/>
    </row>
    <row r="410" spans="1:8">
      <c r="A410" s="5"/>
      <c r="B410" s="25"/>
      <c r="C410" s="25"/>
      <c r="D410" s="5"/>
      <c r="E410" s="5"/>
      <c r="F410" s="6"/>
      <c r="G410" s="7"/>
      <c r="H410" s="28"/>
    </row>
    <row r="411" spans="1:8" ht="15.75" customHeight="1">
      <c r="A411" s="45" t="s">
        <v>1564</v>
      </c>
      <c r="B411" s="25" t="str">
        <f t="shared" ref="B411:B420" si="38">HYPERLINK("http://clu.uni.no/bildetema-html5/bildetema.html?version=norwegian&amp;languages=swe,eng,nob&amp;language=nob&amp;page=5&amp;subpage=3","Bildetema HTML5")</f>
        <v>Bildetema HTML5</v>
      </c>
      <c r="C411" s="25" t="str">
        <f t="shared" ref="C411:C420" si="39">HYPERLINK("http://clu.uni.no/bildetema-flash/bildetema.html?version=norwegian&amp;languages=swe,eng,nob&amp;language=nob&amp;page=5&amp;subpage=3","Bildetema Flash")</f>
        <v>Bildetema Flash</v>
      </c>
      <c r="D411" s="18" t="s">
        <v>1565</v>
      </c>
      <c r="E411" s="45" t="s">
        <v>1566</v>
      </c>
      <c r="F411" s="18" t="s">
        <v>1567</v>
      </c>
      <c r="G411" s="7" t="s">
        <v>1568</v>
      </c>
      <c r="H411" s="28"/>
    </row>
    <row r="412" spans="1:8" ht="21.95">
      <c r="A412" s="45" t="s">
        <v>1569</v>
      </c>
      <c r="B412" s="25" t="str">
        <f t="shared" si="38"/>
        <v>Bildetema HTML5</v>
      </c>
      <c r="C412" s="25" t="str">
        <f t="shared" si="39"/>
        <v>Bildetema Flash</v>
      </c>
      <c r="D412" s="45" t="s">
        <v>1570</v>
      </c>
      <c r="E412" s="45" t="s">
        <v>1571</v>
      </c>
      <c r="F412" s="45" t="s">
        <v>1572</v>
      </c>
      <c r="G412" s="45" t="s">
        <v>1573</v>
      </c>
      <c r="H412" s="28"/>
    </row>
    <row r="413" spans="1:8" ht="15.75" customHeight="1">
      <c r="A413" s="45" t="s">
        <v>1574</v>
      </c>
      <c r="B413" s="25" t="str">
        <f t="shared" si="38"/>
        <v>Bildetema HTML5</v>
      </c>
      <c r="C413" s="25" t="str">
        <f t="shared" si="39"/>
        <v>Bildetema Flash</v>
      </c>
      <c r="D413" s="18" t="s">
        <v>1575</v>
      </c>
      <c r="E413" s="45" t="s">
        <v>1576</v>
      </c>
      <c r="F413" s="18" t="s">
        <v>1577</v>
      </c>
      <c r="G413" s="7" t="s">
        <v>1578</v>
      </c>
      <c r="H413" s="28"/>
    </row>
    <row r="414" spans="1:8" ht="15.75" customHeight="1">
      <c r="A414" s="45" t="s">
        <v>1579</v>
      </c>
      <c r="B414" s="25" t="str">
        <f t="shared" si="38"/>
        <v>Bildetema HTML5</v>
      </c>
      <c r="C414" s="25" t="str">
        <f t="shared" si="39"/>
        <v>Bildetema Flash</v>
      </c>
      <c r="D414" s="18" t="s">
        <v>1580</v>
      </c>
      <c r="E414" s="45" t="s">
        <v>1581</v>
      </c>
      <c r="F414" s="18" t="s">
        <v>1582</v>
      </c>
      <c r="G414" s="19" t="s">
        <v>1583</v>
      </c>
      <c r="H414" s="27" t="s">
        <v>1584</v>
      </c>
    </row>
    <row r="415" spans="1:8" ht="15.75" customHeight="1">
      <c r="A415" s="45" t="s">
        <v>1585</v>
      </c>
      <c r="B415" s="25" t="str">
        <f t="shared" si="38"/>
        <v>Bildetema HTML5</v>
      </c>
      <c r="C415" s="25" t="str">
        <f t="shared" si="39"/>
        <v>Bildetema Flash</v>
      </c>
      <c r="D415" s="18" t="s">
        <v>1586</v>
      </c>
      <c r="E415" s="45" t="s">
        <v>1587</v>
      </c>
      <c r="F415" s="18" t="s">
        <v>1588</v>
      </c>
      <c r="G415" s="19" t="s">
        <v>1589</v>
      </c>
      <c r="H415" s="27"/>
    </row>
    <row r="416" spans="1:8" ht="15.75" customHeight="1">
      <c r="A416" s="45" t="s">
        <v>1590</v>
      </c>
      <c r="B416" s="25" t="str">
        <f t="shared" si="38"/>
        <v>Bildetema HTML5</v>
      </c>
      <c r="C416" s="25" t="str">
        <f t="shared" si="39"/>
        <v>Bildetema Flash</v>
      </c>
      <c r="D416" s="18" t="s">
        <v>1591</v>
      </c>
      <c r="E416" s="45" t="s">
        <v>1592</v>
      </c>
      <c r="F416" s="18" t="s">
        <v>1593</v>
      </c>
      <c r="G416" s="7" t="s">
        <v>1594</v>
      </c>
      <c r="H416" s="28"/>
    </row>
    <row r="417" spans="1:8" ht="15.75" customHeight="1">
      <c r="A417" s="45" t="s">
        <v>1595</v>
      </c>
      <c r="B417" s="25" t="str">
        <f t="shared" si="38"/>
        <v>Bildetema HTML5</v>
      </c>
      <c r="C417" s="25" t="str">
        <f t="shared" si="39"/>
        <v>Bildetema Flash</v>
      </c>
      <c r="D417" s="18" t="s">
        <v>1596</v>
      </c>
      <c r="E417" s="45" t="s">
        <v>1597</v>
      </c>
      <c r="F417" s="18" t="s">
        <v>1598</v>
      </c>
      <c r="G417" s="19" t="s">
        <v>1599</v>
      </c>
      <c r="H417" s="28"/>
    </row>
    <row r="418" spans="1:8" ht="15.75" customHeight="1">
      <c r="A418" s="45" t="s">
        <v>1600</v>
      </c>
      <c r="B418" s="25" t="str">
        <f t="shared" si="38"/>
        <v>Bildetema HTML5</v>
      </c>
      <c r="C418" s="25" t="str">
        <f t="shared" si="39"/>
        <v>Bildetema Flash</v>
      </c>
      <c r="D418" s="18" t="s">
        <v>1601</v>
      </c>
      <c r="E418" s="45" t="s">
        <v>1602</v>
      </c>
      <c r="F418" s="18" t="s">
        <v>1603</v>
      </c>
      <c r="G418" s="7" t="s">
        <v>1604</v>
      </c>
      <c r="H418" s="28"/>
    </row>
    <row r="419" spans="1:8" ht="15.75" customHeight="1">
      <c r="A419" s="45" t="s">
        <v>1605</v>
      </c>
      <c r="B419" s="25" t="str">
        <f t="shared" si="38"/>
        <v>Bildetema HTML5</v>
      </c>
      <c r="C419" s="25" t="str">
        <f t="shared" si="39"/>
        <v>Bildetema Flash</v>
      </c>
      <c r="D419" s="18" t="s">
        <v>1606</v>
      </c>
      <c r="E419" s="45" t="s">
        <v>1607</v>
      </c>
      <c r="F419" s="18" t="s">
        <v>1608</v>
      </c>
      <c r="G419" s="19" t="s">
        <v>1609</v>
      </c>
      <c r="H419" s="42"/>
    </row>
    <row r="420" spans="1:8" ht="15.75" customHeight="1">
      <c r="A420" s="45" t="s">
        <v>1610</v>
      </c>
      <c r="B420" s="25" t="str">
        <f t="shared" si="38"/>
        <v>Bildetema HTML5</v>
      </c>
      <c r="C420" s="25" t="str">
        <f t="shared" si="39"/>
        <v>Bildetema Flash</v>
      </c>
      <c r="D420" s="18" t="s">
        <v>1611</v>
      </c>
      <c r="E420" s="45" t="s">
        <v>1612</v>
      </c>
      <c r="F420" s="18" t="s">
        <v>1613</v>
      </c>
      <c r="G420" s="7" t="s">
        <v>1614</v>
      </c>
      <c r="H420" s="28"/>
    </row>
    <row r="421" spans="1:8">
      <c r="A421" s="23"/>
      <c r="B421" s="25"/>
      <c r="C421" s="25"/>
      <c r="D421" s="23"/>
      <c r="E421" s="23"/>
      <c r="F421" s="24"/>
      <c r="G421" s="7"/>
      <c r="H421" s="28"/>
    </row>
    <row r="422" spans="1:8" ht="21" customHeight="1">
      <c r="A422" s="38" t="s">
        <v>1615</v>
      </c>
      <c r="B422" s="25" t="str">
        <f>HYPERLINK("http://clu.uni.no/bildetema-html5/bildetema.html?version=norwegian&amp;languages=swe,eng,nob&amp;language=nob&amp;page=5&amp;subpage=4","Bildetema HTML5")</f>
        <v>Bildetema HTML5</v>
      </c>
      <c r="C422" s="25" t="str">
        <f>HYPERLINK("http://clu.uni.no/bildetema-flash/bildetema.html?version=norwegian&amp;languages=swe,eng,nob&amp;language=nob&amp;page=5&amp;subpage=4","Bildetema Flash")</f>
        <v>Bildetema Flash</v>
      </c>
      <c r="D422" s="38" t="s">
        <v>1616</v>
      </c>
      <c r="E422" s="38" t="s">
        <v>1617</v>
      </c>
      <c r="F422" s="38" t="s">
        <v>1618</v>
      </c>
      <c r="G422" s="38" t="s">
        <v>1619</v>
      </c>
      <c r="H422" s="18"/>
    </row>
    <row r="423" spans="1:8">
      <c r="A423" s="5"/>
      <c r="B423" s="25"/>
      <c r="C423" s="25"/>
      <c r="D423" s="5"/>
      <c r="E423" s="5"/>
      <c r="F423" s="6"/>
      <c r="G423" s="7"/>
      <c r="H423" s="28"/>
    </row>
    <row r="424" spans="1:8" ht="15.75" customHeight="1">
      <c r="A424" s="45" t="s">
        <v>1620</v>
      </c>
      <c r="B424" s="25" t="str">
        <f t="shared" ref="B424:B432" si="40">HYPERLINK("http://clu.uni.no/bildetema-html5/bildetema.html?version=norwegian&amp;languages=swe,eng,nob&amp;language=nob&amp;page=5&amp;subpage=4","Bildetema HTML5")</f>
        <v>Bildetema HTML5</v>
      </c>
      <c r="C424" s="25" t="str">
        <f t="shared" ref="C424:C432" si="41">HYPERLINK("http://clu.uni.no/bildetema-flash/bildetema.html?version=norwegian&amp;languages=swe,eng,nob&amp;language=nob&amp;page=5&amp;subpage=4","Bildetema Flash")</f>
        <v>Bildetema Flash</v>
      </c>
      <c r="D424" s="18" t="s">
        <v>1621</v>
      </c>
      <c r="E424" s="45" t="s">
        <v>1622</v>
      </c>
      <c r="F424" s="18" t="s">
        <v>1623</v>
      </c>
      <c r="G424" s="27" t="s">
        <v>1624</v>
      </c>
      <c r="H424" s="27" t="s">
        <v>26</v>
      </c>
    </row>
    <row r="425" spans="1:8" ht="15.75" customHeight="1">
      <c r="A425" s="45" t="s">
        <v>1625</v>
      </c>
      <c r="B425" s="25" t="str">
        <f t="shared" si="40"/>
        <v>Bildetema HTML5</v>
      </c>
      <c r="C425" s="25" t="str">
        <f t="shared" si="41"/>
        <v>Bildetema Flash</v>
      </c>
      <c r="D425" s="18" t="s">
        <v>1626</v>
      </c>
      <c r="E425" s="45" t="s">
        <v>1627</v>
      </c>
      <c r="F425" s="18" t="s">
        <v>1628</v>
      </c>
      <c r="G425" s="27" t="s">
        <v>1629</v>
      </c>
      <c r="H425" s="27" t="s">
        <v>26</v>
      </c>
    </row>
    <row r="426" spans="1:8" ht="15.75" customHeight="1">
      <c r="A426" s="45" t="s">
        <v>1630</v>
      </c>
      <c r="B426" s="25" t="str">
        <f t="shared" si="40"/>
        <v>Bildetema HTML5</v>
      </c>
      <c r="C426" s="25" t="str">
        <f t="shared" si="41"/>
        <v>Bildetema Flash</v>
      </c>
      <c r="D426" s="18" t="s">
        <v>1631</v>
      </c>
      <c r="E426" s="45" t="s">
        <v>1632</v>
      </c>
      <c r="F426" s="18" t="s">
        <v>1633</v>
      </c>
      <c r="G426" s="7" t="s">
        <v>1634</v>
      </c>
      <c r="H426" s="28"/>
    </row>
    <row r="427" spans="1:8" ht="15.75" customHeight="1">
      <c r="A427" s="45" t="s">
        <v>1635</v>
      </c>
      <c r="B427" s="25" t="str">
        <f t="shared" si="40"/>
        <v>Bildetema HTML5</v>
      </c>
      <c r="C427" s="25" t="str">
        <f t="shared" si="41"/>
        <v>Bildetema Flash</v>
      </c>
      <c r="D427" s="18" t="s">
        <v>1636</v>
      </c>
      <c r="E427" s="45" t="s">
        <v>1637</v>
      </c>
      <c r="F427" s="18" t="s">
        <v>1638</v>
      </c>
      <c r="G427" s="19" t="s">
        <v>1639</v>
      </c>
      <c r="H427" s="28"/>
    </row>
    <row r="428" spans="1:8" ht="15.75" customHeight="1">
      <c r="A428" s="45" t="s">
        <v>1640</v>
      </c>
      <c r="B428" s="25" t="str">
        <f t="shared" si="40"/>
        <v>Bildetema HTML5</v>
      </c>
      <c r="C428" s="25" t="str">
        <f t="shared" si="41"/>
        <v>Bildetema Flash</v>
      </c>
      <c r="D428" s="18" t="s">
        <v>1641</v>
      </c>
      <c r="E428" s="45" t="s">
        <v>1642</v>
      </c>
      <c r="F428" s="18" t="s">
        <v>1643</v>
      </c>
      <c r="G428" s="19" t="s">
        <v>1644</v>
      </c>
      <c r="H428" s="28"/>
    </row>
    <row r="429" spans="1:8" ht="21.95">
      <c r="A429" s="45" t="s">
        <v>1645</v>
      </c>
      <c r="B429" s="25" t="str">
        <f t="shared" si="40"/>
        <v>Bildetema HTML5</v>
      </c>
      <c r="C429" s="25" t="str">
        <f t="shared" si="41"/>
        <v>Bildetema Flash</v>
      </c>
      <c r="D429" s="45" t="s">
        <v>1520</v>
      </c>
      <c r="E429" s="45" t="s">
        <v>1646</v>
      </c>
      <c r="F429" s="45" t="s">
        <v>1647</v>
      </c>
      <c r="G429" s="45" t="s">
        <v>1648</v>
      </c>
      <c r="H429" s="28"/>
    </row>
    <row r="430" spans="1:8" ht="15.75" customHeight="1">
      <c r="A430" s="45" t="s">
        <v>1649</v>
      </c>
      <c r="B430" s="25" t="str">
        <f t="shared" si="40"/>
        <v>Bildetema HTML5</v>
      </c>
      <c r="C430" s="25" t="str">
        <f t="shared" si="41"/>
        <v>Bildetema Flash</v>
      </c>
      <c r="D430" s="18" t="s">
        <v>1650</v>
      </c>
      <c r="E430" s="45" t="s">
        <v>1651</v>
      </c>
      <c r="F430" s="18" t="s">
        <v>1652</v>
      </c>
      <c r="G430" s="19" t="s">
        <v>1653</v>
      </c>
      <c r="H430" s="28"/>
    </row>
    <row r="431" spans="1:8" ht="15.75" customHeight="1">
      <c r="A431" s="45" t="s">
        <v>1654</v>
      </c>
      <c r="B431" s="25" t="str">
        <f t="shared" si="40"/>
        <v>Bildetema HTML5</v>
      </c>
      <c r="C431" s="25" t="str">
        <f t="shared" si="41"/>
        <v>Bildetema Flash</v>
      </c>
      <c r="D431" s="18" t="s">
        <v>1655</v>
      </c>
      <c r="E431" s="45" t="s">
        <v>1656</v>
      </c>
      <c r="F431" s="18" t="s">
        <v>1657</v>
      </c>
      <c r="G431" s="7" t="s">
        <v>1658</v>
      </c>
      <c r="H431" s="28"/>
    </row>
    <row r="432" spans="1:8" ht="15.75" customHeight="1">
      <c r="A432" s="45" t="s">
        <v>1659</v>
      </c>
      <c r="B432" s="25" t="str">
        <f t="shared" si="40"/>
        <v>Bildetema HTML5</v>
      </c>
      <c r="C432" s="25" t="str">
        <f t="shared" si="41"/>
        <v>Bildetema Flash</v>
      </c>
      <c r="D432" s="18" t="s">
        <v>1660</v>
      </c>
      <c r="E432" s="45" t="s">
        <v>1661</v>
      </c>
      <c r="F432" s="18" t="s">
        <v>1662</v>
      </c>
      <c r="G432" s="7" t="s">
        <v>1663</v>
      </c>
      <c r="H432" s="28" t="s">
        <v>1664</v>
      </c>
    </row>
    <row r="433" spans="1:8">
      <c r="A433" s="23"/>
      <c r="B433" s="25"/>
      <c r="C433" s="25"/>
      <c r="D433" s="23"/>
      <c r="E433" s="23"/>
      <c r="F433" s="24"/>
      <c r="G433" s="7"/>
      <c r="H433" s="28"/>
    </row>
    <row r="434" spans="1:8" ht="21" customHeight="1">
      <c r="A434" s="38" t="s">
        <v>1665</v>
      </c>
      <c r="B434" s="25" t="str">
        <f>HYPERLINK("http://clu.uni.no/bildetema-html5/bildetema.html?version=norwegian&amp;languages=swe,eng,nob&amp;language=nob&amp;page=5&amp;subpage=5","Bildetema HTML5")</f>
        <v>Bildetema HTML5</v>
      </c>
      <c r="C434" s="25" t="str">
        <f>HYPERLINK("http://clu.uni.no/bildetema-flash/bildetema.html?version=norwegian&amp;languages=swe,eng,nob&amp;language=nob&amp;page=5&amp;subpage=5","Bildetema Flash")</f>
        <v>Bildetema Flash</v>
      </c>
      <c r="D434" s="38" t="s">
        <v>1666</v>
      </c>
      <c r="E434" s="38" t="s">
        <v>1667</v>
      </c>
      <c r="F434" s="38" t="s">
        <v>1668</v>
      </c>
      <c r="G434" s="38" t="s">
        <v>1669</v>
      </c>
      <c r="H434" s="27"/>
    </row>
    <row r="435" spans="1:8">
      <c r="A435" s="5"/>
      <c r="B435" s="25"/>
      <c r="C435" s="25"/>
      <c r="D435" s="5"/>
      <c r="E435" s="5"/>
      <c r="F435" s="6"/>
      <c r="G435" s="7"/>
      <c r="H435" s="28"/>
    </row>
    <row r="436" spans="1:8" ht="15.75" customHeight="1">
      <c r="A436" s="45" t="s">
        <v>1670</v>
      </c>
      <c r="B436" s="25" t="str">
        <f t="shared" ref="B436:B447" si="42">HYPERLINK("http://clu.uni.no/bildetema-html5/bildetema.html?version=norwegian&amp;languages=swe,eng,nob&amp;language=nob&amp;page=5&amp;subpage=5","Bildetema HTML5")</f>
        <v>Bildetema HTML5</v>
      </c>
      <c r="C436" s="25" t="str">
        <f t="shared" ref="C436:C447" si="43">HYPERLINK("http://clu.uni.no/bildetema-flash/bildetema.html?version=norwegian&amp;languages=swe,eng,nob&amp;language=nob&amp;page=5&amp;subpage=5","Bildetema Flash")</f>
        <v>Bildetema Flash</v>
      </c>
      <c r="D436" s="18" t="s">
        <v>1671</v>
      </c>
      <c r="E436" s="45" t="s">
        <v>1672</v>
      </c>
      <c r="F436" s="18" t="s">
        <v>1673</v>
      </c>
      <c r="G436" s="7" t="s">
        <v>1674</v>
      </c>
      <c r="H436" s="28"/>
    </row>
    <row r="437" spans="1:8" ht="15.75" customHeight="1">
      <c r="A437" s="45" t="s">
        <v>1675</v>
      </c>
      <c r="B437" s="25" t="str">
        <f t="shared" si="42"/>
        <v>Bildetema HTML5</v>
      </c>
      <c r="C437" s="25" t="str">
        <f t="shared" si="43"/>
        <v>Bildetema Flash</v>
      </c>
      <c r="D437" s="18" t="s">
        <v>1676</v>
      </c>
      <c r="E437" s="45" t="s">
        <v>1677</v>
      </c>
      <c r="F437" s="18" t="s">
        <v>1678</v>
      </c>
      <c r="G437" s="7" t="s">
        <v>1679</v>
      </c>
      <c r="H437" s="28"/>
    </row>
    <row r="438" spans="1:8" ht="15.75" customHeight="1">
      <c r="A438" s="45" t="s">
        <v>1680</v>
      </c>
      <c r="B438" s="25" t="str">
        <f t="shared" si="42"/>
        <v>Bildetema HTML5</v>
      </c>
      <c r="C438" s="25" t="str">
        <f t="shared" si="43"/>
        <v>Bildetema Flash</v>
      </c>
      <c r="D438" s="18" t="s">
        <v>1681</v>
      </c>
      <c r="E438" s="45" t="s">
        <v>1682</v>
      </c>
      <c r="F438" s="18" t="s">
        <v>1683</v>
      </c>
      <c r="G438" s="19" t="s">
        <v>1684</v>
      </c>
      <c r="H438" s="42"/>
    </row>
    <row r="439" spans="1:8" ht="15.75" customHeight="1">
      <c r="A439" s="45" t="s">
        <v>1685</v>
      </c>
      <c r="B439" s="25" t="str">
        <f t="shared" si="42"/>
        <v>Bildetema HTML5</v>
      </c>
      <c r="C439" s="25" t="str">
        <f t="shared" si="43"/>
        <v>Bildetema Flash</v>
      </c>
      <c r="D439" s="18" t="s">
        <v>1686</v>
      </c>
      <c r="E439" s="45" t="s">
        <v>1687</v>
      </c>
      <c r="F439" s="18" t="s">
        <v>1687</v>
      </c>
      <c r="G439" s="7" t="s">
        <v>1688</v>
      </c>
      <c r="H439" s="28"/>
    </row>
    <row r="440" spans="1:8" ht="15.75" customHeight="1">
      <c r="A440" s="45" t="s">
        <v>1689</v>
      </c>
      <c r="B440" s="25" t="str">
        <f t="shared" si="42"/>
        <v>Bildetema HTML5</v>
      </c>
      <c r="C440" s="25" t="str">
        <f t="shared" si="43"/>
        <v>Bildetema Flash</v>
      </c>
      <c r="D440" s="18" t="s">
        <v>1690</v>
      </c>
      <c r="E440" s="45" t="s">
        <v>1691</v>
      </c>
      <c r="F440" s="18" t="s">
        <v>1692</v>
      </c>
      <c r="G440" s="7" t="s">
        <v>1693</v>
      </c>
      <c r="H440" s="28"/>
    </row>
    <row r="441" spans="1:8" ht="15.75" customHeight="1">
      <c r="A441" s="45" t="s">
        <v>1694</v>
      </c>
      <c r="B441" s="25" t="str">
        <f t="shared" si="42"/>
        <v>Bildetema HTML5</v>
      </c>
      <c r="C441" s="25" t="str">
        <f t="shared" si="43"/>
        <v>Bildetema Flash</v>
      </c>
      <c r="D441" s="18" t="s">
        <v>1695</v>
      </c>
      <c r="E441" s="45" t="s">
        <v>1696</v>
      </c>
      <c r="F441" s="18" t="s">
        <v>1697</v>
      </c>
      <c r="G441" s="7" t="s">
        <v>1698</v>
      </c>
      <c r="H441" s="28"/>
    </row>
    <row r="442" spans="1:8" ht="15.75" customHeight="1">
      <c r="A442" s="45" t="s">
        <v>1699</v>
      </c>
      <c r="B442" s="25" t="str">
        <f t="shared" si="42"/>
        <v>Bildetema HTML5</v>
      </c>
      <c r="C442" s="25" t="str">
        <f t="shared" si="43"/>
        <v>Bildetema Flash</v>
      </c>
      <c r="D442" s="18" t="s">
        <v>1700</v>
      </c>
      <c r="E442" s="45" t="s">
        <v>1701</v>
      </c>
      <c r="F442" s="18" t="s">
        <v>1702</v>
      </c>
      <c r="G442" s="7" t="s">
        <v>1703</v>
      </c>
      <c r="H442" s="28"/>
    </row>
    <row r="443" spans="1:8" ht="15.75" customHeight="1">
      <c r="A443" s="45" t="s">
        <v>1704</v>
      </c>
      <c r="B443" s="25" t="str">
        <f t="shared" si="42"/>
        <v>Bildetema HTML5</v>
      </c>
      <c r="C443" s="25" t="str">
        <f t="shared" si="43"/>
        <v>Bildetema Flash</v>
      </c>
      <c r="D443" s="18" t="s">
        <v>1705</v>
      </c>
      <c r="E443" s="45" t="s">
        <v>1706</v>
      </c>
      <c r="F443" s="18" t="s">
        <v>1707</v>
      </c>
      <c r="G443" s="7" t="s">
        <v>1708</v>
      </c>
      <c r="H443" s="27" t="s">
        <v>1709</v>
      </c>
    </row>
    <row r="444" spans="1:8" ht="15.75" customHeight="1">
      <c r="A444" s="45" t="s">
        <v>1710</v>
      </c>
      <c r="B444" s="25" t="str">
        <f t="shared" si="42"/>
        <v>Bildetema HTML5</v>
      </c>
      <c r="C444" s="25" t="str">
        <f t="shared" si="43"/>
        <v>Bildetema Flash</v>
      </c>
      <c r="D444" s="18" t="s">
        <v>1711</v>
      </c>
      <c r="E444" s="45" t="s">
        <v>1712</v>
      </c>
      <c r="F444" s="18" t="s">
        <v>1713</v>
      </c>
      <c r="G444" s="7" t="s">
        <v>1714</v>
      </c>
      <c r="H444" s="28"/>
    </row>
    <row r="445" spans="1:8" ht="15.75" customHeight="1">
      <c r="A445" s="45" t="s">
        <v>1715</v>
      </c>
      <c r="B445" s="25" t="str">
        <f t="shared" si="42"/>
        <v>Bildetema HTML5</v>
      </c>
      <c r="C445" s="25" t="str">
        <f t="shared" si="43"/>
        <v>Bildetema Flash</v>
      </c>
      <c r="D445" s="18" t="s">
        <v>1716</v>
      </c>
      <c r="E445" s="45" t="s">
        <v>1717</v>
      </c>
      <c r="F445" s="18" t="s">
        <v>1718</v>
      </c>
      <c r="G445" s="7" t="s">
        <v>1719</v>
      </c>
      <c r="H445" s="28"/>
    </row>
    <row r="446" spans="1:8" ht="15.75" customHeight="1">
      <c r="A446" s="45" t="s">
        <v>1720</v>
      </c>
      <c r="B446" s="25" t="str">
        <f t="shared" si="42"/>
        <v>Bildetema HTML5</v>
      </c>
      <c r="C446" s="25" t="str">
        <f t="shared" si="43"/>
        <v>Bildetema Flash</v>
      </c>
      <c r="D446" s="18" t="s">
        <v>1721</v>
      </c>
      <c r="E446" s="45" t="s">
        <v>1722</v>
      </c>
      <c r="F446" s="18" t="s">
        <v>1723</v>
      </c>
      <c r="G446" s="7" t="s">
        <v>1724</v>
      </c>
      <c r="H446" s="28"/>
    </row>
    <row r="447" spans="1:8" ht="15.75" customHeight="1">
      <c r="A447" s="45" t="s">
        <v>1725</v>
      </c>
      <c r="B447" s="25" t="str">
        <f t="shared" si="42"/>
        <v>Bildetema HTML5</v>
      </c>
      <c r="C447" s="25" t="str">
        <f t="shared" si="43"/>
        <v>Bildetema Flash</v>
      </c>
      <c r="D447" s="18" t="s">
        <v>1726</v>
      </c>
      <c r="E447" s="45" t="s">
        <v>1727</v>
      </c>
      <c r="F447" s="18" t="s">
        <v>1728</v>
      </c>
      <c r="G447" s="7" t="s">
        <v>1729</v>
      </c>
      <c r="H447" s="28"/>
    </row>
    <row r="448" spans="1:8">
      <c r="A448" s="23"/>
      <c r="B448" s="25"/>
      <c r="C448" s="25"/>
      <c r="D448" s="23"/>
      <c r="E448" s="23"/>
      <c r="F448" s="24"/>
      <c r="G448" s="7"/>
      <c r="H448" s="28"/>
    </row>
    <row r="449" spans="1:24" ht="21" customHeight="1">
      <c r="A449" s="38" t="s">
        <v>1730</v>
      </c>
      <c r="B449" s="25" t="str">
        <f>HYPERLINK("http://clu.uni.no/bildetema-html5/bildetema.html?version=norwegian&amp;languages=swe,eng,nob&amp;language=nob&amp;page=5&amp;subpage=6","Bildetema HTML5")</f>
        <v>Bildetema HTML5</v>
      </c>
      <c r="C449" s="25" t="str">
        <f>HYPERLINK("http://clu.uni.no/bildetema-flash/bildetema.html?version=norwegian&amp;languages=swe,eng,nob&amp;language=nob&amp;page=5&amp;subpage=6","Bildetema Flash")</f>
        <v>Bildetema Flash</v>
      </c>
      <c r="D449" s="38" t="s">
        <v>1731</v>
      </c>
      <c r="E449" s="38" t="s">
        <v>1732</v>
      </c>
      <c r="F449" s="38" t="s">
        <v>1733</v>
      </c>
      <c r="G449" s="38" t="s">
        <v>1734</v>
      </c>
      <c r="H449" s="28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  <c r="X449" s="19"/>
    </row>
    <row r="450" spans="1:24">
      <c r="A450" s="5"/>
      <c r="B450" s="25"/>
      <c r="C450" s="25"/>
      <c r="D450" s="5"/>
      <c r="E450" s="5"/>
      <c r="F450" s="6"/>
      <c r="G450" s="7"/>
      <c r="H450" s="28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  <c r="X450" s="19"/>
    </row>
    <row r="451" spans="1:24" ht="15.75" customHeight="1">
      <c r="A451" s="45" t="s">
        <v>1735</v>
      </c>
      <c r="B451" s="25" t="str">
        <f t="shared" ref="B451:B461" si="44">HYPERLINK("http://clu.uni.no/bildetema-html5/bildetema.html?version=norwegian&amp;languages=swe,eng,nob&amp;language=nob&amp;page=5&amp;subpage=6","Bildetema HTML5")</f>
        <v>Bildetema HTML5</v>
      </c>
      <c r="C451" s="25" t="str">
        <f t="shared" ref="C451:C461" si="45">HYPERLINK("http://clu.uni.no/bildetema-flash/bildetema.html?version=norwegian&amp;languages=swe,eng,nob&amp;language=nob&amp;page=5&amp;subpage=6","Bildetema Flash")</f>
        <v>Bildetema Flash</v>
      </c>
      <c r="D451" s="18" t="s">
        <v>1736</v>
      </c>
      <c r="E451" s="45" t="s">
        <v>1737</v>
      </c>
      <c r="F451" s="18" t="s">
        <v>1738</v>
      </c>
      <c r="G451" s="7" t="s">
        <v>1739</v>
      </c>
      <c r="H451" s="28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19"/>
    </row>
    <row r="452" spans="1:24" ht="15.75" customHeight="1">
      <c r="A452" s="45" t="s">
        <v>1740</v>
      </c>
      <c r="B452" s="25" t="str">
        <f t="shared" si="44"/>
        <v>Bildetema HTML5</v>
      </c>
      <c r="C452" s="25" t="str">
        <f t="shared" si="45"/>
        <v>Bildetema Flash</v>
      </c>
      <c r="D452" s="18" t="s">
        <v>1741</v>
      </c>
      <c r="E452" s="45" t="s">
        <v>1742</v>
      </c>
      <c r="F452" s="18" t="s">
        <v>1742</v>
      </c>
      <c r="G452" s="7" t="s">
        <v>1743</v>
      </c>
      <c r="H452" s="28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/>
      <c r="X452" s="19"/>
    </row>
    <row r="453" spans="1:24" ht="15.75" customHeight="1">
      <c r="A453" s="45" t="s">
        <v>1744</v>
      </c>
      <c r="B453" s="25" t="str">
        <f t="shared" si="44"/>
        <v>Bildetema HTML5</v>
      </c>
      <c r="C453" s="25" t="str">
        <f t="shared" si="45"/>
        <v>Bildetema Flash</v>
      </c>
      <c r="D453" s="18" t="s">
        <v>1745</v>
      </c>
      <c r="E453" s="45" t="s">
        <v>1746</v>
      </c>
      <c r="F453" s="18" t="s">
        <v>1747</v>
      </c>
      <c r="G453" s="7" t="s">
        <v>1746</v>
      </c>
      <c r="H453" s="28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  <c r="X453" s="19"/>
    </row>
    <row r="454" spans="1:24" ht="15.75" customHeight="1">
      <c r="A454" s="45" t="s">
        <v>1748</v>
      </c>
      <c r="B454" s="25" t="str">
        <f t="shared" si="44"/>
        <v>Bildetema HTML5</v>
      </c>
      <c r="C454" s="25" t="str">
        <f t="shared" si="45"/>
        <v>Bildetema Flash</v>
      </c>
      <c r="D454" s="18" t="s">
        <v>1749</v>
      </c>
      <c r="E454" s="45" t="s">
        <v>1750</v>
      </c>
      <c r="F454" s="18" t="s">
        <v>1751</v>
      </c>
      <c r="G454" s="19" t="s">
        <v>1752</v>
      </c>
      <c r="H454" s="2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19"/>
    </row>
    <row r="455" spans="1:24" ht="15.75" customHeight="1">
      <c r="A455" s="45" t="s">
        <v>1753</v>
      </c>
      <c r="B455" s="25" t="str">
        <f t="shared" si="44"/>
        <v>Bildetema HTML5</v>
      </c>
      <c r="C455" s="25" t="str">
        <f t="shared" si="45"/>
        <v>Bildetema Flash</v>
      </c>
      <c r="D455" s="18" t="s">
        <v>1754</v>
      </c>
      <c r="E455" s="18" t="s">
        <v>1755</v>
      </c>
      <c r="F455" s="18" t="s">
        <v>1756</v>
      </c>
      <c r="G455" s="18" t="s">
        <v>1755</v>
      </c>
      <c r="H455" s="28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  <c r="X455" s="19"/>
    </row>
    <row r="456" spans="1:24" ht="15.75" customHeight="1">
      <c r="A456" s="45" t="s">
        <v>1757</v>
      </c>
      <c r="B456" s="25" t="str">
        <f t="shared" si="44"/>
        <v>Bildetema HTML5</v>
      </c>
      <c r="C456" s="25" t="str">
        <f t="shared" si="45"/>
        <v>Bildetema Flash</v>
      </c>
      <c r="D456" s="18" t="s">
        <v>1758</v>
      </c>
      <c r="E456" s="45" t="s">
        <v>1758</v>
      </c>
      <c r="F456" s="18" t="s">
        <v>1759</v>
      </c>
      <c r="G456" s="7" t="s">
        <v>1760</v>
      </c>
      <c r="H456" s="28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</row>
    <row r="457" spans="1:24" ht="15.75" customHeight="1">
      <c r="A457" s="45" t="s">
        <v>1761</v>
      </c>
      <c r="B457" s="25" t="str">
        <f t="shared" si="44"/>
        <v>Bildetema HTML5</v>
      </c>
      <c r="C457" s="25" t="str">
        <f t="shared" si="45"/>
        <v>Bildetema Flash</v>
      </c>
      <c r="D457" s="18" t="s">
        <v>1762</v>
      </c>
      <c r="E457" s="45" t="s">
        <v>1763</v>
      </c>
      <c r="F457" s="18" t="s">
        <v>1764</v>
      </c>
      <c r="G457" s="19" t="s">
        <v>1765</v>
      </c>
      <c r="H457" s="28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19"/>
    </row>
    <row r="458" spans="1:24" ht="15.75" customHeight="1">
      <c r="A458" s="45" t="s">
        <v>1766</v>
      </c>
      <c r="B458" s="25" t="str">
        <f t="shared" si="44"/>
        <v>Bildetema HTML5</v>
      </c>
      <c r="C458" s="25" t="str">
        <f t="shared" si="45"/>
        <v>Bildetema Flash</v>
      </c>
      <c r="D458" s="18" t="s">
        <v>1767</v>
      </c>
      <c r="E458" s="45" t="s">
        <v>1768</v>
      </c>
      <c r="F458" s="18" t="s">
        <v>1769</v>
      </c>
      <c r="G458" s="7" t="s">
        <v>1770</v>
      </c>
      <c r="H458" s="28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</row>
    <row r="459" spans="1:24" ht="15.75" customHeight="1">
      <c r="A459" s="45" t="s">
        <v>1771</v>
      </c>
      <c r="B459" s="25" t="str">
        <f t="shared" si="44"/>
        <v>Bildetema HTML5</v>
      </c>
      <c r="C459" s="25" t="str">
        <f t="shared" si="45"/>
        <v>Bildetema Flash</v>
      </c>
      <c r="D459" s="18" t="s">
        <v>1772</v>
      </c>
      <c r="E459" s="45" t="s">
        <v>1773</v>
      </c>
      <c r="F459" s="18" t="s">
        <v>1774</v>
      </c>
      <c r="G459" s="7" t="s">
        <v>1775</v>
      </c>
      <c r="H459" s="28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</row>
    <row r="460" spans="1:24" ht="15.75" customHeight="1">
      <c r="A460" s="45" t="s">
        <v>1776</v>
      </c>
      <c r="B460" s="25" t="str">
        <f t="shared" si="44"/>
        <v>Bildetema HTML5</v>
      </c>
      <c r="C460" s="25" t="str">
        <f t="shared" si="45"/>
        <v>Bildetema Flash</v>
      </c>
      <c r="D460" s="18" t="s">
        <v>1777</v>
      </c>
      <c r="E460" s="45" t="s">
        <v>1778</v>
      </c>
      <c r="F460" s="18" t="s">
        <v>1779</v>
      </c>
      <c r="G460" s="7" t="s">
        <v>1780</v>
      </c>
      <c r="H460" s="28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</row>
    <row r="461" spans="1:24" ht="15.75" customHeight="1">
      <c r="A461" s="45" t="s">
        <v>1781</v>
      </c>
      <c r="B461" s="25" t="str">
        <f t="shared" si="44"/>
        <v>Bildetema HTML5</v>
      </c>
      <c r="C461" s="25" t="str">
        <f t="shared" si="45"/>
        <v>Bildetema Flash</v>
      </c>
      <c r="D461" s="18" t="s">
        <v>1782</v>
      </c>
      <c r="E461" s="45" t="s">
        <v>1783</v>
      </c>
      <c r="F461" s="18" t="s">
        <v>1783</v>
      </c>
      <c r="G461" s="7" t="s">
        <v>1784</v>
      </c>
      <c r="H461" s="28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/>
    </row>
    <row r="462" spans="1:24">
      <c r="A462" s="23"/>
      <c r="B462" s="25"/>
      <c r="C462" s="25"/>
      <c r="D462" s="23"/>
      <c r="E462" s="23"/>
      <c r="F462" s="24"/>
      <c r="G462" s="7"/>
      <c r="H462" s="28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/>
    </row>
    <row r="463" spans="1:24" ht="55.5" customHeight="1">
      <c r="A463" s="41" t="s">
        <v>1785</v>
      </c>
      <c r="B463" s="25" t="str">
        <f>HYPERLINK("http://clu.uni.no/bildetema-html5/bildetema.html?version=norwegian&amp;languages=swe,eng,nob&amp;language=nob&amp;page=6&amp;subpage=1","Bildetema HTML5")</f>
        <v>Bildetema HTML5</v>
      </c>
      <c r="C463" s="25" t="str">
        <f>HYPERLINK("http://clu.uni.no/bildetema-flash/bildetema.html?version=norwegian&amp;languages=swe,eng,nob&amp;language=nob&amp;page=6&amp;subpage=1","Bildetema Flash")</f>
        <v>Bildetema Flash</v>
      </c>
      <c r="D463" s="41" t="s">
        <v>1786</v>
      </c>
      <c r="E463" s="41" t="s">
        <v>1787</v>
      </c>
      <c r="F463" s="41" t="s">
        <v>1788</v>
      </c>
      <c r="G463" s="41" t="s">
        <v>1789</v>
      </c>
      <c r="H463" s="28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19"/>
    </row>
    <row r="464" spans="1:24" ht="24.75" customHeight="1">
      <c r="A464" s="23"/>
      <c r="B464" s="25"/>
      <c r="C464" s="25"/>
      <c r="D464" s="23"/>
      <c r="E464" s="23"/>
      <c r="F464" s="24"/>
      <c r="G464" s="26"/>
      <c r="H464" s="20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</row>
    <row r="465" spans="1:8" ht="21" customHeight="1">
      <c r="A465" s="38" t="s">
        <v>1790</v>
      </c>
      <c r="B465" s="25" t="str">
        <f>HYPERLINK("http://clu.uni.no/bildetema-html5/bildetema.html?version=norwegian&amp;languages=swe,eng,nob&amp;language=nob&amp;page=6&amp;subpage=1","Bildetema HTML5")</f>
        <v>Bildetema HTML5</v>
      </c>
      <c r="C465" s="25" t="str">
        <f>HYPERLINK("http://clu.uni.no/bildetema-flash/bildetema.html?version=norwegian&amp;languages=swe,eng,nob&amp;language=nob&amp;page=6&amp;subpage=1","Bildetema Flash")</f>
        <v>Bildetema Flash</v>
      </c>
      <c r="D465" s="38" t="s">
        <v>1791</v>
      </c>
      <c r="E465" s="38" t="s">
        <v>1792</v>
      </c>
      <c r="F465" s="38" t="s">
        <v>1793</v>
      </c>
      <c r="G465" s="38" t="s">
        <v>1794</v>
      </c>
      <c r="H465" s="18"/>
    </row>
    <row r="466" spans="1:8">
      <c r="A466" s="5"/>
      <c r="B466" s="25"/>
      <c r="C466" s="25"/>
      <c r="D466" s="5"/>
      <c r="E466" s="5"/>
      <c r="F466" s="6"/>
      <c r="G466" s="7"/>
      <c r="H466" s="28"/>
    </row>
    <row r="467" spans="1:8" ht="15.75" customHeight="1">
      <c r="A467" s="45" t="s">
        <v>1795</v>
      </c>
      <c r="B467" s="25" t="str">
        <f t="shared" ref="B467:B477" si="46">HYPERLINK("http://clu.uni.no/bildetema-html5/bildetema.html?version=norwegian&amp;languages=swe,eng,nob&amp;language=nob&amp;page=6&amp;subpage=1","Bildetema HTML5")</f>
        <v>Bildetema HTML5</v>
      </c>
      <c r="C467" s="25" t="str">
        <f t="shared" ref="C467:C477" si="47">HYPERLINK("http://clu.uni.no/bildetema-flash/bildetema.html?version=norwegian&amp;languages=swe,eng,nob&amp;language=nob&amp;page=6&amp;subpage=1","Bildetema Flash")</f>
        <v>Bildetema Flash</v>
      </c>
      <c r="D467" s="18" t="s">
        <v>1796</v>
      </c>
      <c r="E467" s="45" t="s">
        <v>1797</v>
      </c>
      <c r="F467" s="18" t="s">
        <v>1798</v>
      </c>
      <c r="G467" s="19" t="s">
        <v>1799</v>
      </c>
      <c r="H467" s="28"/>
    </row>
    <row r="468" spans="1:8" ht="15.75" customHeight="1">
      <c r="A468" s="45" t="s">
        <v>1800</v>
      </c>
      <c r="B468" s="25" t="str">
        <f t="shared" si="46"/>
        <v>Bildetema HTML5</v>
      </c>
      <c r="C468" s="25" t="str">
        <f t="shared" si="47"/>
        <v>Bildetema Flash</v>
      </c>
      <c r="D468" s="18" t="s">
        <v>1801</v>
      </c>
      <c r="E468" s="45" t="s">
        <v>1802</v>
      </c>
      <c r="F468" s="18" t="s">
        <v>1803</v>
      </c>
      <c r="G468" s="7" t="s">
        <v>1802</v>
      </c>
      <c r="H468" s="28"/>
    </row>
    <row r="469" spans="1:8" ht="15.75" customHeight="1">
      <c r="A469" s="45" t="s">
        <v>1804</v>
      </c>
      <c r="B469" s="25" t="str">
        <f t="shared" si="46"/>
        <v>Bildetema HTML5</v>
      </c>
      <c r="C469" s="25" t="str">
        <f t="shared" si="47"/>
        <v>Bildetema Flash</v>
      </c>
      <c r="D469" s="18" t="s">
        <v>1805</v>
      </c>
      <c r="E469" s="45" t="s">
        <v>1806</v>
      </c>
      <c r="F469" s="18" t="s">
        <v>1807</v>
      </c>
      <c r="G469" s="19" t="s">
        <v>1808</v>
      </c>
      <c r="H469" s="28"/>
    </row>
    <row r="470" spans="1:8" ht="15.75" customHeight="1">
      <c r="A470" s="45" t="s">
        <v>1809</v>
      </c>
      <c r="B470" s="25" t="str">
        <f t="shared" si="46"/>
        <v>Bildetema HTML5</v>
      </c>
      <c r="C470" s="25" t="str">
        <f t="shared" si="47"/>
        <v>Bildetema Flash</v>
      </c>
      <c r="D470" s="18" t="s">
        <v>1810</v>
      </c>
      <c r="E470" s="45" t="s">
        <v>1811</v>
      </c>
      <c r="F470" s="18" t="s">
        <v>1812</v>
      </c>
      <c r="G470" s="7" t="s">
        <v>1813</v>
      </c>
      <c r="H470" s="28"/>
    </row>
    <row r="471" spans="1:8" ht="15.75" customHeight="1">
      <c r="A471" s="45" t="s">
        <v>1814</v>
      </c>
      <c r="B471" s="25" t="str">
        <f t="shared" si="46"/>
        <v>Bildetema HTML5</v>
      </c>
      <c r="C471" s="25" t="str">
        <f t="shared" si="47"/>
        <v>Bildetema Flash</v>
      </c>
      <c r="D471" s="18" t="s">
        <v>1815</v>
      </c>
      <c r="E471" s="45" t="s">
        <v>1816</v>
      </c>
      <c r="F471" s="18" t="s">
        <v>1817</v>
      </c>
      <c r="G471" s="19" t="s">
        <v>1818</v>
      </c>
      <c r="H471" s="27"/>
    </row>
    <row r="472" spans="1:8" ht="15.75" customHeight="1">
      <c r="A472" s="45" t="s">
        <v>1819</v>
      </c>
      <c r="B472" s="25" t="str">
        <f t="shared" si="46"/>
        <v>Bildetema HTML5</v>
      </c>
      <c r="C472" s="25" t="str">
        <f t="shared" si="47"/>
        <v>Bildetema Flash</v>
      </c>
      <c r="D472" s="18" t="s">
        <v>1820</v>
      </c>
      <c r="E472" s="45" t="s">
        <v>1642</v>
      </c>
      <c r="F472" s="18" t="s">
        <v>1821</v>
      </c>
      <c r="G472" s="19" t="s">
        <v>1822</v>
      </c>
      <c r="H472" s="27"/>
    </row>
    <row r="473" spans="1:8" ht="15.75" customHeight="1">
      <c r="A473" s="45" t="s">
        <v>1823</v>
      </c>
      <c r="B473" s="25" t="str">
        <f t="shared" si="46"/>
        <v>Bildetema HTML5</v>
      </c>
      <c r="C473" s="25" t="str">
        <f t="shared" si="47"/>
        <v>Bildetema Flash</v>
      </c>
      <c r="D473" s="18" t="s">
        <v>1824</v>
      </c>
      <c r="E473" s="45" t="s">
        <v>1825</v>
      </c>
      <c r="F473" s="18" t="s">
        <v>1826</v>
      </c>
      <c r="G473" s="19" t="s">
        <v>1827</v>
      </c>
      <c r="H473" s="27"/>
    </row>
    <row r="474" spans="1:8" ht="15.75" customHeight="1">
      <c r="A474" s="45" t="s">
        <v>1828</v>
      </c>
      <c r="B474" s="25" t="str">
        <f t="shared" si="46"/>
        <v>Bildetema HTML5</v>
      </c>
      <c r="C474" s="25" t="str">
        <f t="shared" si="47"/>
        <v>Bildetema Flash</v>
      </c>
      <c r="D474" s="18" t="s">
        <v>1829</v>
      </c>
      <c r="E474" s="45" t="s">
        <v>1830</v>
      </c>
      <c r="F474" s="18" t="s">
        <v>1831</v>
      </c>
      <c r="G474" s="7" t="s">
        <v>1832</v>
      </c>
      <c r="H474" s="28"/>
    </row>
    <row r="475" spans="1:8" ht="15.75" customHeight="1">
      <c r="A475" s="45" t="s">
        <v>1833</v>
      </c>
      <c r="B475" s="25" t="str">
        <f t="shared" si="46"/>
        <v>Bildetema HTML5</v>
      </c>
      <c r="C475" s="25" t="str">
        <f t="shared" si="47"/>
        <v>Bildetema Flash</v>
      </c>
      <c r="D475" s="18" t="s">
        <v>1834</v>
      </c>
      <c r="E475" s="45" t="s">
        <v>1835</v>
      </c>
      <c r="F475" s="18" t="s">
        <v>1836</v>
      </c>
      <c r="G475" s="7" t="s">
        <v>1837</v>
      </c>
      <c r="H475" s="28"/>
    </row>
    <row r="476" spans="1:8" ht="15.75" customHeight="1">
      <c r="A476" s="45" t="s">
        <v>1838</v>
      </c>
      <c r="B476" s="25" t="str">
        <f t="shared" si="46"/>
        <v>Bildetema HTML5</v>
      </c>
      <c r="C476" s="25" t="str">
        <f t="shared" si="47"/>
        <v>Bildetema Flash</v>
      </c>
      <c r="D476" s="18" t="s">
        <v>1839</v>
      </c>
      <c r="E476" s="45" t="s">
        <v>1840</v>
      </c>
      <c r="F476" s="18" t="s">
        <v>1841</v>
      </c>
      <c r="G476" s="7" t="s">
        <v>1842</v>
      </c>
      <c r="H476" s="28"/>
    </row>
    <row r="477" spans="1:8" ht="15.75" customHeight="1">
      <c r="A477" s="45" t="s">
        <v>1843</v>
      </c>
      <c r="B477" s="25" t="str">
        <f t="shared" si="46"/>
        <v>Bildetema HTML5</v>
      </c>
      <c r="C477" s="25" t="str">
        <f t="shared" si="47"/>
        <v>Bildetema Flash</v>
      </c>
      <c r="D477" s="18" t="s">
        <v>1844</v>
      </c>
      <c r="E477" s="45" t="s">
        <v>1845</v>
      </c>
      <c r="F477" s="18" t="s">
        <v>1846</v>
      </c>
      <c r="G477" s="7" t="s">
        <v>1847</v>
      </c>
      <c r="H477" s="28"/>
    </row>
    <row r="478" spans="1:8">
      <c r="A478" s="23"/>
      <c r="B478" s="25"/>
      <c r="C478" s="25"/>
      <c r="D478" s="23"/>
      <c r="E478" s="23"/>
      <c r="F478" s="24"/>
      <c r="G478" s="7"/>
      <c r="H478" s="28"/>
    </row>
    <row r="479" spans="1:8" ht="21" customHeight="1">
      <c r="A479" s="38" t="s">
        <v>1848</v>
      </c>
      <c r="B479" s="25" t="str">
        <f>HYPERLINK("http://clu.uni.no/bildetema-html5/bildetema.html?version=norwegian&amp;languages=swe,eng,nob&amp;language=nob&amp;page=6&amp;subpage=2","Bildetema HTML5")</f>
        <v>Bildetema HTML5</v>
      </c>
      <c r="C479" s="25" t="str">
        <f>HYPERLINK("http://clu.uni.no/bildetema-flash/bildetema.html?version=norwegian&amp;languages=swe,eng,nob&amp;language=nob&amp;page=6&amp;subpage=2","Bildetema Flash")</f>
        <v>Bildetema Flash</v>
      </c>
      <c r="D479" s="38" t="s">
        <v>1849</v>
      </c>
      <c r="E479" s="38" t="s">
        <v>1850</v>
      </c>
      <c r="F479" s="38" t="s">
        <v>1851</v>
      </c>
      <c r="G479" s="38" t="s">
        <v>1852</v>
      </c>
      <c r="H479" s="28"/>
    </row>
    <row r="480" spans="1:8">
      <c r="A480" s="5"/>
      <c r="B480" s="25"/>
      <c r="C480" s="25"/>
      <c r="D480" s="5"/>
      <c r="E480" s="5"/>
      <c r="F480" s="6"/>
      <c r="G480" s="7"/>
      <c r="H480" s="28"/>
    </row>
    <row r="481" spans="1:8" ht="15.75" customHeight="1">
      <c r="A481" s="45" t="s">
        <v>1853</v>
      </c>
      <c r="B481" s="25" t="str">
        <f t="shared" ref="B481:B490" si="48">HYPERLINK("http://clu.uni.no/bildetema-html5/bildetema.html?version=norwegian&amp;languages=swe,eng,nob&amp;language=nob&amp;page=6&amp;subpage=2","Bildetema HTML5")</f>
        <v>Bildetema HTML5</v>
      </c>
      <c r="C481" s="25" t="str">
        <f t="shared" ref="C481:C490" si="49">HYPERLINK("http://clu.uni.no/bildetema-flash/bildetema.html?version=norwegian&amp;languages=swe,eng,nob&amp;language=nob&amp;page=6&amp;subpage=2","Bildetema Flash")</f>
        <v>Bildetema Flash</v>
      </c>
      <c r="D481" s="18" t="s">
        <v>1854</v>
      </c>
      <c r="E481" s="45" t="s">
        <v>1855</v>
      </c>
      <c r="F481" s="18" t="s">
        <v>1856</v>
      </c>
      <c r="G481" s="7" t="s">
        <v>1857</v>
      </c>
      <c r="H481" s="28"/>
    </row>
    <row r="482" spans="1:8" ht="15.75" customHeight="1">
      <c r="A482" s="45" t="s">
        <v>1858</v>
      </c>
      <c r="B482" s="25" t="str">
        <f t="shared" si="48"/>
        <v>Bildetema HTML5</v>
      </c>
      <c r="C482" s="25" t="str">
        <f t="shared" si="49"/>
        <v>Bildetema Flash</v>
      </c>
      <c r="D482" s="18" t="s">
        <v>1859</v>
      </c>
      <c r="E482" s="45" t="s">
        <v>1860</v>
      </c>
      <c r="F482" s="18" t="s">
        <v>1861</v>
      </c>
      <c r="G482" s="7" t="s">
        <v>1862</v>
      </c>
      <c r="H482" s="28"/>
    </row>
    <row r="483" spans="1:8" ht="15.75" customHeight="1">
      <c r="A483" s="45" t="s">
        <v>1863</v>
      </c>
      <c r="B483" s="25" t="str">
        <f t="shared" si="48"/>
        <v>Bildetema HTML5</v>
      </c>
      <c r="C483" s="25" t="str">
        <f t="shared" si="49"/>
        <v>Bildetema Flash</v>
      </c>
      <c r="D483" s="18" t="s">
        <v>1864</v>
      </c>
      <c r="E483" s="45" t="s">
        <v>1865</v>
      </c>
      <c r="F483" s="18" t="s">
        <v>1821</v>
      </c>
      <c r="G483" s="7" t="s">
        <v>1866</v>
      </c>
      <c r="H483" s="28"/>
    </row>
    <row r="484" spans="1:8" ht="15.75" customHeight="1">
      <c r="A484" s="45" t="s">
        <v>1867</v>
      </c>
      <c r="B484" s="25" t="str">
        <f t="shared" si="48"/>
        <v>Bildetema HTML5</v>
      </c>
      <c r="C484" s="25" t="str">
        <f t="shared" si="49"/>
        <v>Bildetema Flash</v>
      </c>
      <c r="D484" s="18" t="s">
        <v>1868</v>
      </c>
      <c r="E484" s="45" t="s">
        <v>1869</v>
      </c>
      <c r="F484" s="18" t="s">
        <v>1870</v>
      </c>
      <c r="G484" s="7" t="s">
        <v>1871</v>
      </c>
      <c r="H484" s="28"/>
    </row>
    <row r="485" spans="1:8" ht="15.75" customHeight="1">
      <c r="A485" s="45" t="s">
        <v>1872</v>
      </c>
      <c r="B485" s="25" t="str">
        <f t="shared" si="48"/>
        <v>Bildetema HTML5</v>
      </c>
      <c r="C485" s="25" t="str">
        <f t="shared" si="49"/>
        <v>Bildetema Flash</v>
      </c>
      <c r="D485" s="18" t="s">
        <v>1873</v>
      </c>
      <c r="E485" s="45" t="s">
        <v>1874</v>
      </c>
      <c r="F485" s="18" t="s">
        <v>1875</v>
      </c>
      <c r="G485" s="7" t="s">
        <v>1876</v>
      </c>
      <c r="H485" s="28"/>
    </row>
    <row r="486" spans="1:8" ht="15.75" customHeight="1">
      <c r="A486" s="45" t="s">
        <v>1877</v>
      </c>
      <c r="B486" s="25" t="str">
        <f t="shared" si="48"/>
        <v>Bildetema HTML5</v>
      </c>
      <c r="C486" s="25" t="str">
        <f t="shared" si="49"/>
        <v>Bildetema Flash</v>
      </c>
      <c r="D486" s="18" t="s">
        <v>1878</v>
      </c>
      <c r="E486" s="45" t="s">
        <v>1879</v>
      </c>
      <c r="F486" s="18" t="s">
        <v>1880</v>
      </c>
      <c r="G486" s="7" t="s">
        <v>1881</v>
      </c>
      <c r="H486" s="28"/>
    </row>
    <row r="487" spans="1:8" ht="15.75" customHeight="1">
      <c r="A487" s="45" t="s">
        <v>1882</v>
      </c>
      <c r="B487" s="25" t="str">
        <f t="shared" si="48"/>
        <v>Bildetema HTML5</v>
      </c>
      <c r="C487" s="25" t="str">
        <f t="shared" si="49"/>
        <v>Bildetema Flash</v>
      </c>
      <c r="D487" s="18" t="s">
        <v>1883</v>
      </c>
      <c r="E487" s="45" t="s">
        <v>1884</v>
      </c>
      <c r="F487" s="18" t="s">
        <v>1885</v>
      </c>
      <c r="G487" s="7" t="s">
        <v>1886</v>
      </c>
      <c r="H487" s="28"/>
    </row>
    <row r="488" spans="1:8" ht="15.75" customHeight="1">
      <c r="A488" s="45" t="s">
        <v>1887</v>
      </c>
      <c r="B488" s="25" t="str">
        <f t="shared" si="48"/>
        <v>Bildetema HTML5</v>
      </c>
      <c r="C488" s="25" t="str">
        <f t="shared" si="49"/>
        <v>Bildetema Flash</v>
      </c>
      <c r="D488" s="18" t="s">
        <v>1888</v>
      </c>
      <c r="E488" s="45" t="s">
        <v>1889</v>
      </c>
      <c r="F488" s="18" t="s">
        <v>1890</v>
      </c>
      <c r="G488" s="19" t="s">
        <v>1891</v>
      </c>
      <c r="H488" s="27"/>
    </row>
    <row r="489" spans="1:8" ht="15.75" customHeight="1">
      <c r="A489" s="45" t="s">
        <v>1892</v>
      </c>
      <c r="B489" s="25" t="str">
        <f t="shared" si="48"/>
        <v>Bildetema HTML5</v>
      </c>
      <c r="C489" s="25" t="str">
        <f t="shared" si="49"/>
        <v>Bildetema Flash</v>
      </c>
      <c r="D489" s="18" t="s">
        <v>1893</v>
      </c>
      <c r="E489" s="45" t="s">
        <v>1894</v>
      </c>
      <c r="F489" s="18" t="s">
        <v>1895</v>
      </c>
      <c r="G489" s="19" t="s">
        <v>1896</v>
      </c>
      <c r="H489" s="27"/>
    </row>
    <row r="490" spans="1:8" ht="15.75" customHeight="1">
      <c r="A490" s="45" t="s">
        <v>1897</v>
      </c>
      <c r="B490" s="25" t="str">
        <f t="shared" si="48"/>
        <v>Bildetema HTML5</v>
      </c>
      <c r="C490" s="25" t="str">
        <f t="shared" si="49"/>
        <v>Bildetema Flash</v>
      </c>
      <c r="D490" s="18" t="s">
        <v>1898</v>
      </c>
      <c r="E490" s="45" t="s">
        <v>1899</v>
      </c>
      <c r="F490" s="18" t="s">
        <v>1900</v>
      </c>
      <c r="G490" s="7" t="s">
        <v>1901</v>
      </c>
      <c r="H490" s="28"/>
    </row>
    <row r="491" spans="1:8">
      <c r="A491" s="23"/>
      <c r="B491" s="25"/>
      <c r="C491" s="25"/>
      <c r="D491" s="23"/>
      <c r="E491" s="23"/>
      <c r="F491" s="24"/>
      <c r="G491" s="7"/>
      <c r="H491" s="28"/>
    </row>
    <row r="492" spans="1:8" ht="21" customHeight="1">
      <c r="A492" s="38" t="s">
        <v>1902</v>
      </c>
      <c r="B492" s="25" t="str">
        <f>HYPERLINK("http://clu.uni.no/bildetema-html5/bildetema.html?version=norwegian&amp;languages=swe,eng,nob&amp;language=nob&amp;page=6&amp;subpage=3","Bildetema HTML5")</f>
        <v>Bildetema HTML5</v>
      </c>
      <c r="C492" s="25" t="str">
        <f>HYPERLINK("http://clu.uni.no/bildetema-flash/bildetema.html?version=norwegian&amp;languages=swe,eng,nob&amp;language=nob&amp;page=6&amp;subpage=3","Bildetema Flash")</f>
        <v>Bildetema Flash</v>
      </c>
      <c r="D492" s="38" t="s">
        <v>1903</v>
      </c>
      <c r="E492" s="38" t="s">
        <v>1904</v>
      </c>
      <c r="F492" s="38" t="s">
        <v>1905</v>
      </c>
      <c r="G492" s="38" t="s">
        <v>1906</v>
      </c>
      <c r="H492" s="27"/>
    </row>
    <row r="493" spans="1:8">
      <c r="A493" s="5"/>
      <c r="B493" s="25"/>
      <c r="C493" s="25"/>
      <c r="D493" s="5"/>
      <c r="E493" s="5"/>
      <c r="F493" s="6"/>
      <c r="G493" s="7"/>
      <c r="H493" s="28"/>
    </row>
    <row r="494" spans="1:8" ht="15.75" customHeight="1">
      <c r="A494" s="45" t="s">
        <v>1907</v>
      </c>
      <c r="B494" s="25" t="str">
        <f t="shared" ref="B494:B504" si="50">HYPERLINK("http://clu.uni.no/bildetema-html5/bildetema.html?version=norwegian&amp;languages=swe,eng,nob&amp;language=nob&amp;page=6&amp;subpage=3","Bildetema HTML5")</f>
        <v>Bildetema HTML5</v>
      </c>
      <c r="C494" s="25" t="str">
        <f t="shared" ref="C494:C504" si="51">HYPERLINK("http://clu.uni.no/bildetema-flash/bildetema.html?version=norwegian&amp;languages=swe,eng,nob&amp;language=nob&amp;page=6&amp;subpage=3","Bildetema Flash")</f>
        <v>Bildetema Flash</v>
      </c>
      <c r="D494" s="18" t="s">
        <v>1908</v>
      </c>
      <c r="E494" s="45" t="s">
        <v>1909</v>
      </c>
      <c r="F494" s="18" t="s">
        <v>1910</v>
      </c>
      <c r="G494" s="7" t="s">
        <v>1911</v>
      </c>
      <c r="H494" s="29"/>
    </row>
    <row r="495" spans="1:8" ht="15.75" customHeight="1">
      <c r="A495" s="45" t="s">
        <v>1912</v>
      </c>
      <c r="B495" s="25" t="str">
        <f t="shared" si="50"/>
        <v>Bildetema HTML5</v>
      </c>
      <c r="C495" s="25" t="str">
        <f t="shared" si="51"/>
        <v>Bildetema Flash</v>
      </c>
      <c r="D495" s="18" t="s">
        <v>1913</v>
      </c>
      <c r="E495" s="45" t="s">
        <v>1914</v>
      </c>
      <c r="F495" s="18" t="s">
        <v>1914</v>
      </c>
      <c r="G495" s="7" t="s">
        <v>1915</v>
      </c>
      <c r="H495" s="28"/>
    </row>
    <row r="496" spans="1:8" ht="15.75" customHeight="1">
      <c r="A496" s="45" t="s">
        <v>1916</v>
      </c>
      <c r="B496" s="25" t="str">
        <f t="shared" si="50"/>
        <v>Bildetema HTML5</v>
      </c>
      <c r="C496" s="25" t="str">
        <f t="shared" si="51"/>
        <v>Bildetema Flash</v>
      </c>
      <c r="D496" s="18" t="s">
        <v>1917</v>
      </c>
      <c r="E496" s="45" t="s">
        <v>1918</v>
      </c>
      <c r="F496" s="18" t="s">
        <v>1919</v>
      </c>
      <c r="G496" s="7" t="s">
        <v>1920</v>
      </c>
      <c r="H496" s="28"/>
    </row>
    <row r="497" spans="1:8" ht="15.75" customHeight="1">
      <c r="A497" s="45" t="s">
        <v>1921</v>
      </c>
      <c r="B497" s="25" t="str">
        <f t="shared" si="50"/>
        <v>Bildetema HTML5</v>
      </c>
      <c r="C497" s="25" t="str">
        <f t="shared" si="51"/>
        <v>Bildetema Flash</v>
      </c>
      <c r="D497" s="18" t="s">
        <v>1922</v>
      </c>
      <c r="E497" s="45" t="s">
        <v>1923</v>
      </c>
      <c r="F497" s="18" t="s">
        <v>1924</v>
      </c>
      <c r="G497" s="19" t="s">
        <v>1925</v>
      </c>
      <c r="H497" s="28"/>
    </row>
    <row r="498" spans="1:8" ht="21.95">
      <c r="A498" s="45" t="s">
        <v>1926</v>
      </c>
      <c r="B498" s="25" t="str">
        <f t="shared" si="50"/>
        <v>Bildetema HTML5</v>
      </c>
      <c r="C498" s="25" t="str">
        <f t="shared" si="51"/>
        <v>Bildetema Flash</v>
      </c>
      <c r="D498" s="45" t="s">
        <v>1927</v>
      </c>
      <c r="E498" s="45" t="s">
        <v>1928</v>
      </c>
      <c r="F498" s="45" t="s">
        <v>1929</v>
      </c>
      <c r="G498" s="45" t="s">
        <v>1930</v>
      </c>
      <c r="H498" s="18"/>
    </row>
    <row r="499" spans="1:8" ht="15.75" customHeight="1">
      <c r="A499" s="45" t="s">
        <v>1931</v>
      </c>
      <c r="B499" s="25" t="str">
        <f t="shared" si="50"/>
        <v>Bildetema HTML5</v>
      </c>
      <c r="C499" s="25" t="str">
        <f t="shared" si="51"/>
        <v>Bildetema Flash</v>
      </c>
      <c r="D499" s="18" t="s">
        <v>1932</v>
      </c>
      <c r="E499" s="45" t="s">
        <v>1933</v>
      </c>
      <c r="F499" s="18" t="s">
        <v>1934</v>
      </c>
      <c r="G499" s="7" t="s">
        <v>1935</v>
      </c>
      <c r="H499" s="28"/>
    </row>
    <row r="500" spans="1:8" ht="15.75" customHeight="1">
      <c r="A500" s="45" t="s">
        <v>1936</v>
      </c>
      <c r="B500" s="25" t="str">
        <f t="shared" si="50"/>
        <v>Bildetema HTML5</v>
      </c>
      <c r="C500" s="25" t="str">
        <f t="shared" si="51"/>
        <v>Bildetema Flash</v>
      </c>
      <c r="D500" s="18" t="s">
        <v>1937</v>
      </c>
      <c r="E500" s="45" t="s">
        <v>1938</v>
      </c>
      <c r="F500" s="18" t="s">
        <v>1939</v>
      </c>
      <c r="G500" s="19" t="s">
        <v>1940</v>
      </c>
      <c r="H500" s="28"/>
    </row>
    <row r="501" spans="1:8" ht="15.75" customHeight="1">
      <c r="A501" s="45" t="s">
        <v>1941</v>
      </c>
      <c r="B501" s="25" t="str">
        <f t="shared" si="50"/>
        <v>Bildetema HTML5</v>
      </c>
      <c r="C501" s="25" t="str">
        <f t="shared" si="51"/>
        <v>Bildetema Flash</v>
      </c>
      <c r="D501" s="18" t="s">
        <v>1942</v>
      </c>
      <c r="E501" s="45" t="s">
        <v>1943</v>
      </c>
      <c r="F501" s="18" t="s">
        <v>1944</v>
      </c>
      <c r="G501" s="19" t="s">
        <v>1945</v>
      </c>
      <c r="H501" s="28"/>
    </row>
    <row r="502" spans="1:8" ht="15.75" customHeight="1">
      <c r="A502" s="45" t="s">
        <v>1946</v>
      </c>
      <c r="B502" s="25" t="str">
        <f t="shared" si="50"/>
        <v>Bildetema HTML5</v>
      </c>
      <c r="C502" s="25" t="str">
        <f t="shared" si="51"/>
        <v>Bildetema Flash</v>
      </c>
      <c r="D502" s="18" t="s">
        <v>1947</v>
      </c>
      <c r="E502" s="45" t="s">
        <v>1948</v>
      </c>
      <c r="F502" s="18" t="s">
        <v>1910</v>
      </c>
      <c r="G502" s="19" t="s">
        <v>1949</v>
      </c>
      <c r="H502" s="27"/>
    </row>
    <row r="503" spans="1:8" ht="15.75" customHeight="1">
      <c r="A503" s="45" t="s">
        <v>1950</v>
      </c>
      <c r="B503" s="25" t="str">
        <f t="shared" si="50"/>
        <v>Bildetema HTML5</v>
      </c>
      <c r="C503" s="25" t="str">
        <f t="shared" si="51"/>
        <v>Bildetema Flash</v>
      </c>
      <c r="D503" s="18" t="s">
        <v>1951</v>
      </c>
      <c r="E503" s="45" t="s">
        <v>1952</v>
      </c>
      <c r="F503" s="18" t="s">
        <v>1953</v>
      </c>
      <c r="G503" s="7" t="s">
        <v>1954</v>
      </c>
      <c r="H503" s="28"/>
    </row>
    <row r="504" spans="1:8" ht="15.75" customHeight="1">
      <c r="A504" s="45" t="s">
        <v>1955</v>
      </c>
      <c r="B504" s="25" t="str">
        <f t="shared" si="50"/>
        <v>Bildetema HTML5</v>
      </c>
      <c r="C504" s="25" t="str">
        <f t="shared" si="51"/>
        <v>Bildetema Flash</v>
      </c>
      <c r="D504" s="18" t="s">
        <v>1956</v>
      </c>
      <c r="E504" s="45" t="s">
        <v>1957</v>
      </c>
      <c r="F504" s="18" t="s">
        <v>1958</v>
      </c>
      <c r="G504" s="7" t="s">
        <v>1959</v>
      </c>
      <c r="H504" s="28"/>
    </row>
    <row r="505" spans="1:8">
      <c r="A505" s="23"/>
      <c r="B505" s="25"/>
      <c r="C505" s="25"/>
      <c r="D505" s="23"/>
      <c r="E505" s="23"/>
      <c r="F505" s="24"/>
      <c r="G505" s="7"/>
      <c r="H505" s="28"/>
    </row>
    <row r="506" spans="1:8" ht="21" customHeight="1">
      <c r="A506" s="38" t="s">
        <v>1960</v>
      </c>
      <c r="B506" s="25" t="str">
        <f>HYPERLINK("http://clu.uni.no/bildetema-html5/bildetema.html?version=norwegian&amp;languages=swe,eng,nob&amp;language=nob&amp;page=6&amp;subpage=4","Bildetema HTML5")</f>
        <v>Bildetema HTML5</v>
      </c>
      <c r="C506" s="25" t="str">
        <f>HYPERLINK("http://clu.uni.no/bildetema-flash/bildetema.html?version=norwegian&amp;languages=swe,eng,nob&amp;language=nob&amp;page=6&amp;subpage=4","Bildetema Flash")</f>
        <v>Bildetema Flash</v>
      </c>
      <c r="D506" s="38" t="s">
        <v>1961</v>
      </c>
      <c r="E506" s="38" t="s">
        <v>1962</v>
      </c>
      <c r="F506" s="38" t="s">
        <v>1963</v>
      </c>
      <c r="G506" s="40" t="s">
        <v>1964</v>
      </c>
      <c r="H506" s="27"/>
    </row>
    <row r="507" spans="1:8">
      <c r="A507" s="5"/>
      <c r="B507" s="25"/>
      <c r="C507" s="25"/>
      <c r="D507" s="5"/>
      <c r="E507" s="5"/>
      <c r="F507" s="6"/>
      <c r="G507" s="7"/>
      <c r="H507" s="28"/>
    </row>
    <row r="508" spans="1:8" ht="15.75" customHeight="1">
      <c r="A508" s="45" t="s">
        <v>1965</v>
      </c>
      <c r="B508" s="25" t="str">
        <f t="shared" ref="B508:B512" si="52">HYPERLINK("http://clu.uni.no/bildetema-html5/bildetema.html?version=norwegian&amp;languages=swe,eng,nob&amp;language=nob&amp;page=6&amp;subpage=4","Bildetema HTML5")</f>
        <v>Bildetema HTML5</v>
      </c>
      <c r="C508" s="25" t="str">
        <f t="shared" ref="C508:C512" si="53">HYPERLINK("http://clu.uni.no/bildetema-flash/bildetema.html?version=norwegian&amp;languages=swe,eng,nob&amp;language=nob&amp;page=6&amp;subpage=4","Bildetema Flash")</f>
        <v>Bildetema Flash</v>
      </c>
      <c r="D508" s="45" t="s">
        <v>1966</v>
      </c>
      <c r="E508" s="18" t="s">
        <v>1967</v>
      </c>
      <c r="F508" s="18" t="s">
        <v>1968</v>
      </c>
      <c r="G508" s="19" t="s">
        <v>1969</v>
      </c>
      <c r="H508" s="28"/>
    </row>
    <row r="509" spans="1:8" ht="15.75" customHeight="1">
      <c r="A509" s="45" t="s">
        <v>1970</v>
      </c>
      <c r="B509" s="25" t="str">
        <f t="shared" si="52"/>
        <v>Bildetema HTML5</v>
      </c>
      <c r="C509" s="25" t="str">
        <f t="shared" si="53"/>
        <v>Bildetema Flash</v>
      </c>
      <c r="D509" s="45" t="s">
        <v>1971</v>
      </c>
      <c r="E509" s="18" t="s">
        <v>1972</v>
      </c>
      <c r="F509" s="18" t="s">
        <v>1973</v>
      </c>
      <c r="G509" s="19" t="s">
        <v>1969</v>
      </c>
      <c r="H509" s="28"/>
    </row>
    <row r="510" spans="1:8" ht="15.75" customHeight="1">
      <c r="A510" s="45" t="s">
        <v>1974</v>
      </c>
      <c r="B510" s="25" t="str">
        <f t="shared" si="52"/>
        <v>Bildetema HTML5</v>
      </c>
      <c r="C510" s="25" t="str">
        <f t="shared" si="53"/>
        <v>Bildetema Flash</v>
      </c>
      <c r="D510" s="18" t="s">
        <v>1975</v>
      </c>
      <c r="E510" s="45" t="s">
        <v>1976</v>
      </c>
      <c r="F510" s="18" t="s">
        <v>1977</v>
      </c>
      <c r="G510" s="19" t="s">
        <v>1978</v>
      </c>
      <c r="H510" s="29"/>
    </row>
    <row r="511" spans="1:8" ht="15.75" customHeight="1">
      <c r="A511" s="45" t="s">
        <v>1979</v>
      </c>
      <c r="B511" s="25" t="str">
        <f t="shared" si="52"/>
        <v>Bildetema HTML5</v>
      </c>
      <c r="C511" s="25" t="str">
        <f t="shared" si="53"/>
        <v>Bildetema Flash</v>
      </c>
      <c r="D511" s="18" t="s">
        <v>1980</v>
      </c>
      <c r="E511" s="45" t="s">
        <v>1981</v>
      </c>
      <c r="F511" s="18" t="s">
        <v>1982</v>
      </c>
      <c r="G511" s="7" t="s">
        <v>1983</v>
      </c>
      <c r="H511" s="29"/>
    </row>
    <row r="512" spans="1:8" ht="15.75" customHeight="1">
      <c r="A512" s="45" t="s">
        <v>1984</v>
      </c>
      <c r="B512" s="25" t="str">
        <f t="shared" si="52"/>
        <v>Bildetema HTML5</v>
      </c>
      <c r="C512" s="25" t="str">
        <f t="shared" si="53"/>
        <v>Bildetema Flash</v>
      </c>
      <c r="D512" s="18" t="s">
        <v>1985</v>
      </c>
      <c r="E512" s="45" t="s">
        <v>1986</v>
      </c>
      <c r="F512" s="18" t="s">
        <v>1987</v>
      </c>
      <c r="G512" s="19" t="s">
        <v>1988</v>
      </c>
      <c r="H512" s="29"/>
    </row>
    <row r="513" spans="1:24">
      <c r="A513" s="23"/>
      <c r="B513" s="25"/>
      <c r="C513" s="25"/>
      <c r="D513" s="23"/>
      <c r="E513" s="23"/>
      <c r="F513" s="24"/>
      <c r="G513" s="7"/>
      <c r="H513" s="28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</row>
    <row r="514" spans="1:24" ht="55.5" customHeight="1">
      <c r="A514" s="41" t="s">
        <v>1989</v>
      </c>
      <c r="B514" s="25" t="str">
        <f>HYPERLINK("http://clu.uni.no/bildetema-html5/bildetema.html?version=norwegian&amp;languages=swe,eng,nob&amp;language=nob&amp;page=7&amp;subpage=1","Bildetema HTML5")</f>
        <v>Bildetema HTML5</v>
      </c>
      <c r="C514" s="25" t="str">
        <f>HYPERLINK("http://clu.uni.no/bildetema-flash/bildetema.html?version=norwegian&amp;languages=swe,eng,nob&amp;language=nob&amp;page=7&amp;subpage=1","Bildetema Flash")</f>
        <v>Bildetema Flash</v>
      </c>
      <c r="D514" s="41" t="s">
        <v>1990</v>
      </c>
      <c r="E514" s="41" t="s">
        <v>1991</v>
      </c>
      <c r="F514" s="41" t="s">
        <v>1992</v>
      </c>
      <c r="G514" s="41" t="s">
        <v>1993</v>
      </c>
      <c r="H514" s="28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/>
      <c r="X514" s="19"/>
    </row>
    <row r="515" spans="1:24" ht="24.75" customHeight="1">
      <c r="A515" s="23"/>
      <c r="B515" s="25"/>
      <c r="C515" s="25"/>
      <c r="D515" s="23"/>
      <c r="E515" s="23"/>
      <c r="F515" s="24"/>
      <c r="G515" s="26"/>
      <c r="H515" s="20"/>
      <c r="I515" s="26"/>
      <c r="J515" s="26"/>
      <c r="K515" s="26"/>
      <c r="L515" s="26"/>
      <c r="M515" s="26"/>
      <c r="N515" s="26"/>
      <c r="O515" s="26"/>
      <c r="P515" s="26"/>
      <c r="Q515" s="26"/>
      <c r="R515" s="26"/>
      <c r="S515" s="26"/>
      <c r="T515" s="26"/>
      <c r="U515" s="26"/>
      <c r="V515" s="26"/>
      <c r="W515" s="26"/>
      <c r="X515" s="26"/>
    </row>
    <row r="516" spans="1:24" ht="21" customHeight="1">
      <c r="A516" s="38" t="s">
        <v>1994</v>
      </c>
      <c r="B516" s="25" t="str">
        <f>HYPERLINK("http://clu.uni.no/bildetema-html5/bildetema.html?version=norwegian&amp;languages=swe,eng,nob&amp;language=nob&amp;page=7&amp;subpage=1","Bildetema HTML5")</f>
        <v>Bildetema HTML5</v>
      </c>
      <c r="C516" s="25" t="str">
        <f>HYPERLINK("http://clu.uni.no/bildetema-flash/bildetema.html?version=norwegian&amp;languages=swe,eng,nob&amp;language=nob&amp;page=7&amp;subpage=1","Bildetema Flash")</f>
        <v>Bildetema Flash</v>
      </c>
      <c r="D516" s="38" t="s">
        <v>1995</v>
      </c>
      <c r="E516" s="38" t="s">
        <v>1995</v>
      </c>
      <c r="F516" s="38" t="s">
        <v>1996</v>
      </c>
      <c r="G516" s="38" t="s">
        <v>1997</v>
      </c>
      <c r="H516" s="28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</row>
    <row r="517" spans="1:24">
      <c r="A517" s="5"/>
      <c r="B517" s="25"/>
      <c r="C517" s="25"/>
      <c r="D517" s="5"/>
      <c r="E517" s="5"/>
      <c r="F517" s="6"/>
      <c r="G517" s="7"/>
      <c r="H517" s="28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</row>
    <row r="518" spans="1:24" ht="15.75" customHeight="1">
      <c r="A518" s="45" t="s">
        <v>1998</v>
      </c>
      <c r="B518" s="25" t="str">
        <f t="shared" ref="B518:B535" si="54">HYPERLINK("http://clu.uni.no/bildetema-html5/bildetema.html?version=norwegian&amp;languages=swe,eng,nob&amp;language=nob&amp;page=7&amp;subpage=1","Bildetema HTML5")</f>
        <v>Bildetema HTML5</v>
      </c>
      <c r="C518" s="25" t="str">
        <f t="shared" ref="C518:C535" si="55">HYPERLINK("http://clu.uni.no/bildetema-flash/bildetema.html?version=norwegian&amp;languages=swe,eng,nob&amp;language=nob&amp;page=7&amp;subpage=1","Bildetema Flash")</f>
        <v>Bildetema Flash</v>
      </c>
      <c r="D518" s="18" t="s">
        <v>1999</v>
      </c>
      <c r="E518" s="45" t="s">
        <v>2000</v>
      </c>
      <c r="F518" s="18" t="s">
        <v>2001</v>
      </c>
      <c r="G518" s="7" t="s">
        <v>2002</v>
      </c>
      <c r="H518" s="28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</row>
    <row r="519" spans="1:24" ht="15.75" customHeight="1">
      <c r="A519" s="45" t="s">
        <v>2003</v>
      </c>
      <c r="B519" s="25" t="str">
        <f t="shared" si="54"/>
        <v>Bildetema HTML5</v>
      </c>
      <c r="C519" s="25" t="str">
        <f t="shared" si="55"/>
        <v>Bildetema Flash</v>
      </c>
      <c r="D519" s="18" t="s">
        <v>2004</v>
      </c>
      <c r="E519" s="45" t="s">
        <v>2005</v>
      </c>
      <c r="F519" s="18" t="s">
        <v>2006</v>
      </c>
      <c r="G519" s="7" t="s">
        <v>2007</v>
      </c>
      <c r="H519" s="28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  <c r="X519" s="19"/>
    </row>
    <row r="520" spans="1:24" ht="15.75" customHeight="1">
      <c r="A520" s="45" t="s">
        <v>2008</v>
      </c>
      <c r="B520" s="25" t="str">
        <f t="shared" si="54"/>
        <v>Bildetema HTML5</v>
      </c>
      <c r="C520" s="25" t="str">
        <f t="shared" si="55"/>
        <v>Bildetema Flash</v>
      </c>
      <c r="D520" s="18" t="s">
        <v>2009</v>
      </c>
      <c r="E520" s="45" t="s">
        <v>2010</v>
      </c>
      <c r="F520" s="18" t="s">
        <v>2011</v>
      </c>
      <c r="G520" s="7" t="s">
        <v>2012</v>
      </c>
      <c r="H520" s="28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  <c r="U520" s="19"/>
      <c r="V520" s="19"/>
      <c r="W520" s="19"/>
      <c r="X520" s="19"/>
    </row>
    <row r="521" spans="1:24" ht="15.75" customHeight="1">
      <c r="A521" s="45" t="s">
        <v>2013</v>
      </c>
      <c r="B521" s="25" t="str">
        <f t="shared" si="54"/>
        <v>Bildetema HTML5</v>
      </c>
      <c r="C521" s="25" t="str">
        <f t="shared" si="55"/>
        <v>Bildetema Flash</v>
      </c>
      <c r="D521" s="18" t="s">
        <v>2014</v>
      </c>
      <c r="E521" s="45" t="s">
        <v>2015</v>
      </c>
      <c r="F521" s="18" t="s">
        <v>2016</v>
      </c>
      <c r="G521" s="7" t="s">
        <v>2017</v>
      </c>
      <c r="H521" s="28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</row>
    <row r="522" spans="1:24" ht="21.95">
      <c r="A522" s="45" t="s">
        <v>2018</v>
      </c>
      <c r="B522" s="25" t="str">
        <f t="shared" si="54"/>
        <v>Bildetema HTML5</v>
      </c>
      <c r="C522" s="25" t="str">
        <f t="shared" si="55"/>
        <v>Bildetema Flash</v>
      </c>
      <c r="D522" s="45" t="s">
        <v>2019</v>
      </c>
      <c r="E522" s="45" t="s">
        <v>2020</v>
      </c>
      <c r="F522" s="45" t="s">
        <v>2021</v>
      </c>
      <c r="G522" s="19" t="s">
        <v>2022</v>
      </c>
      <c r="H522" s="27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</row>
    <row r="523" spans="1:24" ht="15.75" customHeight="1">
      <c r="A523" s="45" t="s">
        <v>2023</v>
      </c>
      <c r="B523" s="25" t="str">
        <f t="shared" si="54"/>
        <v>Bildetema HTML5</v>
      </c>
      <c r="C523" s="25" t="str">
        <f t="shared" si="55"/>
        <v>Bildetema Flash</v>
      </c>
      <c r="D523" s="18" t="s">
        <v>2024</v>
      </c>
      <c r="E523" s="45" t="s">
        <v>1972</v>
      </c>
      <c r="F523" s="18" t="s">
        <v>1973</v>
      </c>
      <c r="G523" s="19" t="s">
        <v>2025</v>
      </c>
      <c r="H523" s="2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19"/>
      <c r="X523" s="19"/>
    </row>
    <row r="524" spans="1:24" ht="15.75" customHeight="1">
      <c r="A524" s="45" t="s">
        <v>2026</v>
      </c>
      <c r="B524" s="25" t="str">
        <f t="shared" si="54"/>
        <v>Bildetema HTML5</v>
      </c>
      <c r="C524" s="25" t="str">
        <f t="shared" si="55"/>
        <v>Bildetema Flash</v>
      </c>
      <c r="D524" s="18" t="s">
        <v>2027</v>
      </c>
      <c r="E524" s="45" t="s">
        <v>2028</v>
      </c>
      <c r="F524" s="18" t="s">
        <v>2029</v>
      </c>
      <c r="G524" s="7" t="s">
        <v>2030</v>
      </c>
      <c r="H524" s="28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19"/>
      <c r="X524" s="19"/>
    </row>
    <row r="525" spans="1:24" ht="15.75" customHeight="1">
      <c r="A525" s="45" t="s">
        <v>2031</v>
      </c>
      <c r="B525" s="25" t="str">
        <f t="shared" si="54"/>
        <v>Bildetema HTML5</v>
      </c>
      <c r="C525" s="25" t="str">
        <f t="shared" si="55"/>
        <v>Bildetema Flash</v>
      </c>
      <c r="D525" s="18" t="s">
        <v>2032</v>
      </c>
      <c r="E525" s="45" t="s">
        <v>2033</v>
      </c>
      <c r="F525" s="18" t="s">
        <v>2034</v>
      </c>
      <c r="G525" s="7" t="s">
        <v>2035</v>
      </c>
      <c r="H525" s="28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19"/>
    </row>
    <row r="526" spans="1:24" ht="15.75" customHeight="1">
      <c r="A526" s="45" t="s">
        <v>2036</v>
      </c>
      <c r="B526" s="25" t="str">
        <f t="shared" si="54"/>
        <v>Bildetema HTML5</v>
      </c>
      <c r="C526" s="25" t="str">
        <f t="shared" si="55"/>
        <v>Bildetema Flash</v>
      </c>
      <c r="D526" s="18" t="s">
        <v>2037</v>
      </c>
      <c r="E526" s="45" t="s">
        <v>2038</v>
      </c>
      <c r="F526" s="18" t="s">
        <v>2039</v>
      </c>
      <c r="G526" s="7" t="s">
        <v>2040</v>
      </c>
      <c r="H526" s="28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</row>
    <row r="527" spans="1:24" ht="21.95">
      <c r="A527" s="45" t="s">
        <v>2041</v>
      </c>
      <c r="B527" s="25" t="str">
        <f t="shared" si="54"/>
        <v>Bildetema HTML5</v>
      </c>
      <c r="C527" s="25" t="str">
        <f t="shared" si="55"/>
        <v>Bildetema Flash</v>
      </c>
      <c r="D527" s="45" t="s">
        <v>2042</v>
      </c>
      <c r="E527" s="45" t="s">
        <v>2043</v>
      </c>
      <c r="F527" s="45" t="s">
        <v>2044</v>
      </c>
      <c r="G527" s="43" t="s">
        <v>2045</v>
      </c>
      <c r="H527" s="2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19"/>
    </row>
    <row r="528" spans="1:24" ht="15.75" customHeight="1">
      <c r="A528" s="45" t="s">
        <v>2046</v>
      </c>
      <c r="B528" s="25" t="str">
        <f t="shared" si="54"/>
        <v>Bildetema HTML5</v>
      </c>
      <c r="C528" s="25" t="str">
        <f t="shared" si="55"/>
        <v>Bildetema Flash</v>
      </c>
      <c r="D528" s="18" t="s">
        <v>2047</v>
      </c>
      <c r="E528" s="45" t="s">
        <v>2048</v>
      </c>
      <c r="F528" s="18" t="s">
        <v>2048</v>
      </c>
      <c r="G528" s="7" t="s">
        <v>2049</v>
      </c>
      <c r="H528" s="28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  <c r="U528" s="19"/>
      <c r="V528" s="19"/>
      <c r="W528" s="19"/>
      <c r="X528" s="19"/>
    </row>
    <row r="529" spans="1:8" ht="15.75" customHeight="1">
      <c r="A529" s="45" t="s">
        <v>2050</v>
      </c>
      <c r="B529" s="25" t="str">
        <f t="shared" si="54"/>
        <v>Bildetema HTML5</v>
      </c>
      <c r="C529" s="25" t="str">
        <f t="shared" si="55"/>
        <v>Bildetema Flash</v>
      </c>
      <c r="D529" s="18" t="s">
        <v>2051</v>
      </c>
      <c r="E529" s="45" t="s">
        <v>2052</v>
      </c>
      <c r="F529" s="18" t="s">
        <v>2053</v>
      </c>
      <c r="G529" s="7" t="s">
        <v>2054</v>
      </c>
      <c r="H529" s="28" t="s">
        <v>26</v>
      </c>
    </row>
    <row r="530" spans="1:8" ht="15.75" customHeight="1">
      <c r="A530" s="45" t="s">
        <v>2055</v>
      </c>
      <c r="B530" s="25" t="str">
        <f t="shared" si="54"/>
        <v>Bildetema HTML5</v>
      </c>
      <c r="C530" s="25" t="str">
        <f t="shared" si="55"/>
        <v>Bildetema Flash</v>
      </c>
      <c r="D530" s="18" t="s">
        <v>1540</v>
      </c>
      <c r="E530" s="45" t="s">
        <v>1541</v>
      </c>
      <c r="F530" s="18" t="s">
        <v>1542</v>
      </c>
      <c r="G530" s="7" t="s">
        <v>1543</v>
      </c>
      <c r="H530" s="28"/>
    </row>
    <row r="531" spans="1:8" ht="15.75" customHeight="1">
      <c r="A531" s="45" t="s">
        <v>2056</v>
      </c>
      <c r="B531" s="25" t="str">
        <f t="shared" si="54"/>
        <v>Bildetema HTML5</v>
      </c>
      <c r="C531" s="25" t="str">
        <f t="shared" si="55"/>
        <v>Bildetema Flash</v>
      </c>
      <c r="D531" s="18" t="s">
        <v>1839</v>
      </c>
      <c r="E531" s="45" t="s">
        <v>1840</v>
      </c>
      <c r="F531" s="18" t="s">
        <v>1841</v>
      </c>
      <c r="G531" s="7" t="s">
        <v>1842</v>
      </c>
      <c r="H531" s="28"/>
    </row>
    <row r="532" spans="1:8" ht="15.75" customHeight="1">
      <c r="A532" s="45" t="s">
        <v>2057</v>
      </c>
      <c r="B532" s="25" t="str">
        <f t="shared" si="54"/>
        <v>Bildetema HTML5</v>
      </c>
      <c r="C532" s="25" t="str">
        <f t="shared" si="55"/>
        <v>Bildetema Flash</v>
      </c>
      <c r="D532" s="18" t="s">
        <v>2058</v>
      </c>
      <c r="E532" s="45" t="s">
        <v>2059</v>
      </c>
      <c r="F532" s="18" t="s">
        <v>2060</v>
      </c>
      <c r="G532" s="19" t="s">
        <v>2061</v>
      </c>
      <c r="H532" s="28"/>
    </row>
    <row r="533" spans="1:8" ht="15.75" customHeight="1">
      <c r="A533" s="45" t="s">
        <v>2062</v>
      </c>
      <c r="B533" s="25" t="str">
        <f t="shared" si="54"/>
        <v>Bildetema HTML5</v>
      </c>
      <c r="C533" s="25" t="str">
        <f t="shared" si="55"/>
        <v>Bildetema Flash</v>
      </c>
      <c r="D533" s="18" t="s">
        <v>2063</v>
      </c>
      <c r="E533" s="45" t="s">
        <v>2064</v>
      </c>
      <c r="F533" s="18" t="s">
        <v>2065</v>
      </c>
      <c r="G533" s="19" t="s">
        <v>2066</v>
      </c>
      <c r="H533" s="27"/>
    </row>
    <row r="534" spans="1:8" ht="15.75" customHeight="1">
      <c r="A534" s="45" t="s">
        <v>2067</v>
      </c>
      <c r="B534" s="25" t="str">
        <f t="shared" si="54"/>
        <v>Bildetema HTML5</v>
      </c>
      <c r="C534" s="25" t="str">
        <f t="shared" si="55"/>
        <v>Bildetema Flash</v>
      </c>
      <c r="D534" s="18" t="s">
        <v>2068</v>
      </c>
      <c r="E534" s="45" t="s">
        <v>2069</v>
      </c>
      <c r="F534" s="18" t="s">
        <v>2070</v>
      </c>
      <c r="G534" s="7" t="s">
        <v>2071</v>
      </c>
      <c r="H534" s="28"/>
    </row>
    <row r="535" spans="1:8" ht="15.75" customHeight="1">
      <c r="A535" s="45" t="s">
        <v>2072</v>
      </c>
      <c r="B535" s="25" t="str">
        <f t="shared" si="54"/>
        <v>Bildetema HTML5</v>
      </c>
      <c r="C535" s="25" t="str">
        <f t="shared" si="55"/>
        <v>Bildetema Flash</v>
      </c>
      <c r="D535" s="18" t="s">
        <v>2073</v>
      </c>
      <c r="E535" s="45" t="s">
        <v>2074</v>
      </c>
      <c r="F535" s="18" t="s">
        <v>2075</v>
      </c>
      <c r="G535" s="7" t="s">
        <v>2076</v>
      </c>
      <c r="H535" s="28"/>
    </row>
    <row r="536" spans="1:8">
      <c r="A536" s="23"/>
      <c r="B536" s="25"/>
      <c r="C536" s="25"/>
      <c r="D536" s="23"/>
      <c r="E536" s="23"/>
      <c r="F536" s="24"/>
      <c r="G536" s="7"/>
      <c r="H536" s="28"/>
    </row>
    <row r="537" spans="1:8" ht="21" customHeight="1">
      <c r="A537" s="38" t="s">
        <v>2077</v>
      </c>
      <c r="B537" s="25" t="str">
        <f>HYPERLINK("http://clu.uni.no/bildetema-html5/bildetema.html?version=norwegian&amp;languages=swe,eng,nob&amp;language=nob&amp;page=7&amp;subpage=2","Bildetema HTML5")</f>
        <v>Bildetema HTML5</v>
      </c>
      <c r="C537" s="25" t="str">
        <f>HYPERLINK("http://clu.uni.no/bildetema-flash/bildetema.html?version=norwegian&amp;languages=swe,eng,nob&amp;language=nob&amp;page=7&amp;subpage=2","Bildetema Flash")</f>
        <v>Bildetema Flash</v>
      </c>
      <c r="D537" s="38" t="s">
        <v>2078</v>
      </c>
      <c r="E537" s="38" t="s">
        <v>2079</v>
      </c>
      <c r="F537" s="38" t="s">
        <v>2080</v>
      </c>
      <c r="G537" s="38" t="s">
        <v>2081</v>
      </c>
      <c r="H537" s="18"/>
    </row>
    <row r="538" spans="1:8">
      <c r="A538" s="5"/>
      <c r="B538" s="25"/>
      <c r="C538" s="25"/>
      <c r="D538" s="5"/>
      <c r="E538" s="5"/>
      <c r="F538" s="6"/>
      <c r="G538" s="7"/>
      <c r="H538" s="28"/>
    </row>
    <row r="539" spans="1:8" ht="15.75" customHeight="1">
      <c r="A539" s="45" t="s">
        <v>2082</v>
      </c>
      <c r="B539" s="25" t="str">
        <f t="shared" ref="B539:B560" si="56">HYPERLINK("http://clu.uni.no/bildetema-html5/bildetema.html?version=norwegian&amp;languages=swe,eng,nob&amp;language=nob&amp;page=7&amp;subpage=2","Bildetema HTML5")</f>
        <v>Bildetema HTML5</v>
      </c>
      <c r="C539" s="25" t="str">
        <f t="shared" ref="C539:C560" si="57">HYPERLINK("http://clu.uni.no/bildetema-flash/bildetema.html?version=norwegian&amp;languages=swe,eng,nob&amp;language=nob&amp;page=7&amp;subpage=2","Bildetema Flash")</f>
        <v>Bildetema Flash</v>
      </c>
      <c r="D539" s="18" t="s">
        <v>2083</v>
      </c>
      <c r="E539" s="45" t="s">
        <v>2084</v>
      </c>
      <c r="F539" s="18" t="s">
        <v>2085</v>
      </c>
      <c r="G539" s="19" t="s">
        <v>2086</v>
      </c>
      <c r="H539" s="29"/>
    </row>
    <row r="540" spans="1:8" ht="15.75" customHeight="1">
      <c r="A540" s="45" t="s">
        <v>2087</v>
      </c>
      <c r="B540" s="25" t="str">
        <f t="shared" si="56"/>
        <v>Bildetema HTML5</v>
      </c>
      <c r="C540" s="25" t="str">
        <f t="shared" si="57"/>
        <v>Bildetema Flash</v>
      </c>
      <c r="D540" s="18" t="s">
        <v>2088</v>
      </c>
      <c r="E540" s="45" t="s">
        <v>2089</v>
      </c>
      <c r="F540" s="18" t="s">
        <v>2090</v>
      </c>
      <c r="G540" s="19" t="s">
        <v>2091</v>
      </c>
      <c r="H540" s="28"/>
    </row>
    <row r="541" spans="1:8" ht="15.75" customHeight="1">
      <c r="A541" s="45" t="s">
        <v>2092</v>
      </c>
      <c r="B541" s="25" t="str">
        <f t="shared" si="56"/>
        <v>Bildetema HTML5</v>
      </c>
      <c r="C541" s="25" t="str">
        <f t="shared" si="57"/>
        <v>Bildetema Flash</v>
      </c>
      <c r="D541" s="18" t="s">
        <v>2093</v>
      </c>
      <c r="E541" s="45" t="s">
        <v>2094</v>
      </c>
      <c r="F541" s="18" t="s">
        <v>2095</v>
      </c>
      <c r="G541" s="19" t="s">
        <v>2096</v>
      </c>
      <c r="H541" s="28"/>
    </row>
    <row r="542" spans="1:8" ht="15.75" customHeight="1">
      <c r="A542" s="45" t="s">
        <v>2097</v>
      </c>
      <c r="B542" s="25" t="str">
        <f t="shared" si="56"/>
        <v>Bildetema HTML5</v>
      </c>
      <c r="C542" s="25" t="str">
        <f t="shared" si="57"/>
        <v>Bildetema Flash</v>
      </c>
      <c r="D542" s="18" t="s">
        <v>1498</v>
      </c>
      <c r="E542" s="45" t="s">
        <v>1499</v>
      </c>
      <c r="F542" s="18" t="s">
        <v>1500</v>
      </c>
      <c r="G542" s="7" t="s">
        <v>1501</v>
      </c>
      <c r="H542" s="28"/>
    </row>
    <row r="543" spans="1:8" ht="15.75" customHeight="1">
      <c r="A543" s="45" t="s">
        <v>2098</v>
      </c>
      <c r="B543" s="25" t="str">
        <f t="shared" si="56"/>
        <v>Bildetema HTML5</v>
      </c>
      <c r="C543" s="25" t="str">
        <f t="shared" si="57"/>
        <v>Bildetema Flash</v>
      </c>
      <c r="D543" s="18" t="s">
        <v>1341</v>
      </c>
      <c r="E543" s="45" t="s">
        <v>1342</v>
      </c>
      <c r="F543" s="18" t="s">
        <v>1343</v>
      </c>
      <c r="G543" s="7" t="s">
        <v>1344</v>
      </c>
      <c r="H543" s="28"/>
    </row>
    <row r="544" spans="1:8" ht="15.75" customHeight="1">
      <c r="A544" s="45" t="s">
        <v>2099</v>
      </c>
      <c r="B544" s="25" t="str">
        <f t="shared" si="56"/>
        <v>Bildetema HTML5</v>
      </c>
      <c r="C544" s="25" t="str">
        <f t="shared" si="57"/>
        <v>Bildetema Flash</v>
      </c>
      <c r="D544" s="18" t="s">
        <v>2100</v>
      </c>
      <c r="E544" s="45" t="s">
        <v>2101</v>
      </c>
      <c r="F544" s="18" t="s">
        <v>2102</v>
      </c>
      <c r="G544" s="19" t="s">
        <v>2103</v>
      </c>
      <c r="H544" s="39"/>
    </row>
    <row r="545" spans="1:8" ht="15.75" customHeight="1">
      <c r="A545" s="45" t="s">
        <v>2104</v>
      </c>
      <c r="B545" s="25" t="str">
        <f t="shared" si="56"/>
        <v>Bildetema HTML5</v>
      </c>
      <c r="C545" s="25" t="str">
        <f t="shared" si="57"/>
        <v>Bildetema Flash</v>
      </c>
      <c r="D545" s="18" t="s">
        <v>2105</v>
      </c>
      <c r="E545" s="45" t="s">
        <v>2106</v>
      </c>
      <c r="F545" s="18" t="s">
        <v>2107</v>
      </c>
      <c r="G545" s="19" t="s">
        <v>2108</v>
      </c>
      <c r="H545" s="27"/>
    </row>
    <row r="546" spans="1:8" ht="15.75" customHeight="1">
      <c r="A546" s="45" t="s">
        <v>2109</v>
      </c>
      <c r="B546" s="25" t="str">
        <f t="shared" si="56"/>
        <v>Bildetema HTML5</v>
      </c>
      <c r="C546" s="25" t="str">
        <f t="shared" si="57"/>
        <v>Bildetema Flash</v>
      </c>
      <c r="D546" s="18" t="s">
        <v>1641</v>
      </c>
      <c r="E546" s="45" t="s">
        <v>1642</v>
      </c>
      <c r="F546" s="18" t="s">
        <v>1643</v>
      </c>
      <c r="G546" s="19" t="s">
        <v>2110</v>
      </c>
      <c r="H546" s="27"/>
    </row>
    <row r="547" spans="1:8" ht="15.75" customHeight="1">
      <c r="A547" s="45" t="s">
        <v>2111</v>
      </c>
      <c r="B547" s="25" t="str">
        <f t="shared" si="56"/>
        <v>Bildetema HTML5</v>
      </c>
      <c r="C547" s="25" t="str">
        <f t="shared" si="57"/>
        <v>Bildetema Flash</v>
      </c>
      <c r="D547" s="18" t="s">
        <v>2112</v>
      </c>
      <c r="E547" s="45" t="s">
        <v>2113</v>
      </c>
      <c r="F547" s="18" t="s">
        <v>2114</v>
      </c>
      <c r="G547" s="7" t="s">
        <v>2115</v>
      </c>
      <c r="H547" s="28"/>
    </row>
    <row r="548" spans="1:8" ht="15.75" customHeight="1">
      <c r="A548" s="45" t="s">
        <v>2116</v>
      </c>
      <c r="B548" s="25" t="str">
        <f t="shared" si="56"/>
        <v>Bildetema HTML5</v>
      </c>
      <c r="C548" s="25" t="str">
        <f t="shared" si="57"/>
        <v>Bildetema Flash</v>
      </c>
      <c r="D548" s="18" t="s">
        <v>2117</v>
      </c>
      <c r="E548" s="45" t="s">
        <v>2118</v>
      </c>
      <c r="F548" s="18" t="s">
        <v>2118</v>
      </c>
      <c r="G548" s="7" t="s">
        <v>2119</v>
      </c>
      <c r="H548" s="28"/>
    </row>
    <row r="549" spans="1:8" ht="15.75" customHeight="1">
      <c r="A549" s="45" t="s">
        <v>2120</v>
      </c>
      <c r="B549" s="25" t="str">
        <f t="shared" si="56"/>
        <v>Bildetema HTML5</v>
      </c>
      <c r="C549" s="25" t="str">
        <f t="shared" si="57"/>
        <v>Bildetema Flash</v>
      </c>
      <c r="D549" s="18" t="s">
        <v>2121</v>
      </c>
      <c r="E549" s="45" t="s">
        <v>2122</v>
      </c>
      <c r="F549" s="18" t="s">
        <v>2118</v>
      </c>
      <c r="G549" s="7" t="s">
        <v>2123</v>
      </c>
      <c r="H549" s="28"/>
    </row>
    <row r="550" spans="1:8" ht="21.95">
      <c r="A550" s="45" t="s">
        <v>2124</v>
      </c>
      <c r="B550" s="25" t="str">
        <f t="shared" si="56"/>
        <v>Bildetema HTML5</v>
      </c>
      <c r="C550" s="25" t="str">
        <f t="shared" si="57"/>
        <v>Bildetema Flash</v>
      </c>
      <c r="D550" s="45" t="s">
        <v>2125</v>
      </c>
      <c r="E550" s="45" t="s">
        <v>2126</v>
      </c>
      <c r="F550" s="45" t="s">
        <v>2127</v>
      </c>
      <c r="G550" s="45" t="s">
        <v>2128</v>
      </c>
      <c r="H550" s="28"/>
    </row>
    <row r="551" spans="1:8" ht="21.95">
      <c r="A551" s="45" t="s">
        <v>2129</v>
      </c>
      <c r="B551" s="25" t="str">
        <f t="shared" si="56"/>
        <v>Bildetema HTML5</v>
      </c>
      <c r="C551" s="25" t="str">
        <f t="shared" si="57"/>
        <v>Bildetema Flash</v>
      </c>
      <c r="D551" s="45" t="s">
        <v>2125</v>
      </c>
      <c r="E551" s="45" t="s">
        <v>2126</v>
      </c>
      <c r="F551" s="45" t="s">
        <v>2127</v>
      </c>
      <c r="G551" s="45" t="s">
        <v>2128</v>
      </c>
      <c r="H551" s="28"/>
    </row>
    <row r="552" spans="1:8" ht="15.75" customHeight="1">
      <c r="A552" s="45" t="s">
        <v>2130</v>
      </c>
      <c r="B552" s="25" t="str">
        <f t="shared" si="56"/>
        <v>Bildetema HTML5</v>
      </c>
      <c r="C552" s="25" t="str">
        <f t="shared" si="57"/>
        <v>Bildetema Flash</v>
      </c>
      <c r="D552" s="18" t="s">
        <v>2131</v>
      </c>
      <c r="E552" s="45" t="s">
        <v>2132</v>
      </c>
      <c r="F552" s="18" t="s">
        <v>2132</v>
      </c>
      <c r="G552" s="19" t="s">
        <v>2133</v>
      </c>
      <c r="H552" s="29"/>
    </row>
    <row r="553" spans="1:8" ht="15.75" customHeight="1">
      <c r="A553" s="45" t="s">
        <v>2134</v>
      </c>
      <c r="B553" s="25" t="str">
        <f t="shared" si="56"/>
        <v>Bildetema HTML5</v>
      </c>
      <c r="C553" s="25" t="str">
        <f t="shared" si="57"/>
        <v>Bildetema Flash</v>
      </c>
      <c r="D553" s="18" t="s">
        <v>2135</v>
      </c>
      <c r="E553" s="45" t="s">
        <v>2136</v>
      </c>
      <c r="F553" s="18" t="s">
        <v>2102</v>
      </c>
      <c r="G553" s="7" t="s">
        <v>2137</v>
      </c>
      <c r="H553" s="28"/>
    </row>
    <row r="554" spans="1:8" ht="15.75" customHeight="1">
      <c r="A554" s="45" t="s">
        <v>2138</v>
      </c>
      <c r="B554" s="25" t="str">
        <f t="shared" si="56"/>
        <v>Bildetema HTML5</v>
      </c>
      <c r="C554" s="25" t="str">
        <f t="shared" si="57"/>
        <v>Bildetema Flash</v>
      </c>
      <c r="D554" s="18" t="s">
        <v>2139</v>
      </c>
      <c r="E554" s="45" t="s">
        <v>2140</v>
      </c>
      <c r="F554" s="18" t="s">
        <v>2141</v>
      </c>
      <c r="G554" s="7" t="s">
        <v>2142</v>
      </c>
      <c r="H554" s="28"/>
    </row>
    <row r="555" spans="1:8" ht="15.75" customHeight="1">
      <c r="A555" s="45" t="s">
        <v>2143</v>
      </c>
      <c r="B555" s="25" t="str">
        <f t="shared" si="56"/>
        <v>Bildetema HTML5</v>
      </c>
      <c r="C555" s="25" t="str">
        <f t="shared" si="57"/>
        <v>Bildetema Flash</v>
      </c>
      <c r="D555" s="18" t="s">
        <v>2144</v>
      </c>
      <c r="E555" s="45" t="s">
        <v>2145</v>
      </c>
      <c r="F555" s="18" t="s">
        <v>2146</v>
      </c>
      <c r="G555" s="19" t="s">
        <v>2147</v>
      </c>
      <c r="H555" s="29"/>
    </row>
    <row r="556" spans="1:8" ht="15.75" customHeight="1">
      <c r="A556" s="45" t="s">
        <v>2148</v>
      </c>
      <c r="B556" s="25" t="str">
        <f t="shared" si="56"/>
        <v>Bildetema HTML5</v>
      </c>
      <c r="C556" s="25" t="str">
        <f t="shared" si="57"/>
        <v>Bildetema Flash</v>
      </c>
      <c r="D556" s="18" t="s">
        <v>2149</v>
      </c>
      <c r="E556" s="45" t="s">
        <v>2150</v>
      </c>
      <c r="F556" s="18" t="s">
        <v>2151</v>
      </c>
      <c r="G556" s="7" t="s">
        <v>2152</v>
      </c>
      <c r="H556" s="28"/>
    </row>
    <row r="557" spans="1:8" ht="21.95">
      <c r="A557" s="45" t="s">
        <v>2153</v>
      </c>
      <c r="B557" s="25" t="str">
        <f t="shared" si="56"/>
        <v>Bildetema HTML5</v>
      </c>
      <c r="C557" s="25" t="str">
        <f t="shared" si="57"/>
        <v>Bildetema Flash</v>
      </c>
      <c r="D557" s="45" t="s">
        <v>2154</v>
      </c>
      <c r="E557" s="45" t="s">
        <v>2155</v>
      </c>
      <c r="F557" s="45" t="s">
        <v>2156</v>
      </c>
      <c r="G557" s="45" t="s">
        <v>2157</v>
      </c>
      <c r="H557" s="28"/>
    </row>
    <row r="558" spans="1:8" ht="15.75" customHeight="1">
      <c r="A558" s="45" t="s">
        <v>2158</v>
      </c>
      <c r="B558" s="25" t="str">
        <f t="shared" si="56"/>
        <v>Bildetema HTML5</v>
      </c>
      <c r="C558" s="25" t="str">
        <f t="shared" si="57"/>
        <v>Bildetema Flash</v>
      </c>
      <c r="D558" s="18" t="s">
        <v>2159</v>
      </c>
      <c r="E558" s="45" t="s">
        <v>2160</v>
      </c>
      <c r="F558" s="18" t="s">
        <v>2161</v>
      </c>
      <c r="G558" s="19" t="s">
        <v>2162</v>
      </c>
      <c r="H558" s="27"/>
    </row>
    <row r="559" spans="1:8" ht="15.75" customHeight="1">
      <c r="A559" s="45" t="s">
        <v>2163</v>
      </c>
      <c r="B559" s="25" t="str">
        <f t="shared" si="56"/>
        <v>Bildetema HTML5</v>
      </c>
      <c r="C559" s="25" t="str">
        <f t="shared" si="57"/>
        <v>Bildetema Flash</v>
      </c>
      <c r="D559" s="18" t="s">
        <v>2164</v>
      </c>
      <c r="E559" s="45" t="s">
        <v>2165</v>
      </c>
      <c r="F559" s="18" t="s">
        <v>2166</v>
      </c>
      <c r="G559" s="7" t="s">
        <v>2167</v>
      </c>
      <c r="H559" s="28"/>
    </row>
    <row r="560" spans="1:8" ht="15.75" customHeight="1">
      <c r="A560" s="45" t="s">
        <v>2168</v>
      </c>
      <c r="B560" s="25" t="str">
        <f t="shared" si="56"/>
        <v>Bildetema HTML5</v>
      </c>
      <c r="C560" s="25" t="str">
        <f t="shared" si="57"/>
        <v>Bildetema Flash</v>
      </c>
      <c r="D560" s="18" t="s">
        <v>1611</v>
      </c>
      <c r="E560" s="45" t="s">
        <v>1612</v>
      </c>
      <c r="F560" s="18" t="s">
        <v>1613</v>
      </c>
      <c r="G560" s="7" t="s">
        <v>1614</v>
      </c>
      <c r="H560" s="28"/>
    </row>
    <row r="561" spans="1:24">
      <c r="A561" s="23"/>
      <c r="B561" s="25"/>
      <c r="C561" s="25"/>
      <c r="D561" s="23"/>
      <c r="E561" s="23"/>
      <c r="F561" s="24"/>
      <c r="G561" s="7"/>
      <c r="H561" s="28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  <c r="U561" s="19"/>
      <c r="V561" s="19"/>
      <c r="W561" s="19"/>
      <c r="X561" s="19"/>
    </row>
    <row r="562" spans="1:24" ht="21" customHeight="1">
      <c r="A562" s="38" t="s">
        <v>2169</v>
      </c>
      <c r="B562" s="25" t="str">
        <f>HYPERLINK("http://clu.uni.no/bildetema-html5/bildetema.html?version=norwegian&amp;languages=swe,eng,nob&amp;language=nob&amp;page=7&amp;subpage=3","Bildetema HTML5")</f>
        <v>Bildetema HTML5</v>
      </c>
      <c r="C562" s="25" t="str">
        <f>HYPERLINK("http://clu.uni.no/bildetema-flash/bildetema.html?version=norwegian&amp;languages=swe,eng,nob&amp;language=nob&amp;page=7&amp;subpage=3","Bildetema Flash")</f>
        <v>Bildetema Flash</v>
      </c>
      <c r="D562" s="38" t="s">
        <v>2170</v>
      </c>
      <c r="E562" s="38" t="s">
        <v>2171</v>
      </c>
      <c r="F562" s="38" t="s">
        <v>2172</v>
      </c>
      <c r="G562" s="38" t="s">
        <v>2173</v>
      </c>
      <c r="H562" s="28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  <c r="U562" s="19"/>
      <c r="V562" s="19"/>
      <c r="W562" s="19"/>
      <c r="X562" s="19"/>
    </row>
    <row r="563" spans="1:24">
      <c r="A563" s="5"/>
      <c r="B563" s="25"/>
      <c r="C563" s="25"/>
      <c r="D563" s="5"/>
      <c r="E563" s="5"/>
      <c r="F563" s="6"/>
      <c r="G563" s="7"/>
      <c r="H563" s="28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  <c r="U563" s="19"/>
      <c r="V563" s="19"/>
      <c r="W563" s="19"/>
      <c r="X563" s="19"/>
    </row>
    <row r="564" spans="1:24" ht="15.75" customHeight="1">
      <c r="A564" s="45" t="s">
        <v>2174</v>
      </c>
      <c r="B564" s="25" t="str">
        <f t="shared" ref="B564:B573" si="58">HYPERLINK("http://clu.uni.no/bildetema-html5/bildetema.html?version=norwegian&amp;languages=swe,eng,nob&amp;language=nob&amp;page=7&amp;subpage=3","Bildetema HTML5")</f>
        <v>Bildetema HTML5</v>
      </c>
      <c r="C564" s="25" t="str">
        <f t="shared" ref="C564:C573" si="59">HYPERLINK("http://clu.uni.no/bildetema-flash/bildetema.html?version=norwegian&amp;languages=swe,eng,nob&amp;language=nob&amp;page=7&amp;subpage=3","Bildetema Flash")</f>
        <v>Bildetema Flash</v>
      </c>
      <c r="D564" s="18" t="s">
        <v>2175</v>
      </c>
      <c r="E564" s="45" t="s">
        <v>2171</v>
      </c>
      <c r="F564" s="18" t="s">
        <v>2172</v>
      </c>
      <c r="G564" s="7" t="s">
        <v>2173</v>
      </c>
      <c r="H564" s="28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  <c r="U564" s="19"/>
      <c r="V564" s="19"/>
      <c r="W564" s="19"/>
      <c r="X564" s="19"/>
    </row>
    <row r="565" spans="1:24" ht="15.75" customHeight="1">
      <c r="A565" s="45" t="s">
        <v>2176</v>
      </c>
      <c r="B565" s="25" t="str">
        <f t="shared" si="58"/>
        <v>Bildetema HTML5</v>
      </c>
      <c r="C565" s="25" t="str">
        <f t="shared" si="59"/>
        <v>Bildetema Flash</v>
      </c>
      <c r="D565" s="18" t="s">
        <v>2177</v>
      </c>
      <c r="E565" s="45" t="s">
        <v>2178</v>
      </c>
      <c r="F565" s="18" t="s">
        <v>2179</v>
      </c>
      <c r="G565" s="19" t="s">
        <v>2180</v>
      </c>
      <c r="H565" s="28"/>
      <c r="I565" s="3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  <c r="U565" s="19"/>
      <c r="V565" s="19"/>
      <c r="W565" s="19"/>
      <c r="X565" s="19"/>
    </row>
    <row r="566" spans="1:24" ht="15.75" customHeight="1">
      <c r="A566" s="45" t="s">
        <v>2181</v>
      </c>
      <c r="B566" s="25" t="str">
        <f t="shared" si="58"/>
        <v>Bildetema HTML5</v>
      </c>
      <c r="C566" s="25" t="str">
        <f t="shared" si="59"/>
        <v>Bildetema Flash</v>
      </c>
      <c r="D566" s="18" t="s">
        <v>2182</v>
      </c>
      <c r="E566" s="45" t="s">
        <v>2183</v>
      </c>
      <c r="F566" s="18" t="s">
        <v>2184</v>
      </c>
      <c r="G566" s="19" t="s">
        <v>2185</v>
      </c>
      <c r="H566" s="28"/>
      <c r="I566" s="3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  <c r="U566" s="19"/>
      <c r="V566" s="19"/>
      <c r="W566" s="19"/>
      <c r="X566" s="19"/>
    </row>
    <row r="567" spans="1:24" ht="15.75" customHeight="1">
      <c r="A567" s="45" t="s">
        <v>2186</v>
      </c>
      <c r="B567" s="25" t="str">
        <f t="shared" si="58"/>
        <v>Bildetema HTML5</v>
      </c>
      <c r="C567" s="25" t="str">
        <f t="shared" si="59"/>
        <v>Bildetema Flash</v>
      </c>
      <c r="D567" s="18" t="s">
        <v>2187</v>
      </c>
      <c r="E567" s="45" t="s">
        <v>2188</v>
      </c>
      <c r="F567" s="18" t="s">
        <v>2189</v>
      </c>
      <c r="G567" s="19" t="s">
        <v>2190</v>
      </c>
      <c r="H567" s="28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  <c r="U567" s="19"/>
      <c r="V567" s="19"/>
      <c r="W567" s="19"/>
      <c r="X567" s="19"/>
    </row>
    <row r="568" spans="1:24" ht="15.75" customHeight="1">
      <c r="A568" s="45" t="s">
        <v>2191</v>
      </c>
      <c r="B568" s="25" t="str">
        <f t="shared" si="58"/>
        <v>Bildetema HTML5</v>
      </c>
      <c r="C568" s="25" t="str">
        <f t="shared" si="59"/>
        <v>Bildetema Flash</v>
      </c>
      <c r="D568" s="18" t="s">
        <v>2192</v>
      </c>
      <c r="E568" s="45" t="s">
        <v>2193</v>
      </c>
      <c r="F568" s="18" t="s">
        <v>2194</v>
      </c>
      <c r="G568" s="7" t="s">
        <v>2195</v>
      </c>
      <c r="H568" s="28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  <c r="U568" s="19"/>
      <c r="V568" s="19"/>
      <c r="W568" s="19"/>
      <c r="X568" s="19"/>
    </row>
    <row r="569" spans="1:24" ht="15.75" customHeight="1">
      <c r="A569" s="45" t="s">
        <v>2196</v>
      </c>
      <c r="B569" s="25" t="str">
        <f t="shared" si="58"/>
        <v>Bildetema HTML5</v>
      </c>
      <c r="C569" s="25" t="str">
        <f t="shared" si="59"/>
        <v>Bildetema Flash</v>
      </c>
      <c r="D569" s="18" t="s">
        <v>2197</v>
      </c>
      <c r="E569" s="45" t="s">
        <v>2198</v>
      </c>
      <c r="F569" s="18" t="s">
        <v>2199</v>
      </c>
      <c r="G569" s="7" t="s">
        <v>2200</v>
      </c>
      <c r="H569" s="28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  <c r="U569" s="19"/>
      <c r="V569" s="19"/>
      <c r="W569" s="19"/>
      <c r="X569" s="19"/>
    </row>
    <row r="570" spans="1:24" ht="15.75" customHeight="1">
      <c r="A570" s="45" t="s">
        <v>2201</v>
      </c>
      <c r="B570" s="25" t="str">
        <f t="shared" si="58"/>
        <v>Bildetema HTML5</v>
      </c>
      <c r="C570" s="25" t="str">
        <f t="shared" si="59"/>
        <v>Bildetema Flash</v>
      </c>
      <c r="D570" s="18" t="s">
        <v>2202</v>
      </c>
      <c r="E570" s="45" t="s">
        <v>2203</v>
      </c>
      <c r="F570" s="18" t="s">
        <v>2204</v>
      </c>
      <c r="G570" s="19" t="s">
        <v>2205</v>
      </c>
      <c r="H570" s="27"/>
      <c r="I570" s="3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  <c r="U570" s="19"/>
      <c r="V570" s="19"/>
      <c r="W570" s="19"/>
      <c r="X570" s="19"/>
    </row>
    <row r="571" spans="1:24" ht="15.75" customHeight="1">
      <c r="A571" s="45" t="s">
        <v>2206</v>
      </c>
      <c r="B571" s="25" t="str">
        <f t="shared" si="58"/>
        <v>Bildetema HTML5</v>
      </c>
      <c r="C571" s="25" t="str">
        <f t="shared" si="59"/>
        <v>Bildetema Flash</v>
      </c>
      <c r="D571" s="18" t="s">
        <v>2139</v>
      </c>
      <c r="E571" s="45" t="s">
        <v>2140</v>
      </c>
      <c r="F571" s="18" t="s">
        <v>2141</v>
      </c>
      <c r="G571" s="7" t="s">
        <v>2207</v>
      </c>
      <c r="H571" s="28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  <c r="U571" s="19"/>
      <c r="V571" s="19"/>
      <c r="W571" s="19"/>
      <c r="X571" s="19"/>
    </row>
    <row r="572" spans="1:24" ht="15.75" customHeight="1">
      <c r="A572" s="45" t="s">
        <v>2208</v>
      </c>
      <c r="B572" s="25" t="str">
        <f t="shared" si="58"/>
        <v>Bildetema HTML5</v>
      </c>
      <c r="C572" s="25" t="str">
        <f t="shared" si="59"/>
        <v>Bildetema Flash</v>
      </c>
      <c r="D572" s="18" t="s">
        <v>2164</v>
      </c>
      <c r="E572" s="45" t="s">
        <v>2165</v>
      </c>
      <c r="F572" s="18" t="s">
        <v>2166</v>
      </c>
      <c r="G572" s="7" t="s">
        <v>2167</v>
      </c>
      <c r="H572" s="28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  <c r="U572" s="19"/>
      <c r="V572" s="19"/>
      <c r="W572" s="19"/>
      <c r="X572" s="19"/>
    </row>
    <row r="573" spans="1:24" ht="21.95">
      <c r="A573" s="45" t="s">
        <v>2209</v>
      </c>
      <c r="B573" s="25" t="str">
        <f t="shared" si="58"/>
        <v>Bildetema HTML5</v>
      </c>
      <c r="C573" s="25" t="str">
        <f t="shared" si="59"/>
        <v>Bildetema Flash</v>
      </c>
      <c r="D573" s="45" t="s">
        <v>2210</v>
      </c>
      <c r="E573" s="45" t="s">
        <v>2211</v>
      </c>
      <c r="F573" s="45" t="s">
        <v>2212</v>
      </c>
      <c r="G573" s="45" t="s">
        <v>2213</v>
      </c>
      <c r="H573" s="28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  <c r="U573" s="19"/>
      <c r="V573" s="19"/>
      <c r="W573" s="19"/>
      <c r="X573" s="19"/>
    </row>
    <row r="574" spans="1:24">
      <c r="A574" s="23"/>
      <c r="B574" s="25"/>
      <c r="C574" s="25"/>
      <c r="D574" s="23"/>
      <c r="E574" s="23"/>
      <c r="F574" s="24"/>
      <c r="G574" s="7"/>
      <c r="H574" s="28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  <c r="U574" s="19"/>
      <c r="V574" s="19"/>
      <c r="W574" s="19"/>
      <c r="X574" s="19"/>
    </row>
    <row r="575" spans="1:24" ht="55.5" customHeight="1">
      <c r="A575" s="41" t="s">
        <v>2214</v>
      </c>
      <c r="B575" s="25" t="str">
        <f>HYPERLINK("http://clu.uni.no/bildetema-html5/bildetema.html?version=norwegian&amp;languages=swe,eng,nob&amp;language=nob&amp;page=8&amp;subpage=1","Bildetema HTML5")</f>
        <v>Bildetema HTML5</v>
      </c>
      <c r="C575" s="25" t="str">
        <f>HYPERLINK("http://clu.uni.no/bildetema-flash/bildetema.html?version=norwegian&amp;languages=swe,eng,nob&amp;language=nob&amp;page=8&amp;subpage=1","Bildetema Flash")</f>
        <v>Bildetema Flash</v>
      </c>
      <c r="D575" s="41" t="s">
        <v>2215</v>
      </c>
      <c r="E575" s="41" t="s">
        <v>2216</v>
      </c>
      <c r="F575" s="41" t="s">
        <v>2217</v>
      </c>
      <c r="G575" s="41" t="s">
        <v>2218</v>
      </c>
      <c r="H575" s="18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  <c r="U575" s="19"/>
      <c r="V575" s="19"/>
      <c r="W575" s="19"/>
      <c r="X575" s="19"/>
    </row>
    <row r="576" spans="1:24" ht="24.75" customHeight="1">
      <c r="A576" s="23"/>
      <c r="B576" s="25"/>
      <c r="C576" s="25"/>
      <c r="D576" s="23"/>
      <c r="E576" s="23"/>
      <c r="F576" s="24"/>
      <c r="G576" s="26"/>
      <c r="H576" s="20"/>
      <c r="I576" s="26"/>
      <c r="J576" s="26"/>
      <c r="K576" s="26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6"/>
      <c r="W576" s="26"/>
      <c r="X576" s="26"/>
    </row>
    <row r="577" spans="1:8" ht="21" customHeight="1">
      <c r="A577" s="38" t="s">
        <v>2219</v>
      </c>
      <c r="B577" s="25" t="str">
        <f>HYPERLINK("http://clu.uni.no/bildetema-html5/bildetema.html?version=norwegian&amp;languages=swe,eng,nob&amp;language=nob&amp;page=8&amp;subpage=1","Bildetema HTML5")</f>
        <v>Bildetema HTML5</v>
      </c>
      <c r="C577" s="25" t="str">
        <f>HYPERLINK("http://clu.uni.no/bildetema-flash/bildetema.html?version=norwegian&amp;languages=swe,eng,nob&amp;language=nob&amp;page=8&amp;subpage=1","Bildetema Flash")</f>
        <v>Bildetema Flash</v>
      </c>
      <c r="D577" s="38" t="s">
        <v>2220</v>
      </c>
      <c r="E577" s="38" t="s">
        <v>2221</v>
      </c>
      <c r="F577" s="38" t="s">
        <v>516</v>
      </c>
      <c r="G577" s="38" t="s">
        <v>517</v>
      </c>
      <c r="H577" s="28"/>
    </row>
    <row r="578" spans="1:8">
      <c r="A578" s="5"/>
      <c r="B578" s="25"/>
      <c r="C578" s="25"/>
      <c r="D578" s="5"/>
      <c r="E578" s="5"/>
      <c r="F578" s="6"/>
      <c r="G578" s="7"/>
      <c r="H578" s="28"/>
    </row>
    <row r="579" spans="1:8" ht="15.75" customHeight="1">
      <c r="A579" s="45" t="s">
        <v>2222</v>
      </c>
      <c r="B579" s="25" t="str">
        <f t="shared" ref="B579:B596" si="60">HYPERLINK("http://clu.uni.no/bildetema-html5/bildetema.html?version=norwegian&amp;languages=swe,eng,nob&amp;language=nob&amp;page=8&amp;subpage=1","Bildetema HTML5")</f>
        <v>Bildetema HTML5</v>
      </c>
      <c r="C579" s="25" t="str">
        <f t="shared" ref="C579:C596" si="61">HYPERLINK("http://clu.uni.no/bildetema-flash/bildetema.html?version=norwegian&amp;languages=swe,eng,nob&amp;language=nob&amp;page=8&amp;subpage=1","Bildetema Flash")</f>
        <v>Bildetema Flash</v>
      </c>
      <c r="D579" s="18" t="s">
        <v>2223</v>
      </c>
      <c r="E579" s="45" t="s">
        <v>2224</v>
      </c>
      <c r="F579" s="18" t="s">
        <v>2225</v>
      </c>
      <c r="G579" s="7" t="s">
        <v>2226</v>
      </c>
      <c r="H579" s="28"/>
    </row>
    <row r="580" spans="1:8" ht="15.75" customHeight="1">
      <c r="A580" s="45" t="s">
        <v>2227</v>
      </c>
      <c r="B580" s="25" t="str">
        <f t="shared" si="60"/>
        <v>Bildetema HTML5</v>
      </c>
      <c r="C580" s="25" t="str">
        <f t="shared" si="61"/>
        <v>Bildetema Flash</v>
      </c>
      <c r="D580" s="18" t="s">
        <v>2228</v>
      </c>
      <c r="E580" s="45" t="s">
        <v>2229</v>
      </c>
      <c r="F580" s="18" t="s">
        <v>2230</v>
      </c>
      <c r="G580" s="7" t="s">
        <v>2231</v>
      </c>
      <c r="H580" s="28"/>
    </row>
    <row r="581" spans="1:8" ht="15.75" customHeight="1">
      <c r="A581" s="45" t="s">
        <v>2232</v>
      </c>
      <c r="B581" s="25" t="str">
        <f t="shared" si="60"/>
        <v>Bildetema HTML5</v>
      </c>
      <c r="C581" s="25" t="str">
        <f t="shared" si="61"/>
        <v>Bildetema Flash</v>
      </c>
      <c r="D581" s="18" t="s">
        <v>2233</v>
      </c>
      <c r="E581" s="45" t="s">
        <v>2234</v>
      </c>
      <c r="F581" s="18" t="s">
        <v>2235</v>
      </c>
      <c r="G581" s="19" t="s">
        <v>2236</v>
      </c>
      <c r="H581" s="29"/>
    </row>
    <row r="582" spans="1:8" ht="15.75" customHeight="1">
      <c r="A582" s="45" t="s">
        <v>2237</v>
      </c>
      <c r="B582" s="25" t="str">
        <f t="shared" si="60"/>
        <v>Bildetema HTML5</v>
      </c>
      <c r="C582" s="25" t="str">
        <f t="shared" si="61"/>
        <v>Bildetema Flash</v>
      </c>
      <c r="D582" s="18" t="s">
        <v>2238</v>
      </c>
      <c r="E582" s="45" t="s">
        <v>2239</v>
      </c>
      <c r="F582" s="18" t="s">
        <v>2240</v>
      </c>
      <c r="G582" s="7" t="s">
        <v>2241</v>
      </c>
      <c r="H582" s="28"/>
    </row>
    <row r="583" spans="1:8" ht="15.75" customHeight="1">
      <c r="A583" s="45" t="s">
        <v>2242</v>
      </c>
      <c r="B583" s="25" t="str">
        <f t="shared" si="60"/>
        <v>Bildetema HTML5</v>
      </c>
      <c r="C583" s="25" t="str">
        <f t="shared" si="61"/>
        <v>Bildetema Flash</v>
      </c>
      <c r="D583" s="18" t="s">
        <v>2243</v>
      </c>
      <c r="E583" s="45" t="s">
        <v>2244</v>
      </c>
      <c r="F583" s="18" t="s">
        <v>2245</v>
      </c>
      <c r="G583" s="44" t="s">
        <v>2246</v>
      </c>
      <c r="H583" s="28"/>
    </row>
    <row r="584" spans="1:8" ht="15.75" customHeight="1">
      <c r="A584" s="45" t="s">
        <v>2247</v>
      </c>
      <c r="B584" s="25" t="str">
        <f t="shared" si="60"/>
        <v>Bildetema HTML5</v>
      </c>
      <c r="C584" s="25" t="str">
        <f t="shared" si="61"/>
        <v>Bildetema Flash</v>
      </c>
      <c r="D584" s="18" t="s">
        <v>2248</v>
      </c>
      <c r="E584" s="45" t="s">
        <v>2249</v>
      </c>
      <c r="F584" s="18" t="s">
        <v>2250</v>
      </c>
      <c r="G584" s="7" t="s">
        <v>2251</v>
      </c>
      <c r="H584" s="28"/>
    </row>
    <row r="585" spans="1:8" ht="15.75" customHeight="1">
      <c r="A585" s="45" t="s">
        <v>2252</v>
      </c>
      <c r="B585" s="25" t="str">
        <f t="shared" si="60"/>
        <v>Bildetema HTML5</v>
      </c>
      <c r="C585" s="25" t="str">
        <f t="shared" si="61"/>
        <v>Bildetema Flash</v>
      </c>
      <c r="D585" s="18" t="s">
        <v>2253</v>
      </c>
      <c r="E585" s="45" t="s">
        <v>2254</v>
      </c>
      <c r="F585" s="18" t="s">
        <v>2255</v>
      </c>
      <c r="G585" s="7" t="s">
        <v>2256</v>
      </c>
      <c r="H585" s="28"/>
    </row>
    <row r="586" spans="1:8" ht="15.75" customHeight="1">
      <c r="A586" s="45" t="s">
        <v>2257</v>
      </c>
      <c r="B586" s="25" t="str">
        <f t="shared" si="60"/>
        <v>Bildetema HTML5</v>
      </c>
      <c r="C586" s="25" t="str">
        <f t="shared" si="61"/>
        <v>Bildetema Flash</v>
      </c>
      <c r="D586" s="18" t="s">
        <v>2258</v>
      </c>
      <c r="E586" s="45" t="s">
        <v>2259</v>
      </c>
      <c r="F586" s="18" t="s">
        <v>2260</v>
      </c>
      <c r="G586" s="7" t="s">
        <v>2261</v>
      </c>
      <c r="H586" s="28"/>
    </row>
    <row r="587" spans="1:8" ht="15.75" customHeight="1">
      <c r="A587" s="45" t="s">
        <v>2262</v>
      </c>
      <c r="B587" s="25" t="str">
        <f t="shared" si="60"/>
        <v>Bildetema HTML5</v>
      </c>
      <c r="C587" s="25" t="str">
        <f t="shared" si="61"/>
        <v>Bildetema Flash</v>
      </c>
      <c r="D587" s="18" t="s">
        <v>2263</v>
      </c>
      <c r="E587" s="45" t="s">
        <v>2264</v>
      </c>
      <c r="F587" s="18" t="s">
        <v>2265</v>
      </c>
      <c r="G587" s="19" t="s">
        <v>2266</v>
      </c>
      <c r="H587" s="28"/>
    </row>
    <row r="588" spans="1:8" ht="15.75" customHeight="1">
      <c r="A588" s="45" t="s">
        <v>2267</v>
      </c>
      <c r="B588" s="25" t="str">
        <f t="shared" si="60"/>
        <v>Bildetema HTML5</v>
      </c>
      <c r="C588" s="25" t="str">
        <f t="shared" si="61"/>
        <v>Bildetema Flash</v>
      </c>
      <c r="D588" s="18" t="s">
        <v>2268</v>
      </c>
      <c r="E588" s="45" t="s">
        <v>2269</v>
      </c>
      <c r="F588" s="18" t="s">
        <v>2270</v>
      </c>
      <c r="G588" s="7" t="s">
        <v>2271</v>
      </c>
      <c r="H588" s="28"/>
    </row>
    <row r="589" spans="1:8" ht="15.75" customHeight="1">
      <c r="A589" s="45" t="s">
        <v>2272</v>
      </c>
      <c r="B589" s="25" t="str">
        <f t="shared" si="60"/>
        <v>Bildetema HTML5</v>
      </c>
      <c r="C589" s="25" t="str">
        <f t="shared" si="61"/>
        <v>Bildetema Flash</v>
      </c>
      <c r="D589" s="18" t="s">
        <v>2273</v>
      </c>
      <c r="E589" s="45" t="s">
        <v>2274</v>
      </c>
      <c r="F589" s="18" t="s">
        <v>2275</v>
      </c>
      <c r="G589" s="7" t="s">
        <v>2276</v>
      </c>
      <c r="H589" s="28"/>
    </row>
    <row r="590" spans="1:8" ht="15.75" customHeight="1">
      <c r="A590" s="45" t="s">
        <v>2277</v>
      </c>
      <c r="B590" s="25" t="str">
        <f t="shared" si="60"/>
        <v>Bildetema HTML5</v>
      </c>
      <c r="C590" s="25" t="str">
        <f t="shared" si="61"/>
        <v>Bildetema Flash</v>
      </c>
      <c r="D590" s="18" t="s">
        <v>2278</v>
      </c>
      <c r="E590" s="45" t="s">
        <v>2279</v>
      </c>
      <c r="F590" s="18" t="s">
        <v>2280</v>
      </c>
      <c r="G590" s="19" t="s">
        <v>2281</v>
      </c>
      <c r="H590" s="28"/>
    </row>
    <row r="591" spans="1:8" ht="15.75" customHeight="1">
      <c r="A591" s="45" t="s">
        <v>2282</v>
      </c>
      <c r="B591" s="25" t="str">
        <f t="shared" si="60"/>
        <v>Bildetema HTML5</v>
      </c>
      <c r="C591" s="25" t="str">
        <f t="shared" si="61"/>
        <v>Bildetema Flash</v>
      </c>
      <c r="D591" s="18" t="s">
        <v>2283</v>
      </c>
      <c r="E591" s="45" t="s">
        <v>2284</v>
      </c>
      <c r="F591" s="18" t="s">
        <v>2285</v>
      </c>
      <c r="G591" s="19" t="s">
        <v>2286</v>
      </c>
      <c r="H591" s="28"/>
    </row>
    <row r="592" spans="1:8" ht="15.75" customHeight="1">
      <c r="A592" s="45" t="s">
        <v>2287</v>
      </c>
      <c r="B592" s="25" t="str">
        <f t="shared" si="60"/>
        <v>Bildetema HTML5</v>
      </c>
      <c r="C592" s="25" t="str">
        <f t="shared" si="61"/>
        <v>Bildetema Flash</v>
      </c>
      <c r="D592" s="18" t="s">
        <v>2288</v>
      </c>
      <c r="E592" s="45" t="s">
        <v>2289</v>
      </c>
      <c r="F592" s="18" t="s">
        <v>2290</v>
      </c>
      <c r="G592" s="7" t="s">
        <v>2291</v>
      </c>
      <c r="H592" s="28"/>
    </row>
    <row r="593" spans="1:8" ht="15.75" customHeight="1">
      <c r="A593" s="45" t="s">
        <v>2292</v>
      </c>
      <c r="B593" s="25" t="str">
        <f t="shared" si="60"/>
        <v>Bildetema HTML5</v>
      </c>
      <c r="C593" s="25" t="str">
        <f t="shared" si="61"/>
        <v>Bildetema Flash</v>
      </c>
      <c r="D593" s="18" t="s">
        <v>2293</v>
      </c>
      <c r="E593" s="45" t="s">
        <v>2294</v>
      </c>
      <c r="F593" s="18" t="s">
        <v>2295</v>
      </c>
      <c r="G593" s="19" t="s">
        <v>2296</v>
      </c>
      <c r="H593" s="28"/>
    </row>
    <row r="594" spans="1:8" ht="15.75" customHeight="1">
      <c r="A594" s="45" t="s">
        <v>2297</v>
      </c>
      <c r="B594" s="25" t="str">
        <f t="shared" si="60"/>
        <v>Bildetema HTML5</v>
      </c>
      <c r="C594" s="25" t="str">
        <f t="shared" si="61"/>
        <v>Bildetema Flash</v>
      </c>
      <c r="D594" s="18" t="s">
        <v>2298</v>
      </c>
      <c r="E594" s="45" t="s">
        <v>2299</v>
      </c>
      <c r="F594" s="18" t="s">
        <v>2300</v>
      </c>
      <c r="G594" s="7" t="s">
        <v>2301</v>
      </c>
      <c r="H594" s="28"/>
    </row>
    <row r="595" spans="1:8" ht="15.75" customHeight="1">
      <c r="A595" s="45" t="s">
        <v>2302</v>
      </c>
      <c r="B595" s="25" t="str">
        <f t="shared" si="60"/>
        <v>Bildetema HTML5</v>
      </c>
      <c r="C595" s="25" t="str">
        <f t="shared" si="61"/>
        <v>Bildetema Flash</v>
      </c>
      <c r="D595" s="18" t="s">
        <v>2303</v>
      </c>
      <c r="E595" s="45" t="s">
        <v>2304</v>
      </c>
      <c r="F595" s="18" t="s">
        <v>2305</v>
      </c>
      <c r="G595" s="7" t="s">
        <v>2306</v>
      </c>
      <c r="H595" s="28"/>
    </row>
    <row r="596" spans="1:8" ht="15.75" customHeight="1">
      <c r="A596" s="45" t="s">
        <v>2307</v>
      </c>
      <c r="B596" s="25" t="str">
        <f t="shared" si="60"/>
        <v>Bildetema HTML5</v>
      </c>
      <c r="C596" s="25" t="str">
        <f t="shared" si="61"/>
        <v>Bildetema Flash</v>
      </c>
      <c r="D596" s="18" t="s">
        <v>2308</v>
      </c>
      <c r="E596" s="45" t="s">
        <v>2309</v>
      </c>
      <c r="F596" s="18" t="s">
        <v>2309</v>
      </c>
      <c r="G596" s="7" t="s">
        <v>2309</v>
      </c>
      <c r="H596" s="28"/>
    </row>
    <row r="597" spans="1:8">
      <c r="A597" s="23"/>
      <c r="B597" s="25"/>
      <c r="C597" s="25"/>
      <c r="D597" s="23"/>
      <c r="E597" s="23"/>
      <c r="F597" s="24"/>
      <c r="G597" s="7"/>
      <c r="H597" s="28"/>
    </row>
    <row r="598" spans="1:8" ht="21" customHeight="1">
      <c r="A598" s="38" t="s">
        <v>2310</v>
      </c>
      <c r="B598" s="25" t="str">
        <f>HYPERLINK("http://clu.uni.no/bildetema-html5/bildetema.html?version=norwegian&amp;languages=swe,eng,nob&amp;language=nob&amp;page=8&amp;subpage=2","Bildetema HTML5")</f>
        <v>Bildetema HTML5</v>
      </c>
      <c r="C598" s="25" t="str">
        <f>HYPERLINK("http://clu.uni.no/bildetema-flash/bildetema.html?version=norwegian&amp;languages=swe,eng,nob&amp;language=nob&amp;page=8&amp;subpage=2","Bildetema Flash")</f>
        <v>Bildetema Flash</v>
      </c>
      <c r="D598" s="38" t="s">
        <v>2311</v>
      </c>
      <c r="E598" s="38" t="s">
        <v>2312</v>
      </c>
      <c r="F598" s="38" t="s">
        <v>526</v>
      </c>
      <c r="G598" s="38" t="s">
        <v>527</v>
      </c>
      <c r="H598" s="28"/>
    </row>
    <row r="599" spans="1:8">
      <c r="A599" s="5"/>
      <c r="B599" s="25"/>
      <c r="C599" s="25"/>
      <c r="D599" s="5"/>
      <c r="E599" s="5"/>
      <c r="F599" s="6"/>
      <c r="G599" s="7"/>
      <c r="H599" s="28"/>
    </row>
    <row r="600" spans="1:8" ht="15.75" customHeight="1">
      <c r="A600" s="45" t="s">
        <v>2313</v>
      </c>
      <c r="B600" s="25" t="str">
        <f t="shared" ref="B600:B624" si="62">HYPERLINK("http://clu.uni.no/bildetema-html5/bildetema.html?version=norwegian&amp;languages=swe,eng,nob&amp;language=nob&amp;page=8&amp;subpage=2","Bildetema HTML5")</f>
        <v>Bildetema HTML5</v>
      </c>
      <c r="C600" s="25" t="str">
        <f t="shared" ref="C600:C624" si="63">HYPERLINK("http://clu.uni.no/bildetema-flash/bildetema.html?version=norwegian&amp;languages=swe,eng,nob&amp;language=nob&amp;page=8&amp;subpage=2","Bildetema Flash")</f>
        <v>Bildetema Flash</v>
      </c>
      <c r="D600" s="18" t="s">
        <v>2314</v>
      </c>
      <c r="E600" s="45" t="s">
        <v>2315</v>
      </c>
      <c r="F600" s="18" t="s">
        <v>2315</v>
      </c>
      <c r="G600" s="7" t="s">
        <v>2316</v>
      </c>
      <c r="H600" s="28"/>
    </row>
    <row r="601" spans="1:8" ht="15.75" customHeight="1">
      <c r="A601" s="45" t="s">
        <v>2317</v>
      </c>
      <c r="B601" s="25" t="str">
        <f t="shared" si="62"/>
        <v>Bildetema HTML5</v>
      </c>
      <c r="C601" s="25" t="str">
        <f t="shared" si="63"/>
        <v>Bildetema Flash</v>
      </c>
      <c r="D601" s="18" t="s">
        <v>2318</v>
      </c>
      <c r="E601" s="45" t="s">
        <v>2319</v>
      </c>
      <c r="F601" s="18" t="s">
        <v>2320</v>
      </c>
      <c r="G601" s="7" t="s">
        <v>2321</v>
      </c>
      <c r="H601" s="28"/>
    </row>
    <row r="602" spans="1:8" ht="15.75" customHeight="1">
      <c r="A602" s="45" t="s">
        <v>2322</v>
      </c>
      <c r="B602" s="25" t="str">
        <f t="shared" si="62"/>
        <v>Bildetema HTML5</v>
      </c>
      <c r="C602" s="25" t="str">
        <f t="shared" si="63"/>
        <v>Bildetema Flash</v>
      </c>
      <c r="D602" s="18" t="s">
        <v>2323</v>
      </c>
      <c r="E602" s="45" t="s">
        <v>2324</v>
      </c>
      <c r="F602" s="18" t="s">
        <v>2325</v>
      </c>
      <c r="G602" s="19" t="s">
        <v>2326</v>
      </c>
      <c r="H602" s="28"/>
    </row>
    <row r="603" spans="1:8" ht="15.75" customHeight="1">
      <c r="A603" s="45" t="s">
        <v>2327</v>
      </c>
      <c r="B603" s="25" t="str">
        <f t="shared" si="62"/>
        <v>Bildetema HTML5</v>
      </c>
      <c r="C603" s="25" t="str">
        <f t="shared" si="63"/>
        <v>Bildetema Flash</v>
      </c>
      <c r="D603" s="18" t="s">
        <v>2328</v>
      </c>
      <c r="E603" s="45" t="s">
        <v>2329</v>
      </c>
      <c r="F603" s="18" t="s">
        <v>2330</v>
      </c>
      <c r="G603" s="7" t="s">
        <v>2331</v>
      </c>
      <c r="H603" s="28"/>
    </row>
    <row r="604" spans="1:8" ht="15.75" customHeight="1">
      <c r="A604" s="45" t="s">
        <v>2332</v>
      </c>
      <c r="B604" s="25" t="str">
        <f t="shared" si="62"/>
        <v>Bildetema HTML5</v>
      </c>
      <c r="C604" s="25" t="str">
        <f t="shared" si="63"/>
        <v>Bildetema Flash</v>
      </c>
      <c r="D604" s="18" t="s">
        <v>2333</v>
      </c>
      <c r="E604" s="45" t="s">
        <v>2334</v>
      </c>
      <c r="F604" s="18" t="s">
        <v>2335</v>
      </c>
      <c r="G604" s="7" t="s">
        <v>2336</v>
      </c>
      <c r="H604" s="28"/>
    </row>
    <row r="605" spans="1:8" ht="15.75" customHeight="1">
      <c r="A605" s="45" t="s">
        <v>2337</v>
      </c>
      <c r="B605" s="25" t="str">
        <f t="shared" si="62"/>
        <v>Bildetema HTML5</v>
      </c>
      <c r="C605" s="25" t="str">
        <f t="shared" si="63"/>
        <v>Bildetema Flash</v>
      </c>
      <c r="D605" s="18" t="s">
        <v>2338</v>
      </c>
      <c r="E605" s="45" t="s">
        <v>2339</v>
      </c>
      <c r="F605" s="18" t="s">
        <v>2340</v>
      </c>
      <c r="G605" s="19" t="s">
        <v>2341</v>
      </c>
      <c r="H605" s="28"/>
    </row>
    <row r="606" spans="1:8" ht="15.75" customHeight="1">
      <c r="A606" s="45" t="s">
        <v>2342</v>
      </c>
      <c r="B606" s="25" t="str">
        <f t="shared" si="62"/>
        <v>Bildetema HTML5</v>
      </c>
      <c r="C606" s="25" t="str">
        <f t="shared" si="63"/>
        <v>Bildetema Flash</v>
      </c>
      <c r="D606" s="18" t="s">
        <v>2343</v>
      </c>
      <c r="E606" s="45" t="s">
        <v>2344</v>
      </c>
      <c r="F606" s="18" t="s">
        <v>2345</v>
      </c>
      <c r="G606" s="7" t="s">
        <v>2346</v>
      </c>
      <c r="H606" s="28"/>
    </row>
    <row r="607" spans="1:8" ht="15.75" customHeight="1">
      <c r="A607" s="45" t="s">
        <v>2347</v>
      </c>
      <c r="B607" s="25" t="str">
        <f t="shared" si="62"/>
        <v>Bildetema HTML5</v>
      </c>
      <c r="C607" s="25" t="str">
        <f t="shared" si="63"/>
        <v>Bildetema Flash</v>
      </c>
      <c r="D607" s="18" t="s">
        <v>2348</v>
      </c>
      <c r="E607" s="45" t="s">
        <v>2300</v>
      </c>
      <c r="F607" s="18" t="s">
        <v>2349</v>
      </c>
      <c r="G607" s="7" t="s">
        <v>2350</v>
      </c>
      <c r="H607" s="28"/>
    </row>
    <row r="608" spans="1:8" ht="15.75" customHeight="1">
      <c r="A608" s="45" t="s">
        <v>2351</v>
      </c>
      <c r="B608" s="25" t="str">
        <f t="shared" si="62"/>
        <v>Bildetema HTML5</v>
      </c>
      <c r="C608" s="25" t="str">
        <f t="shared" si="63"/>
        <v>Bildetema Flash</v>
      </c>
      <c r="D608" s="18" t="s">
        <v>2352</v>
      </c>
      <c r="E608" s="45" t="s">
        <v>2353</v>
      </c>
      <c r="F608" s="18" t="s">
        <v>2354</v>
      </c>
      <c r="G608" s="7" t="s">
        <v>2355</v>
      </c>
      <c r="H608" s="28"/>
    </row>
    <row r="609" spans="1:9" ht="15.75" customHeight="1">
      <c r="A609" s="45" t="s">
        <v>2356</v>
      </c>
      <c r="B609" s="25" t="str">
        <f t="shared" si="62"/>
        <v>Bildetema HTML5</v>
      </c>
      <c r="C609" s="25" t="str">
        <f t="shared" si="63"/>
        <v>Bildetema Flash</v>
      </c>
      <c r="D609" s="18" t="s">
        <v>2357</v>
      </c>
      <c r="E609" s="45" t="s">
        <v>2358</v>
      </c>
      <c r="F609" s="18" t="s">
        <v>2359</v>
      </c>
      <c r="G609" s="7" t="s">
        <v>2360</v>
      </c>
      <c r="H609" s="28"/>
      <c r="I609" s="19"/>
    </row>
    <row r="610" spans="1:9" ht="15.75" customHeight="1">
      <c r="A610" s="45" t="s">
        <v>2361</v>
      </c>
      <c r="B610" s="25" t="str">
        <f t="shared" si="62"/>
        <v>Bildetema HTML5</v>
      </c>
      <c r="C610" s="25" t="str">
        <f t="shared" si="63"/>
        <v>Bildetema Flash</v>
      </c>
      <c r="D610" s="18" t="s">
        <v>2362</v>
      </c>
      <c r="E610" s="45" t="s">
        <v>2363</v>
      </c>
      <c r="F610" s="18" t="s">
        <v>2340</v>
      </c>
      <c r="G610" s="7" t="s">
        <v>2341</v>
      </c>
      <c r="H610" s="28"/>
      <c r="I610" s="19"/>
    </row>
    <row r="611" spans="1:9" ht="15.75" customHeight="1">
      <c r="A611" s="45" t="s">
        <v>2364</v>
      </c>
      <c r="B611" s="25" t="str">
        <f t="shared" si="62"/>
        <v>Bildetema HTML5</v>
      </c>
      <c r="C611" s="25" t="str">
        <f t="shared" si="63"/>
        <v>Bildetema Flash</v>
      </c>
      <c r="D611" s="18" t="s">
        <v>2365</v>
      </c>
      <c r="E611" s="45" t="s">
        <v>2366</v>
      </c>
      <c r="F611" s="18" t="s">
        <v>2367</v>
      </c>
      <c r="G611" s="19" t="s">
        <v>2368</v>
      </c>
      <c r="H611" s="29"/>
      <c r="I611" s="19"/>
    </row>
    <row r="612" spans="1:9" ht="21.95">
      <c r="A612" s="45" t="s">
        <v>2369</v>
      </c>
      <c r="B612" s="25" t="str">
        <f t="shared" si="62"/>
        <v>Bildetema HTML5</v>
      </c>
      <c r="C612" s="25" t="str">
        <f t="shared" si="63"/>
        <v>Bildetema Flash</v>
      </c>
      <c r="D612" s="45" t="s">
        <v>2370</v>
      </c>
      <c r="E612" s="45" t="s">
        <v>2371</v>
      </c>
      <c r="F612" s="45" t="s">
        <v>2372</v>
      </c>
      <c r="G612" s="19" t="s">
        <v>2373</v>
      </c>
      <c r="H612" s="27"/>
      <c r="I612" s="19"/>
    </row>
    <row r="613" spans="1:9" ht="15.75" customHeight="1">
      <c r="A613" s="45" t="s">
        <v>2374</v>
      </c>
      <c r="B613" s="25" t="str">
        <f t="shared" si="62"/>
        <v>Bildetema HTML5</v>
      </c>
      <c r="C613" s="25" t="str">
        <f t="shared" si="63"/>
        <v>Bildetema Flash</v>
      </c>
      <c r="D613" s="18" t="s">
        <v>2375</v>
      </c>
      <c r="E613" s="45" t="s">
        <v>2376</v>
      </c>
      <c r="F613" s="18" t="s">
        <v>2377</v>
      </c>
      <c r="G613" s="7" t="s">
        <v>2378</v>
      </c>
      <c r="H613" s="28"/>
      <c r="I613" s="19"/>
    </row>
    <row r="614" spans="1:9" ht="15.75" customHeight="1">
      <c r="A614" s="45" t="s">
        <v>2379</v>
      </c>
      <c r="B614" s="25" t="str">
        <f t="shared" si="62"/>
        <v>Bildetema HTML5</v>
      </c>
      <c r="C614" s="25" t="str">
        <f t="shared" si="63"/>
        <v>Bildetema Flash</v>
      </c>
      <c r="D614" s="18" t="s">
        <v>2380</v>
      </c>
      <c r="E614" s="45" t="s">
        <v>2381</v>
      </c>
      <c r="F614" s="18" t="s">
        <v>2382</v>
      </c>
      <c r="G614" s="7"/>
      <c r="H614" s="27" t="s">
        <v>2383</v>
      </c>
      <c r="I614" s="19"/>
    </row>
    <row r="615" spans="1:9" ht="15.75" customHeight="1">
      <c r="A615" s="45" t="s">
        <v>2384</v>
      </c>
      <c r="B615" s="25" t="str">
        <f t="shared" si="62"/>
        <v>Bildetema HTML5</v>
      </c>
      <c r="C615" s="25" t="str">
        <f t="shared" si="63"/>
        <v>Bildetema Flash</v>
      </c>
      <c r="D615" s="18" t="s">
        <v>2385</v>
      </c>
      <c r="E615" s="45" t="s">
        <v>2386</v>
      </c>
      <c r="F615" s="18" t="s">
        <v>2387</v>
      </c>
      <c r="G615" s="7" t="s">
        <v>2388</v>
      </c>
      <c r="H615" s="28"/>
      <c r="I615" s="19"/>
    </row>
    <row r="616" spans="1:9" ht="15.75" customHeight="1">
      <c r="A616" s="45" t="s">
        <v>2389</v>
      </c>
      <c r="B616" s="25" t="str">
        <f t="shared" si="62"/>
        <v>Bildetema HTML5</v>
      </c>
      <c r="C616" s="25" t="str">
        <f t="shared" si="63"/>
        <v>Bildetema Flash</v>
      </c>
      <c r="D616" s="18" t="s">
        <v>2390</v>
      </c>
      <c r="E616" s="45" t="s">
        <v>2391</v>
      </c>
      <c r="F616" s="18" t="s">
        <v>2392</v>
      </c>
      <c r="G616" s="19" t="s">
        <v>2393</v>
      </c>
      <c r="H616" s="28"/>
      <c r="I616" s="19"/>
    </row>
    <row r="617" spans="1:9" ht="15.75" customHeight="1">
      <c r="A617" s="45" t="s">
        <v>2394</v>
      </c>
      <c r="B617" s="25" t="str">
        <f t="shared" si="62"/>
        <v>Bildetema HTML5</v>
      </c>
      <c r="C617" s="25" t="str">
        <f t="shared" si="63"/>
        <v>Bildetema Flash</v>
      </c>
      <c r="D617" s="18" t="s">
        <v>2395</v>
      </c>
      <c r="E617" s="45" t="s">
        <v>2396</v>
      </c>
      <c r="F617" s="18" t="s">
        <v>2397</v>
      </c>
      <c r="G617" s="7" t="s">
        <v>2398</v>
      </c>
      <c r="H617" s="28"/>
      <c r="I617" s="19"/>
    </row>
    <row r="618" spans="1:9" ht="15.75" customHeight="1">
      <c r="A618" s="45" t="s">
        <v>2399</v>
      </c>
      <c r="B618" s="25" t="str">
        <f t="shared" si="62"/>
        <v>Bildetema HTML5</v>
      </c>
      <c r="C618" s="25" t="str">
        <f t="shared" si="63"/>
        <v>Bildetema Flash</v>
      </c>
      <c r="D618" s="18" t="s">
        <v>2400</v>
      </c>
      <c r="E618" s="45" t="s">
        <v>2401</v>
      </c>
      <c r="F618" s="18" t="s">
        <v>2402</v>
      </c>
      <c r="G618" s="7" t="s">
        <v>2403</v>
      </c>
      <c r="H618" s="28"/>
      <c r="I618" s="19"/>
    </row>
    <row r="619" spans="1:9" ht="15.75" customHeight="1">
      <c r="A619" s="45" t="s">
        <v>2404</v>
      </c>
      <c r="B619" s="25" t="str">
        <f t="shared" si="62"/>
        <v>Bildetema HTML5</v>
      </c>
      <c r="C619" s="25" t="str">
        <f t="shared" si="63"/>
        <v>Bildetema Flash</v>
      </c>
      <c r="D619" s="18" t="s">
        <v>2405</v>
      </c>
      <c r="E619" s="45" t="s">
        <v>2406</v>
      </c>
      <c r="F619" s="18" t="s">
        <v>2407</v>
      </c>
      <c r="G619" s="19" t="s">
        <v>2408</v>
      </c>
      <c r="H619" s="28"/>
      <c r="I619" s="39"/>
    </row>
    <row r="620" spans="1:9" ht="15.75" customHeight="1">
      <c r="A620" s="45" t="s">
        <v>2409</v>
      </c>
      <c r="B620" s="25" t="str">
        <f t="shared" si="62"/>
        <v>Bildetema HTML5</v>
      </c>
      <c r="C620" s="25" t="str">
        <f t="shared" si="63"/>
        <v>Bildetema Flash</v>
      </c>
      <c r="D620" s="18" t="s">
        <v>2410</v>
      </c>
      <c r="E620" s="45" t="s">
        <v>2411</v>
      </c>
      <c r="F620" s="18" t="s">
        <v>2397</v>
      </c>
      <c r="G620" s="7" t="s">
        <v>2412</v>
      </c>
      <c r="H620" s="28" t="s">
        <v>26</v>
      </c>
      <c r="I620" s="19"/>
    </row>
    <row r="621" spans="1:9" ht="15.75" customHeight="1">
      <c r="A621" s="45" t="s">
        <v>2413</v>
      </c>
      <c r="B621" s="25" t="str">
        <f t="shared" si="62"/>
        <v>Bildetema HTML5</v>
      </c>
      <c r="C621" s="25" t="str">
        <f t="shared" si="63"/>
        <v>Bildetema Flash</v>
      </c>
      <c r="D621" s="18" t="s">
        <v>2414</v>
      </c>
      <c r="E621" s="45" t="s">
        <v>2415</v>
      </c>
      <c r="F621" s="18" t="s">
        <v>2416</v>
      </c>
      <c r="G621" s="7" t="s">
        <v>2417</v>
      </c>
      <c r="H621" s="28"/>
      <c r="I621" s="19"/>
    </row>
    <row r="622" spans="1:9" ht="15.75" customHeight="1">
      <c r="A622" s="45" t="s">
        <v>2418</v>
      </c>
      <c r="B622" s="25" t="str">
        <f t="shared" si="62"/>
        <v>Bildetema HTML5</v>
      </c>
      <c r="C622" s="25" t="str">
        <f t="shared" si="63"/>
        <v>Bildetema Flash</v>
      </c>
      <c r="D622" s="18" t="s">
        <v>2419</v>
      </c>
      <c r="E622" s="45" t="s">
        <v>2290</v>
      </c>
      <c r="F622" s="18" t="s">
        <v>2420</v>
      </c>
      <c r="G622" s="7" t="s">
        <v>2271</v>
      </c>
      <c r="H622" s="28"/>
      <c r="I622" s="19"/>
    </row>
    <row r="623" spans="1:9" ht="15.75" customHeight="1">
      <c r="A623" s="45" t="s">
        <v>2421</v>
      </c>
      <c r="B623" s="25" t="str">
        <f t="shared" si="62"/>
        <v>Bildetema HTML5</v>
      </c>
      <c r="C623" s="25" t="str">
        <f t="shared" si="63"/>
        <v>Bildetema Flash</v>
      </c>
      <c r="D623" s="18" t="s">
        <v>2422</v>
      </c>
      <c r="E623" s="45" t="s">
        <v>2423</v>
      </c>
      <c r="F623" s="18" t="s">
        <v>2424</v>
      </c>
      <c r="G623" s="7" t="s">
        <v>2425</v>
      </c>
      <c r="H623" s="28"/>
      <c r="I623" s="19"/>
    </row>
    <row r="624" spans="1:9" ht="15.75" customHeight="1">
      <c r="A624" s="45" t="s">
        <v>2426</v>
      </c>
      <c r="B624" s="25" t="str">
        <f t="shared" si="62"/>
        <v>Bildetema HTML5</v>
      </c>
      <c r="C624" s="25" t="str">
        <f t="shared" si="63"/>
        <v>Bildetema Flash</v>
      </c>
      <c r="D624" s="18" t="s">
        <v>2427</v>
      </c>
      <c r="E624" s="45" t="s">
        <v>2428</v>
      </c>
      <c r="F624" s="18" t="s">
        <v>2429</v>
      </c>
      <c r="G624" s="19" t="s">
        <v>2430</v>
      </c>
      <c r="H624" s="28"/>
      <c r="I624" s="19"/>
    </row>
    <row r="625" spans="1:9">
      <c r="A625" s="23"/>
      <c r="B625" s="25"/>
      <c r="C625" s="25"/>
      <c r="D625" s="23"/>
      <c r="E625" s="23"/>
      <c r="F625" s="24"/>
      <c r="G625" s="7"/>
      <c r="H625" s="28"/>
      <c r="I625" s="19"/>
    </row>
    <row r="626" spans="1:9" ht="21" customHeight="1">
      <c r="A626" s="38" t="s">
        <v>2431</v>
      </c>
      <c r="B626" s="25" t="str">
        <f>HYPERLINK("http://clu.uni.no/bildetema-html5/bildetema.html?version=norwegian&amp;languages=swe,eng,nob&amp;language=nob&amp;page=8&amp;subpage=3","Bildetema HTML5")</f>
        <v>Bildetema HTML5</v>
      </c>
      <c r="C626" s="25" t="str">
        <f>HYPERLINK("http://clu.uni.no/bildetema-flash/bildetema.html?version=norwegian&amp;languages=swe,eng,nob&amp;language=nob&amp;page=8&amp;subpage=3","Bildetema Flash")</f>
        <v>Bildetema Flash</v>
      </c>
      <c r="D626" s="38" t="s">
        <v>510</v>
      </c>
      <c r="E626" s="38" t="s">
        <v>510</v>
      </c>
      <c r="F626" s="38" t="s">
        <v>511</v>
      </c>
      <c r="G626" s="38" t="s">
        <v>512</v>
      </c>
      <c r="H626" s="28"/>
      <c r="I626" s="19"/>
    </row>
    <row r="627" spans="1:9">
      <c r="A627" s="5"/>
      <c r="B627" s="25"/>
      <c r="C627" s="25"/>
      <c r="D627" s="5"/>
      <c r="E627" s="5"/>
      <c r="F627" s="6"/>
      <c r="G627" s="7"/>
      <c r="H627" s="28"/>
      <c r="I627" s="19"/>
    </row>
    <row r="628" spans="1:9" ht="15.75" customHeight="1">
      <c r="A628" s="45" t="s">
        <v>2432</v>
      </c>
      <c r="B628" s="25" t="str">
        <f t="shared" ref="B628:B642" si="64">HYPERLINK("http://clu.uni.no/bildetema-html5/bildetema.html?version=norwegian&amp;languages=swe,eng,nob&amp;language=nob&amp;page=8&amp;subpage=3","Bildetema HTML5")</f>
        <v>Bildetema HTML5</v>
      </c>
      <c r="C628" s="25" t="str">
        <f t="shared" ref="C628:C642" si="65">HYPERLINK("http://clu.uni.no/bildetema-flash/bildetema.html?version=norwegian&amp;languages=swe,eng,nob&amp;language=nob&amp;page=8&amp;subpage=3","Bildetema Flash")</f>
        <v>Bildetema Flash</v>
      </c>
      <c r="D628" s="18" t="s">
        <v>2433</v>
      </c>
      <c r="E628" s="45" t="s">
        <v>2434</v>
      </c>
      <c r="F628" s="18" t="s">
        <v>2434</v>
      </c>
      <c r="G628" s="19" t="s">
        <v>2435</v>
      </c>
      <c r="H628" s="27" t="s">
        <v>2436</v>
      </c>
      <c r="I628" s="19"/>
    </row>
    <row r="629" spans="1:9" ht="15.75" customHeight="1">
      <c r="A629" s="45" t="s">
        <v>2437</v>
      </c>
      <c r="B629" s="25" t="str">
        <f t="shared" si="64"/>
        <v>Bildetema HTML5</v>
      </c>
      <c r="C629" s="25" t="str">
        <f t="shared" si="65"/>
        <v>Bildetema Flash</v>
      </c>
      <c r="D629" s="18" t="s">
        <v>2438</v>
      </c>
      <c r="E629" s="45" t="s">
        <v>2439</v>
      </c>
      <c r="F629" s="18" t="s">
        <v>2440</v>
      </c>
      <c r="G629" s="19" t="s">
        <v>2441</v>
      </c>
      <c r="H629" s="42"/>
      <c r="I629" s="19"/>
    </row>
    <row r="630" spans="1:9" ht="15.75" customHeight="1">
      <c r="A630" s="45" t="s">
        <v>2442</v>
      </c>
      <c r="B630" s="25" t="str">
        <f t="shared" si="64"/>
        <v>Bildetema HTML5</v>
      </c>
      <c r="C630" s="25" t="str">
        <f t="shared" si="65"/>
        <v>Bildetema Flash</v>
      </c>
      <c r="D630" s="18" t="s">
        <v>2443</v>
      </c>
      <c r="E630" s="45" t="s">
        <v>2444</v>
      </c>
      <c r="F630" s="18" t="s">
        <v>2445</v>
      </c>
      <c r="G630" s="7" t="s">
        <v>2446</v>
      </c>
      <c r="H630" s="28"/>
      <c r="I630" s="19"/>
    </row>
    <row r="631" spans="1:9" ht="15.75" customHeight="1">
      <c r="A631" s="45" t="s">
        <v>2447</v>
      </c>
      <c r="B631" s="25" t="str">
        <f t="shared" si="64"/>
        <v>Bildetema HTML5</v>
      </c>
      <c r="C631" s="25" t="str">
        <f t="shared" si="65"/>
        <v>Bildetema Flash</v>
      </c>
      <c r="D631" s="18" t="s">
        <v>2448</v>
      </c>
      <c r="E631" s="45" t="s">
        <v>2449</v>
      </c>
      <c r="F631" s="18" t="s">
        <v>2450</v>
      </c>
      <c r="G631" s="7" t="s">
        <v>2451</v>
      </c>
      <c r="H631" s="28"/>
      <c r="I631" s="19"/>
    </row>
    <row r="632" spans="1:9" ht="15.75" customHeight="1">
      <c r="A632" s="45" t="s">
        <v>2452</v>
      </c>
      <c r="B632" s="25" t="str">
        <f t="shared" si="64"/>
        <v>Bildetema HTML5</v>
      </c>
      <c r="C632" s="25" t="str">
        <f t="shared" si="65"/>
        <v>Bildetema Flash</v>
      </c>
      <c r="D632" s="18" t="s">
        <v>2453</v>
      </c>
      <c r="E632" s="45" t="s">
        <v>2454</v>
      </c>
      <c r="F632" s="18" t="s">
        <v>2455</v>
      </c>
      <c r="G632" s="7" t="s">
        <v>2456</v>
      </c>
      <c r="H632" s="28"/>
      <c r="I632" s="19"/>
    </row>
    <row r="633" spans="1:9" ht="15.75" customHeight="1">
      <c r="A633" s="45" t="s">
        <v>2457</v>
      </c>
      <c r="B633" s="25" t="str">
        <f t="shared" si="64"/>
        <v>Bildetema HTML5</v>
      </c>
      <c r="C633" s="25" t="str">
        <f t="shared" si="65"/>
        <v>Bildetema Flash</v>
      </c>
      <c r="D633" s="18" t="s">
        <v>2458</v>
      </c>
      <c r="E633" s="45" t="s">
        <v>2459</v>
      </c>
      <c r="F633" s="18" t="s">
        <v>2460</v>
      </c>
      <c r="G633" s="19" t="s">
        <v>2461</v>
      </c>
      <c r="H633" s="29"/>
      <c r="I633" s="19"/>
    </row>
    <row r="634" spans="1:9" ht="15.75" customHeight="1">
      <c r="A634" s="45" t="s">
        <v>2462</v>
      </c>
      <c r="B634" s="25" t="str">
        <f t="shared" si="64"/>
        <v>Bildetema HTML5</v>
      </c>
      <c r="C634" s="25" t="str">
        <f t="shared" si="65"/>
        <v>Bildetema Flash</v>
      </c>
      <c r="D634" s="18" t="s">
        <v>2463</v>
      </c>
      <c r="E634" s="45" t="s">
        <v>2464</v>
      </c>
      <c r="F634" s="18" t="s">
        <v>2465</v>
      </c>
      <c r="G634" s="7" t="s">
        <v>2466</v>
      </c>
      <c r="H634" s="28"/>
      <c r="I634" s="19"/>
    </row>
    <row r="635" spans="1:9" ht="15.75" customHeight="1">
      <c r="A635" s="45" t="s">
        <v>2467</v>
      </c>
      <c r="B635" s="25" t="str">
        <f t="shared" si="64"/>
        <v>Bildetema HTML5</v>
      </c>
      <c r="C635" s="25" t="str">
        <f t="shared" si="65"/>
        <v>Bildetema Flash</v>
      </c>
      <c r="D635" s="18" t="s">
        <v>2468</v>
      </c>
      <c r="E635" s="45" t="s">
        <v>2469</v>
      </c>
      <c r="F635" s="18" t="s">
        <v>2470</v>
      </c>
      <c r="G635" s="7" t="s">
        <v>2471</v>
      </c>
      <c r="H635" s="28"/>
      <c r="I635" s="19"/>
    </row>
    <row r="636" spans="1:9" ht="15.75" customHeight="1">
      <c r="A636" s="45" t="s">
        <v>2472</v>
      </c>
      <c r="B636" s="25" t="str">
        <f t="shared" si="64"/>
        <v>Bildetema HTML5</v>
      </c>
      <c r="C636" s="25" t="str">
        <f t="shared" si="65"/>
        <v>Bildetema Flash</v>
      </c>
      <c r="D636" s="18" t="s">
        <v>2473</v>
      </c>
      <c r="E636" s="45" t="s">
        <v>2474</v>
      </c>
      <c r="F636" s="18" t="s">
        <v>2475</v>
      </c>
      <c r="G636" s="19" t="s">
        <v>2476</v>
      </c>
      <c r="H636" s="27"/>
      <c r="I636" s="19"/>
    </row>
    <row r="637" spans="1:9" ht="15.75" customHeight="1">
      <c r="A637" s="45" t="s">
        <v>2477</v>
      </c>
      <c r="B637" s="25" t="str">
        <f t="shared" si="64"/>
        <v>Bildetema HTML5</v>
      </c>
      <c r="C637" s="25" t="str">
        <f t="shared" si="65"/>
        <v>Bildetema Flash</v>
      </c>
      <c r="D637" s="18" t="s">
        <v>2478</v>
      </c>
      <c r="E637" s="45" t="s">
        <v>2479</v>
      </c>
      <c r="F637" s="18" t="s">
        <v>2480</v>
      </c>
      <c r="G637" s="7" t="s">
        <v>2481</v>
      </c>
      <c r="H637" s="28"/>
      <c r="I637" s="19"/>
    </row>
    <row r="638" spans="1:9" ht="15.75" customHeight="1">
      <c r="A638" s="45" t="s">
        <v>2482</v>
      </c>
      <c r="B638" s="25" t="str">
        <f t="shared" si="64"/>
        <v>Bildetema HTML5</v>
      </c>
      <c r="C638" s="25" t="str">
        <f t="shared" si="65"/>
        <v>Bildetema Flash</v>
      </c>
      <c r="D638" s="18" t="s">
        <v>2483</v>
      </c>
      <c r="E638" s="45" t="s">
        <v>2484</v>
      </c>
      <c r="F638" s="18" t="s">
        <v>2480</v>
      </c>
      <c r="G638" s="7" t="s">
        <v>2485</v>
      </c>
      <c r="H638" s="28"/>
      <c r="I638" s="19"/>
    </row>
    <row r="639" spans="1:9" ht="15.75" customHeight="1">
      <c r="A639" s="45" t="s">
        <v>2486</v>
      </c>
      <c r="B639" s="25" t="str">
        <f t="shared" si="64"/>
        <v>Bildetema HTML5</v>
      </c>
      <c r="C639" s="25" t="str">
        <f t="shared" si="65"/>
        <v>Bildetema Flash</v>
      </c>
      <c r="D639" s="18" t="s">
        <v>2487</v>
      </c>
      <c r="E639" s="45" t="s">
        <v>2488</v>
      </c>
      <c r="F639" s="18" t="s">
        <v>2489</v>
      </c>
      <c r="G639" s="19" t="s">
        <v>2490</v>
      </c>
      <c r="H639" s="29"/>
      <c r="I639" s="19"/>
    </row>
    <row r="640" spans="1:9" ht="15.75" customHeight="1">
      <c r="A640" s="45" t="s">
        <v>2491</v>
      </c>
      <c r="B640" s="25" t="str">
        <f t="shared" si="64"/>
        <v>Bildetema HTML5</v>
      </c>
      <c r="C640" s="25" t="str">
        <f t="shared" si="65"/>
        <v>Bildetema Flash</v>
      </c>
      <c r="D640" s="18" t="s">
        <v>2492</v>
      </c>
      <c r="E640" s="45" t="s">
        <v>2493</v>
      </c>
      <c r="F640" s="18" t="s">
        <v>2494</v>
      </c>
      <c r="G640" s="19" t="s">
        <v>2495</v>
      </c>
      <c r="H640" s="27"/>
      <c r="I640" s="39"/>
    </row>
    <row r="641" spans="1:8" ht="15.75" customHeight="1">
      <c r="A641" s="45" t="s">
        <v>2496</v>
      </c>
      <c r="B641" s="25" t="str">
        <f t="shared" si="64"/>
        <v>Bildetema HTML5</v>
      </c>
      <c r="C641" s="25" t="str">
        <f t="shared" si="65"/>
        <v>Bildetema Flash</v>
      </c>
      <c r="D641" s="18" t="s">
        <v>2497</v>
      </c>
      <c r="E641" s="45" t="s">
        <v>2334</v>
      </c>
      <c r="F641" s="18" t="s">
        <v>2334</v>
      </c>
      <c r="G641" s="7" t="s">
        <v>2336</v>
      </c>
      <c r="H641" s="28"/>
    </row>
    <row r="642" spans="1:8" ht="15.75" customHeight="1">
      <c r="A642" s="45" t="s">
        <v>2498</v>
      </c>
      <c r="B642" s="25" t="str">
        <f t="shared" si="64"/>
        <v>Bildetema HTML5</v>
      </c>
      <c r="C642" s="25" t="str">
        <f t="shared" si="65"/>
        <v>Bildetema Flash</v>
      </c>
      <c r="D642" s="18" t="s">
        <v>2499</v>
      </c>
      <c r="E642" s="45" t="s">
        <v>2500</v>
      </c>
      <c r="F642" s="18" t="s">
        <v>2501</v>
      </c>
      <c r="G642" s="7" t="s">
        <v>2502</v>
      </c>
      <c r="H642" s="28" t="s">
        <v>26</v>
      </c>
    </row>
    <row r="643" spans="1:8">
      <c r="A643" s="23"/>
      <c r="B643" s="25"/>
      <c r="C643" s="25"/>
      <c r="D643" s="23"/>
      <c r="E643" s="23"/>
      <c r="F643" s="24"/>
      <c r="G643" s="7"/>
      <c r="H643" s="28"/>
    </row>
    <row r="644" spans="1:8" ht="21" customHeight="1">
      <c r="A644" s="38" t="s">
        <v>2503</v>
      </c>
      <c r="B644" s="25" t="str">
        <f>HYPERLINK("http://clu.uni.no/bildetema-html5/bildetema.html?version=norwegian&amp;languages=swe,eng,nob&amp;language=nob&amp;page=8&amp;subpage=4","Bildetema HTML5")</f>
        <v>Bildetema HTML5</v>
      </c>
      <c r="C644" s="25" t="str">
        <f>HYPERLINK("http://clu.uni.no/bildetema-flash/bildetema.html?version=norwegian&amp;languages=swe,eng,nob&amp;language=nob&amp;page=8&amp;subpage=4","Bildetema Flash")</f>
        <v>Bildetema Flash</v>
      </c>
      <c r="D644" s="38" t="s">
        <v>2504</v>
      </c>
      <c r="E644" s="38" t="s">
        <v>2505</v>
      </c>
      <c r="F644" s="38" t="s">
        <v>2506</v>
      </c>
      <c r="G644" s="38" t="s">
        <v>2507</v>
      </c>
      <c r="H644" s="28"/>
    </row>
    <row r="645" spans="1:8">
      <c r="A645" s="5"/>
      <c r="B645" s="25"/>
      <c r="C645" s="25"/>
      <c r="D645" s="5"/>
      <c r="E645" s="5"/>
      <c r="F645" s="6"/>
      <c r="G645" s="7"/>
      <c r="H645" s="28"/>
    </row>
    <row r="646" spans="1:8" ht="15.75" customHeight="1">
      <c r="A646" s="45" t="s">
        <v>2508</v>
      </c>
      <c r="B646" s="25" t="str">
        <f t="shared" ref="B646:B661" si="66">HYPERLINK("http://clu.uni.no/bildetema-html5/bildetema.html?version=norwegian&amp;languages=swe,eng,nob&amp;language=nob&amp;page=8&amp;subpage=4","Bildetema HTML5")</f>
        <v>Bildetema HTML5</v>
      </c>
      <c r="C646" s="25" t="str">
        <f t="shared" ref="C646:C661" si="67">HYPERLINK("http://clu.uni.no/bildetema-flash/bildetema.html?version=norwegian&amp;languages=swe,eng,nob&amp;language=nob&amp;page=8&amp;subpage=4","Bildetema Flash")</f>
        <v>Bildetema Flash</v>
      </c>
      <c r="D646" s="18" t="s">
        <v>2509</v>
      </c>
      <c r="E646" s="45" t="s">
        <v>2510</v>
      </c>
      <c r="F646" s="18" t="s">
        <v>2511</v>
      </c>
      <c r="G646" s="19" t="s">
        <v>2512</v>
      </c>
      <c r="H646" s="27"/>
    </row>
    <row r="647" spans="1:8" ht="15.75" customHeight="1">
      <c r="A647" s="45" t="s">
        <v>2513</v>
      </c>
      <c r="B647" s="25" t="str">
        <f t="shared" si="66"/>
        <v>Bildetema HTML5</v>
      </c>
      <c r="C647" s="25" t="str">
        <f t="shared" si="67"/>
        <v>Bildetema Flash</v>
      </c>
      <c r="D647" s="18" t="s">
        <v>2514</v>
      </c>
      <c r="E647" s="45" t="s">
        <v>2515</v>
      </c>
      <c r="F647" s="18" t="s">
        <v>2516</v>
      </c>
      <c r="G647" s="19" t="s">
        <v>2517</v>
      </c>
      <c r="H647" s="27"/>
    </row>
    <row r="648" spans="1:8" ht="15.75" customHeight="1">
      <c r="A648" s="45" t="s">
        <v>2518</v>
      </c>
      <c r="B648" s="25" t="str">
        <f t="shared" si="66"/>
        <v>Bildetema HTML5</v>
      </c>
      <c r="C648" s="25" t="str">
        <f t="shared" si="67"/>
        <v>Bildetema Flash</v>
      </c>
      <c r="D648" s="18" t="s">
        <v>2519</v>
      </c>
      <c r="E648" s="45" t="s">
        <v>2520</v>
      </c>
      <c r="F648" s="18" t="s">
        <v>2521</v>
      </c>
      <c r="G648" s="19" t="s">
        <v>2522</v>
      </c>
      <c r="H648" s="27" t="s">
        <v>26</v>
      </c>
    </row>
    <row r="649" spans="1:8" ht="15.75" customHeight="1">
      <c r="A649" s="45" t="s">
        <v>2523</v>
      </c>
      <c r="B649" s="25" t="str">
        <f t="shared" si="66"/>
        <v>Bildetema HTML5</v>
      </c>
      <c r="C649" s="25" t="str">
        <f t="shared" si="67"/>
        <v>Bildetema Flash</v>
      </c>
      <c r="D649" s="18" t="s">
        <v>2524</v>
      </c>
      <c r="E649" s="45" t="s">
        <v>2525</v>
      </c>
      <c r="F649" s="18" t="s">
        <v>2526</v>
      </c>
      <c r="G649" s="19" t="s">
        <v>2527</v>
      </c>
      <c r="H649" s="28"/>
    </row>
    <row r="650" spans="1:8" ht="15.75" customHeight="1">
      <c r="A650" s="45" t="s">
        <v>2528</v>
      </c>
      <c r="B650" s="25" t="str">
        <f t="shared" si="66"/>
        <v>Bildetema HTML5</v>
      </c>
      <c r="C650" s="25" t="str">
        <f t="shared" si="67"/>
        <v>Bildetema Flash</v>
      </c>
      <c r="D650" s="18" t="s">
        <v>2529</v>
      </c>
      <c r="E650" s="45" t="s">
        <v>2530</v>
      </c>
      <c r="F650" s="18" t="s">
        <v>2531</v>
      </c>
      <c r="G650" s="19" t="s">
        <v>2532</v>
      </c>
      <c r="H650" s="28"/>
    </row>
    <row r="651" spans="1:8" ht="15.75" customHeight="1">
      <c r="A651" s="45" t="s">
        <v>2533</v>
      </c>
      <c r="B651" s="25" t="str">
        <f t="shared" si="66"/>
        <v>Bildetema HTML5</v>
      </c>
      <c r="C651" s="25" t="str">
        <f t="shared" si="67"/>
        <v>Bildetema Flash</v>
      </c>
      <c r="D651" s="18" t="s">
        <v>2534</v>
      </c>
      <c r="E651" s="45" t="s">
        <v>2535</v>
      </c>
      <c r="F651" s="18" t="s">
        <v>2535</v>
      </c>
      <c r="G651" s="7" t="s">
        <v>2536</v>
      </c>
      <c r="H651" s="28"/>
    </row>
    <row r="652" spans="1:8" ht="15.75" customHeight="1">
      <c r="A652" s="45" t="s">
        <v>2537</v>
      </c>
      <c r="B652" s="25" t="str">
        <f t="shared" si="66"/>
        <v>Bildetema HTML5</v>
      </c>
      <c r="C652" s="25" t="str">
        <f t="shared" si="67"/>
        <v>Bildetema Flash</v>
      </c>
      <c r="D652" s="18" t="s">
        <v>2538</v>
      </c>
      <c r="E652" s="45" t="s">
        <v>2505</v>
      </c>
      <c r="F652" s="18" t="s">
        <v>2539</v>
      </c>
      <c r="G652" s="7" t="s">
        <v>2540</v>
      </c>
      <c r="H652" s="28"/>
    </row>
    <row r="653" spans="1:8" ht="15.75" customHeight="1">
      <c r="A653" s="45" t="s">
        <v>2541</v>
      </c>
      <c r="B653" s="25" t="str">
        <f t="shared" si="66"/>
        <v>Bildetema HTML5</v>
      </c>
      <c r="C653" s="25" t="str">
        <f t="shared" si="67"/>
        <v>Bildetema Flash</v>
      </c>
      <c r="D653" s="18" t="s">
        <v>2542</v>
      </c>
      <c r="E653" s="45" t="s">
        <v>2543</v>
      </c>
      <c r="F653" s="18" t="s">
        <v>2544</v>
      </c>
      <c r="G653" s="7" t="s">
        <v>2545</v>
      </c>
      <c r="H653" s="29"/>
    </row>
    <row r="654" spans="1:8" ht="15.75" customHeight="1">
      <c r="A654" s="45" t="s">
        <v>2546</v>
      </c>
      <c r="B654" s="25" t="str">
        <f t="shared" si="66"/>
        <v>Bildetema HTML5</v>
      </c>
      <c r="C654" s="25" t="str">
        <f t="shared" si="67"/>
        <v>Bildetema Flash</v>
      </c>
      <c r="D654" s="18" t="s">
        <v>2547</v>
      </c>
      <c r="E654" s="45" t="s">
        <v>2548</v>
      </c>
      <c r="F654" s="18" t="s">
        <v>2549</v>
      </c>
      <c r="G654" s="19" t="s">
        <v>2550</v>
      </c>
      <c r="H654" s="28"/>
    </row>
    <row r="655" spans="1:8" ht="15.75" customHeight="1">
      <c r="A655" s="45" t="s">
        <v>2551</v>
      </c>
      <c r="B655" s="25" t="str">
        <f t="shared" si="66"/>
        <v>Bildetema HTML5</v>
      </c>
      <c r="C655" s="25" t="str">
        <f t="shared" si="67"/>
        <v>Bildetema Flash</v>
      </c>
      <c r="D655" s="18" t="s">
        <v>2552</v>
      </c>
      <c r="E655" s="45" t="s">
        <v>2553</v>
      </c>
      <c r="F655" s="18" t="s">
        <v>2554</v>
      </c>
      <c r="G655" s="7" t="s">
        <v>2555</v>
      </c>
      <c r="H655" s="28"/>
    </row>
    <row r="656" spans="1:8" ht="15.75" customHeight="1">
      <c r="A656" s="45" t="s">
        <v>2556</v>
      </c>
      <c r="B656" s="25" t="str">
        <f t="shared" si="66"/>
        <v>Bildetema HTML5</v>
      </c>
      <c r="C656" s="25" t="str">
        <f t="shared" si="67"/>
        <v>Bildetema Flash</v>
      </c>
      <c r="D656" s="18" t="s">
        <v>2557</v>
      </c>
      <c r="E656" s="45" t="s">
        <v>2558</v>
      </c>
      <c r="F656" s="18" t="s">
        <v>2559</v>
      </c>
      <c r="G656" s="7" t="s">
        <v>2560</v>
      </c>
      <c r="H656" s="28"/>
    </row>
    <row r="657" spans="1:8" ht="15.75" customHeight="1">
      <c r="A657" s="45" t="s">
        <v>2561</v>
      </c>
      <c r="B657" s="25" t="str">
        <f t="shared" si="66"/>
        <v>Bildetema HTML5</v>
      </c>
      <c r="C657" s="25" t="str">
        <f t="shared" si="67"/>
        <v>Bildetema Flash</v>
      </c>
      <c r="D657" s="18" t="s">
        <v>2562</v>
      </c>
      <c r="E657" s="45" t="s">
        <v>2563</v>
      </c>
      <c r="F657" s="18" t="s">
        <v>2564</v>
      </c>
      <c r="G657" s="7" t="s">
        <v>2565</v>
      </c>
      <c r="H657" s="28"/>
    </row>
    <row r="658" spans="1:8" ht="15.75" customHeight="1">
      <c r="A658" s="45" t="s">
        <v>2566</v>
      </c>
      <c r="B658" s="25" t="str">
        <f t="shared" si="66"/>
        <v>Bildetema HTML5</v>
      </c>
      <c r="C658" s="25" t="str">
        <f t="shared" si="67"/>
        <v>Bildetema Flash</v>
      </c>
      <c r="D658" s="18" t="s">
        <v>2567</v>
      </c>
      <c r="E658" s="45" t="s">
        <v>2568</v>
      </c>
      <c r="F658" s="18" t="s">
        <v>2569</v>
      </c>
      <c r="G658" s="19" t="s">
        <v>2570</v>
      </c>
      <c r="H658" s="27" t="s">
        <v>26</v>
      </c>
    </row>
    <row r="659" spans="1:8" ht="15.75" customHeight="1">
      <c r="A659" s="45" t="s">
        <v>2571</v>
      </c>
      <c r="B659" s="25" t="str">
        <f t="shared" si="66"/>
        <v>Bildetema HTML5</v>
      </c>
      <c r="C659" s="25" t="str">
        <f t="shared" si="67"/>
        <v>Bildetema Flash</v>
      </c>
      <c r="D659" s="18" t="s">
        <v>2572</v>
      </c>
      <c r="E659" s="45" t="s">
        <v>2573</v>
      </c>
      <c r="F659" s="18" t="s">
        <v>2574</v>
      </c>
      <c r="G659" s="7" t="s">
        <v>2575</v>
      </c>
      <c r="H659" s="29"/>
    </row>
    <row r="660" spans="1:8" ht="15.75" customHeight="1">
      <c r="A660" s="45" t="s">
        <v>2576</v>
      </c>
      <c r="B660" s="25" t="str">
        <f t="shared" si="66"/>
        <v>Bildetema HTML5</v>
      </c>
      <c r="C660" s="25" t="str">
        <f t="shared" si="67"/>
        <v>Bildetema Flash</v>
      </c>
      <c r="D660" s="18" t="s">
        <v>1908</v>
      </c>
      <c r="E660" s="45" t="s">
        <v>2577</v>
      </c>
      <c r="F660" s="18" t="s">
        <v>1910</v>
      </c>
      <c r="G660" s="7" t="s">
        <v>2578</v>
      </c>
      <c r="H660" s="28"/>
    </row>
    <row r="661" spans="1:8" ht="15.75" customHeight="1">
      <c r="A661" s="45" t="s">
        <v>2579</v>
      </c>
      <c r="B661" s="25" t="str">
        <f t="shared" si="66"/>
        <v>Bildetema HTML5</v>
      </c>
      <c r="C661" s="25" t="str">
        <f t="shared" si="67"/>
        <v>Bildetema Flash</v>
      </c>
      <c r="D661" s="18" t="s">
        <v>2580</v>
      </c>
      <c r="E661" s="45" t="s">
        <v>601</v>
      </c>
      <c r="F661" s="18" t="s">
        <v>602</v>
      </c>
      <c r="G661" s="19" t="s">
        <v>2581</v>
      </c>
      <c r="H661" s="28"/>
    </row>
    <row r="662" spans="1:8">
      <c r="A662" s="23"/>
      <c r="B662" s="25"/>
      <c r="C662" s="25"/>
      <c r="D662" s="23"/>
      <c r="E662" s="23"/>
      <c r="F662" s="24"/>
      <c r="G662" s="7"/>
      <c r="H662" s="28"/>
    </row>
    <row r="663" spans="1:8" ht="21" customHeight="1">
      <c r="A663" s="38" t="s">
        <v>2582</v>
      </c>
      <c r="B663" s="25" t="str">
        <f>HYPERLINK("http://clu.uni.no/bildetema-html5/bildetema.html?version=norwegian&amp;languages=swe,eng,nob&amp;language=nob&amp;page=8&amp;subpage=5","Bildetema HTML5")</f>
        <v>Bildetema HTML5</v>
      </c>
      <c r="C663" s="25" t="str">
        <f>HYPERLINK("http://clu.uni.no/bildetema-flash/bildetema.html?version=norwegian&amp;languages=swe,eng,nob&amp;language=nob&amp;page=8&amp;subpage=5","Bildetema Flash")</f>
        <v>Bildetema Flash</v>
      </c>
      <c r="D663" s="38" t="s">
        <v>2583</v>
      </c>
      <c r="E663" s="38" t="s">
        <v>2584</v>
      </c>
      <c r="F663" s="38" t="s">
        <v>2585</v>
      </c>
      <c r="G663" s="38" t="s">
        <v>2586</v>
      </c>
      <c r="H663" s="18"/>
    </row>
    <row r="664" spans="1:8">
      <c r="A664" s="5"/>
      <c r="B664" s="25"/>
      <c r="C664" s="25"/>
      <c r="D664" s="5"/>
      <c r="E664" s="5"/>
      <c r="F664" s="6"/>
      <c r="G664" s="7"/>
      <c r="H664" s="28"/>
    </row>
    <row r="665" spans="1:8" ht="15.75" customHeight="1">
      <c r="A665" s="45" t="s">
        <v>2587</v>
      </c>
      <c r="B665" s="25" t="str">
        <f t="shared" ref="B665:B672" si="68">HYPERLINK("http://clu.uni.no/bildetema-html5/bildetema.html?version=norwegian&amp;languages=swe,eng,nob&amp;language=nob&amp;page=8&amp;subpage=5","Bildetema HTML5")</f>
        <v>Bildetema HTML5</v>
      </c>
      <c r="C665" s="25" t="str">
        <f t="shared" ref="C665:C672" si="69">HYPERLINK("http://clu.uni.no/bildetema-flash/bildetema.html?version=norwegian&amp;languages=swe,eng,nob&amp;language=nob&amp;page=8&amp;subpage=5","Bildetema Flash")</f>
        <v>Bildetema Flash</v>
      </c>
      <c r="D665" s="18" t="s">
        <v>2588</v>
      </c>
      <c r="E665" s="45" t="s">
        <v>2589</v>
      </c>
      <c r="F665" s="18" t="s">
        <v>2589</v>
      </c>
      <c r="G665" s="7" t="s">
        <v>2590</v>
      </c>
      <c r="H665" s="28"/>
    </row>
    <row r="666" spans="1:8" ht="15.75" customHeight="1">
      <c r="A666" s="45" t="s">
        <v>2591</v>
      </c>
      <c r="B666" s="25" t="str">
        <f t="shared" si="68"/>
        <v>Bildetema HTML5</v>
      </c>
      <c r="C666" s="25" t="str">
        <f t="shared" si="69"/>
        <v>Bildetema Flash</v>
      </c>
      <c r="D666" s="18" t="s">
        <v>2592</v>
      </c>
      <c r="E666" s="45" t="s">
        <v>2593</v>
      </c>
      <c r="F666" s="18" t="s">
        <v>2594</v>
      </c>
      <c r="G666" s="7" t="s">
        <v>2595</v>
      </c>
      <c r="H666" s="28"/>
    </row>
    <row r="667" spans="1:8" ht="15.75" customHeight="1">
      <c r="A667" s="45" t="s">
        <v>2596</v>
      </c>
      <c r="B667" s="25" t="str">
        <f t="shared" si="68"/>
        <v>Bildetema HTML5</v>
      </c>
      <c r="C667" s="25" t="str">
        <f t="shared" si="69"/>
        <v>Bildetema Flash</v>
      </c>
      <c r="D667" s="18" t="s">
        <v>2597</v>
      </c>
      <c r="E667" s="45" t="s">
        <v>2598</v>
      </c>
      <c r="F667" s="18" t="s">
        <v>2599</v>
      </c>
      <c r="G667" s="44" t="s">
        <v>2600</v>
      </c>
      <c r="H667" s="28"/>
    </row>
    <row r="668" spans="1:8" ht="15.75" customHeight="1">
      <c r="A668" s="45" t="s">
        <v>2601</v>
      </c>
      <c r="B668" s="25" t="str">
        <f t="shared" si="68"/>
        <v>Bildetema HTML5</v>
      </c>
      <c r="C668" s="25" t="str">
        <f t="shared" si="69"/>
        <v>Bildetema Flash</v>
      </c>
      <c r="D668" s="18" t="s">
        <v>2602</v>
      </c>
      <c r="E668" s="45" t="s">
        <v>2603</v>
      </c>
      <c r="F668" s="18" t="s">
        <v>2604</v>
      </c>
      <c r="G668" s="19" t="s">
        <v>2605</v>
      </c>
      <c r="H668" s="28"/>
    </row>
    <row r="669" spans="1:8" ht="15.75" customHeight="1">
      <c r="A669" s="45" t="s">
        <v>2606</v>
      </c>
      <c r="B669" s="25" t="str">
        <f t="shared" si="68"/>
        <v>Bildetema HTML5</v>
      </c>
      <c r="C669" s="25" t="str">
        <f t="shared" si="69"/>
        <v>Bildetema Flash</v>
      </c>
      <c r="D669" s="18" t="s">
        <v>2607</v>
      </c>
      <c r="E669" s="45" t="s">
        <v>2608</v>
      </c>
      <c r="F669" s="18" t="s">
        <v>2609</v>
      </c>
      <c r="G669" s="19" t="s">
        <v>2610</v>
      </c>
      <c r="H669" s="28"/>
    </row>
    <row r="670" spans="1:8" ht="15.75" customHeight="1">
      <c r="A670" s="45" t="s">
        <v>2611</v>
      </c>
      <c r="B670" s="25" t="str">
        <f t="shared" si="68"/>
        <v>Bildetema HTML5</v>
      </c>
      <c r="C670" s="25" t="str">
        <f t="shared" si="69"/>
        <v>Bildetema Flash</v>
      </c>
      <c r="D670" s="18" t="s">
        <v>2612</v>
      </c>
      <c r="E670" s="45" t="s">
        <v>2613</v>
      </c>
      <c r="F670" s="18" t="s">
        <v>2614</v>
      </c>
      <c r="G670" s="19" t="s">
        <v>2615</v>
      </c>
      <c r="H670" s="28"/>
    </row>
    <row r="671" spans="1:8" ht="15.75" customHeight="1">
      <c r="A671" s="45" t="s">
        <v>2616</v>
      </c>
      <c r="B671" s="25" t="str">
        <f t="shared" si="68"/>
        <v>Bildetema HTML5</v>
      </c>
      <c r="C671" s="25" t="str">
        <f t="shared" si="69"/>
        <v>Bildetema Flash</v>
      </c>
      <c r="D671" s="18" t="s">
        <v>2617</v>
      </c>
      <c r="E671" s="45" t="s">
        <v>2618</v>
      </c>
      <c r="F671" s="18" t="s">
        <v>2619</v>
      </c>
      <c r="G671" s="19" t="s">
        <v>2620</v>
      </c>
      <c r="H671" s="28"/>
    </row>
    <row r="672" spans="1:8" ht="15.75" customHeight="1">
      <c r="A672" s="45" t="s">
        <v>2621</v>
      </c>
      <c r="B672" s="25" t="str">
        <f t="shared" si="68"/>
        <v>Bildetema HTML5</v>
      </c>
      <c r="C672" s="25" t="str">
        <f t="shared" si="69"/>
        <v>Bildetema Flash</v>
      </c>
      <c r="D672" s="18" t="s">
        <v>2622</v>
      </c>
      <c r="E672" s="45" t="s">
        <v>2623</v>
      </c>
      <c r="F672" s="18" t="s">
        <v>2624</v>
      </c>
      <c r="G672" s="7" t="s">
        <v>2625</v>
      </c>
      <c r="H672" s="28"/>
    </row>
    <row r="673" spans="1:24">
      <c r="A673" s="23"/>
      <c r="B673" s="25"/>
      <c r="C673" s="25"/>
      <c r="D673" s="23"/>
      <c r="E673" s="23"/>
      <c r="F673" s="24"/>
      <c r="G673" s="7"/>
      <c r="H673" s="28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  <c r="U673" s="19"/>
      <c r="V673" s="19"/>
      <c r="W673" s="19"/>
      <c r="X673" s="19"/>
    </row>
    <row r="674" spans="1:24" ht="55.5" customHeight="1">
      <c r="A674" s="41" t="s">
        <v>2626</v>
      </c>
      <c r="B674" s="25" t="str">
        <f>HYPERLINK("http://clu.uni.no/bildetema-html5/bildetema.html?version=norwegian&amp;languages=swe,eng,nob&amp;language=nob&amp;page=9&amp;subpage=1","Bildetema HTML5")</f>
        <v>Bildetema HTML5</v>
      </c>
      <c r="C674" s="25" t="str">
        <f>HYPERLINK("http://clu.uni.no/bildetema-flash/bildetema.html?version=norwegian&amp;languages=swe,eng,nob&amp;language=nob&amp;page=9&amp;subpage=1","Bildetema Flash")</f>
        <v>Bildetema Flash</v>
      </c>
      <c r="D674" s="41" t="s">
        <v>2627</v>
      </c>
      <c r="E674" s="41" t="s">
        <v>2628</v>
      </c>
      <c r="F674" s="41" t="s">
        <v>2629</v>
      </c>
      <c r="G674" s="41" t="s">
        <v>2630</v>
      </c>
      <c r="H674" s="18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  <c r="U674" s="19"/>
      <c r="V674" s="19"/>
      <c r="W674" s="19"/>
      <c r="X674" s="19"/>
    </row>
    <row r="675" spans="1:24" ht="24.75" customHeight="1">
      <c r="A675" s="23"/>
      <c r="B675" s="25"/>
      <c r="C675" s="25"/>
      <c r="D675" s="23"/>
      <c r="E675" s="23"/>
      <c r="F675" s="24"/>
      <c r="G675" s="26"/>
      <c r="H675" s="20"/>
      <c r="I675" s="26"/>
      <c r="J675" s="26"/>
      <c r="K675" s="26"/>
      <c r="L675" s="26"/>
      <c r="M675" s="26"/>
      <c r="N675" s="26"/>
      <c r="O675" s="26"/>
      <c r="P675" s="26"/>
      <c r="Q675" s="26"/>
      <c r="R675" s="26"/>
      <c r="S675" s="26"/>
      <c r="T675" s="26"/>
      <c r="U675" s="26"/>
      <c r="V675" s="26"/>
      <c r="W675" s="26"/>
      <c r="X675" s="26"/>
    </row>
    <row r="676" spans="1:24" ht="21" customHeight="1">
      <c r="A676" s="38" t="s">
        <v>2631</v>
      </c>
      <c r="B676" s="25" t="str">
        <f>HYPERLINK("http://clu.uni.no/bildetema-html5/bildetema.html?version=norwegian&amp;languages=swe,eng,nob&amp;language=nob&amp;page=9&amp;subpage=1","Bildetema HTML5")</f>
        <v>Bildetema HTML5</v>
      </c>
      <c r="C676" s="25" t="str">
        <f>HYPERLINK("http://clu.uni.no/bildetema-flash/bildetema.html?version=norwegian&amp;languages=swe,eng,nob&amp;language=nob&amp;page=9&amp;subpage=1","Bildetema Flash")</f>
        <v>Bildetema Flash</v>
      </c>
      <c r="D676" s="38" t="s">
        <v>2632</v>
      </c>
      <c r="E676" s="38" t="s">
        <v>2632</v>
      </c>
      <c r="F676" s="38" t="s">
        <v>2633</v>
      </c>
      <c r="G676" s="38" t="s">
        <v>2634</v>
      </c>
      <c r="H676" s="28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  <c r="U676" s="19"/>
      <c r="V676" s="19"/>
      <c r="W676" s="19"/>
      <c r="X676" s="19"/>
    </row>
    <row r="677" spans="1:24">
      <c r="A677" s="5"/>
      <c r="B677" s="25"/>
      <c r="C677" s="25"/>
      <c r="D677" s="5"/>
      <c r="E677" s="5"/>
      <c r="F677" s="6"/>
      <c r="G677" s="7"/>
      <c r="H677" s="28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  <c r="U677" s="19"/>
      <c r="V677" s="19"/>
      <c r="W677" s="19"/>
      <c r="X677" s="19"/>
    </row>
    <row r="678" spans="1:24" ht="15.75" customHeight="1">
      <c r="A678" s="45" t="s">
        <v>2635</v>
      </c>
      <c r="B678" s="25" t="str">
        <f t="shared" ref="B678:B689" si="70">HYPERLINK("http://clu.uni.no/bildetema-html5/bildetema.html?version=norwegian&amp;languages=swe,eng,nob&amp;language=nob&amp;page=9&amp;subpage=1","Bildetema HTML5")</f>
        <v>Bildetema HTML5</v>
      </c>
      <c r="C678" s="25" t="str">
        <f t="shared" ref="C678:C689" si="71">HYPERLINK("http://clu.uni.no/bildetema-flash/bildetema.html?version=norwegian&amp;languages=swe,eng,nob&amp;language=nob&amp;page=9&amp;subpage=1","Bildetema Flash")</f>
        <v>Bildetema Flash</v>
      </c>
      <c r="D678" s="18" t="s">
        <v>2636</v>
      </c>
      <c r="E678" s="45" t="s">
        <v>2637</v>
      </c>
      <c r="F678" s="18" t="s">
        <v>2638</v>
      </c>
      <c r="G678" s="7" t="s">
        <v>2639</v>
      </c>
      <c r="H678" s="28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  <c r="U678" s="19"/>
      <c r="V678" s="19"/>
      <c r="W678" s="19"/>
      <c r="X678" s="19"/>
    </row>
    <row r="679" spans="1:24" ht="15.75" customHeight="1">
      <c r="A679" s="45" t="s">
        <v>2640</v>
      </c>
      <c r="B679" s="25" t="str">
        <f t="shared" si="70"/>
        <v>Bildetema HTML5</v>
      </c>
      <c r="C679" s="25" t="str">
        <f t="shared" si="71"/>
        <v>Bildetema Flash</v>
      </c>
      <c r="D679" s="18" t="s">
        <v>2641</v>
      </c>
      <c r="E679" s="45" t="s">
        <v>2642</v>
      </c>
      <c r="F679" s="18" t="s">
        <v>2643</v>
      </c>
      <c r="G679" s="19" t="s">
        <v>2644</v>
      </c>
      <c r="H679" s="28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  <c r="U679" s="19"/>
      <c r="V679" s="19"/>
      <c r="W679" s="19"/>
      <c r="X679" s="19"/>
    </row>
    <row r="680" spans="1:24" ht="15.75" customHeight="1">
      <c r="A680" s="45" t="s">
        <v>2645</v>
      </c>
      <c r="B680" s="25" t="str">
        <f t="shared" si="70"/>
        <v>Bildetema HTML5</v>
      </c>
      <c r="C680" s="25" t="str">
        <f t="shared" si="71"/>
        <v>Bildetema Flash</v>
      </c>
      <c r="D680" s="18" t="s">
        <v>2646</v>
      </c>
      <c r="E680" s="45" t="s">
        <v>2647</v>
      </c>
      <c r="F680" s="18" t="s">
        <v>2648</v>
      </c>
      <c r="G680" s="7" t="s">
        <v>2649</v>
      </c>
      <c r="H680" s="28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  <c r="U680" s="19"/>
      <c r="V680" s="19"/>
      <c r="W680" s="19"/>
      <c r="X680" s="19"/>
    </row>
    <row r="681" spans="1:24" ht="15.75" customHeight="1">
      <c r="A681" s="45" t="s">
        <v>2650</v>
      </c>
      <c r="B681" s="25" t="str">
        <f t="shared" si="70"/>
        <v>Bildetema HTML5</v>
      </c>
      <c r="C681" s="25" t="str">
        <f t="shared" si="71"/>
        <v>Bildetema Flash</v>
      </c>
      <c r="D681" s="18" t="s">
        <v>2651</v>
      </c>
      <c r="E681" s="45" t="s">
        <v>2652</v>
      </c>
      <c r="F681" s="18" t="s">
        <v>2653</v>
      </c>
      <c r="G681" s="19" t="s">
        <v>2654</v>
      </c>
      <c r="H681" s="27" t="s">
        <v>26</v>
      </c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  <c r="U681" s="19"/>
      <c r="V681" s="19"/>
      <c r="W681" s="19"/>
      <c r="X681" s="19"/>
    </row>
    <row r="682" spans="1:24" ht="15.75" customHeight="1">
      <c r="A682" s="45" t="s">
        <v>2655</v>
      </c>
      <c r="B682" s="25" t="str">
        <f t="shared" si="70"/>
        <v>Bildetema HTML5</v>
      </c>
      <c r="C682" s="25" t="str">
        <f t="shared" si="71"/>
        <v>Bildetema Flash</v>
      </c>
      <c r="D682" s="18" t="s">
        <v>2656</v>
      </c>
      <c r="E682" s="45" t="s">
        <v>2657</v>
      </c>
      <c r="F682" s="18" t="s">
        <v>2658</v>
      </c>
      <c r="G682" s="19" t="s">
        <v>2634</v>
      </c>
      <c r="H682" s="28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  <c r="U682" s="19"/>
      <c r="V682" s="19"/>
      <c r="W682" s="19"/>
      <c r="X682" s="19"/>
    </row>
    <row r="683" spans="1:24" ht="15.75" customHeight="1">
      <c r="A683" s="45" t="s">
        <v>2659</v>
      </c>
      <c r="B683" s="25" t="str">
        <f t="shared" si="70"/>
        <v>Bildetema HTML5</v>
      </c>
      <c r="C683" s="25" t="str">
        <f t="shared" si="71"/>
        <v>Bildetema Flash</v>
      </c>
      <c r="D683" s="18" t="s">
        <v>2660</v>
      </c>
      <c r="E683" s="45" t="s">
        <v>2661</v>
      </c>
      <c r="F683" s="18" t="s">
        <v>2662</v>
      </c>
      <c r="G683" s="7" t="s">
        <v>2663</v>
      </c>
      <c r="H683" s="28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  <c r="U683" s="19"/>
      <c r="V683" s="19"/>
      <c r="W683" s="19"/>
      <c r="X683" s="19"/>
    </row>
    <row r="684" spans="1:24" ht="15.75" customHeight="1">
      <c r="A684" s="45" t="s">
        <v>2664</v>
      </c>
      <c r="B684" s="25" t="str">
        <f t="shared" si="70"/>
        <v>Bildetema HTML5</v>
      </c>
      <c r="C684" s="25" t="str">
        <f t="shared" si="71"/>
        <v>Bildetema Flash</v>
      </c>
      <c r="D684" s="18" t="s">
        <v>2665</v>
      </c>
      <c r="E684" s="45" t="s">
        <v>2666</v>
      </c>
      <c r="F684" s="18" t="s">
        <v>2667</v>
      </c>
      <c r="G684" s="19" t="s">
        <v>2668</v>
      </c>
      <c r="H684" s="28" t="s">
        <v>70</v>
      </c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  <c r="U684" s="19"/>
      <c r="V684" s="19"/>
      <c r="W684" s="19"/>
      <c r="X684" s="19"/>
    </row>
    <row r="685" spans="1:24" ht="15.75" customHeight="1">
      <c r="A685" s="45" t="s">
        <v>2669</v>
      </c>
      <c r="B685" s="25" t="str">
        <f t="shared" si="70"/>
        <v>Bildetema HTML5</v>
      </c>
      <c r="C685" s="25" t="str">
        <f t="shared" si="71"/>
        <v>Bildetema Flash</v>
      </c>
      <c r="D685" s="18" t="s">
        <v>2670</v>
      </c>
      <c r="E685" s="45" t="s">
        <v>2671</v>
      </c>
      <c r="F685" s="18" t="s">
        <v>2672</v>
      </c>
      <c r="G685" s="7" t="s">
        <v>2673</v>
      </c>
      <c r="H685" s="28" t="s">
        <v>26</v>
      </c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  <c r="U685" s="19"/>
      <c r="V685" s="19"/>
      <c r="W685" s="19"/>
      <c r="X685" s="19"/>
    </row>
    <row r="686" spans="1:24" ht="15.75" customHeight="1">
      <c r="A686" s="45" t="s">
        <v>2674</v>
      </c>
      <c r="B686" s="25" t="str">
        <f t="shared" si="70"/>
        <v>Bildetema HTML5</v>
      </c>
      <c r="C686" s="25" t="str">
        <f t="shared" si="71"/>
        <v>Bildetema Flash</v>
      </c>
      <c r="D686" s="18" t="s">
        <v>2675</v>
      </c>
      <c r="E686" s="45" t="s">
        <v>2676</v>
      </c>
      <c r="F686" s="18" t="s">
        <v>2677</v>
      </c>
      <c r="G686" s="7" t="s">
        <v>2678</v>
      </c>
      <c r="H686" s="28" t="s">
        <v>26</v>
      </c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  <c r="U686" s="19"/>
      <c r="V686" s="19"/>
      <c r="W686" s="19"/>
      <c r="X686" s="19"/>
    </row>
    <row r="687" spans="1:24" ht="15.75" customHeight="1">
      <c r="A687" s="45" t="s">
        <v>2679</v>
      </c>
      <c r="B687" s="25" t="str">
        <f t="shared" si="70"/>
        <v>Bildetema HTML5</v>
      </c>
      <c r="C687" s="25" t="str">
        <f t="shared" si="71"/>
        <v>Bildetema Flash</v>
      </c>
      <c r="D687" s="18" t="s">
        <v>2680</v>
      </c>
      <c r="E687" s="45" t="s">
        <v>2681</v>
      </c>
      <c r="F687" s="18" t="s">
        <v>2682</v>
      </c>
      <c r="G687" s="19" t="s">
        <v>2683</v>
      </c>
      <c r="H687" s="28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  <c r="U687" s="19"/>
      <c r="V687" s="19"/>
      <c r="W687" s="19"/>
      <c r="X687" s="19"/>
    </row>
    <row r="688" spans="1:24" ht="15.75" customHeight="1">
      <c r="A688" s="45" t="s">
        <v>2684</v>
      </c>
      <c r="B688" s="25" t="str">
        <f t="shared" si="70"/>
        <v>Bildetema HTML5</v>
      </c>
      <c r="C688" s="25" t="str">
        <f t="shared" si="71"/>
        <v>Bildetema Flash</v>
      </c>
      <c r="D688" s="18" t="s">
        <v>2685</v>
      </c>
      <c r="E688" s="45" t="s">
        <v>2686</v>
      </c>
      <c r="F688" s="18" t="s">
        <v>2687</v>
      </c>
      <c r="G688" s="19" t="s">
        <v>2688</v>
      </c>
      <c r="H688" s="28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  <c r="U688" s="19"/>
      <c r="V688" s="19"/>
      <c r="W688" s="19"/>
      <c r="X688" s="19"/>
    </row>
    <row r="689" spans="1:8" ht="15.75" customHeight="1">
      <c r="A689" s="45" t="s">
        <v>2689</v>
      </c>
      <c r="B689" s="25" t="str">
        <f t="shared" si="70"/>
        <v>Bildetema HTML5</v>
      </c>
      <c r="C689" s="25" t="str">
        <f t="shared" si="71"/>
        <v>Bildetema Flash</v>
      </c>
      <c r="D689" s="18" t="s">
        <v>2690</v>
      </c>
      <c r="E689" s="45" t="s">
        <v>2691</v>
      </c>
      <c r="F689" s="18" t="s">
        <v>2692</v>
      </c>
      <c r="G689" s="19" t="s">
        <v>2693</v>
      </c>
      <c r="H689" s="28" t="s">
        <v>70</v>
      </c>
    </row>
    <row r="690" spans="1:8">
      <c r="A690" s="23"/>
      <c r="B690" s="25"/>
      <c r="C690" s="25"/>
      <c r="D690" s="23"/>
      <c r="E690" s="23"/>
      <c r="F690" s="24"/>
      <c r="G690" s="7"/>
      <c r="H690" s="28"/>
    </row>
    <row r="691" spans="1:8" ht="21" customHeight="1">
      <c r="A691" s="38" t="s">
        <v>2694</v>
      </c>
      <c r="B691" s="25" t="str">
        <f>HYPERLINK("http://clu.uni.no/bildetema-html5/bildetema.html?version=norwegian&amp;languages=swe,eng,nob&amp;language=nob&amp;page=9&amp;subpage=2","Bildetema HTML5")</f>
        <v>Bildetema HTML5</v>
      </c>
      <c r="C691" s="25" t="str">
        <f>HYPERLINK("http://clu.uni.no/bildetema-flash/bildetema.html?version=norwegian&amp;languages=swe,eng,nob&amp;language=nob&amp;page=9&amp;subpage=2","Bildetema Flash")</f>
        <v>Bildetema Flash</v>
      </c>
      <c r="D691" s="38" t="s">
        <v>2695</v>
      </c>
      <c r="E691" s="38" t="s">
        <v>2696</v>
      </c>
      <c r="F691" s="38" t="s">
        <v>2697</v>
      </c>
      <c r="G691" s="38" t="s">
        <v>2698</v>
      </c>
      <c r="H691" s="28"/>
    </row>
    <row r="692" spans="1:8">
      <c r="A692" s="5"/>
      <c r="B692" s="25"/>
      <c r="C692" s="25"/>
      <c r="D692" s="5"/>
      <c r="E692" s="5"/>
      <c r="F692" s="6"/>
      <c r="G692" s="7"/>
      <c r="H692" s="28"/>
    </row>
    <row r="693" spans="1:8" ht="15.75" customHeight="1">
      <c r="A693" s="45" t="s">
        <v>2699</v>
      </c>
      <c r="B693" s="25" t="str">
        <f t="shared" ref="B693:B706" si="72">HYPERLINK("http://clu.uni.no/bildetema-html5/bildetema.html?version=norwegian&amp;languages=swe,eng,nob&amp;language=nob&amp;page=9&amp;subpage=2","Bildetema HTML5")</f>
        <v>Bildetema HTML5</v>
      </c>
      <c r="C693" s="25" t="str">
        <f t="shared" ref="C693:C706" si="73">HYPERLINK("http://clu.uni.no/bildetema-flash/bildetema.html?version=norwegian&amp;languages=swe,eng,nob&amp;language=nob&amp;page=9&amp;subpage=2","Bildetema Flash")</f>
        <v>Bildetema Flash</v>
      </c>
      <c r="D693" s="18" t="s">
        <v>2700</v>
      </c>
      <c r="E693" s="45" t="s">
        <v>2701</v>
      </c>
      <c r="F693" s="18" t="s">
        <v>2702</v>
      </c>
      <c r="G693" s="7" t="s">
        <v>2703</v>
      </c>
      <c r="H693" s="28"/>
    </row>
    <row r="694" spans="1:8" ht="15.75" customHeight="1">
      <c r="A694" s="45" t="s">
        <v>2704</v>
      </c>
      <c r="B694" s="25" t="str">
        <f t="shared" si="72"/>
        <v>Bildetema HTML5</v>
      </c>
      <c r="C694" s="25" t="str">
        <f t="shared" si="73"/>
        <v>Bildetema Flash</v>
      </c>
      <c r="D694" s="18" t="s">
        <v>2705</v>
      </c>
      <c r="E694" s="45" t="s">
        <v>2706</v>
      </c>
      <c r="F694" s="18" t="s">
        <v>2707</v>
      </c>
      <c r="G694" s="7" t="s">
        <v>2708</v>
      </c>
      <c r="H694" s="28"/>
    </row>
    <row r="695" spans="1:8" ht="15.75" customHeight="1">
      <c r="A695" s="45" t="s">
        <v>2709</v>
      </c>
      <c r="B695" s="25" t="str">
        <f t="shared" si="72"/>
        <v>Bildetema HTML5</v>
      </c>
      <c r="C695" s="25" t="str">
        <f t="shared" si="73"/>
        <v>Bildetema Flash</v>
      </c>
      <c r="D695" s="18" t="s">
        <v>2710</v>
      </c>
      <c r="E695" s="45" t="s">
        <v>2711</v>
      </c>
      <c r="F695" s="18" t="s">
        <v>2712</v>
      </c>
      <c r="G695" s="7" t="s">
        <v>2713</v>
      </c>
      <c r="H695" s="28"/>
    </row>
    <row r="696" spans="1:8" ht="15.75" customHeight="1">
      <c r="A696" s="45" t="s">
        <v>2714</v>
      </c>
      <c r="B696" s="25" t="str">
        <f t="shared" si="72"/>
        <v>Bildetema HTML5</v>
      </c>
      <c r="C696" s="25" t="str">
        <f t="shared" si="73"/>
        <v>Bildetema Flash</v>
      </c>
      <c r="D696" s="18" t="s">
        <v>2715</v>
      </c>
      <c r="E696" s="45" t="s">
        <v>2716</v>
      </c>
      <c r="F696" s="18" t="s">
        <v>2717</v>
      </c>
      <c r="G696" s="7" t="s">
        <v>2718</v>
      </c>
      <c r="H696" s="28"/>
    </row>
    <row r="697" spans="1:8" ht="15.75" customHeight="1">
      <c r="A697" s="45" t="s">
        <v>2719</v>
      </c>
      <c r="B697" s="25" t="str">
        <f t="shared" si="72"/>
        <v>Bildetema HTML5</v>
      </c>
      <c r="C697" s="25" t="str">
        <f t="shared" si="73"/>
        <v>Bildetema Flash</v>
      </c>
      <c r="D697" s="18" t="s">
        <v>2720</v>
      </c>
      <c r="E697" s="45" t="s">
        <v>2721</v>
      </c>
      <c r="F697" s="18" t="s">
        <v>2722</v>
      </c>
      <c r="G697" s="7" t="s">
        <v>2723</v>
      </c>
      <c r="H697" s="28"/>
    </row>
    <row r="698" spans="1:8" ht="15.75" customHeight="1">
      <c r="A698" s="45" t="s">
        <v>2724</v>
      </c>
      <c r="B698" s="25" t="str">
        <f t="shared" si="72"/>
        <v>Bildetema HTML5</v>
      </c>
      <c r="C698" s="25" t="str">
        <f t="shared" si="73"/>
        <v>Bildetema Flash</v>
      </c>
      <c r="D698" s="18" t="s">
        <v>2725</v>
      </c>
      <c r="E698" s="45" t="s">
        <v>2726</v>
      </c>
      <c r="F698" s="18" t="s">
        <v>2727</v>
      </c>
      <c r="G698" s="7" t="s">
        <v>2728</v>
      </c>
      <c r="H698" s="28"/>
    </row>
    <row r="699" spans="1:8" ht="15.75" customHeight="1">
      <c r="A699" s="45" t="s">
        <v>2729</v>
      </c>
      <c r="B699" s="25" t="str">
        <f t="shared" si="72"/>
        <v>Bildetema HTML5</v>
      </c>
      <c r="C699" s="25" t="str">
        <f t="shared" si="73"/>
        <v>Bildetema Flash</v>
      </c>
      <c r="D699" s="18" t="s">
        <v>2730</v>
      </c>
      <c r="E699" s="45" t="s">
        <v>2731</v>
      </c>
      <c r="F699" s="18" t="s">
        <v>2732</v>
      </c>
      <c r="G699" s="7" t="s">
        <v>2733</v>
      </c>
      <c r="H699" s="28"/>
    </row>
    <row r="700" spans="1:8" ht="15.75" customHeight="1">
      <c r="A700" s="45" t="s">
        <v>2734</v>
      </c>
      <c r="B700" s="25" t="str">
        <f t="shared" si="72"/>
        <v>Bildetema HTML5</v>
      </c>
      <c r="C700" s="25" t="str">
        <f t="shared" si="73"/>
        <v>Bildetema Flash</v>
      </c>
      <c r="D700" s="18" t="s">
        <v>2735</v>
      </c>
      <c r="E700" s="45" t="s">
        <v>2736</v>
      </c>
      <c r="F700" s="18" t="s">
        <v>2737</v>
      </c>
      <c r="G700" s="7"/>
      <c r="H700" s="27" t="s">
        <v>2738</v>
      </c>
    </row>
    <row r="701" spans="1:8" ht="15.75" customHeight="1">
      <c r="A701" s="45" t="s">
        <v>2739</v>
      </c>
      <c r="B701" s="25" t="str">
        <f t="shared" si="72"/>
        <v>Bildetema HTML5</v>
      </c>
      <c r="C701" s="25" t="str">
        <f t="shared" si="73"/>
        <v>Bildetema Flash</v>
      </c>
      <c r="D701" s="18" t="s">
        <v>2740</v>
      </c>
      <c r="E701" s="45" t="s">
        <v>2741</v>
      </c>
      <c r="F701" s="18" t="s">
        <v>2742</v>
      </c>
      <c r="G701" s="19" t="s">
        <v>2743</v>
      </c>
      <c r="H701" s="27"/>
    </row>
    <row r="702" spans="1:8" ht="15.75" customHeight="1">
      <c r="A702" s="45" t="s">
        <v>2744</v>
      </c>
      <c r="B702" s="25" t="str">
        <f t="shared" si="72"/>
        <v>Bildetema HTML5</v>
      </c>
      <c r="C702" s="25" t="str">
        <f t="shared" si="73"/>
        <v>Bildetema Flash</v>
      </c>
      <c r="D702" s="18" t="s">
        <v>2745</v>
      </c>
      <c r="E702" s="45" t="s">
        <v>2746</v>
      </c>
      <c r="F702" s="18" t="s">
        <v>2747</v>
      </c>
      <c r="G702" s="19" t="s">
        <v>2748</v>
      </c>
      <c r="H702" s="27" t="s">
        <v>2749</v>
      </c>
    </row>
    <row r="703" spans="1:8" ht="15.75" customHeight="1">
      <c r="A703" s="45" t="s">
        <v>2750</v>
      </c>
      <c r="B703" s="25" t="str">
        <f t="shared" si="72"/>
        <v>Bildetema HTML5</v>
      </c>
      <c r="C703" s="25" t="str">
        <f t="shared" si="73"/>
        <v>Bildetema Flash</v>
      </c>
      <c r="D703" s="18" t="s">
        <v>2751</v>
      </c>
      <c r="E703" s="45" t="s">
        <v>2752</v>
      </c>
      <c r="F703" s="18" t="s">
        <v>2753</v>
      </c>
      <c r="G703" s="7" t="s">
        <v>2754</v>
      </c>
      <c r="H703" s="28"/>
    </row>
    <row r="704" spans="1:8" ht="15.75" customHeight="1">
      <c r="A704" s="45" t="s">
        <v>2755</v>
      </c>
      <c r="B704" s="25" t="str">
        <f t="shared" si="72"/>
        <v>Bildetema HTML5</v>
      </c>
      <c r="C704" s="25" t="str">
        <f t="shared" si="73"/>
        <v>Bildetema Flash</v>
      </c>
      <c r="D704" s="18" t="s">
        <v>2756</v>
      </c>
      <c r="E704" s="45" t="s">
        <v>2757</v>
      </c>
      <c r="F704" s="18" t="s">
        <v>2758</v>
      </c>
      <c r="G704" s="7" t="s">
        <v>2758</v>
      </c>
      <c r="H704" s="28"/>
    </row>
    <row r="705" spans="1:8" ht="15.75" customHeight="1">
      <c r="A705" s="45" t="s">
        <v>2759</v>
      </c>
      <c r="B705" s="25" t="str">
        <f t="shared" si="72"/>
        <v>Bildetema HTML5</v>
      </c>
      <c r="C705" s="25" t="str">
        <f t="shared" si="73"/>
        <v>Bildetema Flash</v>
      </c>
      <c r="D705" s="18" t="s">
        <v>2760</v>
      </c>
      <c r="E705" s="45" t="s">
        <v>2761</v>
      </c>
      <c r="F705" s="18" t="s">
        <v>2762</v>
      </c>
      <c r="G705" s="7" t="s">
        <v>2763</v>
      </c>
      <c r="H705" s="28"/>
    </row>
    <row r="706" spans="1:8" ht="15.75" customHeight="1">
      <c r="A706" s="45" t="s">
        <v>2764</v>
      </c>
      <c r="B706" s="25" t="str">
        <f t="shared" si="72"/>
        <v>Bildetema HTML5</v>
      </c>
      <c r="C706" s="25" t="str">
        <f t="shared" si="73"/>
        <v>Bildetema Flash</v>
      </c>
      <c r="D706" s="18" t="s">
        <v>2765</v>
      </c>
      <c r="E706" s="45" t="s">
        <v>2766</v>
      </c>
      <c r="F706" s="18" t="s">
        <v>2767</v>
      </c>
      <c r="G706" s="7" t="s">
        <v>2768</v>
      </c>
      <c r="H706" s="28"/>
    </row>
    <row r="707" spans="1:8">
      <c r="A707" s="23"/>
      <c r="B707" s="25"/>
      <c r="C707" s="25"/>
      <c r="D707" s="23"/>
      <c r="E707" s="23"/>
      <c r="F707" s="24"/>
      <c r="G707" s="7"/>
      <c r="H707" s="28"/>
    </row>
    <row r="708" spans="1:8" ht="21" customHeight="1">
      <c r="A708" s="38" t="s">
        <v>2769</v>
      </c>
      <c r="B708" s="25" t="str">
        <f>HYPERLINK("http://clu.uni.no/bildetema-html5/bildetema.html?version=norwegian&amp;languages=swe,eng,nob&amp;language=nob&amp;page=9&amp;subpage=3","Bildetema HTML5")</f>
        <v>Bildetema HTML5</v>
      </c>
      <c r="C708" s="25" t="str">
        <f>HYPERLINK("http://clu.uni.no/bildetema-flash/bildetema.html?version=norwegian&amp;languages=swe,eng,nob&amp;language=nob&amp;page=9&amp;subpage=3","Bildetema Flash")</f>
        <v>Bildetema Flash</v>
      </c>
      <c r="D708" s="38" t="s">
        <v>2770</v>
      </c>
      <c r="E708" s="38" t="s">
        <v>2771</v>
      </c>
      <c r="F708" s="38" t="s">
        <v>2772</v>
      </c>
      <c r="G708" s="38" t="s">
        <v>2773</v>
      </c>
      <c r="H708" s="28"/>
    </row>
    <row r="709" spans="1:8">
      <c r="A709" s="5"/>
      <c r="B709" s="25"/>
      <c r="C709" s="25"/>
      <c r="D709" s="5"/>
      <c r="E709" s="5"/>
      <c r="F709" s="6"/>
      <c r="G709" s="7"/>
      <c r="H709" s="28"/>
    </row>
    <row r="710" spans="1:8" ht="15.75" customHeight="1">
      <c r="A710" s="45" t="s">
        <v>2774</v>
      </c>
      <c r="B710" s="25" t="str">
        <f t="shared" ref="B710:B722" si="74">HYPERLINK("http://clu.uni.no/bildetema-html5/bildetema.html?version=norwegian&amp;languages=swe,eng,nob&amp;language=nob&amp;page=9&amp;subpage=3","Bildetema HTML5")</f>
        <v>Bildetema HTML5</v>
      </c>
      <c r="C710" s="25" t="str">
        <f t="shared" ref="C710:C722" si="75">HYPERLINK("http://clu.uni.no/bildetema-flash/bildetema.html?version=norwegian&amp;languages=swe,eng,nob&amp;language=nob&amp;page=9&amp;subpage=3","Bildetema Flash")</f>
        <v>Bildetema Flash</v>
      </c>
      <c r="D710" s="18" t="s">
        <v>2775</v>
      </c>
      <c r="E710" s="45" t="s">
        <v>2776</v>
      </c>
      <c r="F710" s="18" t="s">
        <v>2777</v>
      </c>
      <c r="G710" s="19" t="s">
        <v>2778</v>
      </c>
      <c r="H710" s="28"/>
    </row>
    <row r="711" spans="1:8" ht="15.75" customHeight="1">
      <c r="A711" s="45" t="s">
        <v>2779</v>
      </c>
      <c r="B711" s="25" t="str">
        <f t="shared" si="74"/>
        <v>Bildetema HTML5</v>
      </c>
      <c r="C711" s="25" t="str">
        <f t="shared" si="75"/>
        <v>Bildetema Flash</v>
      </c>
      <c r="D711" s="18" t="s">
        <v>2780</v>
      </c>
      <c r="E711" s="45" t="s">
        <v>2781</v>
      </c>
      <c r="F711" s="18" t="s">
        <v>2782</v>
      </c>
      <c r="G711" s="7" t="s">
        <v>2783</v>
      </c>
      <c r="H711" s="28"/>
    </row>
    <row r="712" spans="1:8" ht="15.75" customHeight="1">
      <c r="A712" s="45" t="s">
        <v>2784</v>
      </c>
      <c r="B712" s="25" t="str">
        <f t="shared" si="74"/>
        <v>Bildetema HTML5</v>
      </c>
      <c r="C712" s="25" t="str">
        <f t="shared" si="75"/>
        <v>Bildetema Flash</v>
      </c>
      <c r="D712" s="18" t="s">
        <v>2785</v>
      </c>
      <c r="E712" s="45" t="s">
        <v>2786</v>
      </c>
      <c r="F712" s="18" t="s">
        <v>2787</v>
      </c>
      <c r="G712" s="7" t="s">
        <v>2788</v>
      </c>
      <c r="H712" s="28"/>
    </row>
    <row r="713" spans="1:8" ht="15.75" customHeight="1">
      <c r="A713" s="45" t="s">
        <v>2789</v>
      </c>
      <c r="B713" s="25" t="str">
        <f t="shared" si="74"/>
        <v>Bildetema HTML5</v>
      </c>
      <c r="C713" s="25" t="str">
        <f t="shared" si="75"/>
        <v>Bildetema Flash</v>
      </c>
      <c r="D713" s="18" t="s">
        <v>2790</v>
      </c>
      <c r="E713" s="45" t="s">
        <v>2791</v>
      </c>
      <c r="F713" s="18" t="s">
        <v>2792</v>
      </c>
      <c r="G713" s="7" t="s">
        <v>2793</v>
      </c>
      <c r="H713" s="28"/>
    </row>
    <row r="714" spans="1:8" ht="21.95">
      <c r="A714" s="45" t="s">
        <v>2794</v>
      </c>
      <c r="B714" s="25" t="str">
        <f t="shared" si="74"/>
        <v>Bildetema HTML5</v>
      </c>
      <c r="C714" s="25" t="str">
        <f t="shared" si="75"/>
        <v>Bildetema Flash</v>
      </c>
      <c r="D714" s="45" t="s">
        <v>2795</v>
      </c>
      <c r="E714" s="45" t="s">
        <v>2796</v>
      </c>
      <c r="F714" s="45" t="s">
        <v>2797</v>
      </c>
      <c r="G714" s="45" t="s">
        <v>2798</v>
      </c>
      <c r="H714" s="28"/>
    </row>
    <row r="715" spans="1:8" ht="15.75" customHeight="1">
      <c r="A715" s="45" t="s">
        <v>2799</v>
      </c>
      <c r="B715" s="25" t="str">
        <f t="shared" si="74"/>
        <v>Bildetema HTML5</v>
      </c>
      <c r="C715" s="25" t="str">
        <f t="shared" si="75"/>
        <v>Bildetema Flash</v>
      </c>
      <c r="D715" s="18" t="s">
        <v>2800</v>
      </c>
      <c r="E715" s="45" t="s">
        <v>2801</v>
      </c>
      <c r="F715" s="18" t="s">
        <v>2802</v>
      </c>
      <c r="G715" s="7" t="s">
        <v>2803</v>
      </c>
      <c r="H715" s="28"/>
    </row>
    <row r="716" spans="1:8" ht="15.75" customHeight="1">
      <c r="A716" s="45" t="s">
        <v>2804</v>
      </c>
      <c r="B716" s="25" t="str">
        <f t="shared" si="74"/>
        <v>Bildetema HTML5</v>
      </c>
      <c r="C716" s="25" t="str">
        <f t="shared" si="75"/>
        <v>Bildetema Flash</v>
      </c>
      <c r="D716" s="18" t="s">
        <v>2805</v>
      </c>
      <c r="E716" s="45" t="s">
        <v>2806</v>
      </c>
      <c r="F716" s="18" t="s">
        <v>2807</v>
      </c>
      <c r="G716" s="7" t="s">
        <v>2808</v>
      </c>
      <c r="H716" s="28"/>
    </row>
    <row r="717" spans="1:8" ht="15.75" customHeight="1">
      <c r="A717" s="45" t="s">
        <v>2809</v>
      </c>
      <c r="B717" s="25" t="str">
        <f t="shared" si="74"/>
        <v>Bildetema HTML5</v>
      </c>
      <c r="C717" s="25" t="str">
        <f t="shared" si="75"/>
        <v>Bildetema Flash</v>
      </c>
      <c r="D717" s="18" t="s">
        <v>2810</v>
      </c>
      <c r="E717" s="45" t="s">
        <v>2811</v>
      </c>
      <c r="F717" s="18" t="s">
        <v>2811</v>
      </c>
      <c r="G717" s="7" t="s">
        <v>2812</v>
      </c>
      <c r="H717" s="28"/>
    </row>
    <row r="718" spans="1:8" ht="15.75" customHeight="1">
      <c r="A718" s="45" t="s">
        <v>2813</v>
      </c>
      <c r="B718" s="25" t="str">
        <f t="shared" si="74"/>
        <v>Bildetema HTML5</v>
      </c>
      <c r="C718" s="25" t="str">
        <f t="shared" si="75"/>
        <v>Bildetema Flash</v>
      </c>
      <c r="D718" s="18" t="s">
        <v>2814</v>
      </c>
      <c r="E718" s="45" t="s">
        <v>2815</v>
      </c>
      <c r="F718" s="18" t="s">
        <v>2816</v>
      </c>
      <c r="G718" s="7" t="s">
        <v>2817</v>
      </c>
      <c r="H718" s="28"/>
    </row>
    <row r="719" spans="1:8" ht="15.75" customHeight="1">
      <c r="A719" s="45" t="s">
        <v>2818</v>
      </c>
      <c r="B719" s="25" t="str">
        <f t="shared" si="74"/>
        <v>Bildetema HTML5</v>
      </c>
      <c r="C719" s="25" t="str">
        <f t="shared" si="75"/>
        <v>Bildetema Flash</v>
      </c>
      <c r="D719" s="18" t="s">
        <v>2819</v>
      </c>
      <c r="E719" s="45" t="s">
        <v>2820</v>
      </c>
      <c r="F719" s="18" t="s">
        <v>2821</v>
      </c>
      <c r="G719" s="7" t="s">
        <v>2822</v>
      </c>
      <c r="H719" s="28"/>
    </row>
    <row r="720" spans="1:8" ht="15.75" customHeight="1">
      <c r="A720" s="45" t="s">
        <v>2823</v>
      </c>
      <c r="B720" s="25" t="str">
        <f t="shared" si="74"/>
        <v>Bildetema HTML5</v>
      </c>
      <c r="C720" s="25" t="str">
        <f t="shared" si="75"/>
        <v>Bildetema Flash</v>
      </c>
      <c r="D720" s="18" t="s">
        <v>2824</v>
      </c>
      <c r="E720" s="45" t="s">
        <v>2825</v>
      </c>
      <c r="F720" s="18" t="s">
        <v>2826</v>
      </c>
      <c r="G720" s="19" t="s">
        <v>2827</v>
      </c>
      <c r="H720" s="29"/>
    </row>
    <row r="721" spans="1:9" ht="15.75" customHeight="1">
      <c r="A721" s="45" t="s">
        <v>2828</v>
      </c>
      <c r="B721" s="25" t="str">
        <f t="shared" si="74"/>
        <v>Bildetema HTML5</v>
      </c>
      <c r="C721" s="25" t="str">
        <f t="shared" si="75"/>
        <v>Bildetema Flash</v>
      </c>
      <c r="D721" s="18" t="s">
        <v>2829</v>
      </c>
      <c r="E721" s="45" t="s">
        <v>2830</v>
      </c>
      <c r="F721" s="18" t="s">
        <v>2831</v>
      </c>
      <c r="G721" s="7" t="s">
        <v>2049</v>
      </c>
      <c r="H721" s="28"/>
      <c r="I721" s="19"/>
    </row>
    <row r="722" spans="1:9" ht="15.75" customHeight="1">
      <c r="A722" s="45" t="s">
        <v>2832</v>
      </c>
      <c r="B722" s="25" t="str">
        <f t="shared" si="74"/>
        <v>Bildetema HTML5</v>
      </c>
      <c r="C722" s="25" t="str">
        <f t="shared" si="75"/>
        <v>Bildetema Flash</v>
      </c>
      <c r="D722" s="18" t="s">
        <v>2833</v>
      </c>
      <c r="E722" s="45" t="s">
        <v>2834</v>
      </c>
      <c r="F722" s="18" t="s">
        <v>2835</v>
      </c>
      <c r="G722" s="19" t="s">
        <v>2836</v>
      </c>
      <c r="H722" s="29"/>
      <c r="I722" s="19"/>
    </row>
    <row r="723" spans="1:9">
      <c r="A723" s="23"/>
      <c r="B723" s="25"/>
      <c r="C723" s="25"/>
      <c r="D723" s="23"/>
      <c r="E723" s="23"/>
      <c r="F723" s="24"/>
      <c r="G723" s="7"/>
      <c r="H723" s="28"/>
      <c r="I723" s="19"/>
    </row>
    <row r="724" spans="1:9" ht="21" customHeight="1">
      <c r="A724" s="38" t="s">
        <v>2837</v>
      </c>
      <c r="B724" s="25" t="str">
        <f>HYPERLINK("http://clu.uni.no/bildetema-html5/bildetema.html?version=norwegian&amp;languages=swe,eng,nob&amp;language=nob&amp;page=9&amp;subpage=4","Bildetema HTML5")</f>
        <v>Bildetema HTML5</v>
      </c>
      <c r="C724" s="25" t="str">
        <f>HYPERLINK("http://clu.uni.no/bildetema-flash/bildetema.html?version=norwegian&amp;languages=swe,eng,nob&amp;language=nob&amp;page=9&amp;subpage=4","Bildetema Flash")</f>
        <v>Bildetema Flash</v>
      </c>
      <c r="D724" s="38" t="s">
        <v>2838</v>
      </c>
      <c r="E724" s="38" t="s">
        <v>2839</v>
      </c>
      <c r="F724" s="38" t="s">
        <v>2840</v>
      </c>
      <c r="G724" s="38" t="s">
        <v>26</v>
      </c>
      <c r="H724" s="27" t="s">
        <v>26</v>
      </c>
      <c r="I724" s="19"/>
    </row>
    <row r="725" spans="1:9">
      <c r="A725" s="5"/>
      <c r="B725" s="25"/>
      <c r="C725" s="25"/>
      <c r="D725" s="5"/>
      <c r="E725" s="5"/>
      <c r="F725" s="6"/>
      <c r="G725" s="7"/>
      <c r="H725" s="28"/>
      <c r="I725" s="19"/>
    </row>
    <row r="726" spans="1:9" ht="21.95">
      <c r="A726" s="45" t="s">
        <v>2841</v>
      </c>
      <c r="B726" s="25" t="str">
        <f t="shared" ref="B726:B742" si="76">HYPERLINK("http://clu.uni.no/bildetema-html5/bildetema.html?version=norwegian&amp;languages=swe,eng,nob&amp;language=nob&amp;page=9&amp;subpage=4","Bildetema HTML5")</f>
        <v>Bildetema HTML5</v>
      </c>
      <c r="C726" s="25" t="str">
        <f t="shared" ref="C726:C742" si="77">HYPERLINK("http://clu.uni.no/bildetema-flash/bildetema.html?version=norwegian&amp;languages=swe,eng,nob&amp;language=nob&amp;page=9&amp;subpage=4","Bildetema Flash")</f>
        <v>Bildetema Flash</v>
      </c>
      <c r="D726" s="45" t="s">
        <v>2842</v>
      </c>
      <c r="E726" s="45" t="s">
        <v>2843</v>
      </c>
      <c r="F726" s="45" t="s">
        <v>2844</v>
      </c>
      <c r="G726" s="45" t="s">
        <v>2845</v>
      </c>
      <c r="H726" s="28"/>
      <c r="I726" s="19"/>
    </row>
    <row r="727" spans="1:9" ht="15.75" customHeight="1">
      <c r="A727" s="45" t="s">
        <v>2846</v>
      </c>
      <c r="B727" s="25" t="str">
        <f t="shared" si="76"/>
        <v>Bildetema HTML5</v>
      </c>
      <c r="C727" s="25" t="str">
        <f t="shared" si="77"/>
        <v>Bildetema Flash</v>
      </c>
      <c r="D727" s="18" t="s">
        <v>2847</v>
      </c>
      <c r="E727" s="45" t="s">
        <v>2848</v>
      </c>
      <c r="F727" s="18" t="s">
        <v>2849</v>
      </c>
      <c r="G727" s="19" t="s">
        <v>2850</v>
      </c>
      <c r="H727" s="29"/>
      <c r="I727" s="19"/>
    </row>
    <row r="728" spans="1:9" ht="15.75" customHeight="1">
      <c r="A728" s="45" t="s">
        <v>2851</v>
      </c>
      <c r="B728" s="25" t="str">
        <f t="shared" si="76"/>
        <v>Bildetema HTML5</v>
      </c>
      <c r="C728" s="25" t="str">
        <f t="shared" si="77"/>
        <v>Bildetema Flash</v>
      </c>
      <c r="D728" s="18" t="s">
        <v>2852</v>
      </c>
      <c r="E728" s="45" t="s">
        <v>2853</v>
      </c>
      <c r="F728" s="18" t="s">
        <v>2854</v>
      </c>
      <c r="G728" s="19" t="s">
        <v>2855</v>
      </c>
      <c r="H728" s="27"/>
      <c r="I728" s="19"/>
    </row>
    <row r="729" spans="1:9" ht="15.75" customHeight="1">
      <c r="A729" s="45" t="s">
        <v>2856</v>
      </c>
      <c r="B729" s="25" t="str">
        <f t="shared" si="76"/>
        <v>Bildetema HTML5</v>
      </c>
      <c r="C729" s="25" t="str">
        <f t="shared" si="77"/>
        <v>Bildetema Flash</v>
      </c>
      <c r="D729" s="18" t="s">
        <v>2857</v>
      </c>
      <c r="E729" s="45" t="s">
        <v>2858</v>
      </c>
      <c r="F729" s="18" t="s">
        <v>2859</v>
      </c>
      <c r="G729" s="19" t="s">
        <v>2860</v>
      </c>
      <c r="H729" s="27"/>
      <c r="I729" s="39"/>
    </row>
    <row r="730" spans="1:9" ht="15.75" customHeight="1">
      <c r="A730" s="45" t="s">
        <v>2861</v>
      </c>
      <c r="B730" s="25" t="str">
        <f t="shared" si="76"/>
        <v>Bildetema HTML5</v>
      </c>
      <c r="C730" s="25" t="str">
        <f t="shared" si="77"/>
        <v>Bildetema Flash</v>
      </c>
      <c r="D730" s="18" t="s">
        <v>2862</v>
      </c>
      <c r="E730" s="45" t="s">
        <v>2863</v>
      </c>
      <c r="F730" s="18" t="s">
        <v>2864</v>
      </c>
      <c r="G730" s="7" t="s">
        <v>2865</v>
      </c>
      <c r="H730" s="28"/>
      <c r="I730" s="19"/>
    </row>
    <row r="731" spans="1:9" ht="15.75" customHeight="1">
      <c r="A731" s="45" t="s">
        <v>2866</v>
      </c>
      <c r="B731" s="25" t="str">
        <f t="shared" si="76"/>
        <v>Bildetema HTML5</v>
      </c>
      <c r="C731" s="25" t="str">
        <f t="shared" si="77"/>
        <v>Bildetema Flash</v>
      </c>
      <c r="D731" s="18" t="s">
        <v>2867</v>
      </c>
      <c r="E731" s="45" t="s">
        <v>2868</v>
      </c>
      <c r="F731" s="18" t="s">
        <v>2869</v>
      </c>
      <c r="G731" s="7" t="s">
        <v>2870</v>
      </c>
      <c r="H731" s="28"/>
      <c r="I731" s="19"/>
    </row>
    <row r="732" spans="1:9" ht="15.75" customHeight="1">
      <c r="A732" s="45" t="s">
        <v>2871</v>
      </c>
      <c r="B732" s="25" t="str">
        <f t="shared" si="76"/>
        <v>Bildetema HTML5</v>
      </c>
      <c r="C732" s="25" t="str">
        <f t="shared" si="77"/>
        <v>Bildetema Flash</v>
      </c>
      <c r="D732" s="18" t="s">
        <v>2872</v>
      </c>
      <c r="E732" s="45" t="s">
        <v>2873</v>
      </c>
      <c r="F732" s="18" t="s">
        <v>2874</v>
      </c>
      <c r="G732" s="7" t="s">
        <v>2875</v>
      </c>
      <c r="H732" s="28"/>
      <c r="I732" s="19"/>
    </row>
    <row r="733" spans="1:9" ht="15.75" customHeight="1">
      <c r="A733" s="45" t="s">
        <v>2876</v>
      </c>
      <c r="B733" s="25" t="str">
        <f t="shared" si="76"/>
        <v>Bildetema HTML5</v>
      </c>
      <c r="C733" s="25" t="str">
        <f t="shared" si="77"/>
        <v>Bildetema Flash</v>
      </c>
      <c r="D733" s="18" t="s">
        <v>2877</v>
      </c>
      <c r="E733" s="45" t="s">
        <v>2878</v>
      </c>
      <c r="F733" s="18" t="s">
        <v>2879</v>
      </c>
      <c r="G733" s="7" t="s">
        <v>2880</v>
      </c>
      <c r="H733" s="27" t="s">
        <v>2881</v>
      </c>
      <c r="I733" s="19"/>
    </row>
    <row r="734" spans="1:9" ht="21.95">
      <c r="A734" s="45" t="s">
        <v>2882</v>
      </c>
      <c r="B734" s="25" t="str">
        <f t="shared" si="76"/>
        <v>Bildetema HTML5</v>
      </c>
      <c r="C734" s="25" t="str">
        <f t="shared" si="77"/>
        <v>Bildetema Flash</v>
      </c>
      <c r="D734" s="45" t="s">
        <v>2883</v>
      </c>
      <c r="E734" s="45" t="s">
        <v>2884</v>
      </c>
      <c r="F734" s="45" t="s">
        <v>2638</v>
      </c>
      <c r="G734" s="45" t="s">
        <v>2639</v>
      </c>
      <c r="H734" s="28"/>
      <c r="I734" s="19"/>
    </row>
    <row r="735" spans="1:9" ht="15.75" customHeight="1">
      <c r="A735" s="45" t="s">
        <v>2885</v>
      </c>
      <c r="B735" s="25" t="str">
        <f t="shared" si="76"/>
        <v>Bildetema HTML5</v>
      </c>
      <c r="C735" s="25" t="str">
        <f t="shared" si="77"/>
        <v>Bildetema Flash</v>
      </c>
      <c r="D735" s="18" t="s">
        <v>2886</v>
      </c>
      <c r="E735" s="45" t="s">
        <v>2887</v>
      </c>
      <c r="F735" s="18" t="s">
        <v>2888</v>
      </c>
      <c r="G735" s="19" t="s">
        <v>2889</v>
      </c>
      <c r="H735" s="28"/>
      <c r="I735" s="19"/>
    </row>
    <row r="736" spans="1:9" ht="15.75" customHeight="1">
      <c r="A736" s="45" t="s">
        <v>2890</v>
      </c>
      <c r="B736" s="25" t="str">
        <f t="shared" si="76"/>
        <v>Bildetema HTML5</v>
      </c>
      <c r="C736" s="25" t="str">
        <f t="shared" si="77"/>
        <v>Bildetema Flash</v>
      </c>
      <c r="D736" s="18" t="s">
        <v>2891</v>
      </c>
      <c r="E736" s="45" t="s">
        <v>2892</v>
      </c>
      <c r="F736" s="18" t="s">
        <v>2893</v>
      </c>
      <c r="G736" s="19" t="s">
        <v>2894</v>
      </c>
      <c r="H736" s="29"/>
      <c r="I736" s="19"/>
    </row>
    <row r="737" spans="1:24" ht="15.75" customHeight="1">
      <c r="A737" s="45" t="s">
        <v>2895</v>
      </c>
      <c r="B737" s="25" t="str">
        <f t="shared" si="76"/>
        <v>Bildetema HTML5</v>
      </c>
      <c r="C737" s="25" t="str">
        <f t="shared" si="77"/>
        <v>Bildetema Flash</v>
      </c>
      <c r="D737" s="18" t="s">
        <v>2896</v>
      </c>
      <c r="E737" s="45" t="s">
        <v>2897</v>
      </c>
      <c r="F737" s="18" t="s">
        <v>2898</v>
      </c>
      <c r="G737" s="19" t="s">
        <v>2899</v>
      </c>
      <c r="H737" s="28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  <c r="U737" s="19"/>
      <c r="V737" s="19"/>
      <c r="W737" s="19"/>
      <c r="X737" s="19"/>
    </row>
    <row r="738" spans="1:24" ht="21.95">
      <c r="A738" s="45" t="s">
        <v>2900</v>
      </c>
      <c r="B738" s="25" t="str">
        <f t="shared" si="76"/>
        <v>Bildetema HTML5</v>
      </c>
      <c r="C738" s="25" t="str">
        <f t="shared" si="77"/>
        <v>Bildetema Flash</v>
      </c>
      <c r="D738" s="45" t="s">
        <v>2901</v>
      </c>
      <c r="E738" s="45" t="s">
        <v>2902</v>
      </c>
      <c r="F738" s="45" t="s">
        <v>2903</v>
      </c>
      <c r="G738" s="45" t="s">
        <v>2904</v>
      </c>
      <c r="H738" s="28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  <c r="U738" s="19"/>
      <c r="V738" s="19"/>
      <c r="W738" s="19"/>
      <c r="X738" s="19"/>
    </row>
    <row r="739" spans="1:24" ht="15.75" customHeight="1">
      <c r="A739" s="45" t="s">
        <v>2905</v>
      </c>
      <c r="B739" s="25" t="str">
        <f t="shared" si="76"/>
        <v>Bildetema HTML5</v>
      </c>
      <c r="C739" s="25" t="str">
        <f t="shared" si="77"/>
        <v>Bildetema Flash</v>
      </c>
      <c r="D739" s="18" t="s">
        <v>2906</v>
      </c>
      <c r="E739" s="45" t="s">
        <v>2907</v>
      </c>
      <c r="F739" s="18" t="s">
        <v>2908</v>
      </c>
      <c r="G739" s="19" t="s">
        <v>2909</v>
      </c>
      <c r="H739" s="27"/>
      <c r="I739" s="3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  <c r="U739" s="19"/>
      <c r="V739" s="19"/>
      <c r="W739" s="19"/>
      <c r="X739" s="19"/>
    </row>
    <row r="740" spans="1:24" ht="15.75" customHeight="1">
      <c r="A740" s="45" t="s">
        <v>2910</v>
      </c>
      <c r="B740" s="25" t="str">
        <f t="shared" si="76"/>
        <v>Bildetema HTML5</v>
      </c>
      <c r="C740" s="25" t="str">
        <f t="shared" si="77"/>
        <v>Bildetema Flash</v>
      </c>
      <c r="D740" s="18" t="s">
        <v>2911</v>
      </c>
      <c r="E740" s="45" t="s">
        <v>2912</v>
      </c>
      <c r="F740" s="18" t="s">
        <v>2913</v>
      </c>
      <c r="G740" s="19" t="s">
        <v>2914</v>
      </c>
      <c r="H740" s="27"/>
      <c r="I740" s="3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  <c r="U740" s="19"/>
      <c r="V740" s="19"/>
      <c r="W740" s="19"/>
      <c r="X740" s="19"/>
    </row>
    <row r="741" spans="1:24" ht="15.75" customHeight="1">
      <c r="A741" s="45" t="s">
        <v>2915</v>
      </c>
      <c r="B741" s="25" t="str">
        <f t="shared" si="76"/>
        <v>Bildetema HTML5</v>
      </c>
      <c r="C741" s="25" t="str">
        <f t="shared" si="77"/>
        <v>Bildetema Flash</v>
      </c>
      <c r="D741" s="18" t="s">
        <v>2916</v>
      </c>
      <c r="E741" s="45" t="s">
        <v>2917</v>
      </c>
      <c r="F741" s="18" t="s">
        <v>2918</v>
      </c>
      <c r="G741" s="7" t="s">
        <v>2919</v>
      </c>
      <c r="H741" s="28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  <c r="U741" s="19"/>
      <c r="V741" s="19"/>
      <c r="W741" s="19"/>
      <c r="X741" s="19"/>
    </row>
    <row r="742" spans="1:24" ht="15.75" customHeight="1">
      <c r="A742" s="45" t="s">
        <v>2920</v>
      </c>
      <c r="B742" s="25" t="str">
        <f t="shared" si="76"/>
        <v>Bildetema HTML5</v>
      </c>
      <c r="C742" s="25" t="str">
        <f t="shared" si="77"/>
        <v>Bildetema Flash</v>
      </c>
      <c r="D742" s="18" t="s">
        <v>2921</v>
      </c>
      <c r="E742" s="45" t="s">
        <v>2922</v>
      </c>
      <c r="F742" s="18" t="s">
        <v>2923</v>
      </c>
      <c r="G742" s="19" t="s">
        <v>2924</v>
      </c>
      <c r="H742" s="28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  <c r="U742" s="19"/>
      <c r="V742" s="19"/>
      <c r="W742" s="19"/>
      <c r="X742" s="19"/>
    </row>
    <row r="743" spans="1:24">
      <c r="A743" s="23"/>
      <c r="B743" s="25"/>
      <c r="C743" s="25"/>
      <c r="D743" s="23"/>
      <c r="E743" s="23"/>
      <c r="F743" s="24"/>
      <c r="G743" s="7"/>
      <c r="H743" s="28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  <c r="U743" s="19"/>
      <c r="V743" s="19"/>
      <c r="W743" s="19"/>
      <c r="X743" s="19"/>
    </row>
    <row r="744" spans="1:24" ht="55.5" customHeight="1">
      <c r="A744" s="41" t="s">
        <v>2925</v>
      </c>
      <c r="B744" s="25" t="str">
        <f>HYPERLINK("http://clu.uni.no/bildetema-html5/bildetema.html?version=norwegian&amp;languages=swe,eng,nob&amp;language=nob&amp;page=10&amp;subpage=1","Bildetema HTML5")</f>
        <v>Bildetema HTML5</v>
      </c>
      <c r="C744" s="25" t="str">
        <f>HYPERLINK("http://clu.uni.no/bildetema-flash/bildetema.html?version=norwegian&amp;languages=swe,eng,nob&amp;language=nob&amp;page=10&amp;subpage=1","Bildetema Flash")</f>
        <v>Bildetema Flash</v>
      </c>
      <c r="D744" s="41" t="s">
        <v>2926</v>
      </c>
      <c r="E744" s="41" t="s">
        <v>2927</v>
      </c>
      <c r="F744" s="41" t="s">
        <v>2928</v>
      </c>
      <c r="G744" s="41" t="s">
        <v>2929</v>
      </c>
      <c r="H744" s="18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  <c r="U744" s="19"/>
      <c r="V744" s="19"/>
      <c r="W744" s="19"/>
      <c r="X744" s="19"/>
    </row>
    <row r="745" spans="1:24" ht="24.75" customHeight="1">
      <c r="A745" s="23"/>
      <c r="B745" s="25"/>
      <c r="C745" s="25"/>
      <c r="D745" s="23"/>
      <c r="E745" s="23"/>
      <c r="F745" s="24"/>
      <c r="G745" s="26"/>
      <c r="H745" s="20"/>
      <c r="I745" s="26"/>
      <c r="J745" s="26"/>
      <c r="K745" s="26"/>
      <c r="L745" s="26"/>
      <c r="M745" s="26"/>
      <c r="N745" s="26"/>
      <c r="O745" s="26"/>
      <c r="P745" s="26"/>
      <c r="Q745" s="26"/>
      <c r="R745" s="26"/>
      <c r="S745" s="26"/>
      <c r="T745" s="26"/>
      <c r="U745" s="26"/>
      <c r="V745" s="26"/>
      <c r="W745" s="26"/>
      <c r="X745" s="26"/>
    </row>
    <row r="746" spans="1:24" ht="21" customHeight="1">
      <c r="A746" s="38" t="s">
        <v>2930</v>
      </c>
      <c r="B746" s="25" t="str">
        <f>HYPERLINK("http://clu.uni.no/bildetema-html5/bildetema.html?version=norwegian&amp;languages=swe,eng,nob&amp;language=nob&amp;page=10&amp;subpage=1","Bildetema HTML5")</f>
        <v>Bildetema HTML5</v>
      </c>
      <c r="C746" s="25" t="str">
        <f>HYPERLINK("http://clu.uni.no/bildetema-flash/bildetema.html?version=norwegian&amp;languages=swe,eng,nob&amp;language=nob&amp;page=10&amp;subpage=1","Bildetema Flash")</f>
        <v>Bildetema Flash</v>
      </c>
      <c r="D746" s="38" t="s">
        <v>2931</v>
      </c>
      <c r="E746" s="38" t="s">
        <v>2917</v>
      </c>
      <c r="F746" s="38" t="s">
        <v>2918</v>
      </c>
      <c r="G746" s="38" t="s">
        <v>2919</v>
      </c>
      <c r="H746" s="28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  <c r="U746" s="19"/>
      <c r="V746" s="19"/>
      <c r="W746" s="19"/>
      <c r="X746" s="19"/>
    </row>
    <row r="747" spans="1:24">
      <c r="A747" s="5"/>
      <c r="B747" s="25"/>
      <c r="C747" s="25"/>
      <c r="D747" s="5"/>
      <c r="E747" s="5"/>
      <c r="F747" s="6"/>
      <c r="G747" s="7"/>
      <c r="H747" s="28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  <c r="U747" s="19"/>
      <c r="V747" s="19"/>
      <c r="W747" s="19"/>
      <c r="X747" s="19"/>
    </row>
    <row r="748" spans="1:24" ht="15.75" customHeight="1">
      <c r="A748" s="45" t="s">
        <v>2932</v>
      </c>
      <c r="B748" s="25" t="str">
        <f t="shared" ref="B748:B767" si="78">HYPERLINK("http://clu.uni.no/bildetema-html5/bildetema.html?version=norwegian&amp;languages=swe,eng,nob&amp;language=nob&amp;page=10&amp;subpage=1","Bildetema HTML5")</f>
        <v>Bildetema HTML5</v>
      </c>
      <c r="C748" s="25" t="str">
        <f t="shared" ref="C748:C767" si="79">HYPERLINK("http://clu.uni.no/bildetema-flash/bildetema.html?version=norwegian&amp;languages=swe,eng,nob&amp;language=nob&amp;page=10&amp;subpage=1","Bildetema Flash")</f>
        <v>Bildetema Flash</v>
      </c>
      <c r="D748" s="18" t="s">
        <v>2933</v>
      </c>
      <c r="E748" s="45" t="s">
        <v>2934</v>
      </c>
      <c r="F748" s="18" t="s">
        <v>2935</v>
      </c>
      <c r="G748" s="19" t="s">
        <v>2936</v>
      </c>
      <c r="H748" s="2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  <c r="U748" s="19"/>
      <c r="V748" s="19"/>
      <c r="W748" s="19"/>
      <c r="X748" s="19"/>
    </row>
    <row r="749" spans="1:24" ht="21.95">
      <c r="A749" s="45" t="s">
        <v>2937</v>
      </c>
      <c r="B749" s="25" t="str">
        <f t="shared" si="78"/>
        <v>Bildetema HTML5</v>
      </c>
      <c r="C749" s="25" t="str">
        <f t="shared" si="79"/>
        <v>Bildetema Flash</v>
      </c>
      <c r="D749" s="45" t="s">
        <v>2938</v>
      </c>
      <c r="E749" s="45" t="s">
        <v>2939</v>
      </c>
      <c r="F749" s="45" t="s">
        <v>2940</v>
      </c>
      <c r="G749" s="45" t="s">
        <v>2941</v>
      </c>
      <c r="H749" s="28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  <c r="U749" s="19"/>
      <c r="V749" s="19"/>
      <c r="W749" s="19"/>
      <c r="X749" s="19"/>
    </row>
    <row r="750" spans="1:24" ht="15.75" customHeight="1">
      <c r="A750" s="45" t="s">
        <v>2942</v>
      </c>
      <c r="B750" s="25" t="str">
        <f t="shared" si="78"/>
        <v>Bildetema HTML5</v>
      </c>
      <c r="C750" s="25" t="str">
        <f t="shared" si="79"/>
        <v>Bildetema Flash</v>
      </c>
      <c r="D750" s="18" t="s">
        <v>2943</v>
      </c>
      <c r="E750" s="45" t="s">
        <v>2944</v>
      </c>
      <c r="F750" s="18" t="s">
        <v>2945</v>
      </c>
      <c r="G750" s="7" t="s">
        <v>2946</v>
      </c>
      <c r="H750" s="28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  <c r="U750" s="19"/>
      <c r="V750" s="19"/>
      <c r="W750" s="19"/>
      <c r="X750" s="19"/>
    </row>
    <row r="751" spans="1:24" ht="15.75" customHeight="1">
      <c r="A751" s="45" t="s">
        <v>2947</v>
      </c>
      <c r="B751" s="25" t="str">
        <f t="shared" si="78"/>
        <v>Bildetema HTML5</v>
      </c>
      <c r="C751" s="25" t="str">
        <f t="shared" si="79"/>
        <v>Bildetema Flash</v>
      </c>
      <c r="D751" s="18" t="s">
        <v>2948</v>
      </c>
      <c r="E751" s="45" t="s">
        <v>2949</v>
      </c>
      <c r="F751" s="18" t="s">
        <v>2950</v>
      </c>
      <c r="G751" s="7" t="s">
        <v>2951</v>
      </c>
      <c r="H751" s="28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  <c r="U751" s="19"/>
      <c r="V751" s="19"/>
      <c r="W751" s="19"/>
      <c r="X751" s="19"/>
    </row>
    <row r="752" spans="1:24" ht="15.75" customHeight="1">
      <c r="A752" s="45" t="s">
        <v>2952</v>
      </c>
      <c r="B752" s="25" t="str">
        <f t="shared" si="78"/>
        <v>Bildetema HTML5</v>
      </c>
      <c r="C752" s="25" t="str">
        <f t="shared" si="79"/>
        <v>Bildetema Flash</v>
      </c>
      <c r="D752" s="18" t="s">
        <v>2953</v>
      </c>
      <c r="E752" s="45" t="s">
        <v>2954</v>
      </c>
      <c r="F752" s="18" t="s">
        <v>2955</v>
      </c>
      <c r="G752" s="7" t="s">
        <v>2956</v>
      </c>
      <c r="H752" s="28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  <c r="U752" s="19"/>
      <c r="V752" s="19"/>
      <c r="W752" s="19"/>
      <c r="X752" s="19"/>
    </row>
    <row r="753" spans="1:9" ht="15.75" customHeight="1">
      <c r="A753" s="45" t="s">
        <v>2957</v>
      </c>
      <c r="B753" s="25" t="str">
        <f t="shared" si="78"/>
        <v>Bildetema HTML5</v>
      </c>
      <c r="C753" s="25" t="str">
        <f t="shared" si="79"/>
        <v>Bildetema Flash</v>
      </c>
      <c r="D753" s="18" t="s">
        <v>2958</v>
      </c>
      <c r="E753" s="45" t="s">
        <v>2959</v>
      </c>
      <c r="F753" s="18" t="s">
        <v>2960</v>
      </c>
      <c r="G753" s="19" t="s">
        <v>2961</v>
      </c>
      <c r="H753" s="28"/>
      <c r="I753" s="19"/>
    </row>
    <row r="754" spans="1:9" ht="15.75" customHeight="1">
      <c r="A754" s="45" t="s">
        <v>2962</v>
      </c>
      <c r="B754" s="25" t="str">
        <f t="shared" si="78"/>
        <v>Bildetema HTML5</v>
      </c>
      <c r="C754" s="25" t="str">
        <f t="shared" si="79"/>
        <v>Bildetema Flash</v>
      </c>
      <c r="D754" s="18" t="s">
        <v>2963</v>
      </c>
      <c r="E754" s="45" t="s">
        <v>2964</v>
      </c>
      <c r="F754" s="18" t="s">
        <v>2965</v>
      </c>
      <c r="G754" s="19" t="s">
        <v>2966</v>
      </c>
      <c r="H754" s="28"/>
      <c r="I754" s="19"/>
    </row>
    <row r="755" spans="1:9" ht="15.75" customHeight="1">
      <c r="A755" s="45" t="s">
        <v>2967</v>
      </c>
      <c r="B755" s="25" t="str">
        <f t="shared" si="78"/>
        <v>Bildetema HTML5</v>
      </c>
      <c r="C755" s="25" t="str">
        <f t="shared" si="79"/>
        <v>Bildetema Flash</v>
      </c>
      <c r="D755" s="18" t="s">
        <v>2968</v>
      </c>
      <c r="E755" s="45" t="s">
        <v>2969</v>
      </c>
      <c r="F755" s="18" t="s">
        <v>2970</v>
      </c>
      <c r="G755" s="7" t="s">
        <v>2971</v>
      </c>
      <c r="H755" s="28"/>
      <c r="I755" s="19"/>
    </row>
    <row r="756" spans="1:9" ht="15.75" customHeight="1">
      <c r="A756" s="45" t="s">
        <v>2972</v>
      </c>
      <c r="B756" s="25" t="str">
        <f t="shared" si="78"/>
        <v>Bildetema HTML5</v>
      </c>
      <c r="C756" s="25" t="str">
        <f t="shared" si="79"/>
        <v>Bildetema Flash</v>
      </c>
      <c r="D756" s="18" t="s">
        <v>2973</v>
      </c>
      <c r="E756" s="45" t="s">
        <v>2974</v>
      </c>
      <c r="F756" s="18" t="s">
        <v>2975</v>
      </c>
      <c r="G756" s="19" t="s">
        <v>2976</v>
      </c>
      <c r="H756" s="28"/>
      <c r="I756" s="19"/>
    </row>
    <row r="757" spans="1:9" ht="15.75" customHeight="1">
      <c r="A757" s="45" t="s">
        <v>2977</v>
      </c>
      <c r="B757" s="25" t="str">
        <f t="shared" si="78"/>
        <v>Bildetema HTML5</v>
      </c>
      <c r="C757" s="25" t="str">
        <f t="shared" si="79"/>
        <v>Bildetema Flash</v>
      </c>
      <c r="D757" s="18" t="s">
        <v>2978</v>
      </c>
      <c r="E757" s="45" t="s">
        <v>2979</v>
      </c>
      <c r="F757" s="18" t="s">
        <v>2980</v>
      </c>
      <c r="G757" s="19" t="s">
        <v>2981</v>
      </c>
      <c r="H757" s="28"/>
      <c r="I757" s="19"/>
    </row>
    <row r="758" spans="1:9" ht="15.75" customHeight="1">
      <c r="A758" s="45" t="s">
        <v>2982</v>
      </c>
      <c r="B758" s="25" t="str">
        <f t="shared" si="78"/>
        <v>Bildetema HTML5</v>
      </c>
      <c r="C758" s="25" t="str">
        <f t="shared" si="79"/>
        <v>Bildetema Flash</v>
      </c>
      <c r="D758" s="18" t="s">
        <v>2983</v>
      </c>
      <c r="E758" s="45" t="s">
        <v>2984</v>
      </c>
      <c r="F758" s="18" t="s">
        <v>2985</v>
      </c>
      <c r="G758" s="19" t="s">
        <v>2986</v>
      </c>
      <c r="H758" s="29"/>
      <c r="I758" s="19"/>
    </row>
    <row r="759" spans="1:9" ht="15.75" customHeight="1">
      <c r="A759" s="45" t="s">
        <v>2987</v>
      </c>
      <c r="B759" s="25" t="str">
        <f t="shared" si="78"/>
        <v>Bildetema HTML5</v>
      </c>
      <c r="C759" s="25" t="str">
        <f t="shared" si="79"/>
        <v>Bildetema Flash</v>
      </c>
      <c r="D759" s="18" t="s">
        <v>2988</v>
      </c>
      <c r="E759" s="45" t="s">
        <v>2989</v>
      </c>
      <c r="F759" s="18" t="s">
        <v>2990</v>
      </c>
      <c r="G759" s="19" t="s">
        <v>2991</v>
      </c>
      <c r="H759" s="29"/>
      <c r="I759" s="19"/>
    </row>
    <row r="760" spans="1:9" ht="15.75" customHeight="1">
      <c r="A760" s="45" t="s">
        <v>2992</v>
      </c>
      <c r="B760" s="25" t="str">
        <f t="shared" si="78"/>
        <v>Bildetema HTML5</v>
      </c>
      <c r="C760" s="25" t="str">
        <f t="shared" si="79"/>
        <v>Bildetema Flash</v>
      </c>
      <c r="D760" s="18" t="s">
        <v>2993</v>
      </c>
      <c r="E760" s="45" t="s">
        <v>2994</v>
      </c>
      <c r="F760" s="18" t="s">
        <v>2994</v>
      </c>
      <c r="G760" s="7" t="s">
        <v>2995</v>
      </c>
      <c r="H760" s="28"/>
      <c r="I760" s="19"/>
    </row>
    <row r="761" spans="1:9" ht="15.75" customHeight="1">
      <c r="A761" s="45" t="s">
        <v>2996</v>
      </c>
      <c r="B761" s="25" t="str">
        <f t="shared" si="78"/>
        <v>Bildetema HTML5</v>
      </c>
      <c r="C761" s="25" t="str">
        <f t="shared" si="79"/>
        <v>Bildetema Flash</v>
      </c>
      <c r="D761" s="18" t="s">
        <v>2997</v>
      </c>
      <c r="E761" s="45" t="s">
        <v>2998</v>
      </c>
      <c r="F761" s="18" t="s">
        <v>2999</v>
      </c>
      <c r="G761" s="7" t="s">
        <v>3000</v>
      </c>
      <c r="H761" s="28"/>
      <c r="I761" s="19"/>
    </row>
    <row r="762" spans="1:9" ht="15.75" customHeight="1">
      <c r="A762" s="45" t="s">
        <v>3001</v>
      </c>
      <c r="B762" s="25" t="str">
        <f t="shared" si="78"/>
        <v>Bildetema HTML5</v>
      </c>
      <c r="C762" s="25" t="str">
        <f t="shared" si="79"/>
        <v>Bildetema Flash</v>
      </c>
      <c r="D762" s="18" t="s">
        <v>2829</v>
      </c>
      <c r="E762" s="45" t="s">
        <v>2830</v>
      </c>
      <c r="F762" s="18" t="s">
        <v>2831</v>
      </c>
      <c r="G762" s="7" t="s">
        <v>2049</v>
      </c>
      <c r="H762" s="28"/>
      <c r="I762" s="19"/>
    </row>
    <row r="763" spans="1:9" ht="15.75" customHeight="1">
      <c r="A763" s="45" t="s">
        <v>3002</v>
      </c>
      <c r="B763" s="25" t="str">
        <f t="shared" si="78"/>
        <v>Bildetema HTML5</v>
      </c>
      <c r="C763" s="25" t="str">
        <f t="shared" si="79"/>
        <v>Bildetema Flash</v>
      </c>
      <c r="D763" s="18" t="s">
        <v>3003</v>
      </c>
      <c r="E763" s="45" t="s">
        <v>3004</v>
      </c>
      <c r="F763" s="18" t="s">
        <v>2662</v>
      </c>
      <c r="G763" s="19" t="s">
        <v>3005</v>
      </c>
      <c r="H763" s="28"/>
      <c r="I763" s="19"/>
    </row>
    <row r="764" spans="1:9" ht="15.75" customHeight="1">
      <c r="A764" s="45" t="s">
        <v>3006</v>
      </c>
      <c r="B764" s="25" t="str">
        <f t="shared" si="78"/>
        <v>Bildetema HTML5</v>
      </c>
      <c r="C764" s="25" t="str">
        <f t="shared" si="79"/>
        <v>Bildetema Flash</v>
      </c>
      <c r="D764" s="18" t="s">
        <v>3007</v>
      </c>
      <c r="E764" s="45" t="s">
        <v>3008</v>
      </c>
      <c r="F764" s="18" t="s">
        <v>3009</v>
      </c>
      <c r="G764" s="7" t="s">
        <v>3010</v>
      </c>
      <c r="H764" s="28"/>
      <c r="I764" s="19"/>
    </row>
    <row r="765" spans="1:9" ht="15.75" customHeight="1">
      <c r="A765" s="45" t="s">
        <v>3011</v>
      </c>
      <c r="B765" s="25" t="str">
        <f t="shared" si="78"/>
        <v>Bildetema HTML5</v>
      </c>
      <c r="C765" s="25" t="str">
        <f t="shared" si="79"/>
        <v>Bildetema Flash</v>
      </c>
      <c r="D765" s="18" t="s">
        <v>3012</v>
      </c>
      <c r="E765" s="45" t="s">
        <v>3013</v>
      </c>
      <c r="F765" s="18" t="s">
        <v>3014</v>
      </c>
      <c r="G765" s="7" t="s">
        <v>3015</v>
      </c>
      <c r="H765" s="28"/>
      <c r="I765" s="19"/>
    </row>
    <row r="766" spans="1:9" ht="15.75" customHeight="1">
      <c r="A766" s="45" t="s">
        <v>3016</v>
      </c>
      <c r="B766" s="25" t="str">
        <f t="shared" si="78"/>
        <v>Bildetema HTML5</v>
      </c>
      <c r="C766" s="25" t="str">
        <f t="shared" si="79"/>
        <v>Bildetema Flash</v>
      </c>
      <c r="D766" s="18" t="s">
        <v>3017</v>
      </c>
      <c r="E766" s="45" t="s">
        <v>3018</v>
      </c>
      <c r="F766" s="18" t="s">
        <v>3019</v>
      </c>
      <c r="G766" s="7" t="s">
        <v>3020</v>
      </c>
      <c r="H766" s="28"/>
      <c r="I766" s="39"/>
    </row>
    <row r="767" spans="1:9" ht="15.75" customHeight="1">
      <c r="A767" s="45" t="s">
        <v>3021</v>
      </c>
      <c r="B767" s="25" t="str">
        <f t="shared" si="78"/>
        <v>Bildetema HTML5</v>
      </c>
      <c r="C767" s="25" t="str">
        <f t="shared" si="79"/>
        <v>Bildetema Flash</v>
      </c>
      <c r="D767" s="18" t="s">
        <v>3022</v>
      </c>
      <c r="E767" s="45" t="s">
        <v>3023</v>
      </c>
      <c r="F767" s="18" t="s">
        <v>3024</v>
      </c>
      <c r="G767" s="7" t="s">
        <v>3023</v>
      </c>
      <c r="H767" s="28" t="s">
        <v>26</v>
      </c>
      <c r="I767" s="19"/>
    </row>
    <row r="768" spans="1:9">
      <c r="A768" s="23"/>
      <c r="B768" s="25"/>
      <c r="C768" s="25"/>
      <c r="D768" s="23"/>
      <c r="E768" s="23"/>
      <c r="F768" s="24"/>
      <c r="G768" s="7"/>
      <c r="H768" s="28"/>
      <c r="I768" s="19"/>
    </row>
    <row r="769" spans="1:8" ht="21" customHeight="1">
      <c r="A769" s="38" t="s">
        <v>3025</v>
      </c>
      <c r="B769" s="25" t="str">
        <f>HYPERLINK("http://clu.uni.no/bildetema-html5/bildetema.html?version=norwegian&amp;languages=swe,eng,nob&amp;language=nob&amp;page=10&amp;subpage=2","Bildetema HTML5")</f>
        <v>Bildetema HTML5</v>
      </c>
      <c r="C769" s="25" t="str">
        <f>HYPERLINK("http://clu.uni.no/bildetema-flash/bildetema.html?version=norwegian&amp;languages=swe,eng,nob&amp;language=nob&amp;page=10&amp;subpage=2","Bildetema Flash")</f>
        <v>Bildetema Flash</v>
      </c>
      <c r="D769" s="38" t="s">
        <v>3026</v>
      </c>
      <c r="E769" s="38" t="s">
        <v>2907</v>
      </c>
      <c r="F769" s="38" t="s">
        <v>2908</v>
      </c>
      <c r="G769" s="38" t="s">
        <v>3027</v>
      </c>
      <c r="H769" s="18"/>
    </row>
    <row r="770" spans="1:8">
      <c r="A770" s="5"/>
      <c r="B770" s="25"/>
      <c r="C770" s="25"/>
      <c r="D770" s="5"/>
      <c r="E770" s="5"/>
      <c r="F770" s="6"/>
      <c r="G770" s="7"/>
      <c r="H770" s="28"/>
    </row>
    <row r="771" spans="1:8" ht="15.75" customHeight="1">
      <c r="A771" s="45" t="s">
        <v>3028</v>
      </c>
      <c r="B771" s="25" t="str">
        <f t="shared" ref="B771:B784" si="80">HYPERLINK("http://clu.uni.no/bildetema-html5/bildetema.html?version=norwegian&amp;languages=swe,eng,nob&amp;language=nob&amp;page=10&amp;subpage=2","Bildetema HTML5")</f>
        <v>Bildetema HTML5</v>
      </c>
      <c r="C771" s="25" t="str">
        <f t="shared" ref="C771:C784" si="81">HYPERLINK("http://clu.uni.no/bildetema-flash/bildetema.html?version=norwegian&amp;languages=swe,eng,nob&amp;language=nob&amp;page=10&amp;subpage=2","Bildetema Flash")</f>
        <v>Bildetema Flash</v>
      </c>
      <c r="D771" s="18" t="s">
        <v>3029</v>
      </c>
      <c r="E771" s="45" t="s">
        <v>3030</v>
      </c>
      <c r="F771" s="18" t="s">
        <v>3031</v>
      </c>
      <c r="G771" s="7" t="s">
        <v>3032</v>
      </c>
      <c r="H771" s="28"/>
    </row>
    <row r="772" spans="1:8" ht="21.95">
      <c r="A772" s="45" t="s">
        <v>3033</v>
      </c>
      <c r="B772" s="25" t="str">
        <f t="shared" si="80"/>
        <v>Bildetema HTML5</v>
      </c>
      <c r="C772" s="25" t="str">
        <f t="shared" si="81"/>
        <v>Bildetema Flash</v>
      </c>
      <c r="D772" s="45" t="s">
        <v>2938</v>
      </c>
      <c r="E772" s="45" t="s">
        <v>2939</v>
      </c>
      <c r="F772" s="45" t="s">
        <v>2940</v>
      </c>
      <c r="G772" s="45" t="s">
        <v>2941</v>
      </c>
      <c r="H772" s="28"/>
    </row>
    <row r="773" spans="1:8" ht="15.75" customHeight="1">
      <c r="A773" s="45" t="s">
        <v>3034</v>
      </c>
      <c r="B773" s="25" t="str">
        <f t="shared" si="80"/>
        <v>Bildetema HTML5</v>
      </c>
      <c r="C773" s="25" t="str">
        <f t="shared" si="81"/>
        <v>Bildetema Flash</v>
      </c>
      <c r="D773" s="18" t="s">
        <v>3035</v>
      </c>
      <c r="E773" s="45" t="s">
        <v>3036</v>
      </c>
      <c r="F773" s="18" t="s">
        <v>3037</v>
      </c>
      <c r="G773" s="7" t="s">
        <v>3038</v>
      </c>
      <c r="H773" s="28"/>
    </row>
    <row r="774" spans="1:8" ht="15.75" customHeight="1">
      <c r="A774" s="45" t="s">
        <v>3039</v>
      </c>
      <c r="B774" s="25" t="str">
        <f t="shared" si="80"/>
        <v>Bildetema HTML5</v>
      </c>
      <c r="C774" s="25" t="str">
        <f t="shared" si="81"/>
        <v>Bildetema Flash</v>
      </c>
      <c r="D774" s="18" t="s">
        <v>3040</v>
      </c>
      <c r="E774" s="45" t="s">
        <v>3041</v>
      </c>
      <c r="F774" s="18" t="s">
        <v>3042</v>
      </c>
      <c r="G774" s="19" t="s">
        <v>3043</v>
      </c>
      <c r="H774" s="27" t="s">
        <v>26</v>
      </c>
    </row>
    <row r="775" spans="1:8" ht="15.75" customHeight="1">
      <c r="A775" s="45" t="s">
        <v>3044</v>
      </c>
      <c r="B775" s="25" t="str">
        <f t="shared" si="80"/>
        <v>Bildetema HTML5</v>
      </c>
      <c r="C775" s="25" t="str">
        <f t="shared" si="81"/>
        <v>Bildetema Flash</v>
      </c>
      <c r="D775" s="18" t="s">
        <v>3045</v>
      </c>
      <c r="E775" s="45" t="s">
        <v>3046</v>
      </c>
      <c r="F775" s="18" t="s">
        <v>3047</v>
      </c>
      <c r="G775" s="7" t="s">
        <v>3048</v>
      </c>
      <c r="H775" s="28"/>
    </row>
    <row r="776" spans="1:8" ht="15.75" customHeight="1">
      <c r="A776" s="45" t="s">
        <v>3049</v>
      </c>
      <c r="B776" s="25" t="str">
        <f t="shared" si="80"/>
        <v>Bildetema HTML5</v>
      </c>
      <c r="C776" s="25" t="str">
        <f t="shared" si="81"/>
        <v>Bildetema Flash</v>
      </c>
      <c r="D776" s="18" t="s">
        <v>3050</v>
      </c>
      <c r="E776" s="45" t="s">
        <v>3051</v>
      </c>
      <c r="F776" s="18" t="s">
        <v>3052</v>
      </c>
      <c r="G776" s="7" t="s">
        <v>3053</v>
      </c>
      <c r="H776" s="28"/>
    </row>
    <row r="777" spans="1:8" ht="15.75" customHeight="1">
      <c r="A777" s="45" t="s">
        <v>3054</v>
      </c>
      <c r="B777" s="25" t="str">
        <f t="shared" si="80"/>
        <v>Bildetema HTML5</v>
      </c>
      <c r="C777" s="25" t="str">
        <f t="shared" si="81"/>
        <v>Bildetema Flash</v>
      </c>
      <c r="D777" s="18" t="s">
        <v>3055</v>
      </c>
      <c r="E777" s="45" t="s">
        <v>3056</v>
      </c>
      <c r="F777" s="18" t="s">
        <v>3057</v>
      </c>
      <c r="G777" s="7" t="s">
        <v>3058</v>
      </c>
      <c r="H777" s="28"/>
    </row>
    <row r="778" spans="1:8" ht="21.95">
      <c r="A778" s="45" t="s">
        <v>3059</v>
      </c>
      <c r="B778" s="25" t="str">
        <f t="shared" si="80"/>
        <v>Bildetema HTML5</v>
      </c>
      <c r="C778" s="25" t="str">
        <f t="shared" si="81"/>
        <v>Bildetema Flash</v>
      </c>
      <c r="D778" s="45" t="s">
        <v>3060</v>
      </c>
      <c r="E778" s="45" t="s">
        <v>3061</v>
      </c>
      <c r="F778" s="45" t="s">
        <v>3062</v>
      </c>
      <c r="G778" s="45" t="s">
        <v>3063</v>
      </c>
      <c r="H778" s="28"/>
    </row>
    <row r="779" spans="1:8" ht="15.75" customHeight="1">
      <c r="A779" s="45" t="s">
        <v>3064</v>
      </c>
      <c r="B779" s="25" t="str">
        <f t="shared" si="80"/>
        <v>Bildetema HTML5</v>
      </c>
      <c r="C779" s="25" t="str">
        <f t="shared" si="81"/>
        <v>Bildetema Flash</v>
      </c>
      <c r="D779" s="18" t="s">
        <v>2872</v>
      </c>
      <c r="E779" s="45" t="s">
        <v>2873</v>
      </c>
      <c r="F779" s="18" t="s">
        <v>2874</v>
      </c>
      <c r="G779" s="7" t="s">
        <v>2875</v>
      </c>
      <c r="H779" s="28"/>
    </row>
    <row r="780" spans="1:8" ht="15.75" customHeight="1">
      <c r="A780" s="45" t="s">
        <v>3065</v>
      </c>
      <c r="B780" s="25" t="str">
        <f t="shared" si="80"/>
        <v>Bildetema HTML5</v>
      </c>
      <c r="C780" s="25" t="str">
        <f t="shared" si="81"/>
        <v>Bildetema Flash</v>
      </c>
      <c r="D780" s="18" t="s">
        <v>3066</v>
      </c>
      <c r="E780" s="45" t="s">
        <v>3067</v>
      </c>
      <c r="F780" s="18" t="s">
        <v>3068</v>
      </c>
      <c r="G780" s="19" t="s">
        <v>3069</v>
      </c>
      <c r="H780" s="27"/>
    </row>
    <row r="781" spans="1:8" ht="15.75" customHeight="1">
      <c r="A781" s="45" t="s">
        <v>3070</v>
      </c>
      <c r="B781" s="25" t="str">
        <f t="shared" si="80"/>
        <v>Bildetema HTML5</v>
      </c>
      <c r="C781" s="25" t="str">
        <f t="shared" si="81"/>
        <v>Bildetema Flash</v>
      </c>
      <c r="D781" s="18" t="s">
        <v>3071</v>
      </c>
      <c r="E781" s="45" t="s">
        <v>3072</v>
      </c>
      <c r="F781" s="18" t="s">
        <v>3073</v>
      </c>
      <c r="G781" s="7" t="s">
        <v>3074</v>
      </c>
      <c r="H781" s="28"/>
    </row>
    <row r="782" spans="1:8" ht="15.75" customHeight="1">
      <c r="A782" s="45" t="s">
        <v>3075</v>
      </c>
      <c r="B782" s="25" t="str">
        <f t="shared" si="80"/>
        <v>Bildetema HTML5</v>
      </c>
      <c r="C782" s="25" t="str">
        <f t="shared" si="81"/>
        <v>Bildetema Flash</v>
      </c>
      <c r="D782" s="18" t="s">
        <v>3076</v>
      </c>
      <c r="E782" s="45" t="s">
        <v>3077</v>
      </c>
      <c r="F782" s="18" t="s">
        <v>3078</v>
      </c>
      <c r="G782" s="7" t="s">
        <v>3079</v>
      </c>
      <c r="H782" s="28"/>
    </row>
    <row r="783" spans="1:8" ht="15.75" customHeight="1">
      <c r="A783" s="45" t="s">
        <v>3080</v>
      </c>
      <c r="B783" s="25" t="str">
        <f t="shared" si="80"/>
        <v>Bildetema HTML5</v>
      </c>
      <c r="C783" s="25" t="str">
        <f t="shared" si="81"/>
        <v>Bildetema Flash</v>
      </c>
      <c r="D783" s="18" t="s">
        <v>3081</v>
      </c>
      <c r="E783" s="45" t="s">
        <v>3082</v>
      </c>
      <c r="F783" s="18" t="s">
        <v>3083</v>
      </c>
      <c r="G783" s="19" t="s">
        <v>3084</v>
      </c>
      <c r="H783" s="29"/>
    </row>
    <row r="784" spans="1:8" ht="15.75" customHeight="1">
      <c r="A784" s="45" t="s">
        <v>3085</v>
      </c>
      <c r="B784" s="25" t="str">
        <f t="shared" si="80"/>
        <v>Bildetema HTML5</v>
      </c>
      <c r="C784" s="25" t="str">
        <f t="shared" si="81"/>
        <v>Bildetema Flash</v>
      </c>
      <c r="D784" s="18" t="s">
        <v>3012</v>
      </c>
      <c r="E784" s="45" t="s">
        <v>3013</v>
      </c>
      <c r="F784" s="18" t="s">
        <v>3014</v>
      </c>
      <c r="G784" s="7" t="s">
        <v>3015</v>
      </c>
      <c r="H784" s="28"/>
    </row>
    <row r="785" spans="1:8">
      <c r="A785" s="23"/>
      <c r="B785" s="25"/>
      <c r="C785" s="25"/>
      <c r="D785" s="23"/>
      <c r="E785" s="23"/>
      <c r="F785" s="24"/>
      <c r="G785" s="7"/>
      <c r="H785" s="28"/>
    </row>
    <row r="786" spans="1:8" ht="21" customHeight="1">
      <c r="A786" s="38" t="s">
        <v>3086</v>
      </c>
      <c r="B786" s="25" t="str">
        <f>HYPERLINK("http://clu.uni.no/bildetema-html5/bildetema.html?version=norwegian&amp;languages=swe,eng,nob&amp;language=nob&amp;page=10&amp;subpage=3","Bildetema HTML5")</f>
        <v>Bildetema HTML5</v>
      </c>
      <c r="C786" s="25" t="str">
        <f>HYPERLINK("http://clu.uni.no/bildetema-flash/bildetema.html?version=norwegian&amp;languages=swe,eng,nob&amp;language=nob&amp;page=10&amp;subpage=3","Bildetema Flash")</f>
        <v>Bildetema Flash</v>
      </c>
      <c r="D786" s="38" t="s">
        <v>3087</v>
      </c>
      <c r="E786" s="38" t="s">
        <v>3088</v>
      </c>
      <c r="F786" s="38" t="s">
        <v>3088</v>
      </c>
      <c r="G786" s="38" t="s">
        <v>3089</v>
      </c>
      <c r="H786" s="18"/>
    </row>
    <row r="787" spans="1:8">
      <c r="A787" s="5"/>
      <c r="B787" s="25"/>
      <c r="C787" s="25"/>
      <c r="D787" s="5"/>
      <c r="E787" s="5"/>
      <c r="F787" s="6"/>
      <c r="G787" s="7"/>
      <c r="H787" s="28"/>
    </row>
    <row r="788" spans="1:8" ht="15.75" customHeight="1">
      <c r="A788" s="45" t="s">
        <v>3090</v>
      </c>
      <c r="B788" s="25" t="str">
        <f t="shared" ref="B788:B802" si="82">HYPERLINK("http://clu.uni.no/bildetema-html5/bildetema.html?version=norwegian&amp;languages=swe,eng,nob&amp;language=nob&amp;page=10&amp;subpage=3","Bildetema HTML5")</f>
        <v>Bildetema HTML5</v>
      </c>
      <c r="C788" s="25" t="str">
        <f t="shared" ref="C788:C802" si="83">HYPERLINK("http://clu.uni.no/bildetema-flash/bildetema.html?version=norwegian&amp;languages=swe,eng,nob&amp;language=nob&amp;page=10&amp;subpage=3","Bildetema Flash")</f>
        <v>Bildetema Flash</v>
      </c>
      <c r="D788" s="18" t="s">
        <v>3091</v>
      </c>
      <c r="E788" s="45" t="s">
        <v>3092</v>
      </c>
      <c r="F788" s="18" t="s">
        <v>3093</v>
      </c>
      <c r="G788" s="7" t="s">
        <v>1254</v>
      </c>
      <c r="H788" s="28"/>
    </row>
    <row r="789" spans="1:8" ht="15.75" customHeight="1">
      <c r="A789" s="45" t="s">
        <v>3094</v>
      </c>
      <c r="B789" s="25" t="str">
        <f t="shared" si="82"/>
        <v>Bildetema HTML5</v>
      </c>
      <c r="C789" s="25" t="str">
        <f t="shared" si="83"/>
        <v>Bildetema Flash</v>
      </c>
      <c r="D789" s="18" t="s">
        <v>3095</v>
      </c>
      <c r="E789" s="45" t="s">
        <v>3096</v>
      </c>
      <c r="F789" s="18" t="s">
        <v>3097</v>
      </c>
      <c r="G789" s="7" t="s">
        <v>3098</v>
      </c>
      <c r="H789" s="28"/>
    </row>
    <row r="790" spans="1:8" ht="15.75" customHeight="1">
      <c r="A790" s="45" t="s">
        <v>3099</v>
      </c>
      <c r="B790" s="25" t="str">
        <f t="shared" si="82"/>
        <v>Bildetema HTML5</v>
      </c>
      <c r="C790" s="25" t="str">
        <f t="shared" si="83"/>
        <v>Bildetema Flash</v>
      </c>
      <c r="D790" s="18" t="s">
        <v>3100</v>
      </c>
      <c r="E790" s="45" t="s">
        <v>3101</v>
      </c>
      <c r="F790" s="18" t="s">
        <v>3102</v>
      </c>
      <c r="G790" s="7" t="s">
        <v>3103</v>
      </c>
      <c r="H790" s="28"/>
    </row>
    <row r="791" spans="1:8" ht="15.75" customHeight="1">
      <c r="A791" s="45" t="s">
        <v>3104</v>
      </c>
      <c r="B791" s="25" t="str">
        <f t="shared" si="82"/>
        <v>Bildetema HTML5</v>
      </c>
      <c r="C791" s="25" t="str">
        <f t="shared" si="83"/>
        <v>Bildetema Flash</v>
      </c>
      <c r="D791" s="18" t="s">
        <v>3105</v>
      </c>
      <c r="E791" s="45" t="s">
        <v>3106</v>
      </c>
      <c r="F791" s="18" t="s">
        <v>3107</v>
      </c>
      <c r="G791" s="7" t="s">
        <v>3108</v>
      </c>
      <c r="H791" s="28"/>
    </row>
    <row r="792" spans="1:8" ht="15.75" customHeight="1">
      <c r="A792" s="45" t="s">
        <v>3109</v>
      </c>
      <c r="B792" s="25" t="str">
        <f t="shared" si="82"/>
        <v>Bildetema HTML5</v>
      </c>
      <c r="C792" s="25" t="str">
        <f t="shared" si="83"/>
        <v>Bildetema Flash</v>
      </c>
      <c r="D792" s="18" t="s">
        <v>3110</v>
      </c>
      <c r="E792" s="45" t="s">
        <v>3111</v>
      </c>
      <c r="F792" s="18" t="s">
        <v>3112</v>
      </c>
      <c r="G792" s="7" t="s">
        <v>3113</v>
      </c>
      <c r="H792" s="28"/>
    </row>
    <row r="793" spans="1:8" ht="21.95">
      <c r="A793" s="45" t="s">
        <v>3114</v>
      </c>
      <c r="B793" s="25" t="str">
        <f t="shared" si="82"/>
        <v>Bildetema HTML5</v>
      </c>
      <c r="C793" s="25" t="str">
        <f t="shared" si="83"/>
        <v>Bildetema Flash</v>
      </c>
      <c r="D793" s="45" t="s">
        <v>3115</v>
      </c>
      <c r="E793" s="45" t="s">
        <v>3116</v>
      </c>
      <c r="F793" s="45" t="s">
        <v>3117</v>
      </c>
      <c r="G793" s="43" t="s">
        <v>3118</v>
      </c>
      <c r="H793" s="29"/>
    </row>
    <row r="794" spans="1:8" ht="15.75" customHeight="1">
      <c r="A794" s="45" t="s">
        <v>3119</v>
      </c>
      <c r="B794" s="25" t="str">
        <f t="shared" si="82"/>
        <v>Bildetema HTML5</v>
      </c>
      <c r="C794" s="25" t="str">
        <f t="shared" si="83"/>
        <v>Bildetema Flash</v>
      </c>
      <c r="D794" s="18" t="s">
        <v>3120</v>
      </c>
      <c r="E794" s="45" t="s">
        <v>3121</v>
      </c>
      <c r="F794" s="18" t="s">
        <v>3122</v>
      </c>
      <c r="G794" s="7" t="s">
        <v>3123</v>
      </c>
      <c r="H794" s="27" t="s">
        <v>3124</v>
      </c>
    </row>
    <row r="795" spans="1:8" ht="15.75" customHeight="1">
      <c r="A795" s="45" t="s">
        <v>3125</v>
      </c>
      <c r="B795" s="25" t="str">
        <f t="shared" si="82"/>
        <v>Bildetema HTML5</v>
      </c>
      <c r="C795" s="25" t="str">
        <f t="shared" si="83"/>
        <v>Bildetema Flash</v>
      </c>
      <c r="D795" s="18" t="s">
        <v>3126</v>
      </c>
      <c r="E795" s="45" t="s">
        <v>3127</v>
      </c>
      <c r="F795" s="18" t="s">
        <v>3128</v>
      </c>
      <c r="G795" s="7" t="s">
        <v>3129</v>
      </c>
      <c r="H795" s="28"/>
    </row>
    <row r="796" spans="1:8" ht="15.75" customHeight="1">
      <c r="A796" s="45" t="s">
        <v>3130</v>
      </c>
      <c r="B796" s="25" t="str">
        <f t="shared" si="82"/>
        <v>Bildetema HTML5</v>
      </c>
      <c r="C796" s="25" t="str">
        <f t="shared" si="83"/>
        <v>Bildetema Flash</v>
      </c>
      <c r="D796" s="18" t="s">
        <v>3131</v>
      </c>
      <c r="E796" s="45" t="s">
        <v>3132</v>
      </c>
      <c r="F796" s="18" t="s">
        <v>3133</v>
      </c>
      <c r="G796" s="7" t="s">
        <v>3134</v>
      </c>
      <c r="H796" s="28"/>
    </row>
    <row r="797" spans="1:8" ht="15.75" customHeight="1">
      <c r="A797" s="45" t="s">
        <v>3135</v>
      </c>
      <c r="B797" s="25" t="str">
        <f t="shared" si="82"/>
        <v>Bildetema HTML5</v>
      </c>
      <c r="C797" s="25" t="str">
        <f t="shared" si="83"/>
        <v>Bildetema Flash</v>
      </c>
      <c r="D797" s="18" t="s">
        <v>3136</v>
      </c>
      <c r="E797" s="45" t="s">
        <v>3137</v>
      </c>
      <c r="F797" s="18" t="s">
        <v>3138</v>
      </c>
      <c r="G797" s="7" t="s">
        <v>3139</v>
      </c>
      <c r="H797" s="28"/>
    </row>
    <row r="798" spans="1:8" ht="15.75" customHeight="1">
      <c r="A798" s="45" t="s">
        <v>3140</v>
      </c>
      <c r="B798" s="25" t="str">
        <f t="shared" si="82"/>
        <v>Bildetema HTML5</v>
      </c>
      <c r="C798" s="25" t="str">
        <f t="shared" si="83"/>
        <v>Bildetema Flash</v>
      </c>
      <c r="D798" s="18" t="s">
        <v>3141</v>
      </c>
      <c r="E798" s="45" t="s">
        <v>3142</v>
      </c>
      <c r="F798" s="18" t="s">
        <v>3143</v>
      </c>
      <c r="G798" s="27" t="s">
        <v>3144</v>
      </c>
      <c r="H798" s="29"/>
    </row>
    <row r="799" spans="1:8" ht="15.75" customHeight="1">
      <c r="A799" s="45" t="s">
        <v>3145</v>
      </c>
      <c r="B799" s="25" t="str">
        <f t="shared" si="82"/>
        <v>Bildetema HTML5</v>
      </c>
      <c r="C799" s="25" t="str">
        <f t="shared" si="83"/>
        <v>Bildetema Flash</v>
      </c>
      <c r="D799" s="18" t="s">
        <v>3146</v>
      </c>
      <c r="E799" s="45" t="s">
        <v>3147</v>
      </c>
      <c r="F799" s="18" t="s">
        <v>3148</v>
      </c>
      <c r="G799" s="7" t="s">
        <v>3149</v>
      </c>
      <c r="H799" s="28"/>
    </row>
    <row r="800" spans="1:8" ht="15.75" customHeight="1">
      <c r="A800" s="45" t="s">
        <v>3150</v>
      </c>
      <c r="B800" s="25" t="str">
        <f t="shared" si="82"/>
        <v>Bildetema HTML5</v>
      </c>
      <c r="C800" s="25" t="str">
        <f t="shared" si="83"/>
        <v>Bildetema Flash</v>
      </c>
      <c r="D800" s="18" t="s">
        <v>3151</v>
      </c>
      <c r="E800" s="45" t="s">
        <v>3152</v>
      </c>
      <c r="F800" s="18" t="s">
        <v>3153</v>
      </c>
      <c r="G800" s="7" t="s">
        <v>3154</v>
      </c>
      <c r="H800" s="28"/>
    </row>
    <row r="801" spans="1:24" ht="15.75" customHeight="1">
      <c r="A801" s="45" t="s">
        <v>3155</v>
      </c>
      <c r="B801" s="25" t="str">
        <f t="shared" si="82"/>
        <v>Bildetema HTML5</v>
      </c>
      <c r="C801" s="25" t="str">
        <f t="shared" si="83"/>
        <v>Bildetema Flash</v>
      </c>
      <c r="D801" s="18" t="s">
        <v>3156</v>
      </c>
      <c r="E801" s="45" t="s">
        <v>3157</v>
      </c>
      <c r="F801" s="18" t="s">
        <v>3158</v>
      </c>
      <c r="G801" s="19" t="s">
        <v>3159</v>
      </c>
      <c r="H801" s="27" t="s">
        <v>3160</v>
      </c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  <c r="U801" s="19"/>
      <c r="V801" s="19"/>
      <c r="W801" s="19"/>
      <c r="X801" s="19"/>
    </row>
    <row r="802" spans="1:24" ht="15.75" customHeight="1">
      <c r="A802" s="45" t="s">
        <v>3161</v>
      </c>
      <c r="B802" s="25" t="str">
        <f t="shared" si="82"/>
        <v>Bildetema HTML5</v>
      </c>
      <c r="C802" s="25" t="str">
        <f t="shared" si="83"/>
        <v>Bildetema Flash</v>
      </c>
      <c r="D802" s="18" t="s">
        <v>3162</v>
      </c>
      <c r="E802" s="45" t="s">
        <v>3163</v>
      </c>
      <c r="F802" s="18" t="s">
        <v>3164</v>
      </c>
      <c r="G802" s="19" t="s">
        <v>2441</v>
      </c>
      <c r="H802" s="27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  <c r="U802" s="19"/>
      <c r="V802" s="19"/>
      <c r="W802" s="19"/>
      <c r="X802" s="19"/>
    </row>
    <row r="803" spans="1:24">
      <c r="A803" s="23"/>
      <c r="B803" s="25"/>
      <c r="C803" s="25"/>
      <c r="D803" s="23"/>
      <c r="E803" s="23"/>
      <c r="F803" s="24"/>
      <c r="G803" s="7"/>
      <c r="H803" s="28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  <c r="U803" s="19"/>
      <c r="V803" s="19"/>
      <c r="W803" s="19"/>
      <c r="X803" s="19"/>
    </row>
    <row r="804" spans="1:24" ht="55.5" customHeight="1">
      <c r="A804" s="41" t="s">
        <v>3165</v>
      </c>
      <c r="B804" s="25" t="str">
        <f>HYPERLINK("http://clu.uni.no/bildetema-html5/bildetema.html?version=norwegian&amp;languages=swe,eng,nob&amp;language=nob&amp;page=11&amp;subpage=1","Bildetema HTML5")</f>
        <v>Bildetema HTML5</v>
      </c>
      <c r="C804" s="25" t="str">
        <f>HYPERLINK("http://clu.uni.no/bildetema-flash/bildetema.html?version=norwegian&amp;languages=swe,eng,nob&amp;language=nob&amp;page=11&amp;subpage=1","Bildetema Flash")</f>
        <v>Bildetema Flash</v>
      </c>
      <c r="D804" s="41" t="s">
        <v>3166</v>
      </c>
      <c r="E804" s="41" t="s">
        <v>3167</v>
      </c>
      <c r="F804" s="41" t="s">
        <v>3168</v>
      </c>
      <c r="G804" s="41" t="s">
        <v>3169</v>
      </c>
      <c r="H804" s="18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  <c r="U804" s="19"/>
      <c r="V804" s="19"/>
      <c r="W804" s="19"/>
      <c r="X804" s="19"/>
    </row>
    <row r="805" spans="1:24" ht="24.75" customHeight="1">
      <c r="A805" s="23"/>
      <c r="B805" s="25"/>
      <c r="C805" s="25"/>
      <c r="D805" s="23"/>
      <c r="E805" s="23"/>
      <c r="F805" s="24"/>
      <c r="G805" s="26"/>
      <c r="H805" s="20"/>
      <c r="I805" s="26"/>
      <c r="J805" s="26"/>
      <c r="K805" s="26"/>
      <c r="L805" s="26"/>
      <c r="M805" s="26"/>
      <c r="N805" s="26"/>
      <c r="O805" s="26"/>
      <c r="P805" s="26"/>
      <c r="Q805" s="26"/>
      <c r="R805" s="26"/>
      <c r="S805" s="26"/>
      <c r="T805" s="26"/>
      <c r="U805" s="26"/>
      <c r="V805" s="26"/>
      <c r="W805" s="26"/>
      <c r="X805" s="26"/>
    </row>
    <row r="806" spans="1:24" ht="21" customHeight="1">
      <c r="A806" s="38" t="s">
        <v>3170</v>
      </c>
      <c r="B806" s="25" t="str">
        <f>HYPERLINK("http://clu.uni.no/bildetema-html5/bildetema.html?version=norwegian&amp;languages=swe,eng,nob&amp;language=nob&amp;page=11&amp;subpage=1","Bildetema HTML5")</f>
        <v>Bildetema HTML5</v>
      </c>
      <c r="C806" s="25" t="str">
        <f>HYPERLINK("http://clu.uni.no/bildetema-flash/bildetema.html?version=norwegian&amp;languages=swe,eng,nob&amp;language=nob&amp;page=11&amp;subpage=1","Bildetema Flash")</f>
        <v>Bildetema Flash</v>
      </c>
      <c r="D806" s="38" t="s">
        <v>3171</v>
      </c>
      <c r="E806" s="38" t="s">
        <v>2868</v>
      </c>
      <c r="F806" s="38" t="s">
        <v>2869</v>
      </c>
      <c r="G806" s="38" t="s">
        <v>2870</v>
      </c>
      <c r="H806" s="28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  <c r="U806" s="19"/>
      <c r="V806" s="19"/>
      <c r="W806" s="19"/>
      <c r="X806" s="19"/>
    </row>
    <row r="807" spans="1:24">
      <c r="A807" s="5"/>
      <c r="B807" s="25"/>
      <c r="C807" s="25"/>
      <c r="D807" s="5"/>
      <c r="E807" s="5"/>
      <c r="F807" s="6"/>
      <c r="G807" s="7"/>
      <c r="H807" s="28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  <c r="U807" s="19"/>
      <c r="V807" s="19"/>
      <c r="W807" s="19"/>
      <c r="X807" s="19"/>
    </row>
    <row r="808" spans="1:24" ht="15.75" customHeight="1">
      <c r="A808" s="45" t="s">
        <v>3172</v>
      </c>
      <c r="B808" s="25" t="str">
        <f t="shared" ref="B808:B822" si="84">HYPERLINK("http://clu.uni.no/bildetema-html5/bildetema.html?version=norwegian&amp;languages=swe,eng,nob&amp;language=nob&amp;page=11&amp;subpage=1","Bildetema HTML5")</f>
        <v>Bildetema HTML5</v>
      </c>
      <c r="C808" s="25" t="str">
        <f t="shared" ref="C808:C822" si="85">HYPERLINK("http://clu.uni.no/bildetema-flash/bildetema.html?version=norwegian&amp;languages=swe,eng,nob&amp;language=nob&amp;page=11&amp;subpage=1","Bildetema Flash")</f>
        <v>Bildetema Flash</v>
      </c>
      <c r="D808" s="18" t="s">
        <v>3173</v>
      </c>
      <c r="E808" s="45" t="s">
        <v>3174</v>
      </c>
      <c r="F808" s="18" t="s">
        <v>3174</v>
      </c>
      <c r="G808" s="7" t="s">
        <v>3175</v>
      </c>
      <c r="H808" s="28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  <c r="U808" s="19"/>
      <c r="V808" s="19"/>
      <c r="W808" s="19"/>
      <c r="X808" s="19"/>
    </row>
    <row r="809" spans="1:24" ht="15.75" customHeight="1">
      <c r="A809" s="45" t="s">
        <v>3176</v>
      </c>
      <c r="B809" s="25" t="str">
        <f t="shared" si="84"/>
        <v>Bildetema HTML5</v>
      </c>
      <c r="C809" s="25" t="str">
        <f t="shared" si="85"/>
        <v>Bildetema Flash</v>
      </c>
      <c r="D809" s="18" t="s">
        <v>3177</v>
      </c>
      <c r="E809" s="45" t="s">
        <v>3178</v>
      </c>
      <c r="F809" s="18" t="s">
        <v>3179</v>
      </c>
      <c r="G809" s="7" t="s">
        <v>3180</v>
      </c>
      <c r="H809" s="28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  <c r="U809" s="19"/>
      <c r="V809" s="19"/>
      <c r="W809" s="19"/>
      <c r="X809" s="19"/>
    </row>
    <row r="810" spans="1:24" ht="15.75" customHeight="1">
      <c r="A810" s="45" t="s">
        <v>3181</v>
      </c>
      <c r="B810" s="25" t="str">
        <f t="shared" si="84"/>
        <v>Bildetema HTML5</v>
      </c>
      <c r="C810" s="25" t="str">
        <f t="shared" si="85"/>
        <v>Bildetema Flash</v>
      </c>
      <c r="D810" s="18" t="s">
        <v>3182</v>
      </c>
      <c r="E810" s="45" t="s">
        <v>3183</v>
      </c>
      <c r="F810" s="18" t="s">
        <v>3184</v>
      </c>
      <c r="G810" s="7" t="s">
        <v>3185</v>
      </c>
      <c r="H810" s="28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  <c r="U810" s="19"/>
      <c r="V810" s="19"/>
      <c r="W810" s="19"/>
      <c r="X810" s="19"/>
    </row>
    <row r="811" spans="1:24" ht="21.95">
      <c r="A811" s="45" t="s">
        <v>3186</v>
      </c>
      <c r="B811" s="25" t="str">
        <f t="shared" si="84"/>
        <v>Bildetema HTML5</v>
      </c>
      <c r="C811" s="25" t="str">
        <f t="shared" si="85"/>
        <v>Bildetema Flash</v>
      </c>
      <c r="D811" s="45" t="s">
        <v>3187</v>
      </c>
      <c r="E811" s="45" t="s">
        <v>3188</v>
      </c>
      <c r="F811" s="45" t="s">
        <v>3189</v>
      </c>
      <c r="G811" s="45" t="s">
        <v>3190</v>
      </c>
      <c r="H811" s="2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  <c r="U811" s="19"/>
      <c r="V811" s="19"/>
      <c r="W811" s="19"/>
      <c r="X811" s="19"/>
    </row>
    <row r="812" spans="1:24" ht="15.75" customHeight="1">
      <c r="A812" s="45" t="s">
        <v>3191</v>
      </c>
      <c r="B812" s="25" t="str">
        <f t="shared" si="84"/>
        <v>Bildetema HTML5</v>
      </c>
      <c r="C812" s="25" t="str">
        <f t="shared" si="85"/>
        <v>Bildetema Flash</v>
      </c>
      <c r="D812" s="18" t="s">
        <v>3192</v>
      </c>
      <c r="E812" s="45" t="s">
        <v>3193</v>
      </c>
      <c r="F812" s="18" t="s">
        <v>3194</v>
      </c>
      <c r="G812" s="7" t="s">
        <v>3194</v>
      </c>
      <c r="H812" s="28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  <c r="U812" s="19"/>
      <c r="V812" s="19"/>
      <c r="W812" s="19"/>
      <c r="X812" s="19"/>
    </row>
    <row r="813" spans="1:24" ht="15.75" customHeight="1">
      <c r="A813" s="45" t="s">
        <v>3195</v>
      </c>
      <c r="B813" s="25" t="str">
        <f t="shared" si="84"/>
        <v>Bildetema HTML5</v>
      </c>
      <c r="C813" s="25" t="str">
        <f t="shared" si="85"/>
        <v>Bildetema Flash</v>
      </c>
      <c r="D813" s="18" t="s">
        <v>3196</v>
      </c>
      <c r="E813" s="45" t="s">
        <v>3197</v>
      </c>
      <c r="F813" s="18" t="s">
        <v>3197</v>
      </c>
      <c r="G813" s="7" t="s">
        <v>3198</v>
      </c>
      <c r="H813" s="28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  <c r="U813" s="19"/>
      <c r="V813" s="19"/>
      <c r="W813" s="19"/>
      <c r="X813" s="19"/>
    </row>
    <row r="814" spans="1:24" ht="15.75" customHeight="1">
      <c r="A814" s="45" t="s">
        <v>3199</v>
      </c>
      <c r="B814" s="25" t="str">
        <f t="shared" si="84"/>
        <v>Bildetema HTML5</v>
      </c>
      <c r="C814" s="25" t="str">
        <f t="shared" si="85"/>
        <v>Bildetema Flash</v>
      </c>
      <c r="D814" s="18" t="s">
        <v>3200</v>
      </c>
      <c r="E814" s="45" t="s">
        <v>3201</v>
      </c>
      <c r="F814" s="18" t="s">
        <v>3202</v>
      </c>
      <c r="G814" s="27" t="s">
        <v>3203</v>
      </c>
      <c r="H814" s="27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  <c r="U814" s="19"/>
      <c r="V814" s="19"/>
      <c r="W814" s="19"/>
      <c r="X814" s="19"/>
    </row>
    <row r="815" spans="1:24" ht="15.75" customHeight="1">
      <c r="A815" s="45" t="s">
        <v>3204</v>
      </c>
      <c r="B815" s="25" t="str">
        <f t="shared" si="84"/>
        <v>Bildetema HTML5</v>
      </c>
      <c r="C815" s="25" t="str">
        <f t="shared" si="85"/>
        <v>Bildetema Flash</v>
      </c>
      <c r="D815" s="18" t="s">
        <v>2032</v>
      </c>
      <c r="E815" s="45" t="s">
        <v>2033</v>
      </c>
      <c r="F815" s="18" t="s">
        <v>2034</v>
      </c>
      <c r="G815" s="7" t="s">
        <v>3205</v>
      </c>
      <c r="H815" s="28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  <c r="U815" s="19"/>
      <c r="V815" s="19"/>
      <c r="W815" s="19"/>
      <c r="X815" s="19"/>
    </row>
    <row r="816" spans="1:24" ht="15.75" customHeight="1">
      <c r="A816" s="45" t="s">
        <v>3206</v>
      </c>
      <c r="B816" s="25" t="str">
        <f t="shared" si="84"/>
        <v>Bildetema HTML5</v>
      </c>
      <c r="C816" s="25" t="str">
        <f t="shared" si="85"/>
        <v>Bildetema Flash</v>
      </c>
      <c r="D816" s="18" t="s">
        <v>3207</v>
      </c>
      <c r="E816" s="45" t="s">
        <v>3208</v>
      </c>
      <c r="F816" s="18" t="s">
        <v>3209</v>
      </c>
      <c r="G816" s="19" t="s">
        <v>3210</v>
      </c>
      <c r="H816" s="27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  <c r="U816" s="19"/>
      <c r="V816" s="19"/>
      <c r="W816" s="19"/>
      <c r="X816" s="19"/>
    </row>
    <row r="817" spans="1:8" ht="15.75" customHeight="1">
      <c r="A817" s="45" t="s">
        <v>3211</v>
      </c>
      <c r="B817" s="25" t="str">
        <f t="shared" si="84"/>
        <v>Bildetema HTML5</v>
      </c>
      <c r="C817" s="25" t="str">
        <f t="shared" si="85"/>
        <v>Bildetema Flash</v>
      </c>
      <c r="D817" s="18" t="s">
        <v>3212</v>
      </c>
      <c r="E817" s="45" t="s">
        <v>3213</v>
      </c>
      <c r="F817" s="18" t="s">
        <v>3214</v>
      </c>
      <c r="G817" s="7" t="s">
        <v>3215</v>
      </c>
      <c r="H817" s="28"/>
    </row>
    <row r="818" spans="1:8" ht="15.75" customHeight="1">
      <c r="A818" s="45" t="s">
        <v>3216</v>
      </c>
      <c r="B818" s="25" t="str">
        <f t="shared" si="84"/>
        <v>Bildetema HTML5</v>
      </c>
      <c r="C818" s="25" t="str">
        <f t="shared" si="85"/>
        <v>Bildetema Flash</v>
      </c>
      <c r="D818" s="18" t="s">
        <v>3217</v>
      </c>
      <c r="E818" s="45" t="s">
        <v>3218</v>
      </c>
      <c r="F818" s="18" t="s">
        <v>3219</v>
      </c>
      <c r="G818" s="7" t="s">
        <v>3220</v>
      </c>
      <c r="H818" s="28"/>
    </row>
    <row r="819" spans="1:8" ht="21.95">
      <c r="A819" s="45" t="s">
        <v>3221</v>
      </c>
      <c r="B819" s="25" t="str">
        <f t="shared" si="84"/>
        <v>Bildetema HTML5</v>
      </c>
      <c r="C819" s="25" t="str">
        <f t="shared" si="85"/>
        <v>Bildetema Flash</v>
      </c>
      <c r="D819" s="45" t="s">
        <v>3177</v>
      </c>
      <c r="E819" s="45" t="s">
        <v>3222</v>
      </c>
      <c r="F819" s="45" t="s">
        <v>3223</v>
      </c>
      <c r="G819" s="45" t="s">
        <v>3224</v>
      </c>
      <c r="H819" s="28"/>
    </row>
    <row r="820" spans="1:8" ht="15.75" customHeight="1">
      <c r="A820" s="45" t="s">
        <v>3225</v>
      </c>
      <c r="B820" s="25" t="str">
        <f t="shared" si="84"/>
        <v>Bildetema HTML5</v>
      </c>
      <c r="C820" s="25" t="str">
        <f t="shared" si="85"/>
        <v>Bildetema Flash</v>
      </c>
      <c r="D820" s="18" t="s">
        <v>3226</v>
      </c>
      <c r="E820" s="45" t="s">
        <v>3227</v>
      </c>
      <c r="F820" s="18" t="s">
        <v>3228</v>
      </c>
      <c r="G820" s="19" t="s">
        <v>3229</v>
      </c>
      <c r="H820" s="28"/>
    </row>
    <row r="821" spans="1:8" ht="15.75" customHeight="1">
      <c r="A821" s="45" t="s">
        <v>3230</v>
      </c>
      <c r="B821" s="25" t="str">
        <f t="shared" si="84"/>
        <v>Bildetema HTML5</v>
      </c>
      <c r="C821" s="25" t="str">
        <f t="shared" si="85"/>
        <v>Bildetema Flash</v>
      </c>
      <c r="D821" s="18" t="s">
        <v>3231</v>
      </c>
      <c r="E821" s="45" t="s">
        <v>3232</v>
      </c>
      <c r="F821" s="18" t="s">
        <v>3233</v>
      </c>
      <c r="G821" s="7" t="s">
        <v>3234</v>
      </c>
      <c r="H821" s="28"/>
    </row>
    <row r="822" spans="1:8" ht="15.75" customHeight="1">
      <c r="A822" s="45" t="s">
        <v>3235</v>
      </c>
      <c r="B822" s="25" t="str">
        <f t="shared" si="84"/>
        <v>Bildetema HTML5</v>
      </c>
      <c r="C822" s="25" t="str">
        <f t="shared" si="85"/>
        <v>Bildetema Flash</v>
      </c>
      <c r="D822" s="18" t="s">
        <v>3236</v>
      </c>
      <c r="E822" s="45" t="s">
        <v>3237</v>
      </c>
      <c r="F822" s="18" t="s">
        <v>3238</v>
      </c>
      <c r="G822" s="7" t="s">
        <v>3239</v>
      </c>
      <c r="H822" s="28"/>
    </row>
    <row r="823" spans="1:8">
      <c r="A823" s="23"/>
      <c r="B823" s="25"/>
      <c r="C823" s="25"/>
      <c r="D823" s="23"/>
      <c r="E823" s="23"/>
      <c r="F823" s="24"/>
      <c r="G823" s="7"/>
      <c r="H823" s="28"/>
    </row>
    <row r="824" spans="1:8" ht="21" customHeight="1">
      <c r="A824" s="38" t="s">
        <v>3240</v>
      </c>
      <c r="B824" s="25" t="str">
        <f>HYPERLINK("http://clu.uni.no/bildetema-html5/bildetema.html?version=norwegian&amp;languages=swe,eng,nob&amp;language=nob&amp;page=11&amp;subpage=2","Bildetema HTML5")</f>
        <v>Bildetema HTML5</v>
      </c>
      <c r="C824" s="25" t="str">
        <f>HYPERLINK("http://clu.uni.no/bildetema-flash/bildetema.html?version=norwegian&amp;languages=swe,eng,nob&amp;language=nob&amp;page=11&amp;subpage=2","Bildetema Flash")</f>
        <v>Bildetema Flash</v>
      </c>
      <c r="D824" s="38" t="s">
        <v>3241</v>
      </c>
      <c r="E824" s="38" t="s">
        <v>2858</v>
      </c>
      <c r="F824" s="38" t="s">
        <v>2859</v>
      </c>
      <c r="G824" s="38" t="s">
        <v>3242</v>
      </c>
      <c r="H824" s="28"/>
    </row>
    <row r="825" spans="1:8">
      <c r="A825" s="5"/>
      <c r="B825" s="25"/>
      <c r="C825" s="25"/>
      <c r="D825" s="5"/>
      <c r="E825" s="5"/>
      <c r="F825" s="6"/>
      <c r="G825" s="7"/>
      <c r="H825" s="28"/>
    </row>
    <row r="826" spans="1:8" ht="15.75" customHeight="1">
      <c r="A826" s="45" t="s">
        <v>3243</v>
      </c>
      <c r="B826" s="25" t="str">
        <f t="shared" ref="B826:B845" si="86">HYPERLINK("http://clu.uni.no/bildetema-html5/bildetema.html?version=norwegian&amp;languages=swe,eng,nob&amp;language=nob&amp;page=11&amp;subpage=2","Bildetema HTML5")</f>
        <v>Bildetema HTML5</v>
      </c>
      <c r="C826" s="25" t="str">
        <f t="shared" ref="C826:C845" si="87">HYPERLINK("http://clu.uni.no/bildetema-flash/bildetema.html?version=norwegian&amp;languages=swe,eng,nob&amp;language=nob&amp;page=11&amp;subpage=2","Bildetema Flash")</f>
        <v>Bildetema Flash</v>
      </c>
      <c r="D826" s="18" t="s">
        <v>3244</v>
      </c>
      <c r="E826" s="45" t="s">
        <v>3245</v>
      </c>
      <c r="F826" s="18" t="s">
        <v>3246</v>
      </c>
      <c r="G826" s="7" t="s">
        <v>3247</v>
      </c>
      <c r="H826" s="28"/>
    </row>
    <row r="827" spans="1:8" ht="15.75" customHeight="1">
      <c r="A827" s="45" t="s">
        <v>3248</v>
      </c>
      <c r="B827" s="25" t="str">
        <f t="shared" si="86"/>
        <v>Bildetema HTML5</v>
      </c>
      <c r="C827" s="25" t="str">
        <f t="shared" si="87"/>
        <v>Bildetema Flash</v>
      </c>
      <c r="D827" s="18" t="s">
        <v>3249</v>
      </c>
      <c r="E827" s="45" t="s">
        <v>3250</v>
      </c>
      <c r="F827" s="18" t="s">
        <v>3251</v>
      </c>
      <c r="G827" s="19" t="s">
        <v>3252</v>
      </c>
      <c r="H827" s="28"/>
    </row>
    <row r="828" spans="1:8" ht="15.75" customHeight="1">
      <c r="A828" s="45" t="s">
        <v>3253</v>
      </c>
      <c r="B828" s="25" t="str">
        <f t="shared" si="86"/>
        <v>Bildetema HTML5</v>
      </c>
      <c r="C828" s="25" t="str">
        <f t="shared" si="87"/>
        <v>Bildetema Flash</v>
      </c>
      <c r="D828" s="18" t="s">
        <v>3254</v>
      </c>
      <c r="E828" s="45" t="s">
        <v>3255</v>
      </c>
      <c r="F828" s="18" t="s">
        <v>3256</v>
      </c>
      <c r="G828" s="7" t="s">
        <v>3257</v>
      </c>
      <c r="H828" s="28"/>
    </row>
    <row r="829" spans="1:8" ht="15.75" customHeight="1">
      <c r="A829" s="45" t="s">
        <v>3258</v>
      </c>
      <c r="B829" s="25" t="str">
        <f t="shared" si="86"/>
        <v>Bildetema HTML5</v>
      </c>
      <c r="C829" s="25" t="str">
        <f t="shared" si="87"/>
        <v>Bildetema Flash</v>
      </c>
      <c r="D829" s="18" t="s">
        <v>3259</v>
      </c>
      <c r="E829" s="45" t="s">
        <v>3260</v>
      </c>
      <c r="F829" s="18" t="s">
        <v>3261</v>
      </c>
      <c r="G829" s="7" t="s">
        <v>3262</v>
      </c>
      <c r="H829" s="28"/>
    </row>
    <row r="830" spans="1:8" ht="15.75" customHeight="1">
      <c r="A830" s="45" t="s">
        <v>3263</v>
      </c>
      <c r="B830" s="25" t="str">
        <f t="shared" si="86"/>
        <v>Bildetema HTML5</v>
      </c>
      <c r="C830" s="25" t="str">
        <f t="shared" si="87"/>
        <v>Bildetema Flash</v>
      </c>
      <c r="D830" s="18" t="s">
        <v>3264</v>
      </c>
      <c r="E830" s="45" t="s">
        <v>3265</v>
      </c>
      <c r="F830" s="18" t="s">
        <v>3266</v>
      </c>
      <c r="G830" s="27" t="s">
        <v>3267</v>
      </c>
      <c r="H830" s="29"/>
    </row>
    <row r="831" spans="1:8" ht="15.75" customHeight="1">
      <c r="A831" s="45" t="s">
        <v>3268</v>
      </c>
      <c r="B831" s="25" t="str">
        <f t="shared" si="86"/>
        <v>Bildetema HTML5</v>
      </c>
      <c r="C831" s="25" t="str">
        <f t="shared" si="87"/>
        <v>Bildetema Flash</v>
      </c>
      <c r="D831" s="18" t="s">
        <v>3269</v>
      </c>
      <c r="E831" s="45" t="s">
        <v>3270</v>
      </c>
      <c r="F831" s="18" t="s">
        <v>3271</v>
      </c>
      <c r="G831" s="19" t="s">
        <v>3272</v>
      </c>
      <c r="H831" s="27"/>
    </row>
    <row r="832" spans="1:8" ht="15.75" customHeight="1">
      <c r="A832" s="45" t="s">
        <v>3273</v>
      </c>
      <c r="B832" s="25" t="str">
        <f t="shared" si="86"/>
        <v>Bildetema HTML5</v>
      </c>
      <c r="C832" s="25" t="str">
        <f t="shared" si="87"/>
        <v>Bildetema Flash</v>
      </c>
      <c r="D832" s="18" t="s">
        <v>3274</v>
      </c>
      <c r="E832" s="45" t="s">
        <v>3275</v>
      </c>
      <c r="F832" s="18" t="s">
        <v>3276</v>
      </c>
      <c r="G832" s="7" t="s">
        <v>3277</v>
      </c>
      <c r="H832" s="28"/>
    </row>
    <row r="833" spans="1:8" ht="15.75" customHeight="1">
      <c r="A833" s="45" t="s">
        <v>3278</v>
      </c>
      <c r="B833" s="25" t="str">
        <f t="shared" si="86"/>
        <v>Bildetema HTML5</v>
      </c>
      <c r="C833" s="25" t="str">
        <f t="shared" si="87"/>
        <v>Bildetema Flash</v>
      </c>
      <c r="D833" s="18" t="s">
        <v>3279</v>
      </c>
      <c r="E833" s="45" t="s">
        <v>3280</v>
      </c>
      <c r="F833" s="18" t="s">
        <v>3281</v>
      </c>
      <c r="G833" s="7" t="s">
        <v>3282</v>
      </c>
      <c r="H833" s="28"/>
    </row>
    <row r="834" spans="1:8" ht="15.75" customHeight="1">
      <c r="A834" s="45" t="s">
        <v>3283</v>
      </c>
      <c r="B834" s="25" t="str">
        <f t="shared" si="86"/>
        <v>Bildetema HTML5</v>
      </c>
      <c r="C834" s="25" t="str">
        <f t="shared" si="87"/>
        <v>Bildetema Flash</v>
      </c>
      <c r="D834" s="18" t="s">
        <v>3284</v>
      </c>
      <c r="E834" s="45" t="s">
        <v>3285</v>
      </c>
      <c r="F834" s="18" t="s">
        <v>3286</v>
      </c>
      <c r="G834" s="19" t="s">
        <v>3287</v>
      </c>
      <c r="H834" s="29"/>
    </row>
    <row r="835" spans="1:8" ht="15.75" customHeight="1">
      <c r="A835" s="45" t="s">
        <v>3288</v>
      </c>
      <c r="B835" s="25" t="str">
        <f t="shared" si="86"/>
        <v>Bildetema HTML5</v>
      </c>
      <c r="C835" s="25" t="str">
        <f t="shared" si="87"/>
        <v>Bildetema Flash</v>
      </c>
      <c r="D835" s="18" t="s">
        <v>3289</v>
      </c>
      <c r="E835" s="45" t="s">
        <v>3290</v>
      </c>
      <c r="F835" s="18" t="s">
        <v>3291</v>
      </c>
      <c r="G835" s="7" t="s">
        <v>3292</v>
      </c>
      <c r="H835" s="28"/>
    </row>
    <row r="836" spans="1:8" ht="15.75" customHeight="1">
      <c r="A836" s="45" t="s">
        <v>3293</v>
      </c>
      <c r="B836" s="25" t="str">
        <f t="shared" si="86"/>
        <v>Bildetema HTML5</v>
      </c>
      <c r="C836" s="25" t="str">
        <f t="shared" si="87"/>
        <v>Bildetema Flash</v>
      </c>
      <c r="D836" s="18" t="s">
        <v>3294</v>
      </c>
      <c r="E836" s="45" t="s">
        <v>3295</v>
      </c>
      <c r="F836" s="18" t="s">
        <v>3296</v>
      </c>
      <c r="G836" s="7" t="s">
        <v>3297</v>
      </c>
      <c r="H836" s="28"/>
    </row>
    <row r="837" spans="1:8" ht="15.75" customHeight="1">
      <c r="A837" s="45" t="s">
        <v>3298</v>
      </c>
      <c r="B837" s="25" t="str">
        <f t="shared" si="86"/>
        <v>Bildetema HTML5</v>
      </c>
      <c r="C837" s="25" t="str">
        <f t="shared" si="87"/>
        <v>Bildetema Flash</v>
      </c>
      <c r="D837" s="18" t="s">
        <v>3299</v>
      </c>
      <c r="E837" s="45" t="s">
        <v>3300</v>
      </c>
      <c r="F837" s="18" t="s">
        <v>3301</v>
      </c>
      <c r="G837" s="7" t="s">
        <v>3302</v>
      </c>
      <c r="H837" s="28"/>
    </row>
    <row r="838" spans="1:8" ht="15.75" customHeight="1">
      <c r="A838" s="45" t="s">
        <v>3303</v>
      </c>
      <c r="B838" s="25" t="str">
        <f t="shared" si="86"/>
        <v>Bildetema HTML5</v>
      </c>
      <c r="C838" s="25" t="str">
        <f t="shared" si="87"/>
        <v>Bildetema Flash</v>
      </c>
      <c r="D838" s="18" t="s">
        <v>3304</v>
      </c>
      <c r="E838" s="45" t="s">
        <v>3305</v>
      </c>
      <c r="F838" s="18" t="s">
        <v>3306</v>
      </c>
      <c r="G838" s="19" t="s">
        <v>3307</v>
      </c>
      <c r="H838" s="28"/>
    </row>
    <row r="839" spans="1:8" ht="15.75" customHeight="1">
      <c r="A839" s="45" t="s">
        <v>3308</v>
      </c>
      <c r="B839" s="25" t="str">
        <f t="shared" si="86"/>
        <v>Bildetema HTML5</v>
      </c>
      <c r="C839" s="25" t="str">
        <f t="shared" si="87"/>
        <v>Bildetema Flash</v>
      </c>
      <c r="D839" s="18" t="s">
        <v>3309</v>
      </c>
      <c r="E839" s="45" t="s">
        <v>3310</v>
      </c>
      <c r="F839" s="18" t="s">
        <v>3311</v>
      </c>
      <c r="G839" s="7" t="s">
        <v>3312</v>
      </c>
      <c r="H839" s="28"/>
    </row>
    <row r="840" spans="1:8" ht="15.75" customHeight="1">
      <c r="A840" s="45" t="s">
        <v>3313</v>
      </c>
      <c r="B840" s="25" t="str">
        <f t="shared" si="86"/>
        <v>Bildetema HTML5</v>
      </c>
      <c r="C840" s="25" t="str">
        <f t="shared" si="87"/>
        <v>Bildetema Flash</v>
      </c>
      <c r="D840" s="18" t="s">
        <v>3314</v>
      </c>
      <c r="E840" s="45" t="s">
        <v>3315</v>
      </c>
      <c r="F840" s="18" t="s">
        <v>3316</v>
      </c>
      <c r="G840" s="19" t="s">
        <v>3317</v>
      </c>
      <c r="H840" s="27"/>
    </row>
    <row r="841" spans="1:8" ht="15.75" customHeight="1">
      <c r="A841" s="45" t="s">
        <v>3318</v>
      </c>
      <c r="B841" s="25" t="str">
        <f t="shared" si="86"/>
        <v>Bildetema HTML5</v>
      </c>
      <c r="C841" s="25" t="str">
        <f t="shared" si="87"/>
        <v>Bildetema Flash</v>
      </c>
      <c r="D841" s="18" t="s">
        <v>3319</v>
      </c>
      <c r="E841" s="45" t="s">
        <v>3320</v>
      </c>
      <c r="F841" s="18" t="s">
        <v>3321</v>
      </c>
      <c r="G841" s="27" t="s">
        <v>3322</v>
      </c>
      <c r="H841" s="29"/>
    </row>
    <row r="842" spans="1:8" ht="15.75" customHeight="1">
      <c r="A842" s="45" t="s">
        <v>3323</v>
      </c>
      <c r="B842" s="25" t="str">
        <f t="shared" si="86"/>
        <v>Bildetema HTML5</v>
      </c>
      <c r="C842" s="25" t="str">
        <f t="shared" si="87"/>
        <v>Bildetema Flash</v>
      </c>
      <c r="D842" s="18" t="s">
        <v>3324</v>
      </c>
      <c r="E842" s="45" t="s">
        <v>3325</v>
      </c>
      <c r="F842" s="18" t="s">
        <v>3326</v>
      </c>
      <c r="G842" s="7" t="s">
        <v>3327</v>
      </c>
      <c r="H842" s="28"/>
    </row>
    <row r="843" spans="1:8" ht="15.75" customHeight="1">
      <c r="A843" s="45" t="s">
        <v>3328</v>
      </c>
      <c r="B843" s="25" t="str">
        <f t="shared" si="86"/>
        <v>Bildetema HTML5</v>
      </c>
      <c r="C843" s="25" t="str">
        <f t="shared" si="87"/>
        <v>Bildetema Flash</v>
      </c>
      <c r="D843" s="18" t="s">
        <v>3329</v>
      </c>
      <c r="E843" s="45" t="s">
        <v>3330</v>
      </c>
      <c r="F843" s="18" t="s">
        <v>3331</v>
      </c>
      <c r="G843" s="7" t="s">
        <v>3332</v>
      </c>
      <c r="H843" s="28"/>
    </row>
    <row r="844" spans="1:8" ht="15.75" customHeight="1">
      <c r="A844" s="45" t="s">
        <v>3333</v>
      </c>
      <c r="B844" s="25" t="str">
        <f t="shared" si="86"/>
        <v>Bildetema HTML5</v>
      </c>
      <c r="C844" s="25" t="str">
        <f t="shared" si="87"/>
        <v>Bildetema Flash</v>
      </c>
      <c r="D844" s="18" t="s">
        <v>3334</v>
      </c>
      <c r="E844" s="45" t="s">
        <v>3335</v>
      </c>
      <c r="F844" s="18" t="s">
        <v>3336</v>
      </c>
      <c r="G844" s="7" t="s">
        <v>3337</v>
      </c>
      <c r="H844" s="28"/>
    </row>
    <row r="845" spans="1:8" ht="21.95">
      <c r="A845" s="45" t="s">
        <v>3338</v>
      </c>
      <c r="B845" s="25" t="str">
        <f t="shared" si="86"/>
        <v>Bildetema HTML5</v>
      </c>
      <c r="C845" s="25" t="str">
        <f t="shared" si="87"/>
        <v>Bildetema Flash</v>
      </c>
      <c r="D845" s="45" t="s">
        <v>3339</v>
      </c>
      <c r="E845" s="45" t="s">
        <v>3340</v>
      </c>
      <c r="F845" s="45" t="s">
        <v>3341</v>
      </c>
      <c r="G845" s="45" t="s">
        <v>3342</v>
      </c>
      <c r="H845" s="28"/>
    </row>
    <row r="846" spans="1:8">
      <c r="A846" s="23"/>
      <c r="B846" s="25"/>
      <c r="C846" s="25"/>
      <c r="D846" s="23"/>
      <c r="E846" s="23"/>
      <c r="F846" s="24"/>
      <c r="G846" s="7"/>
      <c r="H846" s="28"/>
    </row>
    <row r="847" spans="1:8" ht="21" customHeight="1">
      <c r="A847" s="38" t="s">
        <v>3343</v>
      </c>
      <c r="B847" s="25" t="str">
        <f>HYPERLINK("http://clu.uni.no/bildetema-html5/bildetema.html?version=norwegian&amp;languages=swe,eng,nob&amp;language=nob&amp;page=11&amp;subpage=3","Bildetema HTML5")</f>
        <v>Bildetema HTML5</v>
      </c>
      <c r="C847" s="25" t="str">
        <f>HYPERLINK("http://clu.uni.no/bildetema-flash/bildetema.html?version=norwegian&amp;languages=swe,eng,nob&amp;language=nob&amp;page=11&amp;subpage=3","Bildetema Flash")</f>
        <v>Bildetema Flash</v>
      </c>
      <c r="D847" s="38" t="s">
        <v>2893</v>
      </c>
      <c r="E847" s="38" t="s">
        <v>2892</v>
      </c>
      <c r="F847" s="38" t="s">
        <v>2893</v>
      </c>
      <c r="G847" s="38" t="s">
        <v>2894</v>
      </c>
      <c r="H847" s="28"/>
    </row>
    <row r="848" spans="1:8">
      <c r="A848" s="5"/>
      <c r="B848" s="25"/>
      <c r="C848" s="25"/>
      <c r="D848" s="5"/>
      <c r="E848" s="5"/>
      <c r="F848" s="6"/>
      <c r="G848" s="7"/>
      <c r="H848" s="28"/>
    </row>
    <row r="849" spans="1:8" ht="15.75" customHeight="1">
      <c r="A849" s="45" t="s">
        <v>3344</v>
      </c>
      <c r="B849" s="25" t="str">
        <f t="shared" ref="B849:B857" si="88">HYPERLINK("http://clu.uni.no/bildetema-html5/bildetema.html?version=norwegian&amp;languages=swe,eng,nob&amp;language=nob&amp;page=11&amp;subpage=3","Bildetema HTML5")</f>
        <v>Bildetema HTML5</v>
      </c>
      <c r="C849" s="25" t="str">
        <f t="shared" ref="C849:C857" si="89">HYPERLINK("http://clu.uni.no/bildetema-flash/bildetema.html?version=norwegian&amp;languages=swe,eng,nob&amp;language=nob&amp;page=11&amp;subpage=3","Bildetema Flash")</f>
        <v>Bildetema Flash</v>
      </c>
      <c r="D849" s="18" t="s">
        <v>3035</v>
      </c>
      <c r="E849" s="45" t="s">
        <v>3036</v>
      </c>
      <c r="F849" s="18" t="s">
        <v>3037</v>
      </c>
      <c r="G849" s="7" t="s">
        <v>3038</v>
      </c>
      <c r="H849" s="28"/>
    </row>
    <row r="850" spans="1:8" ht="15.75" customHeight="1">
      <c r="A850" s="45" t="s">
        <v>3345</v>
      </c>
      <c r="B850" s="25" t="str">
        <f t="shared" si="88"/>
        <v>Bildetema HTML5</v>
      </c>
      <c r="C850" s="25" t="str">
        <f t="shared" si="89"/>
        <v>Bildetema Flash</v>
      </c>
      <c r="D850" s="18" t="s">
        <v>3346</v>
      </c>
      <c r="E850" s="45" t="s">
        <v>3347</v>
      </c>
      <c r="F850" s="18" t="s">
        <v>3348</v>
      </c>
      <c r="G850" s="7" t="s">
        <v>3349</v>
      </c>
      <c r="H850" s="27" t="s">
        <v>3350</v>
      </c>
    </row>
    <row r="851" spans="1:8" ht="15.75" customHeight="1">
      <c r="A851" s="45" t="s">
        <v>3351</v>
      </c>
      <c r="B851" s="25" t="str">
        <f t="shared" si="88"/>
        <v>Bildetema HTML5</v>
      </c>
      <c r="C851" s="25" t="str">
        <f t="shared" si="89"/>
        <v>Bildetema Flash</v>
      </c>
      <c r="D851" s="18" t="s">
        <v>3352</v>
      </c>
      <c r="E851" s="45" t="s">
        <v>3353</v>
      </c>
      <c r="F851" s="18" t="s">
        <v>3354</v>
      </c>
      <c r="G851" s="7"/>
      <c r="H851" s="27" t="s">
        <v>3355</v>
      </c>
    </row>
    <row r="852" spans="1:8" ht="15.75" customHeight="1">
      <c r="A852" s="45" t="s">
        <v>3356</v>
      </c>
      <c r="B852" s="25" t="str">
        <f t="shared" si="88"/>
        <v>Bildetema HTML5</v>
      </c>
      <c r="C852" s="25" t="str">
        <f t="shared" si="89"/>
        <v>Bildetema Flash</v>
      </c>
      <c r="D852" s="18" t="s">
        <v>2901</v>
      </c>
      <c r="E852" s="45" t="s">
        <v>2902</v>
      </c>
      <c r="F852" s="18" t="s">
        <v>3357</v>
      </c>
      <c r="G852" s="7" t="s">
        <v>2904</v>
      </c>
      <c r="H852" s="28"/>
    </row>
    <row r="853" spans="1:8" ht="15.75" customHeight="1">
      <c r="A853" s="45" t="s">
        <v>3358</v>
      </c>
      <c r="B853" s="25" t="str">
        <f t="shared" si="88"/>
        <v>Bildetema HTML5</v>
      </c>
      <c r="C853" s="25" t="str">
        <f t="shared" si="89"/>
        <v>Bildetema Flash</v>
      </c>
      <c r="D853" s="18" t="s">
        <v>3359</v>
      </c>
      <c r="E853" s="45" t="s">
        <v>3360</v>
      </c>
      <c r="F853" s="18" t="s">
        <v>3361</v>
      </c>
      <c r="G853" s="7" t="s">
        <v>3362</v>
      </c>
      <c r="H853" s="28"/>
    </row>
    <row r="854" spans="1:8" ht="15.75" customHeight="1">
      <c r="A854" s="45" t="s">
        <v>3363</v>
      </c>
      <c r="B854" s="25" t="str">
        <f t="shared" si="88"/>
        <v>Bildetema HTML5</v>
      </c>
      <c r="C854" s="25" t="str">
        <f t="shared" si="89"/>
        <v>Bildetema Flash</v>
      </c>
      <c r="D854" s="18" t="s">
        <v>3364</v>
      </c>
      <c r="E854" s="45" t="s">
        <v>3365</v>
      </c>
      <c r="F854" s="18" t="s">
        <v>3366</v>
      </c>
      <c r="G854" s="7" t="s">
        <v>3367</v>
      </c>
      <c r="H854" s="28"/>
    </row>
    <row r="855" spans="1:8" ht="15.75" customHeight="1">
      <c r="A855" s="45" t="s">
        <v>3368</v>
      </c>
      <c r="B855" s="25" t="str">
        <f t="shared" si="88"/>
        <v>Bildetema HTML5</v>
      </c>
      <c r="C855" s="25" t="str">
        <f t="shared" si="89"/>
        <v>Bildetema Flash</v>
      </c>
      <c r="D855" s="18" t="s">
        <v>3369</v>
      </c>
      <c r="E855" s="45" t="s">
        <v>3370</v>
      </c>
      <c r="F855" s="18" t="s">
        <v>3371</v>
      </c>
      <c r="G855" s="7" t="s">
        <v>3372</v>
      </c>
      <c r="H855" s="28"/>
    </row>
    <row r="856" spans="1:8" ht="15.75" customHeight="1">
      <c r="A856" s="45" t="s">
        <v>3373</v>
      </c>
      <c r="B856" s="25" t="str">
        <f t="shared" si="88"/>
        <v>Bildetema HTML5</v>
      </c>
      <c r="C856" s="25" t="str">
        <f t="shared" si="89"/>
        <v>Bildetema Flash</v>
      </c>
      <c r="D856" s="18" t="s">
        <v>3374</v>
      </c>
      <c r="E856" s="45" t="s">
        <v>3375</v>
      </c>
      <c r="F856" s="18" t="s">
        <v>3376</v>
      </c>
      <c r="G856" s="7" t="s">
        <v>3377</v>
      </c>
      <c r="H856" s="27" t="s">
        <v>3378</v>
      </c>
    </row>
    <row r="857" spans="1:8" ht="15.75" customHeight="1">
      <c r="A857" s="45" t="s">
        <v>3379</v>
      </c>
      <c r="B857" s="25" t="str">
        <f t="shared" si="88"/>
        <v>Bildetema HTML5</v>
      </c>
      <c r="C857" s="25" t="str">
        <f t="shared" si="89"/>
        <v>Bildetema Flash</v>
      </c>
      <c r="D857" s="18" t="s">
        <v>3380</v>
      </c>
      <c r="E857" s="45" t="s">
        <v>3381</v>
      </c>
      <c r="F857" s="18" t="s">
        <v>3382</v>
      </c>
      <c r="G857" s="7" t="s">
        <v>3383</v>
      </c>
      <c r="H857" s="28"/>
    </row>
    <row r="858" spans="1:8">
      <c r="A858" s="23"/>
      <c r="B858" s="25"/>
      <c r="C858" s="25"/>
      <c r="D858" s="23"/>
      <c r="E858" s="23"/>
      <c r="F858" s="24"/>
      <c r="G858" s="7"/>
      <c r="H858" s="28"/>
    </row>
    <row r="859" spans="1:8" ht="21" customHeight="1">
      <c r="A859" s="38" t="s">
        <v>3384</v>
      </c>
      <c r="B859" s="25" t="str">
        <f>HYPERLINK("http://clu.uni.no/bildetema-html5/bildetema.html?version=norwegian&amp;languages=swe,eng,nob&amp;language=nob&amp;page=11&amp;subpage=4","Bildetema HTML5")</f>
        <v>Bildetema HTML5</v>
      </c>
      <c r="C859" s="25" t="str">
        <f>HYPERLINK("http://clu.uni.no/bildetema-flash/bildetema.html?version=norwegian&amp;languages=swe,eng,nob&amp;language=nob&amp;page=11&amp;subpage=4","Bildetema Flash")</f>
        <v>Bildetema Flash</v>
      </c>
      <c r="D859" s="38" t="s">
        <v>3385</v>
      </c>
      <c r="E859" s="38" t="s">
        <v>3386</v>
      </c>
      <c r="F859" s="38" t="s">
        <v>3387</v>
      </c>
      <c r="G859" s="38" t="s">
        <v>3388</v>
      </c>
      <c r="H859" s="28"/>
    </row>
    <row r="860" spans="1:8">
      <c r="A860" s="5"/>
      <c r="B860" s="25"/>
      <c r="C860" s="25"/>
      <c r="D860" s="5"/>
      <c r="E860" s="5"/>
      <c r="F860" s="6"/>
      <c r="G860" s="7"/>
      <c r="H860" s="28"/>
    </row>
    <row r="861" spans="1:8" ht="15.75" customHeight="1">
      <c r="A861" s="45" t="s">
        <v>3389</v>
      </c>
      <c r="B861" s="25" t="str">
        <f t="shared" ref="B861:B874" si="90">HYPERLINK("http://clu.uni.no/bildetema-html5/bildetema.html?version=norwegian&amp;languages=swe,eng,nob&amp;language=nob&amp;page=11&amp;subpage=4","Bildetema HTML5")</f>
        <v>Bildetema HTML5</v>
      </c>
      <c r="C861" s="25" t="str">
        <f t="shared" ref="C861:C874" si="91">HYPERLINK("http://clu.uni.no/bildetema-flash/bildetema.html?version=norwegian&amp;languages=swe,eng,nob&amp;language=nob&amp;page=11&amp;subpage=4","Bildetema Flash")</f>
        <v>Bildetema Flash</v>
      </c>
      <c r="D861" s="18" t="s">
        <v>3390</v>
      </c>
      <c r="E861" s="45" t="s">
        <v>3391</v>
      </c>
      <c r="F861" s="18" t="s">
        <v>3392</v>
      </c>
      <c r="G861" s="19" t="s">
        <v>3393</v>
      </c>
      <c r="H861" s="28"/>
    </row>
    <row r="862" spans="1:8" ht="15.75" customHeight="1">
      <c r="A862" s="45" t="s">
        <v>3394</v>
      </c>
      <c r="B862" s="25" t="str">
        <f t="shared" si="90"/>
        <v>Bildetema HTML5</v>
      </c>
      <c r="C862" s="25" t="str">
        <f t="shared" si="91"/>
        <v>Bildetema Flash</v>
      </c>
      <c r="D862" s="18" t="s">
        <v>3395</v>
      </c>
      <c r="E862" s="45" t="s">
        <v>3396</v>
      </c>
      <c r="F862" s="18" t="s">
        <v>3397</v>
      </c>
      <c r="G862" s="19" t="s">
        <v>3398</v>
      </c>
      <c r="H862" s="28"/>
    </row>
    <row r="863" spans="1:8" ht="15.75" customHeight="1">
      <c r="A863" s="45" t="s">
        <v>3399</v>
      </c>
      <c r="B863" s="25" t="str">
        <f t="shared" si="90"/>
        <v>Bildetema HTML5</v>
      </c>
      <c r="C863" s="25" t="str">
        <f t="shared" si="91"/>
        <v>Bildetema Flash</v>
      </c>
      <c r="D863" s="18" t="s">
        <v>3400</v>
      </c>
      <c r="E863" s="45" t="s">
        <v>3401</v>
      </c>
      <c r="F863" s="18" t="s">
        <v>3402</v>
      </c>
      <c r="G863" s="19" t="s">
        <v>3403</v>
      </c>
      <c r="H863" s="28"/>
    </row>
    <row r="864" spans="1:8" ht="15.75" customHeight="1">
      <c r="A864" s="45" t="s">
        <v>3404</v>
      </c>
      <c r="B864" s="25" t="str">
        <f t="shared" si="90"/>
        <v>Bildetema HTML5</v>
      </c>
      <c r="C864" s="25" t="str">
        <f t="shared" si="91"/>
        <v>Bildetema Flash</v>
      </c>
      <c r="D864" s="18" t="s">
        <v>3040</v>
      </c>
      <c r="E864" s="45" t="s">
        <v>3041</v>
      </c>
      <c r="F864" s="18" t="s">
        <v>3042</v>
      </c>
      <c r="G864" s="19" t="s">
        <v>3405</v>
      </c>
      <c r="H864" s="27" t="s">
        <v>26</v>
      </c>
    </row>
    <row r="865" spans="1:24" ht="15.75" customHeight="1">
      <c r="A865" s="45" t="s">
        <v>3406</v>
      </c>
      <c r="B865" s="25" t="str">
        <f t="shared" si="90"/>
        <v>Bildetema HTML5</v>
      </c>
      <c r="C865" s="25" t="str">
        <f t="shared" si="91"/>
        <v>Bildetema Flash</v>
      </c>
      <c r="D865" s="18" t="s">
        <v>3407</v>
      </c>
      <c r="E865" s="45" t="s">
        <v>3408</v>
      </c>
      <c r="F865" s="18" t="s">
        <v>3409</v>
      </c>
      <c r="G865" s="7" t="s">
        <v>3410</v>
      </c>
      <c r="H865" s="28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  <c r="U865" s="19"/>
      <c r="V865" s="19"/>
      <c r="W865" s="19"/>
      <c r="X865" s="19"/>
    </row>
    <row r="866" spans="1:24" ht="15.75" customHeight="1">
      <c r="A866" s="45" t="s">
        <v>3411</v>
      </c>
      <c r="B866" s="25" t="str">
        <f t="shared" si="90"/>
        <v>Bildetema HTML5</v>
      </c>
      <c r="C866" s="25" t="str">
        <f t="shared" si="91"/>
        <v>Bildetema Flash</v>
      </c>
      <c r="D866" s="18" t="s">
        <v>3412</v>
      </c>
      <c r="E866" s="45" t="s">
        <v>3413</v>
      </c>
      <c r="F866" s="18" t="s">
        <v>3414</v>
      </c>
      <c r="G866" s="7" t="s">
        <v>3415</v>
      </c>
      <c r="H866" s="28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  <c r="U866" s="19"/>
      <c r="V866" s="19"/>
      <c r="W866" s="19"/>
      <c r="X866" s="19"/>
    </row>
    <row r="867" spans="1:24" ht="15.75" customHeight="1">
      <c r="A867" s="45" t="s">
        <v>3416</v>
      </c>
      <c r="B867" s="25" t="str">
        <f t="shared" si="90"/>
        <v>Bildetema HTML5</v>
      </c>
      <c r="C867" s="25" t="str">
        <f t="shared" si="91"/>
        <v>Bildetema Flash</v>
      </c>
      <c r="D867" s="18" t="s">
        <v>3417</v>
      </c>
      <c r="E867" s="45" t="s">
        <v>3418</v>
      </c>
      <c r="F867" s="18" t="s">
        <v>3419</v>
      </c>
      <c r="G867" s="7" t="s">
        <v>3420</v>
      </c>
      <c r="H867" s="28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  <c r="U867" s="19"/>
      <c r="V867" s="19"/>
      <c r="W867" s="19"/>
      <c r="X867" s="19"/>
    </row>
    <row r="868" spans="1:24" ht="15.75" customHeight="1">
      <c r="A868" s="45" t="s">
        <v>3421</v>
      </c>
      <c r="B868" s="25" t="str">
        <f t="shared" si="90"/>
        <v>Bildetema HTML5</v>
      </c>
      <c r="C868" s="25" t="str">
        <f t="shared" si="91"/>
        <v>Bildetema Flash</v>
      </c>
      <c r="D868" s="18" t="s">
        <v>3422</v>
      </c>
      <c r="E868" s="45" t="s">
        <v>3423</v>
      </c>
      <c r="F868" s="18" t="s">
        <v>3424</v>
      </c>
      <c r="G868" s="7" t="s">
        <v>3425</v>
      </c>
      <c r="H868" s="28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  <c r="U868" s="19"/>
      <c r="V868" s="19"/>
      <c r="W868" s="19"/>
      <c r="X868" s="19"/>
    </row>
    <row r="869" spans="1:24" ht="15.75" customHeight="1">
      <c r="A869" s="45" t="s">
        <v>3426</v>
      </c>
      <c r="B869" s="25" t="str">
        <f t="shared" si="90"/>
        <v>Bildetema HTML5</v>
      </c>
      <c r="C869" s="25" t="str">
        <f t="shared" si="91"/>
        <v>Bildetema Flash</v>
      </c>
      <c r="D869" s="18" t="s">
        <v>3427</v>
      </c>
      <c r="E869" s="45" t="s">
        <v>3428</v>
      </c>
      <c r="F869" s="18" t="s">
        <v>3429</v>
      </c>
      <c r="G869" s="19" t="s">
        <v>3430</v>
      </c>
      <c r="H869" s="27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  <c r="U869" s="19"/>
      <c r="V869" s="19"/>
      <c r="W869" s="19"/>
      <c r="X869" s="19"/>
    </row>
    <row r="870" spans="1:24" ht="15.75" customHeight="1">
      <c r="A870" s="45" t="s">
        <v>3431</v>
      </c>
      <c r="B870" s="25" t="str">
        <f t="shared" si="90"/>
        <v>Bildetema HTML5</v>
      </c>
      <c r="C870" s="25" t="str">
        <f t="shared" si="91"/>
        <v>Bildetema Flash</v>
      </c>
      <c r="D870" s="18" t="s">
        <v>3432</v>
      </c>
      <c r="E870" s="45" t="s">
        <v>3433</v>
      </c>
      <c r="F870" s="18" t="s">
        <v>3434</v>
      </c>
      <c r="G870" s="19" t="s">
        <v>3435</v>
      </c>
      <c r="H870" s="27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  <c r="U870" s="19"/>
      <c r="V870" s="19"/>
      <c r="W870" s="19"/>
      <c r="X870" s="19"/>
    </row>
    <row r="871" spans="1:24" ht="15.75" customHeight="1">
      <c r="A871" s="45" t="s">
        <v>3436</v>
      </c>
      <c r="B871" s="25" t="str">
        <f t="shared" si="90"/>
        <v>Bildetema HTML5</v>
      </c>
      <c r="C871" s="25" t="str">
        <f t="shared" si="91"/>
        <v>Bildetema Flash</v>
      </c>
      <c r="D871" s="18" t="s">
        <v>3437</v>
      </c>
      <c r="E871" s="45" t="s">
        <v>3438</v>
      </c>
      <c r="F871" s="18" t="s">
        <v>3439</v>
      </c>
      <c r="G871" s="19" t="s">
        <v>3440</v>
      </c>
      <c r="H871" s="27" t="s">
        <v>3441</v>
      </c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  <c r="U871" s="19"/>
      <c r="V871" s="19"/>
      <c r="W871" s="19"/>
      <c r="X871" s="19"/>
    </row>
    <row r="872" spans="1:24" ht="15.75" customHeight="1">
      <c r="A872" s="45" t="s">
        <v>3442</v>
      </c>
      <c r="B872" s="25" t="str">
        <f t="shared" si="90"/>
        <v>Bildetema HTML5</v>
      </c>
      <c r="C872" s="25" t="str">
        <f t="shared" si="91"/>
        <v>Bildetema Flash</v>
      </c>
      <c r="D872" s="18" t="s">
        <v>3443</v>
      </c>
      <c r="E872" s="45" t="s">
        <v>3444</v>
      </c>
      <c r="F872" s="18" t="s">
        <v>3445</v>
      </c>
      <c r="G872" s="7" t="s">
        <v>3446</v>
      </c>
      <c r="H872" s="28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  <c r="U872" s="19"/>
      <c r="V872" s="19"/>
      <c r="W872" s="19"/>
      <c r="X872" s="19"/>
    </row>
    <row r="873" spans="1:24" ht="15.75" customHeight="1">
      <c r="A873" s="45" t="s">
        <v>3447</v>
      </c>
      <c r="B873" s="25" t="str">
        <f t="shared" si="90"/>
        <v>Bildetema HTML5</v>
      </c>
      <c r="C873" s="25" t="str">
        <f t="shared" si="91"/>
        <v>Bildetema Flash</v>
      </c>
      <c r="D873" s="18" t="s">
        <v>3448</v>
      </c>
      <c r="E873" s="45" t="s">
        <v>3449</v>
      </c>
      <c r="F873" s="18" t="s">
        <v>3450</v>
      </c>
      <c r="G873" s="19" t="s">
        <v>3451</v>
      </c>
      <c r="H873" s="27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  <c r="U873" s="19"/>
      <c r="V873" s="19"/>
      <c r="W873" s="19"/>
      <c r="X873" s="19"/>
    </row>
    <row r="874" spans="1:24" ht="15.75" customHeight="1">
      <c r="A874" s="45" t="s">
        <v>3452</v>
      </c>
      <c r="B874" s="25" t="str">
        <f t="shared" si="90"/>
        <v>Bildetema HTML5</v>
      </c>
      <c r="C874" s="25" t="str">
        <f t="shared" si="91"/>
        <v>Bildetema Flash</v>
      </c>
      <c r="D874" s="18" t="s">
        <v>3453</v>
      </c>
      <c r="E874" s="45" t="s">
        <v>3454</v>
      </c>
      <c r="F874" s="18" t="s">
        <v>3455</v>
      </c>
      <c r="G874" s="7" t="s">
        <v>3456</v>
      </c>
      <c r="H874" s="28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  <c r="U874" s="19"/>
      <c r="V874" s="19"/>
      <c r="W874" s="19"/>
      <c r="X874" s="19"/>
    </row>
    <row r="875" spans="1:24">
      <c r="A875" s="23"/>
      <c r="B875" s="25"/>
      <c r="C875" s="25"/>
      <c r="D875" s="23"/>
      <c r="E875" s="23"/>
      <c r="F875" s="24"/>
      <c r="G875" s="7"/>
      <c r="H875" s="28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  <c r="U875" s="19"/>
      <c r="V875" s="19"/>
      <c r="W875" s="19"/>
      <c r="X875" s="19"/>
    </row>
    <row r="876" spans="1:24" ht="55.5" customHeight="1">
      <c r="A876" s="41" t="s">
        <v>3457</v>
      </c>
      <c r="B876" s="25" t="str">
        <f>HYPERLINK("http://clu.uni.no/bildetema-html5/bildetema.html?version=norwegian&amp;languages=swe,eng,nob&amp;language=nob&amp;page=12&amp;subpage=1","Bildetema HTML5")</f>
        <v>Bildetema HTML5</v>
      </c>
      <c r="C876" s="25" t="str">
        <f>HYPERLINK("http://clu.uni.no/bildetema-flash/bildetema.html?version=norwegian&amp;languages=swe,eng,nob&amp;language=nob&amp;page=12&amp;subpage=1","Bildetema Flash")</f>
        <v>Bildetema Flash</v>
      </c>
      <c r="D876" s="41" t="s">
        <v>3458</v>
      </c>
      <c r="E876" s="41" t="s">
        <v>3459</v>
      </c>
      <c r="F876" s="41" t="s">
        <v>3460</v>
      </c>
      <c r="G876" s="41" t="s">
        <v>3461</v>
      </c>
      <c r="H876" s="28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  <c r="U876" s="19"/>
      <c r="V876" s="19"/>
      <c r="W876" s="19"/>
      <c r="X876" s="19"/>
    </row>
    <row r="877" spans="1:24" ht="24.75" customHeight="1">
      <c r="A877" s="23"/>
      <c r="B877" s="25"/>
      <c r="C877" s="25"/>
      <c r="D877" s="23"/>
      <c r="E877" s="23"/>
      <c r="F877" s="24"/>
      <c r="G877" s="26"/>
      <c r="H877" s="20"/>
      <c r="I877" s="26"/>
      <c r="J877" s="26"/>
      <c r="K877" s="26"/>
      <c r="L877" s="26"/>
      <c r="M877" s="26"/>
      <c r="N877" s="26"/>
      <c r="O877" s="26"/>
      <c r="P877" s="26"/>
      <c r="Q877" s="26"/>
      <c r="R877" s="26"/>
      <c r="S877" s="26"/>
      <c r="T877" s="26"/>
      <c r="U877" s="26"/>
      <c r="V877" s="26"/>
      <c r="W877" s="26"/>
      <c r="X877" s="26"/>
    </row>
    <row r="878" spans="1:24" ht="21" customHeight="1">
      <c r="A878" s="38" t="s">
        <v>3462</v>
      </c>
      <c r="B878" s="25" t="str">
        <f>HYPERLINK("http://clu.uni.no/bildetema-html5/bildetema.html?version=norwegian&amp;languages=swe,eng,nob&amp;language=nob&amp;page=12&amp;subpage=1","Bildetema HTML5")</f>
        <v>Bildetema HTML5</v>
      </c>
      <c r="C878" s="25" t="str">
        <f>HYPERLINK("http://clu.uni.no/bildetema-flash/bildetema.html?version=norwegian&amp;languages=swe,eng,nob&amp;language=nob&amp;page=12&amp;subpage=1","Bildetema Flash")</f>
        <v>Bildetema Flash</v>
      </c>
      <c r="D878" s="38" t="s">
        <v>3463</v>
      </c>
      <c r="E878" s="38" t="s">
        <v>3463</v>
      </c>
      <c r="F878" s="38" t="s">
        <v>3464</v>
      </c>
      <c r="G878" s="40" t="s">
        <v>3465</v>
      </c>
      <c r="H878" s="28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  <c r="U878" s="19"/>
      <c r="V878" s="19"/>
      <c r="W878" s="19"/>
      <c r="X878" s="19"/>
    </row>
    <row r="879" spans="1:24">
      <c r="A879" s="5"/>
      <c r="B879" s="25"/>
      <c r="C879" s="25"/>
      <c r="D879" s="5"/>
      <c r="E879" s="5"/>
      <c r="F879" s="6"/>
      <c r="G879" s="7"/>
      <c r="H879" s="28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  <c r="U879" s="19"/>
      <c r="V879" s="19"/>
      <c r="W879" s="19"/>
      <c r="X879" s="19"/>
    </row>
    <row r="880" spans="1:24" ht="15.75" customHeight="1">
      <c r="A880" s="45" t="s">
        <v>3466</v>
      </c>
      <c r="B880" s="25" t="str">
        <f t="shared" ref="B880:B898" si="92">HYPERLINK("http://clu.uni.no/bildetema-html5/bildetema.html?version=norwegian&amp;languages=swe,eng,nob&amp;language=nob&amp;page=12&amp;subpage=1","Bildetema HTML5")</f>
        <v>Bildetema HTML5</v>
      </c>
      <c r="C880" s="25" t="str">
        <f t="shared" ref="C880:C898" si="93">HYPERLINK("http://clu.uni.no/bildetema-flash/bildetema.html?version=norwegian&amp;languages=swe,eng,nob&amp;language=nob&amp;page=12&amp;subpage=1","Bildetema Flash")</f>
        <v>Bildetema Flash</v>
      </c>
      <c r="D880" s="18" t="s">
        <v>3467</v>
      </c>
      <c r="E880" s="45" t="s">
        <v>3468</v>
      </c>
      <c r="F880" s="18" t="s">
        <v>3469</v>
      </c>
      <c r="G880" s="7" t="s">
        <v>3470</v>
      </c>
      <c r="H880" s="28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  <c r="U880" s="19"/>
      <c r="V880" s="19"/>
      <c r="W880" s="19"/>
      <c r="X880" s="19"/>
    </row>
    <row r="881" spans="1:10" ht="15.75" customHeight="1">
      <c r="A881" s="45" t="s">
        <v>3471</v>
      </c>
      <c r="B881" s="25" t="str">
        <f t="shared" si="92"/>
        <v>Bildetema HTML5</v>
      </c>
      <c r="C881" s="25" t="str">
        <f t="shared" si="93"/>
        <v>Bildetema Flash</v>
      </c>
      <c r="D881" s="18" t="s">
        <v>3472</v>
      </c>
      <c r="E881" s="45" t="s">
        <v>3473</v>
      </c>
      <c r="F881" s="18" t="s">
        <v>3474</v>
      </c>
      <c r="G881" s="19" t="s">
        <v>3475</v>
      </c>
      <c r="H881" s="28"/>
      <c r="I881" s="19"/>
      <c r="J881" s="19"/>
    </row>
    <row r="882" spans="1:10" ht="15.75" customHeight="1">
      <c r="A882" s="45" t="s">
        <v>3476</v>
      </c>
      <c r="B882" s="25" t="str">
        <f t="shared" si="92"/>
        <v>Bildetema HTML5</v>
      </c>
      <c r="C882" s="25" t="str">
        <f t="shared" si="93"/>
        <v>Bildetema Flash</v>
      </c>
      <c r="D882" s="18" t="s">
        <v>3477</v>
      </c>
      <c r="E882" s="45" t="s">
        <v>3478</v>
      </c>
      <c r="F882" s="18" t="s">
        <v>3479</v>
      </c>
      <c r="G882" s="19" t="s">
        <v>3480</v>
      </c>
      <c r="H882" s="28"/>
      <c r="I882" s="19"/>
      <c r="J882" s="19"/>
    </row>
    <row r="883" spans="1:10" ht="15.75" customHeight="1">
      <c r="A883" s="45" t="s">
        <v>3481</v>
      </c>
      <c r="B883" s="25" t="str">
        <f t="shared" si="92"/>
        <v>Bildetema HTML5</v>
      </c>
      <c r="C883" s="25" t="str">
        <f t="shared" si="93"/>
        <v>Bildetema Flash</v>
      </c>
      <c r="D883" s="18" t="s">
        <v>3482</v>
      </c>
      <c r="E883" s="45" t="s">
        <v>3483</v>
      </c>
      <c r="F883" s="18" t="s">
        <v>3484</v>
      </c>
      <c r="G883" s="19" t="s">
        <v>3485</v>
      </c>
      <c r="H883" s="28"/>
      <c r="I883" s="19"/>
      <c r="J883" s="39"/>
    </row>
    <row r="884" spans="1:10" ht="15.75" customHeight="1">
      <c r="A884" s="45" t="s">
        <v>3486</v>
      </c>
      <c r="B884" s="25" t="str">
        <f t="shared" si="92"/>
        <v>Bildetema HTML5</v>
      </c>
      <c r="C884" s="25" t="str">
        <f t="shared" si="93"/>
        <v>Bildetema Flash</v>
      </c>
      <c r="D884" s="18" t="s">
        <v>3487</v>
      </c>
      <c r="E884" s="45" t="s">
        <v>3488</v>
      </c>
      <c r="F884" s="18" t="s">
        <v>3489</v>
      </c>
      <c r="G884" s="7" t="s">
        <v>3490</v>
      </c>
      <c r="H884" s="28"/>
      <c r="I884" s="19"/>
      <c r="J884" s="19"/>
    </row>
    <row r="885" spans="1:10" ht="15.75" customHeight="1">
      <c r="A885" s="45" t="s">
        <v>3491</v>
      </c>
      <c r="B885" s="25" t="str">
        <f t="shared" si="92"/>
        <v>Bildetema HTML5</v>
      </c>
      <c r="C885" s="25" t="str">
        <f t="shared" si="93"/>
        <v>Bildetema Flash</v>
      </c>
      <c r="D885" s="18" t="s">
        <v>3492</v>
      </c>
      <c r="E885" s="45" t="s">
        <v>3493</v>
      </c>
      <c r="F885" s="18" t="s">
        <v>3494</v>
      </c>
      <c r="G885" s="7" t="s">
        <v>3493</v>
      </c>
      <c r="H885" s="28"/>
      <c r="I885" s="19"/>
      <c r="J885" s="19"/>
    </row>
    <row r="886" spans="1:10" ht="15.75" customHeight="1">
      <c r="A886" s="45" t="s">
        <v>3495</v>
      </c>
      <c r="B886" s="25" t="str">
        <f t="shared" si="92"/>
        <v>Bildetema HTML5</v>
      </c>
      <c r="C886" s="25" t="str">
        <f t="shared" si="93"/>
        <v>Bildetema Flash</v>
      </c>
      <c r="D886" s="18" t="s">
        <v>3496</v>
      </c>
      <c r="E886" s="45" t="s">
        <v>3497</v>
      </c>
      <c r="F886" s="18" t="s">
        <v>3498</v>
      </c>
      <c r="G886" s="7" t="s">
        <v>3499</v>
      </c>
      <c r="H886" s="28"/>
      <c r="I886" s="19"/>
      <c r="J886" s="19"/>
    </row>
    <row r="887" spans="1:10" ht="15.75" customHeight="1">
      <c r="A887" s="45" t="s">
        <v>3500</v>
      </c>
      <c r="B887" s="25" t="str">
        <f t="shared" si="92"/>
        <v>Bildetema HTML5</v>
      </c>
      <c r="C887" s="25" t="str">
        <f t="shared" si="93"/>
        <v>Bildetema Flash</v>
      </c>
      <c r="D887" s="18" t="s">
        <v>3463</v>
      </c>
      <c r="E887" s="45" t="s">
        <v>3463</v>
      </c>
      <c r="F887" s="18" t="s">
        <v>3464</v>
      </c>
      <c r="G887" s="19" t="s">
        <v>3465</v>
      </c>
      <c r="H887" s="28"/>
      <c r="I887" s="19"/>
      <c r="J887" s="19"/>
    </row>
    <row r="888" spans="1:10" ht="15.75" customHeight="1">
      <c r="A888" s="45" t="s">
        <v>3501</v>
      </c>
      <c r="B888" s="25" t="str">
        <f t="shared" si="92"/>
        <v>Bildetema HTML5</v>
      </c>
      <c r="C888" s="25" t="str">
        <f t="shared" si="93"/>
        <v>Bildetema Flash</v>
      </c>
      <c r="D888" s="18" t="s">
        <v>3502</v>
      </c>
      <c r="E888" s="45" t="s">
        <v>3503</v>
      </c>
      <c r="F888" s="18" t="s">
        <v>3504</v>
      </c>
      <c r="G888" s="19" t="s">
        <v>3505</v>
      </c>
      <c r="H888" s="27"/>
      <c r="I888" s="19"/>
      <c r="J888" s="19"/>
    </row>
    <row r="889" spans="1:10" ht="15.75" customHeight="1">
      <c r="A889" s="45" t="s">
        <v>3506</v>
      </c>
      <c r="B889" s="25" t="str">
        <f t="shared" si="92"/>
        <v>Bildetema HTML5</v>
      </c>
      <c r="C889" s="25" t="str">
        <f t="shared" si="93"/>
        <v>Bildetema Flash</v>
      </c>
      <c r="D889" s="18" t="s">
        <v>3507</v>
      </c>
      <c r="E889" s="45" t="s">
        <v>3508</v>
      </c>
      <c r="F889" s="18" t="s">
        <v>3509</v>
      </c>
      <c r="G889" s="7" t="s">
        <v>3510</v>
      </c>
      <c r="H889" s="28"/>
      <c r="I889" s="19"/>
      <c r="J889" s="19"/>
    </row>
    <row r="890" spans="1:10" ht="15.75" customHeight="1">
      <c r="A890" s="45" t="s">
        <v>3511</v>
      </c>
      <c r="B890" s="25" t="str">
        <f t="shared" si="92"/>
        <v>Bildetema HTML5</v>
      </c>
      <c r="C890" s="25" t="str">
        <f t="shared" si="93"/>
        <v>Bildetema Flash</v>
      </c>
      <c r="D890" s="18" t="s">
        <v>3512</v>
      </c>
      <c r="E890" s="45" t="s">
        <v>3513</v>
      </c>
      <c r="F890" s="18" t="s">
        <v>3514</v>
      </c>
      <c r="G890" s="7" t="s">
        <v>3515</v>
      </c>
      <c r="H890" s="28"/>
      <c r="I890" s="19"/>
      <c r="J890" s="19"/>
    </row>
    <row r="891" spans="1:10" ht="15.75" customHeight="1">
      <c r="A891" s="45" t="s">
        <v>3516</v>
      </c>
      <c r="B891" s="25" t="str">
        <f t="shared" si="92"/>
        <v>Bildetema HTML5</v>
      </c>
      <c r="C891" s="25" t="str">
        <f t="shared" si="93"/>
        <v>Bildetema Flash</v>
      </c>
      <c r="D891" s="18" t="s">
        <v>3517</v>
      </c>
      <c r="E891" s="45" t="s">
        <v>3518</v>
      </c>
      <c r="F891" s="18" t="s">
        <v>3519</v>
      </c>
      <c r="G891" s="7" t="s">
        <v>3520</v>
      </c>
      <c r="H891" s="28"/>
      <c r="I891" s="19"/>
      <c r="J891" s="19"/>
    </row>
    <row r="892" spans="1:10" ht="15.75" customHeight="1">
      <c r="A892" s="45" t="s">
        <v>3521</v>
      </c>
      <c r="B892" s="25" t="str">
        <f t="shared" si="92"/>
        <v>Bildetema HTML5</v>
      </c>
      <c r="C892" s="25" t="str">
        <f t="shared" si="93"/>
        <v>Bildetema Flash</v>
      </c>
      <c r="D892" s="18" t="s">
        <v>3522</v>
      </c>
      <c r="E892" s="45" t="s">
        <v>3523</v>
      </c>
      <c r="F892" s="18" t="s">
        <v>3524</v>
      </c>
      <c r="G892" s="7" t="s">
        <v>3525</v>
      </c>
      <c r="H892" s="28"/>
      <c r="I892" s="19"/>
      <c r="J892" s="19"/>
    </row>
    <row r="893" spans="1:10" ht="15.75" customHeight="1">
      <c r="A893" s="45" t="s">
        <v>3526</v>
      </c>
      <c r="B893" s="25" t="str">
        <f t="shared" si="92"/>
        <v>Bildetema HTML5</v>
      </c>
      <c r="C893" s="25" t="str">
        <f t="shared" si="93"/>
        <v>Bildetema Flash</v>
      </c>
      <c r="D893" s="18" t="s">
        <v>3527</v>
      </c>
      <c r="E893" s="45" t="s">
        <v>3528</v>
      </c>
      <c r="F893" s="18" t="s">
        <v>3529</v>
      </c>
      <c r="G893" s="7" t="s">
        <v>3530</v>
      </c>
      <c r="H893" s="28"/>
      <c r="I893" s="19"/>
      <c r="J893" s="19"/>
    </row>
    <row r="894" spans="1:10" ht="15.75" customHeight="1">
      <c r="A894" s="45" t="s">
        <v>3531</v>
      </c>
      <c r="B894" s="25" t="str">
        <f t="shared" si="92"/>
        <v>Bildetema HTML5</v>
      </c>
      <c r="C894" s="25" t="str">
        <f t="shared" si="93"/>
        <v>Bildetema Flash</v>
      </c>
      <c r="D894" s="18" t="s">
        <v>3532</v>
      </c>
      <c r="E894" s="45" t="s">
        <v>3533</v>
      </c>
      <c r="F894" s="18" t="s">
        <v>3534</v>
      </c>
      <c r="G894" s="7" t="s">
        <v>3535</v>
      </c>
      <c r="H894" s="28"/>
      <c r="I894" s="19"/>
      <c r="J894" s="19"/>
    </row>
    <row r="895" spans="1:10" ht="15.75" customHeight="1">
      <c r="A895" s="45" t="s">
        <v>3536</v>
      </c>
      <c r="B895" s="25" t="str">
        <f t="shared" si="92"/>
        <v>Bildetema HTML5</v>
      </c>
      <c r="C895" s="25" t="str">
        <f t="shared" si="93"/>
        <v>Bildetema Flash</v>
      </c>
      <c r="D895" s="18" t="s">
        <v>3537</v>
      </c>
      <c r="E895" s="45" t="s">
        <v>3538</v>
      </c>
      <c r="F895" s="18" t="s">
        <v>3539</v>
      </c>
      <c r="G895" s="7" t="s">
        <v>3540</v>
      </c>
      <c r="H895" s="28"/>
      <c r="I895" s="19"/>
      <c r="J895" s="19"/>
    </row>
    <row r="896" spans="1:10" ht="15.75" customHeight="1">
      <c r="A896" s="45" t="s">
        <v>3541</v>
      </c>
      <c r="B896" s="25" t="str">
        <f t="shared" si="92"/>
        <v>Bildetema HTML5</v>
      </c>
      <c r="C896" s="25" t="str">
        <f t="shared" si="93"/>
        <v>Bildetema Flash</v>
      </c>
      <c r="D896" s="18" t="s">
        <v>3542</v>
      </c>
      <c r="E896" s="45" t="s">
        <v>3543</v>
      </c>
      <c r="F896" s="18" t="s">
        <v>3544</v>
      </c>
      <c r="G896" s="7" t="s">
        <v>3545</v>
      </c>
      <c r="H896" s="28"/>
      <c r="I896" s="19"/>
      <c r="J896" s="19"/>
    </row>
    <row r="897" spans="1:8" ht="15.75" customHeight="1">
      <c r="A897" s="45" t="s">
        <v>3546</v>
      </c>
      <c r="B897" s="25" t="str">
        <f t="shared" si="92"/>
        <v>Bildetema HTML5</v>
      </c>
      <c r="C897" s="25" t="str">
        <f t="shared" si="93"/>
        <v>Bildetema Flash</v>
      </c>
      <c r="D897" s="18" t="s">
        <v>3547</v>
      </c>
      <c r="E897" s="45" t="s">
        <v>3548</v>
      </c>
      <c r="F897" s="18" t="s">
        <v>3549</v>
      </c>
      <c r="G897" s="7" t="s">
        <v>3550</v>
      </c>
      <c r="H897" s="28"/>
    </row>
    <row r="898" spans="1:8" ht="15.75" customHeight="1">
      <c r="A898" s="45" t="s">
        <v>3551</v>
      </c>
      <c r="B898" s="25" t="str">
        <f t="shared" si="92"/>
        <v>Bildetema HTML5</v>
      </c>
      <c r="C898" s="25" t="str">
        <f t="shared" si="93"/>
        <v>Bildetema Flash</v>
      </c>
      <c r="D898" s="18" t="s">
        <v>3552</v>
      </c>
      <c r="E898" s="45" t="s">
        <v>3553</v>
      </c>
      <c r="F898" s="18" t="s">
        <v>3554</v>
      </c>
      <c r="G898" s="7" t="s">
        <v>3555</v>
      </c>
      <c r="H898" s="28"/>
    </row>
    <row r="899" spans="1:8">
      <c r="A899" s="23"/>
      <c r="B899" s="25"/>
      <c r="C899" s="25"/>
      <c r="D899" s="23"/>
      <c r="E899" s="23"/>
      <c r="F899" s="24"/>
      <c r="G899" s="7"/>
      <c r="H899" s="28"/>
    </row>
    <row r="900" spans="1:8" ht="21" customHeight="1">
      <c r="A900" s="38" t="s">
        <v>3556</v>
      </c>
      <c r="B900" s="25" t="str">
        <f>HYPERLINK("http://clu.uni.no/bildetema-html5/bildetema.html?version=norwegian&amp;languages=swe,eng,nob&amp;language=nob&amp;page=12&amp;subpage=2","Bildetema HTML5")</f>
        <v>Bildetema HTML5</v>
      </c>
      <c r="C900" s="25" t="str">
        <f>HYPERLINK("http://clu.uni.no/bildetema-flash/bildetema.html?version=norwegian&amp;languages=swe,eng,nob&amp;language=nob&amp;page=12&amp;subpage=2","Bildetema Flash")</f>
        <v>Bildetema Flash</v>
      </c>
      <c r="D900" s="38" t="s">
        <v>3557</v>
      </c>
      <c r="E900" s="38" t="s">
        <v>3558</v>
      </c>
      <c r="F900" s="38" t="s">
        <v>3559</v>
      </c>
      <c r="G900" s="38" t="s">
        <v>3560</v>
      </c>
      <c r="H900" s="28"/>
    </row>
    <row r="901" spans="1:8">
      <c r="A901" s="5"/>
      <c r="B901" s="25"/>
      <c r="C901" s="25"/>
      <c r="D901" s="5"/>
      <c r="E901" s="5"/>
      <c r="F901" s="6"/>
      <c r="G901" s="7"/>
      <c r="H901" s="28"/>
    </row>
    <row r="902" spans="1:8" ht="15.75" customHeight="1">
      <c r="A902" s="45" t="s">
        <v>3561</v>
      </c>
      <c r="B902" s="25" t="str">
        <f t="shared" ref="B902:B909" si="94">HYPERLINK("http://clu.uni.no/bildetema-html5/bildetema.html?version=norwegian&amp;languages=swe,eng,nob&amp;language=nob&amp;page=12&amp;subpage=2","Bildetema HTML5")</f>
        <v>Bildetema HTML5</v>
      </c>
      <c r="C902" s="25" t="str">
        <f t="shared" ref="C902:C909" si="95">HYPERLINK("http://clu.uni.no/bildetema-flash/bildetema.html?version=norwegian&amp;languages=swe,eng,nob&amp;language=nob&amp;page=12&amp;subpage=2","Bildetema Flash")</f>
        <v>Bildetema Flash</v>
      </c>
      <c r="D902" s="18" t="s">
        <v>3562</v>
      </c>
      <c r="E902" s="45" t="s">
        <v>3563</v>
      </c>
      <c r="F902" s="18" t="s">
        <v>3564</v>
      </c>
      <c r="G902" s="7" t="s">
        <v>3565</v>
      </c>
      <c r="H902" s="28"/>
    </row>
    <row r="903" spans="1:8" ht="15.75" customHeight="1">
      <c r="A903" s="45" t="s">
        <v>3566</v>
      </c>
      <c r="B903" s="25" t="str">
        <f t="shared" si="94"/>
        <v>Bildetema HTML5</v>
      </c>
      <c r="C903" s="25" t="str">
        <f t="shared" si="95"/>
        <v>Bildetema Flash</v>
      </c>
      <c r="D903" s="18" t="s">
        <v>3567</v>
      </c>
      <c r="E903" s="45" t="s">
        <v>3568</v>
      </c>
      <c r="F903" s="18" t="s">
        <v>3569</v>
      </c>
      <c r="G903" s="19" t="s">
        <v>3570</v>
      </c>
      <c r="H903" s="29"/>
    </row>
    <row r="904" spans="1:8" ht="15.75" customHeight="1">
      <c r="A904" s="45" t="s">
        <v>3571</v>
      </c>
      <c r="B904" s="25" t="str">
        <f t="shared" si="94"/>
        <v>Bildetema HTML5</v>
      </c>
      <c r="C904" s="25" t="str">
        <f t="shared" si="95"/>
        <v>Bildetema Flash</v>
      </c>
      <c r="D904" s="18" t="s">
        <v>3572</v>
      </c>
      <c r="E904" s="45" t="s">
        <v>3573</v>
      </c>
      <c r="F904" s="18" t="s">
        <v>3574</v>
      </c>
      <c r="G904" s="7" t="s">
        <v>3575</v>
      </c>
      <c r="H904" s="28"/>
    </row>
    <row r="905" spans="1:8" ht="15.75" customHeight="1">
      <c r="A905" s="45" t="s">
        <v>3576</v>
      </c>
      <c r="B905" s="25" t="str">
        <f t="shared" si="94"/>
        <v>Bildetema HTML5</v>
      </c>
      <c r="C905" s="25" t="str">
        <f t="shared" si="95"/>
        <v>Bildetema Flash</v>
      </c>
      <c r="D905" s="18" t="s">
        <v>3577</v>
      </c>
      <c r="E905" s="45" t="s">
        <v>3578</v>
      </c>
      <c r="F905" s="18" t="s">
        <v>3579</v>
      </c>
      <c r="G905" s="7" t="s">
        <v>3580</v>
      </c>
      <c r="H905" s="28"/>
    </row>
    <row r="906" spans="1:8" ht="15.75" customHeight="1">
      <c r="A906" s="45" t="s">
        <v>3581</v>
      </c>
      <c r="B906" s="25" t="str">
        <f t="shared" si="94"/>
        <v>Bildetema HTML5</v>
      </c>
      <c r="C906" s="25" t="str">
        <f t="shared" si="95"/>
        <v>Bildetema Flash</v>
      </c>
      <c r="D906" s="18" t="s">
        <v>3582</v>
      </c>
      <c r="E906" s="45" t="s">
        <v>3583</v>
      </c>
      <c r="F906" s="18" t="s">
        <v>3584</v>
      </c>
      <c r="G906" s="7" t="s">
        <v>3585</v>
      </c>
      <c r="H906" s="28"/>
    </row>
    <row r="907" spans="1:8" ht="15.75" customHeight="1">
      <c r="A907" s="45" t="s">
        <v>3586</v>
      </c>
      <c r="B907" s="25" t="str">
        <f t="shared" si="94"/>
        <v>Bildetema HTML5</v>
      </c>
      <c r="C907" s="25" t="str">
        <f t="shared" si="95"/>
        <v>Bildetema Flash</v>
      </c>
      <c r="D907" s="18" t="s">
        <v>3587</v>
      </c>
      <c r="E907" s="45" t="s">
        <v>3588</v>
      </c>
      <c r="F907" s="18" t="s">
        <v>3589</v>
      </c>
      <c r="G907" s="7" t="s">
        <v>3590</v>
      </c>
      <c r="H907" s="28"/>
    </row>
    <row r="908" spans="1:8" ht="15.75" customHeight="1">
      <c r="A908" s="45" t="s">
        <v>3591</v>
      </c>
      <c r="B908" s="25" t="str">
        <f t="shared" si="94"/>
        <v>Bildetema HTML5</v>
      </c>
      <c r="C908" s="25" t="str">
        <f t="shared" si="95"/>
        <v>Bildetema Flash</v>
      </c>
      <c r="D908" s="18" t="s">
        <v>3592</v>
      </c>
      <c r="E908" s="45" t="s">
        <v>3593</v>
      </c>
      <c r="F908" s="18" t="s">
        <v>3594</v>
      </c>
      <c r="G908" s="7" t="s">
        <v>3510</v>
      </c>
      <c r="H908" s="28"/>
    </row>
    <row r="909" spans="1:8" ht="15.75" customHeight="1">
      <c r="A909" s="45" t="s">
        <v>3595</v>
      </c>
      <c r="B909" s="25" t="str">
        <f t="shared" si="94"/>
        <v>Bildetema HTML5</v>
      </c>
      <c r="C909" s="25" t="str">
        <f t="shared" si="95"/>
        <v>Bildetema Flash</v>
      </c>
      <c r="D909" s="18" t="s">
        <v>3596</v>
      </c>
      <c r="E909" s="45" t="s">
        <v>3597</v>
      </c>
      <c r="F909" s="18" t="s">
        <v>3598</v>
      </c>
      <c r="G909" s="7" t="s">
        <v>3599</v>
      </c>
      <c r="H909" s="28"/>
    </row>
    <row r="910" spans="1:8">
      <c r="A910" s="23"/>
      <c r="B910" s="25"/>
      <c r="C910" s="25"/>
      <c r="D910" s="23"/>
      <c r="E910" s="23"/>
      <c r="F910" s="24"/>
      <c r="G910" s="7"/>
      <c r="H910" s="28"/>
    </row>
    <row r="911" spans="1:8" ht="21" customHeight="1">
      <c r="A911" s="38" t="s">
        <v>3600</v>
      </c>
      <c r="B911" s="25" t="str">
        <f>HYPERLINK("http://clu.uni.no/bildetema-html5/bildetema.html?version=norwegian&amp;languages=swe,eng,nob&amp;language=nob&amp;page=12&amp;subpage=3","Bildetema HTML5")</f>
        <v>Bildetema HTML5</v>
      </c>
      <c r="C911" s="25" t="str">
        <f>HYPERLINK("http://clu.uni.no/bildetema-flash/bildetema.html?version=norwegian&amp;languages=swe,eng,nob&amp;language=nob&amp;page=12&amp;subpage=3","Bildetema Flash")</f>
        <v>Bildetema Flash</v>
      </c>
      <c r="D911" s="38" t="s">
        <v>3601</v>
      </c>
      <c r="E911" s="38" t="s">
        <v>3602</v>
      </c>
      <c r="F911" s="38" t="s">
        <v>3603</v>
      </c>
      <c r="G911" s="38" t="s">
        <v>3604</v>
      </c>
      <c r="H911" s="18"/>
    </row>
    <row r="912" spans="1:8">
      <c r="A912" s="5"/>
      <c r="B912" s="25"/>
      <c r="C912" s="25"/>
      <c r="D912" s="5"/>
      <c r="E912" s="5"/>
      <c r="F912" s="6"/>
      <c r="G912" s="7"/>
      <c r="H912" s="28"/>
    </row>
    <row r="913" spans="1:8" ht="15.75" customHeight="1">
      <c r="A913" s="45" t="s">
        <v>3605</v>
      </c>
      <c r="B913" s="25" t="str">
        <f t="shared" ref="B913:B926" si="96">HYPERLINK("http://clu.uni.no/bildetema-html5/bildetema.html?version=norwegian&amp;languages=swe,eng,nob&amp;language=nob&amp;page=12&amp;subpage=3","Bildetema HTML5")</f>
        <v>Bildetema HTML5</v>
      </c>
      <c r="C913" s="25" t="str">
        <f t="shared" ref="C913:C926" si="97">HYPERLINK("http://clu.uni.no/bildetema-flash/bildetema.html?version=norwegian&amp;languages=swe,eng,nob&amp;language=nob&amp;page=12&amp;subpage=3","Bildetema Flash")</f>
        <v>Bildetema Flash</v>
      </c>
      <c r="D913" s="18" t="s">
        <v>3606</v>
      </c>
      <c r="E913" s="45" t="s">
        <v>3607</v>
      </c>
      <c r="F913" s="18" t="s">
        <v>3608</v>
      </c>
      <c r="G913" s="27" t="s">
        <v>3609</v>
      </c>
      <c r="H913" s="28"/>
    </row>
    <row r="914" spans="1:8" ht="15.75" customHeight="1">
      <c r="A914" s="45" t="s">
        <v>3610</v>
      </c>
      <c r="B914" s="25" t="str">
        <f t="shared" si="96"/>
        <v>Bildetema HTML5</v>
      </c>
      <c r="C914" s="25" t="str">
        <f t="shared" si="97"/>
        <v>Bildetema Flash</v>
      </c>
      <c r="D914" s="18" t="s">
        <v>3611</v>
      </c>
      <c r="E914" s="45" t="s">
        <v>3612</v>
      </c>
      <c r="F914" s="18" t="s">
        <v>3613</v>
      </c>
      <c r="G914" s="19" t="s">
        <v>3614</v>
      </c>
      <c r="H914" s="27"/>
    </row>
    <row r="915" spans="1:8" ht="15.75" customHeight="1">
      <c r="A915" s="45" t="s">
        <v>3615</v>
      </c>
      <c r="B915" s="25" t="str">
        <f t="shared" si="96"/>
        <v>Bildetema HTML5</v>
      </c>
      <c r="C915" s="25" t="str">
        <f t="shared" si="97"/>
        <v>Bildetema Flash</v>
      </c>
      <c r="D915" s="18" t="s">
        <v>3616</v>
      </c>
      <c r="E915" s="45" t="s">
        <v>3617</v>
      </c>
      <c r="F915" s="18" t="s">
        <v>3618</v>
      </c>
      <c r="G915" s="19" t="s">
        <v>3619</v>
      </c>
      <c r="H915" s="27"/>
    </row>
    <row r="916" spans="1:8" ht="15.75" customHeight="1">
      <c r="A916" s="45" t="s">
        <v>3620</v>
      </c>
      <c r="B916" s="25" t="str">
        <f t="shared" si="96"/>
        <v>Bildetema HTML5</v>
      </c>
      <c r="C916" s="25" t="str">
        <f t="shared" si="97"/>
        <v>Bildetema Flash</v>
      </c>
      <c r="D916" s="18" t="s">
        <v>3621</v>
      </c>
      <c r="E916" s="45" t="s">
        <v>3622</v>
      </c>
      <c r="F916" s="18" t="s">
        <v>3623</v>
      </c>
      <c r="G916" s="19" t="s">
        <v>3624</v>
      </c>
      <c r="H916" s="28"/>
    </row>
    <row r="917" spans="1:8" ht="15.75" customHeight="1">
      <c r="A917" s="45" t="s">
        <v>3625</v>
      </c>
      <c r="B917" s="25" t="str">
        <f t="shared" si="96"/>
        <v>Bildetema HTML5</v>
      </c>
      <c r="C917" s="25" t="str">
        <f t="shared" si="97"/>
        <v>Bildetema Flash</v>
      </c>
      <c r="D917" s="18" t="s">
        <v>3626</v>
      </c>
      <c r="E917" s="45" t="s">
        <v>3627</v>
      </c>
      <c r="F917" s="18" t="s">
        <v>3628</v>
      </c>
      <c r="G917" s="19" t="s">
        <v>3629</v>
      </c>
      <c r="H917" s="27"/>
    </row>
    <row r="918" spans="1:8" ht="15.75" customHeight="1">
      <c r="A918" s="45" t="s">
        <v>3630</v>
      </c>
      <c r="B918" s="25" t="str">
        <f t="shared" si="96"/>
        <v>Bildetema HTML5</v>
      </c>
      <c r="C918" s="25" t="str">
        <f t="shared" si="97"/>
        <v>Bildetema Flash</v>
      </c>
      <c r="D918" s="18" t="s">
        <v>3110</v>
      </c>
      <c r="E918" s="45" t="s">
        <v>3111</v>
      </c>
      <c r="F918" s="18" t="s">
        <v>3112</v>
      </c>
      <c r="G918" s="19" t="s">
        <v>3113</v>
      </c>
      <c r="H918" s="28"/>
    </row>
    <row r="919" spans="1:8" ht="21.95">
      <c r="A919" s="45" t="s">
        <v>3631</v>
      </c>
      <c r="B919" s="25" t="str">
        <f t="shared" si="96"/>
        <v>Bildetema HTML5</v>
      </c>
      <c r="C919" s="25" t="str">
        <f t="shared" si="97"/>
        <v>Bildetema Flash</v>
      </c>
      <c r="D919" s="45" t="s">
        <v>3115</v>
      </c>
      <c r="E919" s="45" t="s">
        <v>3632</v>
      </c>
      <c r="F919" s="45" t="s">
        <v>3618</v>
      </c>
      <c r="G919" s="19" t="s">
        <v>3633</v>
      </c>
      <c r="H919" s="18"/>
    </row>
    <row r="920" spans="1:8" ht="15.75" customHeight="1">
      <c r="A920" s="45" t="s">
        <v>3634</v>
      </c>
      <c r="B920" s="25" t="str">
        <f t="shared" si="96"/>
        <v>Bildetema HTML5</v>
      </c>
      <c r="C920" s="25" t="str">
        <f t="shared" si="97"/>
        <v>Bildetema Flash</v>
      </c>
      <c r="D920" s="18" t="s">
        <v>3635</v>
      </c>
      <c r="E920" s="45" t="s">
        <v>3636</v>
      </c>
      <c r="F920" s="18" t="s">
        <v>3637</v>
      </c>
      <c r="G920" s="7" t="s">
        <v>3638</v>
      </c>
      <c r="H920" s="28"/>
    </row>
    <row r="921" spans="1:8" ht="15.75" customHeight="1">
      <c r="A921" s="45" t="s">
        <v>3639</v>
      </c>
      <c r="B921" s="25" t="str">
        <f t="shared" si="96"/>
        <v>Bildetema HTML5</v>
      </c>
      <c r="C921" s="25" t="str">
        <f t="shared" si="97"/>
        <v>Bildetema Flash</v>
      </c>
      <c r="D921" s="18" t="s">
        <v>3640</v>
      </c>
      <c r="E921" s="45" t="s">
        <v>3641</v>
      </c>
      <c r="F921" s="18" t="s">
        <v>3642</v>
      </c>
      <c r="G921" s="19" t="s">
        <v>3643</v>
      </c>
      <c r="H921" s="29"/>
    </row>
    <row r="922" spans="1:8" ht="15.75" customHeight="1">
      <c r="A922" s="45" t="s">
        <v>3644</v>
      </c>
      <c r="B922" s="25" t="str">
        <f t="shared" si="96"/>
        <v>Bildetema HTML5</v>
      </c>
      <c r="C922" s="25" t="str">
        <f t="shared" si="97"/>
        <v>Bildetema Flash</v>
      </c>
      <c r="D922" s="18" t="s">
        <v>3645</v>
      </c>
      <c r="E922" s="45" t="s">
        <v>3646</v>
      </c>
      <c r="F922" s="18" t="s">
        <v>3647</v>
      </c>
      <c r="G922" s="19" t="s">
        <v>3648</v>
      </c>
      <c r="H922" s="28"/>
    </row>
    <row r="923" spans="1:8" ht="15.75" customHeight="1">
      <c r="A923" s="45" t="s">
        <v>3649</v>
      </c>
      <c r="B923" s="25" t="str">
        <f t="shared" si="96"/>
        <v>Bildetema HTML5</v>
      </c>
      <c r="C923" s="25" t="str">
        <f t="shared" si="97"/>
        <v>Bildetema Flash</v>
      </c>
      <c r="D923" s="18" t="s">
        <v>3650</v>
      </c>
      <c r="E923" s="45" t="s">
        <v>3651</v>
      </c>
      <c r="F923" s="18" t="s">
        <v>3652</v>
      </c>
      <c r="G923" s="7" t="s">
        <v>3653</v>
      </c>
      <c r="H923" s="28"/>
    </row>
    <row r="924" spans="1:8" ht="15.75" customHeight="1">
      <c r="A924" s="45" t="s">
        <v>3654</v>
      </c>
      <c r="B924" s="25" t="str">
        <f t="shared" si="96"/>
        <v>Bildetema HTML5</v>
      </c>
      <c r="C924" s="25" t="str">
        <f t="shared" si="97"/>
        <v>Bildetema Flash</v>
      </c>
      <c r="D924" s="18" t="s">
        <v>3655</v>
      </c>
      <c r="E924" s="45" t="s">
        <v>3656</v>
      </c>
      <c r="F924" s="18" t="s">
        <v>3657</v>
      </c>
      <c r="G924" s="7" t="s">
        <v>3658</v>
      </c>
      <c r="H924" s="28"/>
    </row>
    <row r="925" spans="1:8" ht="15.75" customHeight="1">
      <c r="A925" s="45" t="s">
        <v>3659</v>
      </c>
      <c r="B925" s="25" t="str">
        <f t="shared" si="96"/>
        <v>Bildetema HTML5</v>
      </c>
      <c r="C925" s="25" t="str">
        <f t="shared" si="97"/>
        <v>Bildetema Flash</v>
      </c>
      <c r="D925" s="18" t="s">
        <v>3660</v>
      </c>
      <c r="E925" s="45" t="s">
        <v>3617</v>
      </c>
      <c r="F925" s="18" t="s">
        <v>3618</v>
      </c>
      <c r="G925" s="19" t="s">
        <v>3661</v>
      </c>
      <c r="H925" s="27"/>
    </row>
    <row r="926" spans="1:8" ht="15.75" customHeight="1">
      <c r="A926" s="45" t="s">
        <v>3662</v>
      </c>
      <c r="B926" s="25" t="str">
        <f t="shared" si="96"/>
        <v>Bildetema HTML5</v>
      </c>
      <c r="C926" s="25" t="str">
        <f t="shared" si="97"/>
        <v>Bildetema Flash</v>
      </c>
      <c r="D926" s="18" t="s">
        <v>3663</v>
      </c>
      <c r="E926" s="45" t="s">
        <v>3664</v>
      </c>
      <c r="F926" s="18" t="s">
        <v>3665</v>
      </c>
      <c r="G926" s="7" t="s">
        <v>3666</v>
      </c>
      <c r="H926" s="28"/>
    </row>
    <row r="927" spans="1:8">
      <c r="A927" s="23"/>
      <c r="B927" s="25"/>
      <c r="C927" s="25"/>
      <c r="D927" s="23"/>
      <c r="E927" s="23"/>
      <c r="F927" s="24"/>
      <c r="G927" s="7"/>
      <c r="H927" s="28"/>
    </row>
    <row r="928" spans="1:8" ht="21" customHeight="1">
      <c r="A928" s="38" t="s">
        <v>3667</v>
      </c>
      <c r="B928" s="25" t="str">
        <f>HYPERLINK("http://clu.uni.no/bildetema-html5/bildetema.html?version=norwegian&amp;languages=swe,eng,nob&amp;language=nob&amp;page=12&amp;subpage=4","Bildetema HTML5")</f>
        <v>Bildetema HTML5</v>
      </c>
      <c r="C928" s="25" t="str">
        <f>HYPERLINK("http://clu.uni.no/bildetema-flash/bildetema.html?version=norwegian&amp;languages=swe,eng,nob&amp;language=nob&amp;page=12&amp;subpage=4","Bildetema Flash")</f>
        <v>Bildetema Flash</v>
      </c>
      <c r="D928" s="38" t="s">
        <v>3668</v>
      </c>
      <c r="E928" s="38" t="s">
        <v>3669</v>
      </c>
      <c r="F928" s="38" t="s">
        <v>3670</v>
      </c>
      <c r="G928" s="38" t="s">
        <v>3671</v>
      </c>
      <c r="H928" s="27"/>
    </row>
    <row r="929" spans="1:8">
      <c r="A929" s="5"/>
      <c r="B929" s="25"/>
      <c r="C929" s="25"/>
      <c r="D929" s="5"/>
      <c r="E929" s="5"/>
      <c r="F929" s="6"/>
      <c r="G929" s="7"/>
      <c r="H929" s="28"/>
    </row>
    <row r="930" spans="1:8" ht="15.75" customHeight="1">
      <c r="A930" s="45" t="s">
        <v>3672</v>
      </c>
      <c r="B930" s="25" t="str">
        <f t="shared" ref="B930:B942" si="98">HYPERLINK("http://clu.uni.no/bildetema-html5/bildetema.html?version=norwegian&amp;languages=swe,eng,nob&amp;language=nob&amp;page=12&amp;subpage=4","Bildetema HTML5")</f>
        <v>Bildetema HTML5</v>
      </c>
      <c r="C930" s="25" t="str">
        <f t="shared" ref="C930:C942" si="99">HYPERLINK("http://clu.uni.no/bildetema-flash/bildetema.html?version=norwegian&amp;languages=swe,eng,nob&amp;language=nob&amp;page=12&amp;subpage=4","Bildetema Flash")</f>
        <v>Bildetema Flash</v>
      </c>
      <c r="D930" s="18" t="s">
        <v>3673</v>
      </c>
      <c r="E930" s="45" t="s">
        <v>3674</v>
      </c>
      <c r="F930" s="18" t="s">
        <v>3675</v>
      </c>
      <c r="G930" s="19" t="s">
        <v>3676</v>
      </c>
      <c r="H930" s="27"/>
    </row>
    <row r="931" spans="1:8" ht="15.75" customHeight="1">
      <c r="A931" s="45" t="s">
        <v>3677</v>
      </c>
      <c r="B931" s="25" t="str">
        <f t="shared" si="98"/>
        <v>Bildetema HTML5</v>
      </c>
      <c r="C931" s="25" t="str">
        <f t="shared" si="99"/>
        <v>Bildetema Flash</v>
      </c>
      <c r="D931" s="18" t="s">
        <v>3678</v>
      </c>
      <c r="E931" s="45" t="s">
        <v>3679</v>
      </c>
      <c r="F931" s="18" t="s">
        <v>3680</v>
      </c>
      <c r="G931" s="19" t="s">
        <v>3681</v>
      </c>
      <c r="H931" s="28"/>
    </row>
    <row r="932" spans="1:8" ht="15.75" customHeight="1">
      <c r="A932" s="45" t="s">
        <v>3682</v>
      </c>
      <c r="B932" s="25" t="str">
        <f t="shared" si="98"/>
        <v>Bildetema HTML5</v>
      </c>
      <c r="C932" s="25" t="str">
        <f t="shared" si="99"/>
        <v>Bildetema Flash</v>
      </c>
      <c r="D932" s="18" t="s">
        <v>3683</v>
      </c>
      <c r="E932" s="45" t="s">
        <v>3684</v>
      </c>
      <c r="F932" s="18" t="s">
        <v>3680</v>
      </c>
      <c r="G932" s="19" t="s">
        <v>3685</v>
      </c>
      <c r="H932" s="28"/>
    </row>
    <row r="933" spans="1:8" ht="15.75" customHeight="1">
      <c r="A933" s="45" t="s">
        <v>3686</v>
      </c>
      <c r="B933" s="25" t="str">
        <f t="shared" si="98"/>
        <v>Bildetema HTML5</v>
      </c>
      <c r="C933" s="25" t="str">
        <f t="shared" si="99"/>
        <v>Bildetema Flash</v>
      </c>
      <c r="D933" s="18" t="s">
        <v>3687</v>
      </c>
      <c r="E933" s="45" t="s">
        <v>3688</v>
      </c>
      <c r="F933" s="18" t="s">
        <v>3689</v>
      </c>
      <c r="G933" s="7" t="s">
        <v>3690</v>
      </c>
      <c r="H933" s="28"/>
    </row>
    <row r="934" spans="1:8" ht="15.75" customHeight="1">
      <c r="A934" s="45" t="s">
        <v>3691</v>
      </c>
      <c r="B934" s="25" t="str">
        <f t="shared" si="98"/>
        <v>Bildetema HTML5</v>
      </c>
      <c r="C934" s="25" t="str">
        <f t="shared" si="99"/>
        <v>Bildetema Flash</v>
      </c>
      <c r="D934" s="18" t="s">
        <v>3692</v>
      </c>
      <c r="E934" s="45" t="s">
        <v>3693</v>
      </c>
      <c r="F934" s="18" t="s">
        <v>3694</v>
      </c>
      <c r="G934" s="19" t="s">
        <v>3695</v>
      </c>
      <c r="H934" s="27"/>
    </row>
    <row r="935" spans="1:8" ht="15.75" customHeight="1">
      <c r="A935" s="45" t="s">
        <v>3696</v>
      </c>
      <c r="B935" s="25" t="str">
        <f t="shared" si="98"/>
        <v>Bildetema HTML5</v>
      </c>
      <c r="C935" s="25" t="str">
        <f t="shared" si="99"/>
        <v>Bildetema Flash</v>
      </c>
      <c r="D935" s="18" t="s">
        <v>3697</v>
      </c>
      <c r="E935" s="45" t="s">
        <v>3698</v>
      </c>
      <c r="F935" s="18" t="s">
        <v>3699</v>
      </c>
      <c r="G935" s="7" t="s">
        <v>3700</v>
      </c>
      <c r="H935" s="28"/>
    </row>
    <row r="936" spans="1:8" ht="15.75" customHeight="1">
      <c r="A936" s="45" t="s">
        <v>3701</v>
      </c>
      <c r="B936" s="25" t="str">
        <f t="shared" si="98"/>
        <v>Bildetema HTML5</v>
      </c>
      <c r="C936" s="25" t="str">
        <f t="shared" si="99"/>
        <v>Bildetema Flash</v>
      </c>
      <c r="D936" s="18" t="s">
        <v>3702</v>
      </c>
      <c r="E936" s="45" t="s">
        <v>3703</v>
      </c>
      <c r="F936" s="18" t="s">
        <v>3704</v>
      </c>
      <c r="G936" s="7" t="s">
        <v>3705</v>
      </c>
      <c r="H936" s="28"/>
    </row>
    <row r="937" spans="1:8" ht="15.75" customHeight="1">
      <c r="A937" s="45" t="s">
        <v>3706</v>
      </c>
      <c r="B937" s="25" t="str">
        <f t="shared" si="98"/>
        <v>Bildetema HTML5</v>
      </c>
      <c r="C937" s="25" t="str">
        <f t="shared" si="99"/>
        <v>Bildetema Flash</v>
      </c>
      <c r="D937" s="18" t="s">
        <v>3707</v>
      </c>
      <c r="E937" s="45" t="s">
        <v>3708</v>
      </c>
      <c r="F937" s="18" t="s">
        <v>3709</v>
      </c>
      <c r="G937" s="7" t="s">
        <v>3710</v>
      </c>
      <c r="H937" s="28"/>
    </row>
    <row r="938" spans="1:8" ht="15.75" customHeight="1">
      <c r="A938" s="45" t="s">
        <v>3711</v>
      </c>
      <c r="B938" s="25" t="str">
        <f t="shared" si="98"/>
        <v>Bildetema HTML5</v>
      </c>
      <c r="C938" s="25" t="str">
        <f t="shared" si="99"/>
        <v>Bildetema Flash</v>
      </c>
      <c r="D938" s="18" t="s">
        <v>3712</v>
      </c>
      <c r="E938" s="45" t="s">
        <v>3713</v>
      </c>
      <c r="F938" s="18" t="s">
        <v>3714</v>
      </c>
      <c r="G938" s="19" t="s">
        <v>3715</v>
      </c>
      <c r="H938" s="29"/>
    </row>
    <row r="939" spans="1:8" ht="15.75" customHeight="1">
      <c r="A939" s="45" t="s">
        <v>3716</v>
      </c>
      <c r="B939" s="25" t="str">
        <f t="shared" si="98"/>
        <v>Bildetema HTML5</v>
      </c>
      <c r="C939" s="25" t="str">
        <f t="shared" si="99"/>
        <v>Bildetema Flash</v>
      </c>
      <c r="D939" s="18" t="s">
        <v>3717</v>
      </c>
      <c r="E939" s="45" t="s">
        <v>3718</v>
      </c>
      <c r="F939" s="18" t="s">
        <v>3719</v>
      </c>
      <c r="G939" s="19" t="s">
        <v>3720</v>
      </c>
      <c r="H939" s="29"/>
    </row>
    <row r="940" spans="1:8" ht="15.75" customHeight="1">
      <c r="A940" s="45" t="s">
        <v>3721</v>
      </c>
      <c r="B940" s="25" t="str">
        <f t="shared" si="98"/>
        <v>Bildetema HTML5</v>
      </c>
      <c r="C940" s="25" t="str">
        <f t="shared" si="99"/>
        <v>Bildetema Flash</v>
      </c>
      <c r="D940" s="18" t="s">
        <v>3722</v>
      </c>
      <c r="E940" s="45" t="s">
        <v>3723</v>
      </c>
      <c r="F940" s="18" t="s">
        <v>3724</v>
      </c>
      <c r="G940" s="19" t="s">
        <v>3725</v>
      </c>
      <c r="H940" s="27" t="s">
        <v>3726</v>
      </c>
    </row>
    <row r="941" spans="1:8" ht="15.75" customHeight="1">
      <c r="A941" s="45" t="s">
        <v>3727</v>
      </c>
      <c r="B941" s="25" t="str">
        <f t="shared" si="98"/>
        <v>Bildetema HTML5</v>
      </c>
      <c r="C941" s="25" t="str">
        <f t="shared" si="99"/>
        <v>Bildetema Flash</v>
      </c>
      <c r="D941" s="18" t="s">
        <v>3728</v>
      </c>
      <c r="E941" s="45" t="s">
        <v>3729</v>
      </c>
      <c r="F941" s="18" t="s">
        <v>3730</v>
      </c>
      <c r="G941" s="7" t="s">
        <v>3731</v>
      </c>
      <c r="H941" s="28" t="s">
        <v>26</v>
      </c>
    </row>
    <row r="942" spans="1:8" ht="15.75" customHeight="1">
      <c r="A942" s="45" t="s">
        <v>3732</v>
      </c>
      <c r="B942" s="25" t="str">
        <f t="shared" si="98"/>
        <v>Bildetema HTML5</v>
      </c>
      <c r="C942" s="25" t="str">
        <f t="shared" si="99"/>
        <v>Bildetema Flash</v>
      </c>
      <c r="D942" s="18" t="s">
        <v>3733</v>
      </c>
      <c r="E942" s="45" t="s">
        <v>3734</v>
      </c>
      <c r="F942" s="18" t="s">
        <v>3735</v>
      </c>
      <c r="G942" s="7" t="s">
        <v>3736</v>
      </c>
      <c r="H942" s="28"/>
    </row>
    <row r="943" spans="1:8">
      <c r="A943" s="23"/>
      <c r="B943" s="25"/>
      <c r="C943" s="25"/>
      <c r="D943" s="23"/>
      <c r="E943" s="23"/>
      <c r="F943" s="24"/>
      <c r="G943" s="7"/>
      <c r="H943" s="28"/>
    </row>
    <row r="944" spans="1:8" ht="55.5" customHeight="1">
      <c r="A944" s="41" t="s">
        <v>3737</v>
      </c>
      <c r="B944" s="25" t="str">
        <f>HYPERLINK("http://clu.uni.no/bildetema-html5/bildetema.html?version=norwegian&amp;languages=swe,eng,nob&amp;language=nob&amp;page=13&amp;subpage=1","Bildetema HTML5")</f>
        <v>Bildetema HTML5</v>
      </c>
      <c r="C944" s="25" t="str">
        <f>HYPERLINK("http://clu.uni.no/bildetema-flash/bildetema.html?version=norwegian&amp;languages=swe,eng,nob&amp;language=nob&amp;page=13&amp;subpage=1","Bildetema Flash")</f>
        <v>Bildetema Flash</v>
      </c>
      <c r="D944" s="41" t="s">
        <v>3738</v>
      </c>
      <c r="E944" s="41" t="s">
        <v>3739</v>
      </c>
      <c r="F944" s="41" t="s">
        <v>3740</v>
      </c>
      <c r="G944" s="41" t="s">
        <v>3741</v>
      </c>
      <c r="H944" s="28"/>
    </row>
    <row r="945" spans="1:24" ht="24.75" customHeight="1">
      <c r="A945" s="23"/>
      <c r="B945" s="25"/>
      <c r="C945" s="25"/>
      <c r="D945" s="23"/>
      <c r="E945" s="23"/>
      <c r="F945" s="24"/>
      <c r="G945" s="26"/>
      <c r="H945" s="20"/>
      <c r="I945" s="26"/>
      <c r="J945" s="26"/>
      <c r="K945" s="26"/>
      <c r="L945" s="26"/>
      <c r="M945" s="26"/>
      <c r="N945" s="26"/>
      <c r="O945" s="26"/>
      <c r="P945" s="26"/>
      <c r="Q945" s="26"/>
      <c r="R945" s="26"/>
      <c r="S945" s="26"/>
      <c r="T945" s="26"/>
      <c r="U945" s="26"/>
      <c r="V945" s="26"/>
      <c r="W945" s="26"/>
      <c r="X945" s="26"/>
    </row>
    <row r="946" spans="1:24" ht="21" customHeight="1">
      <c r="A946" s="38" t="s">
        <v>3742</v>
      </c>
      <c r="B946" s="25" t="str">
        <f>HYPERLINK("http://clu.uni.no/bildetema-html5/bildetema.html?version=norwegian&amp;languages=swe,eng,nob&amp;language=nob&amp;page=13&amp;subpage=1","Bildetema HTML5")</f>
        <v>Bildetema HTML5</v>
      </c>
      <c r="C946" s="25" t="str">
        <f>HYPERLINK("http://clu.uni.no/bildetema-flash/bildetema.html?version=norwegian&amp;languages=swe,eng,nob&amp;language=nob&amp;page=13&amp;subpage=1","Bildetema Flash")</f>
        <v>Bildetema Flash</v>
      </c>
      <c r="D946" s="38" t="s">
        <v>3743</v>
      </c>
      <c r="E946" s="38" t="s">
        <v>3744</v>
      </c>
      <c r="F946" s="38" t="s">
        <v>3745</v>
      </c>
      <c r="G946" s="38" t="s">
        <v>3746</v>
      </c>
      <c r="H946" s="28"/>
      <c r="I946" s="19"/>
      <c r="J946" s="19"/>
      <c r="K946" s="19"/>
      <c r="L946" s="19"/>
      <c r="M946" s="19"/>
      <c r="N946" s="19"/>
      <c r="O946" s="19"/>
      <c r="P946" s="19"/>
      <c r="Q946" s="19"/>
      <c r="R946" s="19"/>
      <c r="S946" s="19"/>
      <c r="T946" s="19"/>
      <c r="U946" s="19"/>
      <c r="V946" s="19"/>
      <c r="W946" s="19"/>
      <c r="X946" s="19"/>
    </row>
    <row r="947" spans="1:24">
      <c r="A947" s="5"/>
      <c r="B947" s="25"/>
      <c r="C947" s="25"/>
      <c r="D947" s="5"/>
      <c r="E947" s="5"/>
      <c r="F947" s="6"/>
      <c r="G947" s="7"/>
      <c r="H947" s="28"/>
      <c r="I947" s="19"/>
      <c r="J947" s="19"/>
      <c r="K947" s="19"/>
      <c r="L947" s="19"/>
      <c r="M947" s="19"/>
      <c r="N947" s="19"/>
      <c r="O947" s="19"/>
      <c r="P947" s="19"/>
      <c r="Q947" s="19"/>
      <c r="R947" s="19"/>
      <c r="S947" s="19"/>
      <c r="T947" s="19"/>
      <c r="U947" s="19"/>
      <c r="V947" s="19"/>
      <c r="W947" s="19"/>
      <c r="X947" s="19"/>
    </row>
    <row r="948" spans="1:24" ht="15.75" customHeight="1">
      <c r="A948" s="45" t="s">
        <v>3747</v>
      </c>
      <c r="B948" s="25" t="str">
        <f t="shared" ref="B948:B966" si="100">HYPERLINK("http://clu.uni.no/bildetema-html5/bildetema.html?version=norwegian&amp;languages=swe,eng,nob&amp;language=nob&amp;page=13&amp;subpage=1","Bildetema HTML5")</f>
        <v>Bildetema HTML5</v>
      </c>
      <c r="C948" s="25" t="str">
        <f t="shared" ref="C948:C966" si="101">HYPERLINK("http://clu.uni.no/bildetema-flash/bildetema.html?version=norwegian&amp;languages=swe,eng,nob&amp;language=nob&amp;page=13&amp;subpage=1","Bildetema Flash")</f>
        <v>Bildetema Flash</v>
      </c>
      <c r="D948" s="18" t="s">
        <v>3748</v>
      </c>
      <c r="E948" s="45" t="s">
        <v>3749</v>
      </c>
      <c r="F948" s="18" t="s">
        <v>3750</v>
      </c>
      <c r="G948" s="19" t="s">
        <v>3751</v>
      </c>
      <c r="H948" s="28"/>
      <c r="I948" s="19"/>
      <c r="J948" s="19"/>
      <c r="K948" s="19"/>
      <c r="L948" s="19"/>
      <c r="M948" s="19"/>
      <c r="N948" s="19"/>
      <c r="O948" s="19"/>
      <c r="P948" s="19"/>
      <c r="Q948" s="19"/>
      <c r="R948" s="19"/>
      <c r="S948" s="19"/>
      <c r="T948" s="19"/>
      <c r="U948" s="19"/>
      <c r="V948" s="19"/>
      <c r="W948" s="19"/>
      <c r="X948" s="19"/>
    </row>
    <row r="949" spans="1:24" ht="15.75" customHeight="1">
      <c r="A949" s="45" t="s">
        <v>3752</v>
      </c>
      <c r="B949" s="25" t="str">
        <f t="shared" si="100"/>
        <v>Bildetema HTML5</v>
      </c>
      <c r="C949" s="25" t="str">
        <f t="shared" si="101"/>
        <v>Bildetema Flash</v>
      </c>
      <c r="D949" s="18" t="s">
        <v>3753</v>
      </c>
      <c r="E949" s="45" t="s">
        <v>3754</v>
      </c>
      <c r="F949" s="18" t="s">
        <v>3755</v>
      </c>
      <c r="G949" s="19" t="s">
        <v>3756</v>
      </c>
      <c r="H949" s="28"/>
      <c r="I949" s="19"/>
      <c r="J949" s="19"/>
      <c r="K949" s="19"/>
      <c r="L949" s="19"/>
      <c r="M949" s="19"/>
      <c r="N949" s="19"/>
      <c r="O949" s="19"/>
      <c r="P949" s="19"/>
      <c r="Q949" s="19"/>
      <c r="R949" s="19"/>
      <c r="S949" s="19"/>
      <c r="T949" s="19"/>
      <c r="U949" s="19"/>
      <c r="V949" s="19"/>
      <c r="W949" s="19"/>
      <c r="X949" s="19"/>
    </row>
    <row r="950" spans="1:24" ht="15.75" customHeight="1">
      <c r="A950" s="45" t="s">
        <v>3757</v>
      </c>
      <c r="B950" s="25" t="str">
        <f t="shared" si="100"/>
        <v>Bildetema HTML5</v>
      </c>
      <c r="C950" s="25" t="str">
        <f t="shared" si="101"/>
        <v>Bildetema Flash</v>
      </c>
      <c r="D950" s="18" t="s">
        <v>3758</v>
      </c>
      <c r="E950" s="45" t="s">
        <v>3759</v>
      </c>
      <c r="F950" s="18" t="s">
        <v>859</v>
      </c>
      <c r="G950" s="7" t="s">
        <v>3760</v>
      </c>
      <c r="H950" s="28"/>
      <c r="I950" s="19"/>
      <c r="J950" s="19"/>
      <c r="K950" s="19"/>
      <c r="L950" s="19"/>
      <c r="M950" s="19"/>
      <c r="N950" s="19"/>
      <c r="O950" s="19"/>
      <c r="P950" s="19"/>
      <c r="Q950" s="19"/>
      <c r="R950" s="19"/>
      <c r="S950" s="19"/>
      <c r="T950" s="19"/>
      <c r="U950" s="19"/>
      <c r="V950" s="19"/>
      <c r="W950" s="19"/>
      <c r="X950" s="19"/>
    </row>
    <row r="951" spans="1:24" ht="15.75" customHeight="1">
      <c r="A951" s="45" t="s">
        <v>3761</v>
      </c>
      <c r="B951" s="25" t="str">
        <f t="shared" si="100"/>
        <v>Bildetema HTML5</v>
      </c>
      <c r="C951" s="25" t="str">
        <f t="shared" si="101"/>
        <v>Bildetema Flash</v>
      </c>
      <c r="D951" s="18" t="s">
        <v>3762</v>
      </c>
      <c r="E951" s="45" t="s">
        <v>3763</v>
      </c>
      <c r="F951" s="18" t="s">
        <v>3764</v>
      </c>
      <c r="G951" s="19" t="s">
        <v>3765</v>
      </c>
      <c r="H951" s="27"/>
      <c r="I951" s="19"/>
      <c r="J951" s="19"/>
      <c r="K951" s="19"/>
      <c r="L951" s="19"/>
      <c r="M951" s="19"/>
      <c r="N951" s="19"/>
      <c r="O951" s="19"/>
      <c r="P951" s="19"/>
      <c r="Q951" s="19"/>
      <c r="R951" s="19"/>
      <c r="S951" s="19"/>
      <c r="T951" s="19"/>
      <c r="U951" s="19"/>
      <c r="V951" s="19"/>
      <c r="W951" s="19"/>
      <c r="X951" s="19"/>
    </row>
    <row r="952" spans="1:24" ht="21.95">
      <c r="A952" s="45" t="s">
        <v>3766</v>
      </c>
      <c r="B952" s="25" t="str">
        <f t="shared" si="100"/>
        <v>Bildetema HTML5</v>
      </c>
      <c r="C952" s="25" t="str">
        <f t="shared" si="101"/>
        <v>Bildetema Flash</v>
      </c>
      <c r="D952" s="45" t="s">
        <v>3767</v>
      </c>
      <c r="E952" s="45" t="s">
        <v>3768</v>
      </c>
      <c r="F952" s="45" t="s">
        <v>1378</v>
      </c>
      <c r="G952" s="19" t="s">
        <v>1379</v>
      </c>
      <c r="H952" s="27"/>
      <c r="I952" s="19"/>
      <c r="J952" s="19"/>
      <c r="K952" s="19"/>
      <c r="L952" s="19"/>
      <c r="M952" s="19"/>
      <c r="N952" s="19"/>
      <c r="O952" s="19"/>
      <c r="P952" s="19"/>
      <c r="Q952" s="19"/>
      <c r="R952" s="19"/>
      <c r="S952" s="19"/>
      <c r="T952" s="19"/>
      <c r="U952" s="19"/>
      <c r="V952" s="19"/>
      <c r="W952" s="19"/>
      <c r="X952" s="19"/>
    </row>
    <row r="953" spans="1:24" ht="15.75" customHeight="1">
      <c r="A953" s="45" t="s">
        <v>3769</v>
      </c>
      <c r="B953" s="25" t="str">
        <f t="shared" si="100"/>
        <v>Bildetema HTML5</v>
      </c>
      <c r="C953" s="25" t="str">
        <f t="shared" si="101"/>
        <v>Bildetema Flash</v>
      </c>
      <c r="D953" s="18" t="s">
        <v>3770</v>
      </c>
      <c r="E953" s="45" t="s">
        <v>3771</v>
      </c>
      <c r="F953" s="18" t="s">
        <v>3772</v>
      </c>
      <c r="G953" s="19" t="s">
        <v>3773</v>
      </c>
      <c r="H953" s="27"/>
      <c r="I953" s="19"/>
      <c r="J953" s="19"/>
      <c r="K953" s="19"/>
      <c r="L953" s="19"/>
      <c r="M953" s="19"/>
      <c r="N953" s="19"/>
      <c r="O953" s="19"/>
      <c r="P953" s="19"/>
      <c r="Q953" s="19"/>
      <c r="R953" s="19"/>
      <c r="S953" s="19"/>
      <c r="T953" s="19"/>
      <c r="U953" s="19"/>
      <c r="V953" s="19"/>
      <c r="W953" s="19"/>
      <c r="X953" s="19"/>
    </row>
    <row r="954" spans="1:24" ht="15.75" customHeight="1">
      <c r="A954" s="45" t="s">
        <v>3774</v>
      </c>
      <c r="B954" s="25" t="str">
        <f t="shared" si="100"/>
        <v>Bildetema HTML5</v>
      </c>
      <c r="C954" s="25" t="str">
        <f t="shared" si="101"/>
        <v>Bildetema Flash</v>
      </c>
      <c r="D954" s="18" t="s">
        <v>3775</v>
      </c>
      <c r="E954" s="45" t="s">
        <v>3776</v>
      </c>
      <c r="F954" s="18" t="s">
        <v>3777</v>
      </c>
      <c r="G954" s="19" t="s">
        <v>3778</v>
      </c>
      <c r="H954" s="28"/>
      <c r="I954" s="19"/>
      <c r="J954" s="19"/>
      <c r="K954" s="19"/>
      <c r="L954" s="19"/>
      <c r="M954" s="19"/>
      <c r="N954" s="19"/>
      <c r="O954" s="19"/>
      <c r="P954" s="19"/>
      <c r="Q954" s="19"/>
      <c r="R954" s="19"/>
      <c r="S954" s="19"/>
      <c r="T954" s="19"/>
      <c r="U954" s="19"/>
      <c r="V954" s="19"/>
      <c r="W954" s="19"/>
      <c r="X954" s="19"/>
    </row>
    <row r="955" spans="1:24" ht="15.75" customHeight="1">
      <c r="A955" s="45" t="s">
        <v>3779</v>
      </c>
      <c r="B955" s="25" t="str">
        <f t="shared" si="100"/>
        <v>Bildetema HTML5</v>
      </c>
      <c r="C955" s="25" t="str">
        <f t="shared" si="101"/>
        <v>Bildetema Flash</v>
      </c>
      <c r="D955" s="18" t="s">
        <v>3780</v>
      </c>
      <c r="E955" s="45" t="s">
        <v>3781</v>
      </c>
      <c r="F955" s="18" t="s">
        <v>3782</v>
      </c>
      <c r="G955" s="19" t="s">
        <v>3783</v>
      </c>
      <c r="H955" s="27"/>
      <c r="I955" s="19"/>
      <c r="J955" s="19"/>
      <c r="K955" s="19"/>
      <c r="L955" s="19"/>
      <c r="M955" s="19"/>
      <c r="N955" s="19"/>
      <c r="O955" s="19"/>
      <c r="P955" s="19"/>
      <c r="Q955" s="19"/>
      <c r="R955" s="19"/>
      <c r="S955" s="19"/>
      <c r="T955" s="19"/>
      <c r="U955" s="19"/>
      <c r="V955" s="19"/>
      <c r="W955" s="19"/>
      <c r="X955" s="19"/>
    </row>
    <row r="956" spans="1:24" ht="15.75" customHeight="1">
      <c r="A956" s="45" t="s">
        <v>3784</v>
      </c>
      <c r="B956" s="25" t="str">
        <f t="shared" si="100"/>
        <v>Bildetema HTML5</v>
      </c>
      <c r="C956" s="25" t="str">
        <f t="shared" si="101"/>
        <v>Bildetema Flash</v>
      </c>
      <c r="D956" s="18" t="s">
        <v>3785</v>
      </c>
      <c r="E956" s="45" t="s">
        <v>3786</v>
      </c>
      <c r="F956" s="18" t="s">
        <v>3787</v>
      </c>
      <c r="G956" s="43" t="s">
        <v>3788</v>
      </c>
      <c r="H956" s="27" t="s">
        <v>3789</v>
      </c>
      <c r="I956" s="19"/>
      <c r="J956" s="19"/>
      <c r="K956" s="19"/>
      <c r="L956" s="19"/>
      <c r="M956" s="19"/>
      <c r="N956" s="19"/>
      <c r="O956" s="19"/>
      <c r="P956" s="19"/>
      <c r="Q956" s="19"/>
      <c r="R956" s="19"/>
      <c r="S956" s="19"/>
      <c r="T956" s="19"/>
      <c r="U956" s="19"/>
      <c r="V956" s="19"/>
      <c r="W956" s="19"/>
      <c r="X956" s="19"/>
    </row>
    <row r="957" spans="1:24" ht="15.75" customHeight="1">
      <c r="A957" s="45" t="s">
        <v>3790</v>
      </c>
      <c r="B957" s="25" t="str">
        <f t="shared" si="100"/>
        <v>Bildetema HTML5</v>
      </c>
      <c r="C957" s="25" t="str">
        <f t="shared" si="101"/>
        <v>Bildetema Flash</v>
      </c>
      <c r="D957" s="18" t="s">
        <v>3791</v>
      </c>
      <c r="E957" s="45" t="s">
        <v>3792</v>
      </c>
      <c r="F957" s="18" t="s">
        <v>3793</v>
      </c>
      <c r="G957" s="19" t="s">
        <v>3794</v>
      </c>
      <c r="H957" s="28"/>
      <c r="I957" s="19"/>
      <c r="J957" s="19"/>
      <c r="K957" s="19"/>
      <c r="L957" s="19"/>
      <c r="M957" s="19"/>
      <c r="N957" s="19"/>
      <c r="O957" s="19"/>
      <c r="P957" s="19"/>
      <c r="Q957" s="19"/>
      <c r="R957" s="19"/>
      <c r="S957" s="19"/>
      <c r="T957" s="19"/>
      <c r="U957" s="19"/>
      <c r="V957" s="19"/>
      <c r="W957" s="19"/>
      <c r="X957" s="19"/>
    </row>
    <row r="958" spans="1:24" ht="15.75" customHeight="1">
      <c r="A958" s="45" t="s">
        <v>3795</v>
      </c>
      <c r="B958" s="25" t="str">
        <f t="shared" si="100"/>
        <v>Bildetema HTML5</v>
      </c>
      <c r="C958" s="25" t="str">
        <f t="shared" si="101"/>
        <v>Bildetema Flash</v>
      </c>
      <c r="D958" s="18" t="s">
        <v>3796</v>
      </c>
      <c r="E958" s="45" t="s">
        <v>3183</v>
      </c>
      <c r="F958" s="18" t="s">
        <v>3797</v>
      </c>
      <c r="G958" s="19" t="s">
        <v>3798</v>
      </c>
      <c r="H958" s="28"/>
      <c r="I958" s="19"/>
      <c r="J958" s="19"/>
      <c r="K958" s="19"/>
      <c r="L958" s="19"/>
      <c r="M958" s="19"/>
      <c r="N958" s="19"/>
      <c r="O958" s="19"/>
      <c r="P958" s="19"/>
      <c r="Q958" s="19"/>
      <c r="R958" s="19"/>
      <c r="S958" s="19"/>
      <c r="T958" s="19"/>
      <c r="U958" s="19"/>
      <c r="V958" s="19"/>
      <c r="W958" s="19"/>
      <c r="X958" s="19"/>
    </row>
    <row r="959" spans="1:24" ht="15.75" customHeight="1">
      <c r="A959" s="45" t="s">
        <v>3799</v>
      </c>
      <c r="B959" s="25" t="str">
        <f t="shared" si="100"/>
        <v>Bildetema HTML5</v>
      </c>
      <c r="C959" s="25" t="str">
        <f t="shared" si="101"/>
        <v>Bildetema Flash</v>
      </c>
      <c r="D959" s="18" t="s">
        <v>3800</v>
      </c>
      <c r="E959" s="45" t="s">
        <v>3801</v>
      </c>
      <c r="F959" s="18" t="s">
        <v>3802</v>
      </c>
      <c r="G959" s="19" t="s">
        <v>3803</v>
      </c>
      <c r="H959" s="46"/>
      <c r="I959" s="39"/>
      <c r="J959" s="47"/>
      <c r="K959" s="19"/>
      <c r="L959" s="19"/>
      <c r="M959" s="19"/>
      <c r="N959" s="19"/>
      <c r="O959" s="19"/>
      <c r="P959" s="19"/>
      <c r="Q959" s="19"/>
      <c r="R959" s="19"/>
      <c r="S959" s="19"/>
      <c r="T959" s="19"/>
      <c r="U959" s="19"/>
      <c r="V959" s="19"/>
      <c r="W959" s="19"/>
      <c r="X959" s="19"/>
    </row>
    <row r="960" spans="1:24" ht="15.75" customHeight="1">
      <c r="A960" s="45" t="s">
        <v>3804</v>
      </c>
      <c r="B960" s="25" t="str">
        <f t="shared" si="100"/>
        <v>Bildetema HTML5</v>
      </c>
      <c r="C960" s="25" t="str">
        <f t="shared" si="101"/>
        <v>Bildetema Flash</v>
      </c>
      <c r="D960" s="18" t="s">
        <v>3805</v>
      </c>
      <c r="E960" s="45" t="s">
        <v>3806</v>
      </c>
      <c r="F960" s="18" t="s">
        <v>3807</v>
      </c>
      <c r="G960" s="7" t="s">
        <v>3808</v>
      </c>
      <c r="H960" s="28"/>
      <c r="I960" s="19"/>
      <c r="J960" s="19"/>
      <c r="K960" s="19"/>
      <c r="L960" s="19"/>
      <c r="M960" s="19"/>
      <c r="N960" s="19"/>
      <c r="O960" s="19"/>
      <c r="P960" s="19"/>
      <c r="Q960" s="19"/>
      <c r="R960" s="19"/>
      <c r="S960" s="19"/>
      <c r="T960" s="19"/>
      <c r="U960" s="19"/>
      <c r="V960" s="19"/>
      <c r="W960" s="19"/>
      <c r="X960" s="19"/>
    </row>
    <row r="961" spans="1:8" ht="15.75" customHeight="1">
      <c r="A961" s="45" t="s">
        <v>3809</v>
      </c>
      <c r="B961" s="25" t="str">
        <f t="shared" si="100"/>
        <v>Bildetema HTML5</v>
      </c>
      <c r="C961" s="25" t="str">
        <f t="shared" si="101"/>
        <v>Bildetema Flash</v>
      </c>
      <c r="D961" s="18" t="s">
        <v>3810</v>
      </c>
      <c r="E961" s="45" t="s">
        <v>3811</v>
      </c>
      <c r="F961" s="18" t="s">
        <v>3812</v>
      </c>
      <c r="G961" s="7" t="s">
        <v>3813</v>
      </c>
      <c r="H961" s="28"/>
    </row>
    <row r="962" spans="1:8" ht="15.75" customHeight="1">
      <c r="A962" s="45" t="s">
        <v>3814</v>
      </c>
      <c r="B962" s="25" t="str">
        <f t="shared" si="100"/>
        <v>Bildetema HTML5</v>
      </c>
      <c r="C962" s="25" t="str">
        <f t="shared" si="101"/>
        <v>Bildetema Flash</v>
      </c>
      <c r="D962" s="18" t="s">
        <v>3815</v>
      </c>
      <c r="E962" s="45" t="s">
        <v>3816</v>
      </c>
      <c r="F962" s="18" t="s">
        <v>3817</v>
      </c>
      <c r="G962" s="7" t="s">
        <v>3818</v>
      </c>
      <c r="H962" s="28"/>
    </row>
    <row r="963" spans="1:8" ht="15.75" customHeight="1">
      <c r="A963" s="45" t="s">
        <v>3819</v>
      </c>
      <c r="B963" s="25" t="str">
        <f t="shared" si="100"/>
        <v>Bildetema HTML5</v>
      </c>
      <c r="C963" s="25" t="str">
        <f t="shared" si="101"/>
        <v>Bildetema Flash</v>
      </c>
      <c r="D963" s="18" t="s">
        <v>3820</v>
      </c>
      <c r="E963" s="45" t="s">
        <v>3821</v>
      </c>
      <c r="F963" s="18" t="s">
        <v>3822</v>
      </c>
      <c r="G963" s="7" t="s">
        <v>3823</v>
      </c>
      <c r="H963" s="28"/>
    </row>
    <row r="964" spans="1:8" ht="15.75" customHeight="1">
      <c r="A964" s="45" t="s">
        <v>3824</v>
      </c>
      <c r="B964" s="25" t="str">
        <f t="shared" si="100"/>
        <v>Bildetema HTML5</v>
      </c>
      <c r="C964" s="25" t="str">
        <f t="shared" si="101"/>
        <v>Bildetema Flash</v>
      </c>
      <c r="D964" s="18" t="s">
        <v>3825</v>
      </c>
      <c r="E964" s="45" t="s">
        <v>3826</v>
      </c>
      <c r="F964" s="18" t="s">
        <v>3827</v>
      </c>
      <c r="G964" s="7" t="s">
        <v>3383</v>
      </c>
      <c r="H964" s="28"/>
    </row>
    <row r="965" spans="1:8" ht="15.75" customHeight="1">
      <c r="A965" s="45" t="s">
        <v>3828</v>
      </c>
      <c r="B965" s="25" t="str">
        <f t="shared" si="100"/>
        <v>Bildetema HTML5</v>
      </c>
      <c r="C965" s="25" t="str">
        <f t="shared" si="101"/>
        <v>Bildetema Flash</v>
      </c>
      <c r="D965" s="18" t="s">
        <v>3829</v>
      </c>
      <c r="E965" s="45" t="s">
        <v>3821</v>
      </c>
      <c r="F965" s="18" t="s">
        <v>3822</v>
      </c>
      <c r="G965" s="7" t="s">
        <v>3823</v>
      </c>
      <c r="H965" s="28"/>
    </row>
    <row r="966" spans="1:8" ht="15.75" customHeight="1">
      <c r="A966" s="45" t="s">
        <v>3830</v>
      </c>
      <c r="B966" s="25" t="str">
        <f t="shared" si="100"/>
        <v>Bildetema HTML5</v>
      </c>
      <c r="C966" s="25" t="str">
        <f t="shared" si="101"/>
        <v>Bildetema Flash</v>
      </c>
      <c r="D966" s="18" t="s">
        <v>3831</v>
      </c>
      <c r="E966" s="45" t="s">
        <v>3832</v>
      </c>
      <c r="F966" s="18" t="s">
        <v>3833</v>
      </c>
      <c r="G966" s="19" t="s">
        <v>3834</v>
      </c>
      <c r="H966" s="27"/>
    </row>
    <row r="967" spans="1:8">
      <c r="A967" s="23"/>
      <c r="B967" s="25"/>
      <c r="C967" s="25"/>
      <c r="D967" s="23"/>
      <c r="E967" s="23"/>
      <c r="F967" s="24"/>
      <c r="G967" s="7"/>
      <c r="H967" s="28"/>
    </row>
    <row r="968" spans="1:8" ht="21" customHeight="1">
      <c r="A968" s="38" t="s">
        <v>3835</v>
      </c>
      <c r="B968" s="25" t="str">
        <f>HYPERLINK("http://clu.uni.no/bildetema-html5/bildetema.html?version=norwegian&amp;languages=swe,eng,nob&amp;language=nob&amp;page=13&amp;subpage=2","Bildetema HTML5")</f>
        <v>Bildetema HTML5</v>
      </c>
      <c r="C968" s="25" t="str">
        <f>HYPERLINK("http://clu.uni.no/bildetema-flash/bildetema.html?version=norwegian&amp;languages=swe,eng,nob&amp;language=nob&amp;page=13&amp;subpage=2","Bildetema Flash")</f>
        <v>Bildetema Flash</v>
      </c>
      <c r="D968" s="38" t="s">
        <v>3836</v>
      </c>
      <c r="E968" s="38" t="s">
        <v>3836</v>
      </c>
      <c r="F968" s="38" t="s">
        <v>3837</v>
      </c>
      <c r="G968" s="38" t="s">
        <v>3838</v>
      </c>
      <c r="H968" s="28"/>
    </row>
    <row r="969" spans="1:8">
      <c r="A969" s="5"/>
      <c r="B969" s="25"/>
      <c r="C969" s="25"/>
      <c r="D969" s="5"/>
      <c r="E969" s="5"/>
      <c r="F969" s="6"/>
      <c r="G969" s="7"/>
      <c r="H969" s="28"/>
    </row>
    <row r="970" spans="1:8" ht="15.75" customHeight="1">
      <c r="A970" s="45" t="s">
        <v>3839</v>
      </c>
      <c r="B970" s="25" t="str">
        <f t="shared" ref="B970:B985" si="102">HYPERLINK("http://clu.uni.no/bildetema-html5/bildetema.html?version=norwegian&amp;languages=swe,eng,nob&amp;language=nob&amp;page=13&amp;subpage=2","Bildetema HTML5")</f>
        <v>Bildetema HTML5</v>
      </c>
      <c r="C970" s="25" t="str">
        <f t="shared" ref="C970:C985" si="103">HYPERLINK("http://clu.uni.no/bildetema-flash/bildetema.html?version=norwegian&amp;languages=swe,eng,nob&amp;language=nob&amp;page=13&amp;subpage=2","Bildetema Flash")</f>
        <v>Bildetema Flash</v>
      </c>
      <c r="D970" s="18" t="s">
        <v>3840</v>
      </c>
      <c r="E970" s="45" t="s">
        <v>1973</v>
      </c>
      <c r="F970" s="18" t="s">
        <v>3841</v>
      </c>
      <c r="G970" s="7" t="s">
        <v>3842</v>
      </c>
      <c r="H970" s="28"/>
    </row>
    <row r="971" spans="1:8" ht="15.75" customHeight="1">
      <c r="A971" s="45" t="s">
        <v>3843</v>
      </c>
      <c r="B971" s="25" t="str">
        <f t="shared" si="102"/>
        <v>Bildetema HTML5</v>
      </c>
      <c r="C971" s="25" t="str">
        <f t="shared" si="103"/>
        <v>Bildetema Flash</v>
      </c>
      <c r="D971" s="18" t="s">
        <v>3844</v>
      </c>
      <c r="E971" s="45" t="s">
        <v>3845</v>
      </c>
      <c r="F971" s="18" t="s">
        <v>3846</v>
      </c>
      <c r="G971" s="7" t="s">
        <v>3847</v>
      </c>
      <c r="H971" s="28"/>
    </row>
    <row r="972" spans="1:8" ht="15.75" customHeight="1">
      <c r="A972" s="45" t="s">
        <v>3848</v>
      </c>
      <c r="B972" s="25" t="str">
        <f t="shared" si="102"/>
        <v>Bildetema HTML5</v>
      </c>
      <c r="C972" s="25" t="str">
        <f t="shared" si="103"/>
        <v>Bildetema Flash</v>
      </c>
      <c r="D972" s="18" t="s">
        <v>3849</v>
      </c>
      <c r="E972" s="45" t="s">
        <v>3850</v>
      </c>
      <c r="F972" s="18" t="s">
        <v>3851</v>
      </c>
      <c r="G972" s="7" t="s">
        <v>3852</v>
      </c>
      <c r="H972" s="28"/>
    </row>
    <row r="973" spans="1:8" ht="15.75" customHeight="1">
      <c r="A973" s="45" t="s">
        <v>3853</v>
      </c>
      <c r="B973" s="25" t="str">
        <f t="shared" si="102"/>
        <v>Bildetema HTML5</v>
      </c>
      <c r="C973" s="25" t="str">
        <f t="shared" si="103"/>
        <v>Bildetema Flash</v>
      </c>
      <c r="D973" s="18" t="s">
        <v>3854</v>
      </c>
      <c r="E973" s="45" t="s">
        <v>3855</v>
      </c>
      <c r="F973" s="18" t="s">
        <v>3856</v>
      </c>
      <c r="G973" s="19" t="s">
        <v>3857</v>
      </c>
      <c r="H973" s="27" t="s">
        <v>26</v>
      </c>
    </row>
    <row r="974" spans="1:8" ht="21.95">
      <c r="A974" s="45" t="s">
        <v>3858</v>
      </c>
      <c r="B974" s="25" t="str">
        <f t="shared" si="102"/>
        <v>Bildetema HTML5</v>
      </c>
      <c r="C974" s="25" t="str">
        <f t="shared" si="103"/>
        <v>Bildetema Flash</v>
      </c>
      <c r="D974" s="45" t="s">
        <v>3859</v>
      </c>
      <c r="E974" s="45" t="s">
        <v>3860</v>
      </c>
      <c r="F974" s="45" t="s">
        <v>3861</v>
      </c>
      <c r="G974" s="7"/>
      <c r="H974" s="27" t="s">
        <v>3862</v>
      </c>
    </row>
    <row r="975" spans="1:8" ht="15.75" customHeight="1">
      <c r="A975" s="45" t="s">
        <v>3863</v>
      </c>
      <c r="B975" s="25" t="str">
        <f t="shared" si="102"/>
        <v>Bildetema HTML5</v>
      </c>
      <c r="C975" s="25" t="str">
        <f t="shared" si="103"/>
        <v>Bildetema Flash</v>
      </c>
      <c r="D975" s="18" t="s">
        <v>3864</v>
      </c>
      <c r="E975" s="45" t="s">
        <v>3865</v>
      </c>
      <c r="F975" s="18" t="s">
        <v>3866</v>
      </c>
      <c r="G975" s="7" t="s">
        <v>3867</v>
      </c>
      <c r="H975" s="28"/>
    </row>
    <row r="976" spans="1:8" ht="15.75" customHeight="1">
      <c r="A976" s="45" t="s">
        <v>3868</v>
      </c>
      <c r="B976" s="25" t="str">
        <f t="shared" si="102"/>
        <v>Bildetema HTML5</v>
      </c>
      <c r="C976" s="25" t="str">
        <f t="shared" si="103"/>
        <v>Bildetema Flash</v>
      </c>
      <c r="D976" s="18" t="s">
        <v>3869</v>
      </c>
      <c r="E976" s="45" t="s">
        <v>3870</v>
      </c>
      <c r="F976" s="18" t="s">
        <v>3871</v>
      </c>
      <c r="G976" s="19" t="s">
        <v>3872</v>
      </c>
      <c r="H976" s="27"/>
    </row>
    <row r="977" spans="1:9" ht="15.75" customHeight="1">
      <c r="A977" s="45" t="s">
        <v>3873</v>
      </c>
      <c r="B977" s="25" t="str">
        <f t="shared" si="102"/>
        <v>Bildetema HTML5</v>
      </c>
      <c r="C977" s="25" t="str">
        <f t="shared" si="103"/>
        <v>Bildetema Flash</v>
      </c>
      <c r="D977" s="18" t="s">
        <v>3874</v>
      </c>
      <c r="E977" s="45" t="s">
        <v>3875</v>
      </c>
      <c r="F977" s="18" t="s">
        <v>3876</v>
      </c>
      <c r="G977" s="19" t="s">
        <v>3877</v>
      </c>
      <c r="H977" s="27" t="s">
        <v>26</v>
      </c>
      <c r="I977" s="19"/>
    </row>
    <row r="978" spans="1:9" ht="15.75" customHeight="1">
      <c r="A978" s="45" t="s">
        <v>3878</v>
      </c>
      <c r="B978" s="25" t="str">
        <f t="shared" si="102"/>
        <v>Bildetema HTML5</v>
      </c>
      <c r="C978" s="25" t="str">
        <f t="shared" si="103"/>
        <v>Bildetema Flash</v>
      </c>
      <c r="D978" s="18" t="s">
        <v>3879</v>
      </c>
      <c r="E978" s="45" t="s">
        <v>3880</v>
      </c>
      <c r="F978" s="18" t="s">
        <v>3880</v>
      </c>
      <c r="G978" s="7" t="s">
        <v>3881</v>
      </c>
      <c r="H978" s="28" t="s">
        <v>26</v>
      </c>
      <c r="I978" s="19"/>
    </row>
    <row r="979" spans="1:9" ht="15.75" customHeight="1">
      <c r="A979" s="45" t="s">
        <v>3882</v>
      </c>
      <c r="B979" s="25" t="str">
        <f t="shared" si="102"/>
        <v>Bildetema HTML5</v>
      </c>
      <c r="C979" s="25" t="str">
        <f t="shared" si="103"/>
        <v>Bildetema Flash</v>
      </c>
      <c r="D979" s="18" t="s">
        <v>3883</v>
      </c>
      <c r="E979" s="45" t="s">
        <v>3884</v>
      </c>
      <c r="F979" s="18" t="s">
        <v>3885</v>
      </c>
      <c r="G979" s="19" t="s">
        <v>3886</v>
      </c>
      <c r="H979" s="27"/>
      <c r="I979" s="44"/>
    </row>
    <row r="980" spans="1:9" ht="15.75" customHeight="1">
      <c r="A980" s="45" t="s">
        <v>3887</v>
      </c>
      <c r="B980" s="25" t="str">
        <f t="shared" si="102"/>
        <v>Bildetema HTML5</v>
      </c>
      <c r="C980" s="25" t="str">
        <f t="shared" si="103"/>
        <v>Bildetema Flash</v>
      </c>
      <c r="D980" s="18" t="s">
        <v>3888</v>
      </c>
      <c r="E980" s="45" t="s">
        <v>3889</v>
      </c>
      <c r="F980" s="18" t="s">
        <v>3890</v>
      </c>
      <c r="G980" s="7" t="s">
        <v>3891</v>
      </c>
      <c r="H980" s="28"/>
      <c r="I980" s="19"/>
    </row>
    <row r="981" spans="1:9" ht="15.75" customHeight="1">
      <c r="A981" s="45" t="s">
        <v>3892</v>
      </c>
      <c r="B981" s="25" t="str">
        <f t="shared" si="102"/>
        <v>Bildetema HTML5</v>
      </c>
      <c r="C981" s="25" t="str">
        <f t="shared" si="103"/>
        <v>Bildetema Flash</v>
      </c>
      <c r="D981" s="18" t="s">
        <v>3893</v>
      </c>
      <c r="E981" s="45" t="s">
        <v>3894</v>
      </c>
      <c r="F981" s="18" t="s">
        <v>3509</v>
      </c>
      <c r="G981" s="7" t="s">
        <v>3895</v>
      </c>
      <c r="H981" s="28"/>
      <c r="I981" s="19"/>
    </row>
    <row r="982" spans="1:9" ht="15.75" customHeight="1">
      <c r="A982" s="45" t="s">
        <v>3896</v>
      </c>
      <c r="B982" s="25" t="str">
        <f t="shared" si="102"/>
        <v>Bildetema HTML5</v>
      </c>
      <c r="C982" s="25" t="str">
        <f t="shared" si="103"/>
        <v>Bildetema Flash</v>
      </c>
      <c r="D982" s="18" t="s">
        <v>3897</v>
      </c>
      <c r="E982" s="45" t="s">
        <v>3898</v>
      </c>
      <c r="F982" s="18" t="s">
        <v>3899</v>
      </c>
      <c r="G982" s="7" t="s">
        <v>3900</v>
      </c>
      <c r="H982" s="28"/>
      <c r="I982" s="19"/>
    </row>
    <row r="983" spans="1:9" ht="15.75" customHeight="1">
      <c r="A983" s="45" t="s">
        <v>3901</v>
      </c>
      <c r="B983" s="25" t="str">
        <f t="shared" si="102"/>
        <v>Bildetema HTML5</v>
      </c>
      <c r="C983" s="25" t="str">
        <f t="shared" si="103"/>
        <v>Bildetema Flash</v>
      </c>
      <c r="D983" s="18" t="s">
        <v>3902</v>
      </c>
      <c r="E983" s="45" t="s">
        <v>3903</v>
      </c>
      <c r="F983" s="18" t="s">
        <v>3904</v>
      </c>
      <c r="G983" s="7" t="s">
        <v>3905</v>
      </c>
      <c r="H983" s="27"/>
      <c r="I983" s="19"/>
    </row>
    <row r="984" spans="1:9" ht="15.75" customHeight="1">
      <c r="A984" s="45" t="s">
        <v>3906</v>
      </c>
      <c r="B984" s="25" t="str">
        <f t="shared" si="102"/>
        <v>Bildetema HTML5</v>
      </c>
      <c r="C984" s="25" t="str">
        <f t="shared" si="103"/>
        <v>Bildetema Flash</v>
      </c>
      <c r="D984" s="18" t="s">
        <v>3907</v>
      </c>
      <c r="E984" s="45" t="s">
        <v>3908</v>
      </c>
      <c r="F984" s="18" t="s">
        <v>3909</v>
      </c>
      <c r="G984" s="7" t="s">
        <v>3910</v>
      </c>
      <c r="H984" s="28"/>
      <c r="I984" s="19"/>
    </row>
    <row r="985" spans="1:9" ht="15.75" customHeight="1">
      <c r="A985" s="45" t="s">
        <v>3911</v>
      </c>
      <c r="B985" s="25" t="str">
        <f t="shared" si="102"/>
        <v>Bildetema HTML5</v>
      </c>
      <c r="C985" s="25" t="str">
        <f t="shared" si="103"/>
        <v>Bildetema Flash</v>
      </c>
      <c r="D985" s="18" t="s">
        <v>3912</v>
      </c>
      <c r="E985" s="45" t="s">
        <v>3913</v>
      </c>
      <c r="F985" s="18" t="s">
        <v>3914</v>
      </c>
      <c r="G985" s="7" t="s">
        <v>3834</v>
      </c>
      <c r="H985" s="28"/>
      <c r="I985" s="19"/>
    </row>
    <row r="986" spans="1:9">
      <c r="A986" s="23"/>
      <c r="B986" s="25"/>
      <c r="C986" s="25"/>
      <c r="D986" s="23"/>
      <c r="E986" s="23"/>
      <c r="F986" s="24"/>
      <c r="G986" s="7"/>
      <c r="H986" s="28"/>
      <c r="I986" s="19"/>
    </row>
    <row r="987" spans="1:9" ht="21" customHeight="1">
      <c r="A987" s="38" t="s">
        <v>3915</v>
      </c>
      <c r="B987" s="25" t="str">
        <f>HYPERLINK("http://clu.uni.no/bildetema-html5/bildetema.html?version=norwegian&amp;languages=swe,eng,nob&amp;language=nob&amp;page=13&amp;subpage=3","Bildetema HTML5")</f>
        <v>Bildetema HTML5</v>
      </c>
      <c r="C987" s="25" t="str">
        <f>HYPERLINK("http://clu.uni.no/bildetema-flash/bildetema.html?version=norwegian&amp;languages=swe,eng,nob&amp;language=nob&amp;page=13&amp;subpage=3","Bildetema Flash")</f>
        <v>Bildetema Flash</v>
      </c>
      <c r="D987" s="38" t="s">
        <v>3916</v>
      </c>
      <c r="E987" s="38" t="s">
        <v>3917</v>
      </c>
      <c r="F987" s="38" t="s">
        <v>3918</v>
      </c>
      <c r="G987" s="38" t="s">
        <v>3919</v>
      </c>
      <c r="H987" s="28"/>
      <c r="I987" s="19"/>
    </row>
    <row r="988" spans="1:9">
      <c r="A988" s="5"/>
      <c r="B988" s="25"/>
      <c r="C988" s="25"/>
      <c r="D988" s="5"/>
      <c r="E988" s="5"/>
      <c r="F988" s="6"/>
      <c r="G988" s="7"/>
      <c r="H988" s="28"/>
      <c r="I988" s="19"/>
    </row>
    <row r="989" spans="1:9" ht="15.75" customHeight="1">
      <c r="A989" s="45" t="s">
        <v>3920</v>
      </c>
      <c r="B989" s="25" t="str">
        <f t="shared" ref="B989:B1004" si="104">HYPERLINK("http://clu.uni.no/bildetema-html5/bildetema.html?version=norwegian&amp;languages=swe,eng,nob&amp;language=nob&amp;page=13&amp;subpage=3","Bildetema HTML5")</f>
        <v>Bildetema HTML5</v>
      </c>
      <c r="C989" s="25" t="str">
        <f t="shared" ref="C989:C1004" si="105">HYPERLINK("http://clu.uni.no/bildetema-flash/bildetema.html?version=norwegian&amp;languages=swe,eng,nob&amp;language=nob&amp;page=13&amp;subpage=3","Bildetema Flash")</f>
        <v>Bildetema Flash</v>
      </c>
      <c r="D989" s="18" t="s">
        <v>3921</v>
      </c>
      <c r="E989" s="45" t="s">
        <v>3922</v>
      </c>
      <c r="F989" s="18" t="s">
        <v>3923</v>
      </c>
      <c r="G989" s="19" t="s">
        <v>3924</v>
      </c>
      <c r="H989" s="27"/>
      <c r="I989" s="19"/>
    </row>
    <row r="990" spans="1:9" ht="15.75" customHeight="1">
      <c r="A990" s="45" t="s">
        <v>3925</v>
      </c>
      <c r="B990" s="25" t="str">
        <f t="shared" si="104"/>
        <v>Bildetema HTML5</v>
      </c>
      <c r="C990" s="25" t="str">
        <f t="shared" si="105"/>
        <v>Bildetema Flash</v>
      </c>
      <c r="D990" s="18" t="s">
        <v>3926</v>
      </c>
      <c r="E990" s="45" t="s">
        <v>3927</v>
      </c>
      <c r="F990" s="18" t="s">
        <v>3928</v>
      </c>
      <c r="G990" s="7" t="s">
        <v>3929</v>
      </c>
      <c r="H990" s="28" t="s">
        <v>26</v>
      </c>
      <c r="I990" s="19"/>
    </row>
    <row r="991" spans="1:9" ht="15.75" customHeight="1">
      <c r="A991" s="45" t="s">
        <v>3930</v>
      </c>
      <c r="B991" s="25" t="str">
        <f t="shared" si="104"/>
        <v>Bildetema HTML5</v>
      </c>
      <c r="C991" s="25" t="str">
        <f t="shared" si="105"/>
        <v>Bildetema Flash</v>
      </c>
      <c r="D991" s="18" t="s">
        <v>3931</v>
      </c>
      <c r="E991" s="45" t="s">
        <v>3932</v>
      </c>
      <c r="F991" s="18" t="s">
        <v>3933</v>
      </c>
      <c r="G991" s="19" t="s">
        <v>3934</v>
      </c>
      <c r="H991" s="27"/>
      <c r="I991" s="19"/>
    </row>
    <row r="992" spans="1:9" ht="15.75" customHeight="1">
      <c r="A992" s="45" t="s">
        <v>3935</v>
      </c>
      <c r="B992" s="25" t="str">
        <f t="shared" si="104"/>
        <v>Bildetema HTML5</v>
      </c>
      <c r="C992" s="25" t="str">
        <f t="shared" si="105"/>
        <v>Bildetema Flash</v>
      </c>
      <c r="D992" s="18" t="s">
        <v>3936</v>
      </c>
      <c r="E992" s="45" t="s">
        <v>3937</v>
      </c>
      <c r="F992" s="18" t="s">
        <v>3938</v>
      </c>
      <c r="G992" s="7" t="s">
        <v>3939</v>
      </c>
      <c r="H992" s="28"/>
      <c r="I992" s="19"/>
    </row>
    <row r="993" spans="1:24" ht="15.75" customHeight="1">
      <c r="A993" s="45" t="s">
        <v>3940</v>
      </c>
      <c r="B993" s="25" t="str">
        <f t="shared" si="104"/>
        <v>Bildetema HTML5</v>
      </c>
      <c r="C993" s="25" t="str">
        <f t="shared" si="105"/>
        <v>Bildetema Flash</v>
      </c>
      <c r="D993" s="18" t="s">
        <v>3941</v>
      </c>
      <c r="E993" s="45" t="s">
        <v>3942</v>
      </c>
      <c r="F993" s="18" t="s">
        <v>3943</v>
      </c>
      <c r="G993" s="19" t="s">
        <v>3944</v>
      </c>
      <c r="H993" s="28"/>
      <c r="I993" s="19"/>
      <c r="J993" s="19"/>
      <c r="K993" s="19"/>
      <c r="L993" s="19"/>
      <c r="M993" s="19"/>
      <c r="N993" s="19"/>
      <c r="O993" s="19"/>
      <c r="P993" s="19"/>
      <c r="Q993" s="19"/>
      <c r="R993" s="19"/>
      <c r="S993" s="19"/>
      <c r="T993" s="19"/>
      <c r="U993" s="19"/>
      <c r="V993" s="19"/>
      <c r="W993" s="19"/>
      <c r="X993" s="19"/>
    </row>
    <row r="994" spans="1:24" ht="15.75" customHeight="1">
      <c r="A994" s="45" t="s">
        <v>3945</v>
      </c>
      <c r="B994" s="25" t="str">
        <f t="shared" si="104"/>
        <v>Bildetema HTML5</v>
      </c>
      <c r="C994" s="25" t="str">
        <f t="shared" si="105"/>
        <v>Bildetema Flash</v>
      </c>
      <c r="D994" s="18" t="s">
        <v>3946</v>
      </c>
      <c r="E994" s="45" t="s">
        <v>3947</v>
      </c>
      <c r="F994" s="18" t="s">
        <v>3948</v>
      </c>
      <c r="G994" s="7" t="s">
        <v>3949</v>
      </c>
      <c r="H994" s="28"/>
      <c r="I994" s="19"/>
      <c r="J994" s="19"/>
      <c r="K994" s="19"/>
      <c r="L994" s="19"/>
      <c r="M994" s="19"/>
      <c r="N994" s="19"/>
      <c r="O994" s="19"/>
      <c r="P994" s="19"/>
      <c r="Q994" s="19"/>
      <c r="R994" s="19"/>
      <c r="S994" s="19"/>
      <c r="T994" s="19"/>
      <c r="U994" s="19"/>
      <c r="V994" s="19"/>
      <c r="W994" s="19"/>
      <c r="X994" s="19"/>
    </row>
    <row r="995" spans="1:24" ht="15.75" customHeight="1">
      <c r="A995" s="45" t="s">
        <v>3950</v>
      </c>
      <c r="B995" s="25" t="str">
        <f t="shared" si="104"/>
        <v>Bildetema HTML5</v>
      </c>
      <c r="C995" s="25" t="str">
        <f t="shared" si="105"/>
        <v>Bildetema Flash</v>
      </c>
      <c r="D995" s="18" t="s">
        <v>3951</v>
      </c>
      <c r="E995" s="45" t="s">
        <v>3952</v>
      </c>
      <c r="F995" s="18" t="s">
        <v>3953</v>
      </c>
      <c r="G995" s="7" t="s">
        <v>3954</v>
      </c>
      <c r="H995" s="28"/>
      <c r="I995" s="19"/>
      <c r="J995" s="19"/>
      <c r="K995" s="19"/>
      <c r="L995" s="19"/>
      <c r="M995" s="19"/>
      <c r="N995" s="19"/>
      <c r="O995" s="19"/>
      <c r="P995" s="19"/>
      <c r="Q995" s="19"/>
      <c r="R995" s="19"/>
      <c r="S995" s="19"/>
      <c r="T995" s="19"/>
      <c r="U995" s="19"/>
      <c r="V995" s="19"/>
      <c r="W995" s="19"/>
      <c r="X995" s="19"/>
    </row>
    <row r="996" spans="1:24" ht="15.75" customHeight="1">
      <c r="A996" s="45" t="s">
        <v>3955</v>
      </c>
      <c r="B996" s="25" t="str">
        <f t="shared" si="104"/>
        <v>Bildetema HTML5</v>
      </c>
      <c r="C996" s="25" t="str">
        <f t="shared" si="105"/>
        <v>Bildetema Flash</v>
      </c>
      <c r="D996" s="18" t="s">
        <v>3956</v>
      </c>
      <c r="E996" s="45" t="s">
        <v>3957</v>
      </c>
      <c r="F996" s="18" t="s">
        <v>3958</v>
      </c>
      <c r="G996" s="27" t="s">
        <v>3959</v>
      </c>
      <c r="H996" s="27"/>
      <c r="I996" s="19"/>
      <c r="J996" s="19"/>
      <c r="K996" s="19"/>
      <c r="L996" s="19"/>
      <c r="M996" s="19"/>
      <c r="N996" s="19"/>
      <c r="O996" s="19"/>
      <c r="P996" s="19"/>
      <c r="Q996" s="19"/>
      <c r="R996" s="19"/>
      <c r="S996" s="19"/>
      <c r="T996" s="19"/>
      <c r="U996" s="19"/>
      <c r="V996" s="19"/>
      <c r="W996" s="19"/>
      <c r="X996" s="19"/>
    </row>
    <row r="997" spans="1:24" ht="15.75" customHeight="1">
      <c r="A997" s="45" t="s">
        <v>3960</v>
      </c>
      <c r="B997" s="25" t="str">
        <f t="shared" si="104"/>
        <v>Bildetema HTML5</v>
      </c>
      <c r="C997" s="25" t="str">
        <f t="shared" si="105"/>
        <v>Bildetema Flash</v>
      </c>
      <c r="D997" s="18" t="s">
        <v>3961</v>
      </c>
      <c r="E997" s="45" t="s">
        <v>1687</v>
      </c>
      <c r="F997" s="18" t="s">
        <v>3962</v>
      </c>
      <c r="G997" s="19" t="s">
        <v>3963</v>
      </c>
      <c r="H997" s="27"/>
      <c r="I997" s="19"/>
      <c r="J997" s="19"/>
      <c r="K997" s="19"/>
      <c r="L997" s="19"/>
      <c r="M997" s="19"/>
      <c r="N997" s="19"/>
      <c r="O997" s="19"/>
      <c r="P997" s="19"/>
      <c r="Q997" s="19"/>
      <c r="R997" s="19"/>
      <c r="S997" s="19"/>
      <c r="T997" s="19"/>
      <c r="U997" s="19"/>
      <c r="V997" s="19"/>
      <c r="W997" s="19"/>
      <c r="X997" s="19"/>
    </row>
    <row r="998" spans="1:24" ht="21.95">
      <c r="A998" s="45" t="s">
        <v>3964</v>
      </c>
      <c r="B998" s="25" t="str">
        <f t="shared" si="104"/>
        <v>Bildetema HTML5</v>
      </c>
      <c r="C998" s="25" t="str">
        <f t="shared" si="105"/>
        <v>Bildetema Flash</v>
      </c>
      <c r="D998" s="45" t="s">
        <v>3965</v>
      </c>
      <c r="E998" s="45" t="s">
        <v>3966</v>
      </c>
      <c r="F998" s="45" t="s">
        <v>3967</v>
      </c>
      <c r="G998" s="45" t="s">
        <v>3968</v>
      </c>
      <c r="H998" s="28"/>
      <c r="I998" s="19"/>
      <c r="J998" s="19"/>
      <c r="K998" s="19"/>
      <c r="L998" s="19"/>
      <c r="M998" s="19"/>
      <c r="N998" s="19"/>
      <c r="O998" s="19"/>
      <c r="P998" s="19"/>
      <c r="Q998" s="19"/>
      <c r="R998" s="19"/>
      <c r="S998" s="19"/>
      <c r="T998" s="19"/>
      <c r="U998" s="19"/>
      <c r="V998" s="19"/>
      <c r="W998" s="19"/>
      <c r="X998" s="19"/>
    </row>
    <row r="999" spans="1:24" ht="15.75" customHeight="1">
      <c r="A999" s="45" t="s">
        <v>3969</v>
      </c>
      <c r="B999" s="25" t="str">
        <f t="shared" si="104"/>
        <v>Bildetema HTML5</v>
      </c>
      <c r="C999" s="25" t="str">
        <f t="shared" si="105"/>
        <v>Bildetema Flash</v>
      </c>
      <c r="D999" s="18" t="s">
        <v>3970</v>
      </c>
      <c r="E999" s="45" t="s">
        <v>3971</v>
      </c>
      <c r="F999" s="18" t="s">
        <v>3971</v>
      </c>
      <c r="G999" s="7" t="s">
        <v>3972</v>
      </c>
      <c r="H999" s="28"/>
      <c r="I999" s="19"/>
      <c r="J999" s="19"/>
      <c r="K999" s="19"/>
      <c r="L999" s="19"/>
      <c r="M999" s="19"/>
      <c r="N999" s="19"/>
      <c r="O999" s="19"/>
      <c r="P999" s="19"/>
      <c r="Q999" s="19"/>
      <c r="R999" s="19"/>
      <c r="S999" s="19"/>
      <c r="T999" s="19"/>
      <c r="U999" s="19"/>
      <c r="V999" s="19"/>
      <c r="W999" s="19"/>
      <c r="X999" s="19"/>
    </row>
    <row r="1000" spans="1:24" ht="15.75" customHeight="1">
      <c r="A1000" s="45" t="s">
        <v>3973</v>
      </c>
      <c r="B1000" s="25" t="str">
        <f t="shared" si="104"/>
        <v>Bildetema HTML5</v>
      </c>
      <c r="C1000" s="25" t="str">
        <f t="shared" si="105"/>
        <v>Bildetema Flash</v>
      </c>
      <c r="D1000" s="18" t="s">
        <v>3974</v>
      </c>
      <c r="E1000" s="45" t="s">
        <v>3975</v>
      </c>
      <c r="F1000" s="18" t="s">
        <v>3976</v>
      </c>
      <c r="G1000" s="7" t="s">
        <v>3977</v>
      </c>
      <c r="H1000" s="28"/>
      <c r="I1000" s="19"/>
      <c r="J1000" s="19"/>
      <c r="K1000" s="19"/>
      <c r="L1000" s="19"/>
      <c r="M1000" s="19"/>
      <c r="N1000" s="19"/>
      <c r="O1000" s="19"/>
      <c r="P1000" s="19"/>
      <c r="Q1000" s="19"/>
      <c r="R1000" s="19"/>
      <c r="S1000" s="19"/>
      <c r="T1000" s="19"/>
      <c r="U1000" s="19"/>
      <c r="V1000" s="19"/>
      <c r="W1000" s="19"/>
      <c r="X1000" s="19"/>
    </row>
    <row r="1001" spans="1:24" ht="15.75" customHeight="1">
      <c r="A1001" s="45" t="s">
        <v>3978</v>
      </c>
      <c r="B1001" s="25" t="str">
        <f t="shared" si="104"/>
        <v>Bildetema HTML5</v>
      </c>
      <c r="C1001" s="25" t="str">
        <f t="shared" si="105"/>
        <v>Bildetema Flash</v>
      </c>
      <c r="D1001" s="18" t="s">
        <v>3979</v>
      </c>
      <c r="E1001" s="45" t="s">
        <v>3980</v>
      </c>
      <c r="F1001" s="18" t="s">
        <v>3981</v>
      </c>
      <c r="G1001" s="19" t="s">
        <v>3982</v>
      </c>
      <c r="H1001" s="27"/>
      <c r="I1001" s="19"/>
      <c r="J1001" s="19"/>
      <c r="K1001" s="19"/>
      <c r="L1001" s="19"/>
      <c r="M1001" s="19"/>
      <c r="N1001" s="19"/>
      <c r="O1001" s="19"/>
      <c r="P1001" s="19"/>
      <c r="Q1001" s="19"/>
      <c r="R1001" s="19"/>
      <c r="S1001" s="19"/>
      <c r="T1001" s="19"/>
      <c r="U1001" s="19"/>
      <c r="V1001" s="19"/>
      <c r="W1001" s="19"/>
      <c r="X1001" s="19"/>
    </row>
    <row r="1002" spans="1:24" ht="15.75" customHeight="1">
      <c r="A1002" s="45" t="s">
        <v>3983</v>
      </c>
      <c r="B1002" s="25" t="str">
        <f t="shared" si="104"/>
        <v>Bildetema HTML5</v>
      </c>
      <c r="C1002" s="25" t="str">
        <f t="shared" si="105"/>
        <v>Bildetema Flash</v>
      </c>
      <c r="D1002" s="18" t="s">
        <v>1839</v>
      </c>
      <c r="E1002" s="45" t="s">
        <v>1840</v>
      </c>
      <c r="F1002" s="18" t="s">
        <v>1841</v>
      </c>
      <c r="G1002" s="7" t="s">
        <v>1842</v>
      </c>
      <c r="H1002" s="28"/>
      <c r="I1002" s="19"/>
      <c r="J1002" s="19"/>
      <c r="K1002" s="19"/>
      <c r="L1002" s="19"/>
      <c r="M1002" s="19"/>
      <c r="N1002" s="19"/>
      <c r="O1002" s="19"/>
      <c r="P1002" s="19"/>
      <c r="Q1002" s="19"/>
      <c r="R1002" s="19"/>
      <c r="S1002" s="19"/>
      <c r="T1002" s="19"/>
      <c r="U1002" s="19"/>
      <c r="V1002" s="19"/>
      <c r="W1002" s="19"/>
      <c r="X1002" s="19"/>
    </row>
    <row r="1003" spans="1:24" ht="15.75" customHeight="1">
      <c r="A1003" s="45" t="s">
        <v>3984</v>
      </c>
      <c r="B1003" s="25" t="str">
        <f t="shared" si="104"/>
        <v>Bildetema HTML5</v>
      </c>
      <c r="C1003" s="25" t="str">
        <f t="shared" si="105"/>
        <v>Bildetema Flash</v>
      </c>
      <c r="D1003" s="18" t="s">
        <v>3985</v>
      </c>
      <c r="E1003" s="45" t="s">
        <v>3986</v>
      </c>
      <c r="F1003" s="18" t="s">
        <v>3987</v>
      </c>
      <c r="G1003" s="7"/>
      <c r="H1003" s="27" t="s">
        <v>3988</v>
      </c>
      <c r="I1003" s="19"/>
      <c r="J1003" s="19"/>
      <c r="K1003" s="19"/>
      <c r="L1003" s="19"/>
      <c r="M1003" s="19"/>
      <c r="N1003" s="19"/>
      <c r="O1003" s="19"/>
      <c r="P1003" s="19"/>
      <c r="Q1003" s="19"/>
      <c r="R1003" s="19"/>
      <c r="S1003" s="19"/>
      <c r="T1003" s="19"/>
      <c r="U1003" s="19"/>
      <c r="V1003" s="19"/>
      <c r="W1003" s="19"/>
      <c r="X1003" s="19"/>
    </row>
    <row r="1004" spans="1:24" ht="15.75" customHeight="1">
      <c r="A1004" s="45" t="s">
        <v>3989</v>
      </c>
      <c r="B1004" s="25" t="str">
        <f t="shared" si="104"/>
        <v>Bildetema HTML5</v>
      </c>
      <c r="C1004" s="25" t="str">
        <f t="shared" si="105"/>
        <v>Bildetema Flash</v>
      </c>
      <c r="D1004" s="18" t="s">
        <v>3990</v>
      </c>
      <c r="E1004" s="45" t="s">
        <v>3991</v>
      </c>
      <c r="F1004" s="18" t="s">
        <v>3992</v>
      </c>
      <c r="G1004" s="7" t="s">
        <v>3993</v>
      </c>
      <c r="H1004" s="27" t="s">
        <v>3994</v>
      </c>
      <c r="I1004" s="19"/>
      <c r="J1004" s="19"/>
      <c r="K1004" s="19"/>
      <c r="L1004" s="19"/>
      <c r="M1004" s="19"/>
      <c r="N1004" s="19"/>
      <c r="O1004" s="19"/>
      <c r="P1004" s="19"/>
      <c r="Q1004" s="19"/>
      <c r="R1004" s="19"/>
      <c r="S1004" s="19"/>
      <c r="T1004" s="19"/>
      <c r="U1004" s="19"/>
      <c r="V1004" s="19"/>
      <c r="W1004" s="19"/>
      <c r="X1004" s="19"/>
    </row>
    <row r="1005" spans="1:24">
      <c r="A1005" s="23"/>
      <c r="B1005" s="25"/>
      <c r="C1005" s="25"/>
      <c r="D1005" s="23"/>
      <c r="E1005" s="23"/>
      <c r="F1005" s="24"/>
      <c r="G1005" s="7"/>
      <c r="H1005" s="28"/>
      <c r="I1005" s="19"/>
      <c r="J1005" s="19"/>
      <c r="K1005" s="19"/>
      <c r="L1005" s="19"/>
      <c r="M1005" s="19"/>
      <c r="N1005" s="19"/>
      <c r="O1005" s="19"/>
      <c r="P1005" s="19"/>
      <c r="Q1005" s="19"/>
      <c r="R1005" s="19"/>
      <c r="S1005" s="19"/>
      <c r="T1005" s="19"/>
      <c r="U1005" s="19"/>
      <c r="V1005" s="19"/>
      <c r="W1005" s="19"/>
      <c r="X1005" s="19"/>
    </row>
    <row r="1006" spans="1:24" ht="55.5" customHeight="1">
      <c r="A1006" s="41" t="s">
        <v>3995</v>
      </c>
      <c r="B1006" s="25" t="str">
        <f>HYPERLINK("http://clu.uni.no/bildetema-html5/bildetema.html?version=norwegian&amp;languages=swe,eng,nob&amp;language=nob&amp;page=14&amp;subpage=1","Bildetema HTML5")</f>
        <v>Bildetema HTML5</v>
      </c>
      <c r="C1006" s="25" t="str">
        <f>HYPERLINK("http://clu.uni.no/bildetema-flash/bildetema.html?version=norwegian&amp;languages=swe,eng,nob&amp;language=nob&amp;page=14&amp;subpage=1","Bildetema Flash")</f>
        <v>Bildetema Flash</v>
      </c>
      <c r="D1006" s="41" t="s">
        <v>3996</v>
      </c>
      <c r="E1006" s="41" t="s">
        <v>3997</v>
      </c>
      <c r="F1006" s="41" t="s">
        <v>3998</v>
      </c>
      <c r="G1006" s="41" t="s">
        <v>3999</v>
      </c>
      <c r="H1006" s="28"/>
      <c r="I1006" s="19"/>
      <c r="J1006" s="19"/>
      <c r="K1006" s="19"/>
      <c r="L1006" s="19"/>
      <c r="M1006" s="19"/>
      <c r="N1006" s="19"/>
      <c r="O1006" s="19"/>
      <c r="P1006" s="19"/>
      <c r="Q1006" s="19"/>
      <c r="R1006" s="19"/>
      <c r="S1006" s="19"/>
      <c r="T1006" s="19"/>
      <c r="U1006" s="19"/>
      <c r="V1006" s="19"/>
      <c r="W1006" s="19"/>
      <c r="X1006" s="19"/>
    </row>
    <row r="1007" spans="1:24" ht="24.75" customHeight="1">
      <c r="A1007" s="23"/>
      <c r="B1007" s="25"/>
      <c r="C1007" s="25"/>
      <c r="D1007" s="23"/>
      <c r="E1007" s="23"/>
      <c r="F1007" s="24"/>
      <c r="G1007" s="26"/>
      <c r="H1007" s="20"/>
      <c r="I1007" s="26"/>
      <c r="J1007" s="26"/>
      <c r="K1007" s="26"/>
      <c r="L1007" s="26"/>
      <c r="M1007" s="26"/>
      <c r="N1007" s="26"/>
      <c r="O1007" s="26"/>
      <c r="P1007" s="26"/>
      <c r="Q1007" s="26"/>
      <c r="R1007" s="26"/>
      <c r="S1007" s="26"/>
      <c r="T1007" s="26"/>
      <c r="U1007" s="26"/>
      <c r="V1007" s="26"/>
      <c r="W1007" s="26"/>
      <c r="X1007" s="26"/>
    </row>
    <row r="1008" spans="1:24" ht="21" customHeight="1">
      <c r="A1008" s="38" t="s">
        <v>4000</v>
      </c>
      <c r="B1008" s="25" t="str">
        <f>HYPERLINK("http://clu.uni.no/bildetema-html5/bildetema.html?version=norwegian&amp;languages=swe,eng,nob&amp;language=nob&amp;page=14&amp;subpage=1","Bildetema HTML5")</f>
        <v>Bildetema HTML5</v>
      </c>
      <c r="C1008" s="25" t="str">
        <f>HYPERLINK("http://clu.uni.no/bildetema-flash/bildetema.html?version=norwegian&amp;languages=swe,eng,nob&amp;language=nob&amp;page=14&amp;subpage=1","Bildetema Flash")</f>
        <v>Bildetema Flash</v>
      </c>
      <c r="D1008" s="38" t="s">
        <v>4001</v>
      </c>
      <c r="E1008" s="38" t="s">
        <v>4002</v>
      </c>
      <c r="F1008" s="38" t="s">
        <v>4003</v>
      </c>
      <c r="G1008" s="38" t="s">
        <v>4004</v>
      </c>
      <c r="H1008" s="28"/>
      <c r="I1008" s="19"/>
      <c r="J1008" s="19"/>
      <c r="K1008" s="19"/>
      <c r="L1008" s="19"/>
      <c r="M1008" s="19"/>
      <c r="N1008" s="19"/>
      <c r="O1008" s="19"/>
      <c r="P1008" s="19"/>
      <c r="Q1008" s="19"/>
      <c r="R1008" s="19"/>
      <c r="S1008" s="19"/>
      <c r="T1008" s="19"/>
      <c r="U1008" s="19"/>
      <c r="V1008" s="19"/>
      <c r="W1008" s="19"/>
      <c r="X1008" s="19"/>
    </row>
    <row r="1009" spans="1:8">
      <c r="A1009" s="5"/>
      <c r="B1009" s="25"/>
      <c r="C1009" s="25"/>
      <c r="D1009" s="5"/>
      <c r="E1009" s="5"/>
      <c r="F1009" s="6"/>
      <c r="G1009" s="7"/>
      <c r="H1009" s="28"/>
    </row>
    <row r="1010" spans="1:8" ht="15.75" customHeight="1">
      <c r="A1010" s="45" t="s">
        <v>4005</v>
      </c>
      <c r="B1010" s="25" t="str">
        <f t="shared" ref="B1010:B1013" si="106">HYPERLINK("http://clu.uni.no/bildetema-html5/bildetema.html?version=norwegian&amp;languages=swe,eng,nob&amp;language=nob&amp;page=14&amp;subpage=1","Bildetema HTML5")</f>
        <v>Bildetema HTML5</v>
      </c>
      <c r="C1010" s="25" t="str">
        <f t="shared" ref="C1010:C1013" si="107">HYPERLINK("http://clu.uni.no/bildetema-flash/bildetema.html?version=norwegian&amp;languages=swe,eng,nob&amp;language=nob&amp;page=14&amp;subpage=1","Bildetema Flash")</f>
        <v>Bildetema Flash</v>
      </c>
      <c r="D1010" s="18" t="s">
        <v>4006</v>
      </c>
      <c r="E1010" s="45" t="s">
        <v>4002</v>
      </c>
      <c r="F1010" s="18" t="s">
        <v>4003</v>
      </c>
      <c r="G1010" s="7" t="s">
        <v>4004</v>
      </c>
      <c r="H1010" s="28"/>
    </row>
    <row r="1011" spans="1:8" ht="15.75" customHeight="1">
      <c r="A1011" s="45" t="s">
        <v>4007</v>
      </c>
      <c r="B1011" s="25" t="str">
        <f t="shared" si="106"/>
        <v>Bildetema HTML5</v>
      </c>
      <c r="C1011" s="25" t="str">
        <f t="shared" si="107"/>
        <v>Bildetema Flash</v>
      </c>
      <c r="D1011" s="18" t="s">
        <v>4008</v>
      </c>
      <c r="E1011" s="45" t="s">
        <v>4009</v>
      </c>
      <c r="F1011" s="18" t="s">
        <v>4010</v>
      </c>
      <c r="G1011" s="7" t="s">
        <v>4011</v>
      </c>
      <c r="H1011" s="28"/>
    </row>
    <row r="1012" spans="1:8" ht="15.75" customHeight="1">
      <c r="A1012" s="45" t="s">
        <v>4012</v>
      </c>
      <c r="B1012" s="25" t="str">
        <f t="shared" si="106"/>
        <v>Bildetema HTML5</v>
      </c>
      <c r="C1012" s="25" t="str">
        <f t="shared" si="107"/>
        <v>Bildetema Flash</v>
      </c>
      <c r="D1012" s="18" t="s">
        <v>4013</v>
      </c>
      <c r="E1012" s="45" t="s">
        <v>4014</v>
      </c>
      <c r="F1012" s="18" t="s">
        <v>4015</v>
      </c>
      <c r="G1012" s="7" t="s">
        <v>4016</v>
      </c>
      <c r="H1012" s="28"/>
    </row>
    <row r="1013" spans="1:8" ht="15.75" customHeight="1">
      <c r="A1013" s="45" t="s">
        <v>4017</v>
      </c>
      <c r="B1013" s="25" t="str">
        <f t="shared" si="106"/>
        <v>Bildetema HTML5</v>
      </c>
      <c r="C1013" s="25" t="str">
        <f t="shared" si="107"/>
        <v>Bildetema Flash</v>
      </c>
      <c r="D1013" s="18" t="s">
        <v>4018</v>
      </c>
      <c r="E1013" s="45" t="s">
        <v>4019</v>
      </c>
      <c r="F1013" s="18" t="s">
        <v>4020</v>
      </c>
      <c r="G1013" s="19" t="s">
        <v>4021</v>
      </c>
      <c r="H1013" s="27"/>
    </row>
    <row r="1014" spans="1:8">
      <c r="A1014" s="23"/>
      <c r="B1014" s="25"/>
      <c r="C1014" s="25"/>
      <c r="D1014" s="23"/>
      <c r="E1014" s="23"/>
      <c r="F1014" s="24"/>
      <c r="G1014" s="7"/>
      <c r="H1014" s="28"/>
    </row>
    <row r="1015" spans="1:8" ht="21" customHeight="1">
      <c r="A1015" s="38" t="s">
        <v>4022</v>
      </c>
      <c r="B1015" s="25" t="str">
        <f>HYPERLINK("http://clu.uni.no/bildetema-html5/bildetema.html?version=norwegian&amp;languages=swe,eng,nob&amp;language=nob&amp;page=14&amp;subpage=2","Bildetema HTML5")</f>
        <v>Bildetema HTML5</v>
      </c>
      <c r="C1015" s="25" t="str">
        <f>HYPERLINK("http://clu.uni.no/bildetema-flash/bildetema.html?version=norwegian&amp;languages=swe,eng,nob&amp;language=nob&amp;page=14&amp;subpage=2","Bildetema Flash")</f>
        <v>Bildetema Flash</v>
      </c>
      <c r="D1015" s="38" t="s">
        <v>4023</v>
      </c>
      <c r="E1015" s="38" t="s">
        <v>4024</v>
      </c>
      <c r="F1015" s="38" t="s">
        <v>4025</v>
      </c>
      <c r="G1015" s="38" t="s">
        <v>4026</v>
      </c>
      <c r="H1015" s="28"/>
    </row>
    <row r="1016" spans="1:8">
      <c r="A1016" s="5"/>
      <c r="B1016" s="25"/>
      <c r="C1016" s="25"/>
      <c r="D1016" s="5"/>
      <c r="E1016" s="5"/>
      <c r="F1016" s="6"/>
      <c r="G1016" s="7"/>
      <c r="H1016" s="28"/>
    </row>
    <row r="1017" spans="1:8" ht="15.75" customHeight="1">
      <c r="A1017" s="45" t="s">
        <v>4027</v>
      </c>
      <c r="B1017" s="25" t="str">
        <f t="shared" ref="B1017:B1026" si="108">HYPERLINK("http://clu.uni.no/bildetema-html5/bildetema.html?version=norwegian&amp;languages=swe,eng,nob&amp;language=nob&amp;page=14&amp;subpage=2","Bildetema HTML5")</f>
        <v>Bildetema HTML5</v>
      </c>
      <c r="C1017" s="25" t="str">
        <f t="shared" ref="C1017:C1026" si="109">HYPERLINK("http://clu.uni.no/bildetema-flash/bildetema.html?version=norwegian&amp;languages=swe,eng,nob&amp;language=nob&amp;page=14&amp;subpage=2","Bildetema Flash")</f>
        <v>Bildetema Flash</v>
      </c>
      <c r="D1017" s="18" t="s">
        <v>4028</v>
      </c>
      <c r="E1017" s="45" t="s">
        <v>4029</v>
      </c>
      <c r="F1017" s="18" t="s">
        <v>4030</v>
      </c>
      <c r="G1017" s="7" t="s">
        <v>4031</v>
      </c>
      <c r="H1017" s="28"/>
    </row>
    <row r="1018" spans="1:8" ht="15.75" customHeight="1">
      <c r="A1018" s="45" t="s">
        <v>4032</v>
      </c>
      <c r="B1018" s="25" t="str">
        <f t="shared" si="108"/>
        <v>Bildetema HTML5</v>
      </c>
      <c r="C1018" s="25" t="str">
        <f t="shared" si="109"/>
        <v>Bildetema Flash</v>
      </c>
      <c r="D1018" s="18" t="s">
        <v>4033</v>
      </c>
      <c r="E1018" s="45" t="s">
        <v>4034</v>
      </c>
      <c r="F1018" s="18" t="s">
        <v>4035</v>
      </c>
      <c r="G1018" s="19" t="s">
        <v>4036</v>
      </c>
      <c r="H1018" s="27"/>
    </row>
    <row r="1019" spans="1:8" ht="21.95">
      <c r="A1019" s="45" t="s">
        <v>4037</v>
      </c>
      <c r="B1019" s="25" t="str">
        <f t="shared" si="108"/>
        <v>Bildetema HTML5</v>
      </c>
      <c r="C1019" s="25" t="str">
        <f t="shared" si="109"/>
        <v>Bildetema Flash</v>
      </c>
      <c r="D1019" s="45" t="s">
        <v>3187</v>
      </c>
      <c r="E1019" s="45" t="s">
        <v>4038</v>
      </c>
      <c r="F1019" s="45" t="s">
        <v>4039</v>
      </c>
      <c r="G1019" s="45" t="s">
        <v>4040</v>
      </c>
      <c r="H1019" s="28"/>
    </row>
    <row r="1020" spans="1:8" ht="15.75" customHeight="1">
      <c r="A1020" s="45" t="s">
        <v>4041</v>
      </c>
      <c r="B1020" s="25" t="str">
        <f t="shared" si="108"/>
        <v>Bildetema HTML5</v>
      </c>
      <c r="C1020" s="25" t="str">
        <f t="shared" si="109"/>
        <v>Bildetema Flash</v>
      </c>
      <c r="D1020" s="18" t="s">
        <v>4042</v>
      </c>
      <c r="E1020" s="45" t="s">
        <v>4043</v>
      </c>
      <c r="F1020" s="18" t="s">
        <v>4044</v>
      </c>
      <c r="G1020" s="19" t="s">
        <v>4045</v>
      </c>
      <c r="H1020" s="28"/>
    </row>
    <row r="1021" spans="1:8" ht="15.75" customHeight="1">
      <c r="A1021" s="45" t="s">
        <v>4046</v>
      </c>
      <c r="B1021" s="25" t="str">
        <f t="shared" si="108"/>
        <v>Bildetema HTML5</v>
      </c>
      <c r="C1021" s="25" t="str">
        <f t="shared" si="109"/>
        <v>Bildetema Flash</v>
      </c>
      <c r="D1021" s="18" t="s">
        <v>4047</v>
      </c>
      <c r="E1021" s="45" t="s">
        <v>4048</v>
      </c>
      <c r="F1021" s="18" t="s">
        <v>4049</v>
      </c>
      <c r="G1021" s="19" t="s">
        <v>4050</v>
      </c>
      <c r="H1021" s="27"/>
    </row>
    <row r="1022" spans="1:8" ht="15.75" customHeight="1">
      <c r="A1022" s="45" t="s">
        <v>4051</v>
      </c>
      <c r="B1022" s="25" t="str">
        <f t="shared" si="108"/>
        <v>Bildetema HTML5</v>
      </c>
      <c r="C1022" s="25" t="str">
        <f t="shared" si="109"/>
        <v>Bildetema Flash</v>
      </c>
      <c r="D1022" s="18" t="s">
        <v>4052</v>
      </c>
      <c r="E1022" s="45" t="s">
        <v>4053</v>
      </c>
      <c r="F1022" s="18" t="s">
        <v>671</v>
      </c>
      <c r="G1022" s="7" t="s">
        <v>4054</v>
      </c>
      <c r="H1022" s="28"/>
    </row>
    <row r="1023" spans="1:8" ht="15.75" customHeight="1">
      <c r="A1023" s="45" t="s">
        <v>4055</v>
      </c>
      <c r="B1023" s="25" t="str">
        <f t="shared" si="108"/>
        <v>Bildetema HTML5</v>
      </c>
      <c r="C1023" s="25" t="str">
        <f t="shared" si="109"/>
        <v>Bildetema Flash</v>
      </c>
      <c r="D1023" s="18" t="s">
        <v>4056</v>
      </c>
      <c r="E1023" s="45" t="s">
        <v>4024</v>
      </c>
      <c r="F1023" s="18" t="s">
        <v>4025</v>
      </c>
      <c r="G1023" s="18" t="s">
        <v>4026</v>
      </c>
      <c r="H1023" s="28"/>
    </row>
    <row r="1024" spans="1:8" ht="15.75" customHeight="1">
      <c r="A1024" s="45" t="s">
        <v>4057</v>
      </c>
      <c r="B1024" s="25" t="str">
        <f t="shared" si="108"/>
        <v>Bildetema HTML5</v>
      </c>
      <c r="C1024" s="25" t="str">
        <f t="shared" si="109"/>
        <v>Bildetema Flash</v>
      </c>
      <c r="D1024" s="18" t="s">
        <v>4058</v>
      </c>
      <c r="E1024" s="45" t="s">
        <v>4059</v>
      </c>
      <c r="F1024" s="18" t="s">
        <v>4060</v>
      </c>
      <c r="G1024" s="19" t="s">
        <v>4061</v>
      </c>
      <c r="H1024" s="28"/>
    </row>
    <row r="1025" spans="1:24" ht="15.75" customHeight="1">
      <c r="A1025" s="45" t="s">
        <v>4062</v>
      </c>
      <c r="B1025" s="25" t="str">
        <f t="shared" si="108"/>
        <v>Bildetema HTML5</v>
      </c>
      <c r="C1025" s="25" t="str">
        <f t="shared" si="109"/>
        <v>Bildetema Flash</v>
      </c>
      <c r="D1025" s="18" t="s">
        <v>4063</v>
      </c>
      <c r="E1025" s="45" t="s">
        <v>4064</v>
      </c>
      <c r="F1025" s="18" t="s">
        <v>4065</v>
      </c>
      <c r="G1025" s="7" t="s">
        <v>4066</v>
      </c>
      <c r="H1025" s="28"/>
      <c r="I1025" s="19"/>
      <c r="J1025" s="19"/>
      <c r="K1025" s="19"/>
      <c r="L1025" s="19"/>
      <c r="M1025" s="19"/>
      <c r="N1025" s="19"/>
      <c r="O1025" s="19"/>
      <c r="P1025" s="19"/>
      <c r="Q1025" s="19"/>
      <c r="R1025" s="19"/>
      <c r="S1025" s="19"/>
      <c r="T1025" s="19"/>
      <c r="U1025" s="19"/>
      <c r="V1025" s="19"/>
      <c r="W1025" s="19"/>
      <c r="X1025" s="19"/>
    </row>
    <row r="1026" spans="1:24" ht="15.75" customHeight="1">
      <c r="A1026" s="45" t="s">
        <v>4067</v>
      </c>
      <c r="B1026" s="25" t="str">
        <f t="shared" si="108"/>
        <v>Bildetema HTML5</v>
      </c>
      <c r="C1026" s="25" t="str">
        <f t="shared" si="109"/>
        <v>Bildetema Flash</v>
      </c>
      <c r="D1026" s="18" t="s">
        <v>4068</v>
      </c>
      <c r="E1026" s="45" t="s">
        <v>4069</v>
      </c>
      <c r="F1026" s="18" t="s">
        <v>4070</v>
      </c>
      <c r="G1026" s="7" t="s">
        <v>4071</v>
      </c>
      <c r="H1026" s="28"/>
      <c r="I1026" s="19"/>
      <c r="J1026" s="19"/>
      <c r="K1026" s="19"/>
      <c r="L1026" s="19"/>
      <c r="M1026" s="19"/>
      <c r="N1026" s="19"/>
      <c r="O1026" s="19"/>
      <c r="P1026" s="19"/>
      <c r="Q1026" s="19"/>
      <c r="R1026" s="19"/>
      <c r="S1026" s="19"/>
      <c r="T1026" s="19"/>
      <c r="U1026" s="19"/>
      <c r="V1026" s="19"/>
      <c r="W1026" s="19"/>
      <c r="X1026" s="19"/>
    </row>
    <row r="1027" spans="1:24">
      <c r="A1027" s="23"/>
      <c r="B1027" s="25"/>
      <c r="C1027" s="25"/>
      <c r="D1027" s="23"/>
      <c r="E1027" s="23"/>
      <c r="F1027" s="24"/>
      <c r="G1027" s="7"/>
      <c r="H1027" s="28"/>
      <c r="I1027" s="19"/>
      <c r="J1027" s="19"/>
      <c r="K1027" s="19"/>
      <c r="L1027" s="19"/>
      <c r="M1027" s="19"/>
      <c r="N1027" s="19"/>
      <c r="O1027" s="19"/>
      <c r="P1027" s="19"/>
      <c r="Q1027" s="19"/>
      <c r="R1027" s="19"/>
      <c r="S1027" s="19"/>
      <c r="T1027" s="19"/>
      <c r="U1027" s="19"/>
      <c r="V1027" s="19"/>
      <c r="W1027" s="19"/>
      <c r="X1027" s="19"/>
    </row>
    <row r="1028" spans="1:24" ht="27.75" customHeight="1">
      <c r="A1028" s="41" t="s">
        <v>4072</v>
      </c>
      <c r="B1028" s="25" t="str">
        <f>HYPERLINK("http://clu.uni.no/bildetema-html5/bildetema.html?version=norwegian&amp;languages=swe,eng,nob&amp;language=nob&amp;page=15&amp;subpage=1","Bildetema HTML5")</f>
        <v>Bildetema HTML5</v>
      </c>
      <c r="C1028" s="25" t="str">
        <f>HYPERLINK("http://clu.uni.no/bildetema-flash/bildetema.html?version=norwegian&amp;languages=swe,eng,nob&amp;language=nob&amp;page=15&amp;subpage=1","Bildetema Flash")</f>
        <v>Bildetema Flash</v>
      </c>
      <c r="D1028" s="41" t="s">
        <v>4073</v>
      </c>
      <c r="E1028" s="41" t="s">
        <v>4074</v>
      </c>
      <c r="F1028" s="41" t="s">
        <v>4075</v>
      </c>
      <c r="G1028" s="41" t="s">
        <v>4076</v>
      </c>
      <c r="H1028" s="28"/>
      <c r="I1028" s="19"/>
      <c r="J1028" s="19"/>
      <c r="K1028" s="19"/>
      <c r="L1028" s="19"/>
      <c r="M1028" s="19"/>
      <c r="N1028" s="19"/>
      <c r="O1028" s="19"/>
      <c r="P1028" s="19"/>
      <c r="Q1028" s="19"/>
      <c r="R1028" s="19"/>
      <c r="S1028" s="19"/>
      <c r="T1028" s="19"/>
      <c r="U1028" s="19"/>
      <c r="V1028" s="19"/>
      <c r="W1028" s="19"/>
      <c r="X1028" s="19"/>
    </row>
    <row r="1029" spans="1:24" ht="24.75" customHeight="1">
      <c r="A1029" s="23"/>
      <c r="B1029" s="25"/>
      <c r="C1029" s="25"/>
      <c r="D1029" s="23"/>
      <c r="E1029" s="23"/>
      <c r="F1029" s="24"/>
      <c r="G1029" s="26"/>
      <c r="H1029" s="20"/>
      <c r="I1029" s="26"/>
      <c r="J1029" s="26"/>
      <c r="K1029" s="26"/>
      <c r="L1029" s="26"/>
      <c r="M1029" s="26"/>
      <c r="N1029" s="26"/>
      <c r="O1029" s="26"/>
      <c r="P1029" s="26"/>
      <c r="Q1029" s="26"/>
      <c r="R1029" s="26"/>
      <c r="S1029" s="26"/>
      <c r="T1029" s="26"/>
      <c r="U1029" s="26"/>
      <c r="V1029" s="26"/>
      <c r="W1029" s="26"/>
      <c r="X1029" s="26"/>
    </row>
    <row r="1030" spans="1:24" ht="21" customHeight="1">
      <c r="A1030" s="38" t="s">
        <v>4077</v>
      </c>
      <c r="B1030" s="25" t="str">
        <f>HYPERLINK("http://clu.uni.no/bildetema-html5/bildetema.html?version=norwegian&amp;languages=swe,eng,nob&amp;language=nob&amp;page=15&amp;subpage=1","Bildetema HTML5")</f>
        <v>Bildetema HTML5</v>
      </c>
      <c r="C1030" s="25" t="str">
        <f>HYPERLINK("http://clu.uni.no/bildetema-flash/bildetema.html?version=norwegian&amp;languages=swe,eng,nob&amp;language=nob&amp;page=15&amp;subpage=1","Bildetema Flash")</f>
        <v>Bildetema Flash</v>
      </c>
      <c r="D1030" s="38" t="s">
        <v>4078</v>
      </c>
      <c r="E1030" s="38" t="s">
        <v>4078</v>
      </c>
      <c r="F1030" s="38" t="s">
        <v>4078</v>
      </c>
      <c r="G1030" s="38" t="s">
        <v>4079</v>
      </c>
      <c r="H1030" s="28"/>
      <c r="I1030" s="19"/>
      <c r="J1030" s="19"/>
      <c r="K1030" s="19"/>
      <c r="L1030" s="19"/>
      <c r="M1030" s="19"/>
      <c r="N1030" s="19"/>
      <c r="O1030" s="19"/>
      <c r="P1030" s="19"/>
      <c r="Q1030" s="19"/>
      <c r="R1030" s="19"/>
      <c r="S1030" s="19"/>
      <c r="T1030" s="19"/>
      <c r="U1030" s="19"/>
      <c r="V1030" s="19"/>
      <c r="W1030" s="19"/>
      <c r="X1030" s="19"/>
    </row>
    <row r="1031" spans="1:24">
      <c r="A1031" s="5"/>
      <c r="B1031" s="25"/>
      <c r="C1031" s="25"/>
      <c r="D1031" s="5"/>
      <c r="E1031" s="5"/>
      <c r="F1031" s="6"/>
      <c r="G1031" s="7"/>
      <c r="H1031" s="28"/>
      <c r="I1031" s="19"/>
      <c r="J1031" s="19"/>
      <c r="K1031" s="19"/>
      <c r="L1031" s="19"/>
      <c r="M1031" s="19"/>
      <c r="N1031" s="19"/>
      <c r="O1031" s="19"/>
      <c r="P1031" s="19"/>
      <c r="Q1031" s="19"/>
      <c r="R1031" s="19"/>
      <c r="S1031" s="19"/>
      <c r="T1031" s="19"/>
      <c r="U1031" s="19"/>
      <c r="V1031" s="19"/>
      <c r="W1031" s="19"/>
      <c r="X1031" s="19"/>
    </row>
    <row r="1032" spans="1:24" ht="15.75" customHeight="1">
      <c r="A1032" s="45" t="s">
        <v>4080</v>
      </c>
      <c r="B1032" s="25" t="str">
        <f t="shared" ref="B1032:B1041" si="110">HYPERLINK("http://clu.uni.no/bildetema-html5/bildetema.html?version=norwegian&amp;languages=swe,eng,nob&amp;language=nob&amp;page=15&amp;subpage=1","Bildetema HTML5")</f>
        <v>Bildetema HTML5</v>
      </c>
      <c r="C1032" s="25" t="str">
        <f t="shared" ref="C1032:C1041" si="111">HYPERLINK("http://clu.uni.no/bildetema-flash/bildetema.html?version=norwegian&amp;languages=swe,eng,nob&amp;language=nob&amp;page=15&amp;subpage=1","Bildetema Flash")</f>
        <v>Bildetema Flash</v>
      </c>
      <c r="D1032" s="18" t="s">
        <v>4081</v>
      </c>
      <c r="E1032" s="45" t="s">
        <v>4082</v>
      </c>
      <c r="F1032" s="18" t="s">
        <v>4083</v>
      </c>
      <c r="G1032" s="19" t="s">
        <v>4084</v>
      </c>
      <c r="H1032" s="28"/>
      <c r="I1032" s="19"/>
      <c r="J1032" s="19"/>
      <c r="K1032" s="19"/>
      <c r="L1032" s="19"/>
      <c r="M1032" s="19"/>
      <c r="N1032" s="19"/>
      <c r="O1032" s="19"/>
      <c r="P1032" s="19"/>
      <c r="Q1032" s="19"/>
      <c r="R1032" s="19"/>
      <c r="S1032" s="19"/>
      <c r="T1032" s="19"/>
      <c r="U1032" s="19"/>
      <c r="V1032" s="19"/>
      <c r="W1032" s="19"/>
      <c r="X1032" s="19"/>
    </row>
    <row r="1033" spans="1:24" ht="15.75" customHeight="1">
      <c r="A1033" s="45" t="s">
        <v>4085</v>
      </c>
      <c r="B1033" s="25" t="str">
        <f t="shared" si="110"/>
        <v>Bildetema HTML5</v>
      </c>
      <c r="C1033" s="25" t="str">
        <f t="shared" si="111"/>
        <v>Bildetema Flash</v>
      </c>
      <c r="D1033" s="18" t="s">
        <v>4086</v>
      </c>
      <c r="E1033" s="45" t="s">
        <v>4087</v>
      </c>
      <c r="F1033" s="18" t="s">
        <v>4088</v>
      </c>
      <c r="G1033" s="7" t="s">
        <v>4089</v>
      </c>
      <c r="H1033" s="28"/>
      <c r="I1033" s="19"/>
      <c r="J1033" s="19"/>
      <c r="K1033" s="19"/>
      <c r="L1033" s="19"/>
      <c r="M1033" s="19"/>
      <c r="N1033" s="19"/>
      <c r="O1033" s="19"/>
      <c r="P1033" s="19"/>
      <c r="Q1033" s="19"/>
      <c r="R1033" s="19"/>
      <c r="S1033" s="19"/>
      <c r="T1033" s="19"/>
      <c r="U1033" s="19"/>
      <c r="V1033" s="19"/>
      <c r="W1033" s="19"/>
      <c r="X1033" s="19"/>
    </row>
    <row r="1034" spans="1:24" ht="15.75" customHeight="1">
      <c r="A1034" s="45" t="s">
        <v>4090</v>
      </c>
      <c r="B1034" s="25" t="str">
        <f t="shared" si="110"/>
        <v>Bildetema HTML5</v>
      </c>
      <c r="C1034" s="25" t="str">
        <f t="shared" si="111"/>
        <v>Bildetema Flash</v>
      </c>
      <c r="D1034" s="18" t="s">
        <v>4091</v>
      </c>
      <c r="E1034" s="45" t="s">
        <v>4092</v>
      </c>
      <c r="F1034" s="18" t="s">
        <v>4093</v>
      </c>
      <c r="G1034" s="7"/>
      <c r="H1034" s="27" t="s">
        <v>4094</v>
      </c>
      <c r="I1034" s="19"/>
      <c r="J1034" s="19"/>
      <c r="K1034" s="19"/>
      <c r="L1034" s="19"/>
      <c r="M1034" s="19"/>
      <c r="N1034" s="19"/>
      <c r="O1034" s="19"/>
      <c r="P1034" s="19"/>
      <c r="Q1034" s="19"/>
      <c r="R1034" s="19"/>
      <c r="S1034" s="19"/>
      <c r="T1034" s="19"/>
      <c r="U1034" s="19"/>
      <c r="V1034" s="19"/>
      <c r="W1034" s="19"/>
      <c r="X1034" s="19"/>
    </row>
    <row r="1035" spans="1:24" ht="15.75" customHeight="1">
      <c r="A1035" s="45" t="s">
        <v>4095</v>
      </c>
      <c r="B1035" s="25" t="str">
        <f t="shared" si="110"/>
        <v>Bildetema HTML5</v>
      </c>
      <c r="C1035" s="25" t="str">
        <f t="shared" si="111"/>
        <v>Bildetema Flash</v>
      </c>
      <c r="D1035" s="18" t="s">
        <v>4096</v>
      </c>
      <c r="E1035" s="45" t="s">
        <v>4097</v>
      </c>
      <c r="F1035" s="18" t="s">
        <v>4098</v>
      </c>
      <c r="G1035" s="7" t="s">
        <v>4099</v>
      </c>
      <c r="H1035" s="27"/>
      <c r="I1035" s="19"/>
      <c r="J1035" s="19"/>
      <c r="K1035" s="19"/>
      <c r="L1035" s="19"/>
      <c r="M1035" s="19"/>
      <c r="N1035" s="19"/>
      <c r="O1035" s="19"/>
      <c r="P1035" s="19"/>
      <c r="Q1035" s="19"/>
      <c r="R1035" s="19"/>
      <c r="S1035" s="19"/>
      <c r="T1035" s="19"/>
      <c r="U1035" s="19"/>
      <c r="V1035" s="19"/>
      <c r="W1035" s="19"/>
      <c r="X1035" s="19"/>
    </row>
    <row r="1036" spans="1:24" ht="15.75" customHeight="1">
      <c r="A1036" s="45" t="s">
        <v>4100</v>
      </c>
      <c r="B1036" s="25" t="str">
        <f t="shared" si="110"/>
        <v>Bildetema HTML5</v>
      </c>
      <c r="C1036" s="25" t="str">
        <f t="shared" si="111"/>
        <v>Bildetema Flash</v>
      </c>
      <c r="D1036" s="18" t="s">
        <v>4101</v>
      </c>
      <c r="E1036" s="45" t="s">
        <v>4102</v>
      </c>
      <c r="F1036" s="18" t="s">
        <v>4103</v>
      </c>
      <c r="G1036" s="19" t="s">
        <v>4104</v>
      </c>
      <c r="H1036" s="27"/>
      <c r="I1036" s="19"/>
      <c r="J1036" s="19"/>
      <c r="K1036" s="19"/>
      <c r="L1036" s="19"/>
      <c r="M1036" s="19"/>
      <c r="N1036" s="19"/>
      <c r="O1036" s="19"/>
      <c r="P1036" s="19"/>
      <c r="Q1036" s="19"/>
      <c r="R1036" s="19"/>
      <c r="S1036" s="19"/>
      <c r="T1036" s="19"/>
      <c r="U1036" s="19"/>
      <c r="V1036" s="19"/>
      <c r="W1036" s="19"/>
      <c r="X1036" s="19"/>
    </row>
    <row r="1037" spans="1:24" ht="15.75" customHeight="1">
      <c r="A1037" s="45" t="s">
        <v>4105</v>
      </c>
      <c r="B1037" s="25" t="str">
        <f t="shared" si="110"/>
        <v>Bildetema HTML5</v>
      </c>
      <c r="C1037" s="25" t="str">
        <f t="shared" si="111"/>
        <v>Bildetema Flash</v>
      </c>
      <c r="D1037" s="18" t="s">
        <v>4106</v>
      </c>
      <c r="E1037" s="45" t="s">
        <v>4107</v>
      </c>
      <c r="F1037" s="18" t="s">
        <v>4108</v>
      </c>
      <c r="G1037" s="7" t="s">
        <v>4109</v>
      </c>
      <c r="H1037" s="27"/>
      <c r="I1037" s="19"/>
      <c r="J1037" s="19"/>
      <c r="K1037" s="19"/>
      <c r="L1037" s="19"/>
      <c r="M1037" s="19"/>
      <c r="N1037" s="19"/>
      <c r="O1037" s="19"/>
      <c r="P1037" s="19"/>
      <c r="Q1037" s="19"/>
      <c r="R1037" s="19"/>
      <c r="S1037" s="19"/>
      <c r="T1037" s="19"/>
      <c r="U1037" s="19"/>
      <c r="V1037" s="19"/>
      <c r="W1037" s="19"/>
      <c r="X1037" s="19"/>
    </row>
    <row r="1038" spans="1:24" ht="15.75" customHeight="1">
      <c r="A1038" s="45" t="s">
        <v>4110</v>
      </c>
      <c r="B1038" s="25" t="str">
        <f t="shared" si="110"/>
        <v>Bildetema HTML5</v>
      </c>
      <c r="C1038" s="25" t="str">
        <f t="shared" si="111"/>
        <v>Bildetema Flash</v>
      </c>
      <c r="D1038" s="18" t="s">
        <v>4111</v>
      </c>
      <c r="E1038" s="45" t="s">
        <v>4112</v>
      </c>
      <c r="F1038" s="18" t="s">
        <v>4113</v>
      </c>
      <c r="G1038" s="7" t="s">
        <v>4114</v>
      </c>
      <c r="H1038" s="28"/>
      <c r="I1038" s="19"/>
      <c r="J1038" s="19"/>
      <c r="K1038" s="19"/>
      <c r="L1038" s="19"/>
      <c r="M1038" s="19"/>
      <c r="N1038" s="19"/>
      <c r="O1038" s="19"/>
      <c r="P1038" s="19"/>
      <c r="Q1038" s="19"/>
      <c r="R1038" s="19"/>
      <c r="S1038" s="19"/>
      <c r="T1038" s="19"/>
      <c r="U1038" s="19"/>
      <c r="V1038" s="19"/>
      <c r="W1038" s="19"/>
      <c r="X1038" s="19"/>
    </row>
    <row r="1039" spans="1:24" ht="15.75" customHeight="1">
      <c r="A1039" s="45" t="s">
        <v>4115</v>
      </c>
      <c r="B1039" s="25" t="str">
        <f t="shared" si="110"/>
        <v>Bildetema HTML5</v>
      </c>
      <c r="C1039" s="25" t="str">
        <f t="shared" si="111"/>
        <v>Bildetema Flash</v>
      </c>
      <c r="D1039" s="18" t="s">
        <v>4116</v>
      </c>
      <c r="E1039" s="45" t="s">
        <v>4117</v>
      </c>
      <c r="F1039" s="18" t="s">
        <v>4118</v>
      </c>
      <c r="G1039" s="19" t="s">
        <v>4119</v>
      </c>
      <c r="H1039" s="28"/>
      <c r="I1039" s="19"/>
      <c r="J1039" s="19"/>
      <c r="K1039" s="19"/>
      <c r="L1039" s="19"/>
      <c r="M1039" s="19"/>
      <c r="N1039" s="19"/>
      <c r="O1039" s="19"/>
      <c r="P1039" s="19"/>
      <c r="Q1039" s="19"/>
      <c r="R1039" s="19"/>
      <c r="S1039" s="19"/>
      <c r="T1039" s="19"/>
      <c r="U1039" s="19"/>
      <c r="V1039" s="19"/>
      <c r="W1039" s="19"/>
      <c r="X1039" s="19"/>
    </row>
    <row r="1040" spans="1:24" ht="15.75" customHeight="1">
      <c r="A1040" s="45" t="s">
        <v>4120</v>
      </c>
      <c r="B1040" s="25" t="str">
        <f t="shared" si="110"/>
        <v>Bildetema HTML5</v>
      </c>
      <c r="C1040" s="25" t="str">
        <f t="shared" si="111"/>
        <v>Bildetema Flash</v>
      </c>
      <c r="D1040" s="18" t="s">
        <v>4121</v>
      </c>
      <c r="E1040" s="45" t="s">
        <v>4122</v>
      </c>
      <c r="F1040" s="18" t="s">
        <v>4123</v>
      </c>
      <c r="G1040" s="7" t="s">
        <v>4124</v>
      </c>
      <c r="H1040" s="28"/>
      <c r="I1040" s="19"/>
      <c r="J1040" s="19"/>
      <c r="K1040" s="19"/>
      <c r="L1040" s="19"/>
      <c r="M1040" s="19"/>
      <c r="N1040" s="19"/>
      <c r="O1040" s="19"/>
      <c r="P1040" s="19"/>
      <c r="Q1040" s="19"/>
      <c r="R1040" s="19"/>
      <c r="S1040" s="19"/>
      <c r="T1040" s="19"/>
      <c r="U1040" s="19"/>
      <c r="V1040" s="19"/>
      <c r="W1040" s="19"/>
      <c r="X1040" s="19"/>
    </row>
    <row r="1041" spans="1:9" ht="15.75" customHeight="1">
      <c r="A1041" s="45" t="s">
        <v>4125</v>
      </c>
      <c r="B1041" s="25" t="str">
        <f t="shared" si="110"/>
        <v>Bildetema HTML5</v>
      </c>
      <c r="C1041" s="25" t="str">
        <f t="shared" si="111"/>
        <v>Bildetema Flash</v>
      </c>
      <c r="D1041" s="18" t="s">
        <v>4126</v>
      </c>
      <c r="E1041" s="45" t="s">
        <v>4127</v>
      </c>
      <c r="F1041" s="18" t="s">
        <v>4128</v>
      </c>
      <c r="G1041" s="19" t="s">
        <v>4129</v>
      </c>
      <c r="H1041" s="27"/>
      <c r="I1041" s="19"/>
    </row>
    <row r="1042" spans="1:9">
      <c r="A1042" s="23"/>
      <c r="B1042" s="25"/>
      <c r="C1042" s="25"/>
      <c r="D1042" s="23"/>
      <c r="E1042" s="23"/>
      <c r="F1042" s="24"/>
      <c r="G1042" s="7"/>
      <c r="H1042" s="28"/>
      <c r="I1042" s="19"/>
    </row>
    <row r="1043" spans="1:9" ht="21" customHeight="1">
      <c r="A1043" s="38" t="s">
        <v>4130</v>
      </c>
      <c r="B1043" s="25" t="str">
        <f>HYPERLINK("http://clu.uni.no/bildetema-html5/bildetema.html?version=norwegian&amp;languages=swe,eng,nob&amp;language=nob&amp;page=15&amp;subpage=2","Bildetema HTML5")</f>
        <v>Bildetema HTML5</v>
      </c>
      <c r="C1043" s="25" t="str">
        <f>HYPERLINK("http://clu.uni.no/bildetema-flash/bildetema.html?version=norwegian&amp;languages=swe,eng,nob&amp;language=nob&amp;page=15&amp;subpage=2","Bildetema Flash")</f>
        <v>Bildetema Flash</v>
      </c>
      <c r="D1043" s="38" t="s">
        <v>4131</v>
      </c>
      <c r="E1043" s="38" t="s">
        <v>4131</v>
      </c>
      <c r="F1043" s="38" t="s">
        <v>4132</v>
      </c>
      <c r="G1043" s="38" t="s">
        <v>4133</v>
      </c>
      <c r="H1043" s="28"/>
      <c r="I1043" s="19"/>
    </row>
    <row r="1044" spans="1:9">
      <c r="A1044" s="5"/>
      <c r="B1044" s="25"/>
      <c r="C1044" s="25"/>
      <c r="D1044" s="5"/>
      <c r="E1044" s="5"/>
      <c r="F1044" s="6"/>
      <c r="G1044" s="7"/>
      <c r="H1044" s="28"/>
      <c r="I1044" s="19"/>
    </row>
    <row r="1045" spans="1:9" ht="15.75" customHeight="1">
      <c r="A1045" s="45" t="s">
        <v>4134</v>
      </c>
      <c r="B1045" s="25" t="str">
        <f t="shared" ref="B1045:B1057" si="112">HYPERLINK("http://clu.uni.no/bildetema-html5/bildetema.html?version=norwegian&amp;languages=swe,eng,nob&amp;language=nob&amp;page=15&amp;subpage=2","Bildetema HTML5")</f>
        <v>Bildetema HTML5</v>
      </c>
      <c r="C1045" s="25" t="str">
        <f t="shared" ref="C1045:C1057" si="113">HYPERLINK("http://clu.uni.no/bildetema-flash/bildetema.html?version=norwegian&amp;languages=swe,eng,nob&amp;language=nob&amp;page=15&amp;subpage=2","Bildetema Flash")</f>
        <v>Bildetema Flash</v>
      </c>
      <c r="D1045" s="18" t="s">
        <v>4135</v>
      </c>
      <c r="E1045" s="45" t="s">
        <v>4136</v>
      </c>
      <c r="F1045" s="18" t="s">
        <v>4137</v>
      </c>
      <c r="G1045" s="7" t="s">
        <v>4138</v>
      </c>
      <c r="H1045" s="28"/>
      <c r="I1045" s="19"/>
    </row>
    <row r="1046" spans="1:9" ht="15.75" customHeight="1">
      <c r="A1046" s="45" t="s">
        <v>4139</v>
      </c>
      <c r="B1046" s="25" t="str">
        <f t="shared" si="112"/>
        <v>Bildetema HTML5</v>
      </c>
      <c r="C1046" s="25" t="str">
        <f t="shared" si="113"/>
        <v>Bildetema Flash</v>
      </c>
      <c r="D1046" s="18" t="s">
        <v>4140</v>
      </c>
      <c r="E1046" s="45" t="s">
        <v>4141</v>
      </c>
      <c r="F1046" s="18" t="s">
        <v>4142</v>
      </c>
      <c r="G1046" s="7" t="s">
        <v>4143</v>
      </c>
      <c r="H1046" s="28"/>
      <c r="I1046" s="19"/>
    </row>
    <row r="1047" spans="1:9" ht="15.75" customHeight="1">
      <c r="A1047" s="45" t="s">
        <v>4144</v>
      </c>
      <c r="B1047" s="25" t="str">
        <f t="shared" si="112"/>
        <v>Bildetema HTML5</v>
      </c>
      <c r="C1047" s="25" t="str">
        <f t="shared" si="113"/>
        <v>Bildetema Flash</v>
      </c>
      <c r="D1047" s="18" t="s">
        <v>4145</v>
      </c>
      <c r="E1047" s="45" t="s">
        <v>4146</v>
      </c>
      <c r="F1047" s="18" t="s">
        <v>4147</v>
      </c>
      <c r="G1047" s="7" t="s">
        <v>4148</v>
      </c>
      <c r="H1047" s="28"/>
      <c r="I1047" s="19"/>
    </row>
    <row r="1048" spans="1:9" ht="15.75" customHeight="1">
      <c r="A1048" s="45" t="s">
        <v>4149</v>
      </c>
      <c r="B1048" s="25" t="str">
        <f t="shared" si="112"/>
        <v>Bildetema HTML5</v>
      </c>
      <c r="C1048" s="25" t="str">
        <f t="shared" si="113"/>
        <v>Bildetema Flash</v>
      </c>
      <c r="D1048" s="18" t="s">
        <v>4150</v>
      </c>
      <c r="E1048" s="45" t="s">
        <v>4151</v>
      </c>
      <c r="F1048" s="18" t="s">
        <v>4152</v>
      </c>
      <c r="G1048" s="7" t="s">
        <v>4153</v>
      </c>
      <c r="H1048" s="28"/>
      <c r="I1048" s="19"/>
    </row>
    <row r="1049" spans="1:9" ht="21.95">
      <c r="A1049" s="45" t="s">
        <v>4154</v>
      </c>
      <c r="B1049" s="25" t="str">
        <f t="shared" si="112"/>
        <v>Bildetema HTML5</v>
      </c>
      <c r="C1049" s="25" t="str">
        <f t="shared" si="113"/>
        <v>Bildetema Flash</v>
      </c>
      <c r="D1049" s="45" t="s">
        <v>2795</v>
      </c>
      <c r="E1049" s="45" t="s">
        <v>2796</v>
      </c>
      <c r="F1049" s="45" t="s">
        <v>2797</v>
      </c>
      <c r="G1049" s="45" t="s">
        <v>4155</v>
      </c>
      <c r="H1049" s="18"/>
      <c r="I1049" s="19"/>
    </row>
    <row r="1050" spans="1:9" ht="15.75" customHeight="1">
      <c r="A1050" s="45" t="s">
        <v>4156</v>
      </c>
      <c r="B1050" s="25" t="str">
        <f t="shared" si="112"/>
        <v>Bildetema HTML5</v>
      </c>
      <c r="C1050" s="25" t="str">
        <f t="shared" si="113"/>
        <v>Bildetema Flash</v>
      </c>
      <c r="D1050" s="18" t="s">
        <v>4157</v>
      </c>
      <c r="E1050" s="45" t="s">
        <v>4158</v>
      </c>
      <c r="F1050" s="18" t="s">
        <v>4159</v>
      </c>
      <c r="G1050" s="7" t="s">
        <v>4160</v>
      </c>
      <c r="H1050" s="27"/>
      <c r="I1050" s="19"/>
    </row>
    <row r="1051" spans="1:9" ht="15.75" customHeight="1">
      <c r="A1051" s="45" t="s">
        <v>4161</v>
      </c>
      <c r="B1051" s="25" t="str">
        <f t="shared" si="112"/>
        <v>Bildetema HTML5</v>
      </c>
      <c r="C1051" s="25" t="str">
        <f t="shared" si="113"/>
        <v>Bildetema Flash</v>
      </c>
      <c r="D1051" s="18" t="s">
        <v>4162</v>
      </c>
      <c r="E1051" s="45" t="s">
        <v>4163</v>
      </c>
      <c r="F1051" s="18" t="s">
        <v>4164</v>
      </c>
      <c r="G1051" s="7" t="s">
        <v>4165</v>
      </c>
      <c r="H1051" s="28"/>
      <c r="I1051" s="19"/>
    </row>
    <row r="1052" spans="1:9" ht="15.75" customHeight="1">
      <c r="A1052" s="45" t="s">
        <v>4166</v>
      </c>
      <c r="B1052" s="25" t="str">
        <f t="shared" si="112"/>
        <v>Bildetema HTML5</v>
      </c>
      <c r="C1052" s="25" t="str">
        <f t="shared" si="113"/>
        <v>Bildetema Flash</v>
      </c>
      <c r="D1052" s="18" t="s">
        <v>4167</v>
      </c>
      <c r="E1052" s="45" t="s">
        <v>4168</v>
      </c>
      <c r="F1052" s="18" t="s">
        <v>4169</v>
      </c>
      <c r="G1052" s="7" t="s">
        <v>4170</v>
      </c>
      <c r="H1052" s="27" t="s">
        <v>4171</v>
      </c>
      <c r="I1052" s="19"/>
    </row>
    <row r="1053" spans="1:9" ht="15.75" customHeight="1">
      <c r="A1053" s="45" t="s">
        <v>4172</v>
      </c>
      <c r="B1053" s="25" t="str">
        <f t="shared" si="112"/>
        <v>Bildetema HTML5</v>
      </c>
      <c r="C1053" s="25" t="str">
        <f t="shared" si="113"/>
        <v>Bildetema Flash</v>
      </c>
      <c r="D1053" s="18" t="s">
        <v>4173</v>
      </c>
      <c r="E1053" s="45" t="s">
        <v>4174</v>
      </c>
      <c r="F1053" s="18" t="s">
        <v>4175</v>
      </c>
      <c r="G1053" s="7" t="s">
        <v>4176</v>
      </c>
      <c r="H1053" s="28"/>
      <c r="I1053" s="19"/>
    </row>
    <row r="1054" spans="1:9" ht="15.75" customHeight="1">
      <c r="A1054" s="45" t="s">
        <v>4177</v>
      </c>
      <c r="B1054" s="25" t="str">
        <f t="shared" si="112"/>
        <v>Bildetema HTML5</v>
      </c>
      <c r="C1054" s="25" t="str">
        <f t="shared" si="113"/>
        <v>Bildetema Flash</v>
      </c>
      <c r="D1054" s="18" t="s">
        <v>4178</v>
      </c>
      <c r="E1054" s="45" t="s">
        <v>4179</v>
      </c>
      <c r="F1054" s="18" t="s">
        <v>4180</v>
      </c>
      <c r="G1054" s="19" t="s">
        <v>4181</v>
      </c>
      <c r="H1054" s="27"/>
      <c r="I1054" s="19"/>
    </row>
    <row r="1055" spans="1:9" ht="15.75" customHeight="1">
      <c r="A1055" s="45" t="s">
        <v>4182</v>
      </c>
      <c r="B1055" s="25" t="str">
        <f t="shared" si="112"/>
        <v>Bildetema HTML5</v>
      </c>
      <c r="C1055" s="25" t="str">
        <f t="shared" si="113"/>
        <v>Bildetema Flash</v>
      </c>
      <c r="D1055" s="18" t="s">
        <v>4183</v>
      </c>
      <c r="E1055" s="45" t="s">
        <v>4184</v>
      </c>
      <c r="F1055" s="18" t="s">
        <v>4185</v>
      </c>
      <c r="G1055" s="19" t="s">
        <v>4186</v>
      </c>
      <c r="H1055" s="28"/>
      <c r="I1055" s="19"/>
    </row>
    <row r="1056" spans="1:9" ht="15.75" customHeight="1">
      <c r="A1056" s="45" t="s">
        <v>4187</v>
      </c>
      <c r="B1056" s="25" t="str">
        <f t="shared" si="112"/>
        <v>Bildetema HTML5</v>
      </c>
      <c r="C1056" s="25" t="str">
        <f t="shared" si="113"/>
        <v>Bildetema Flash</v>
      </c>
      <c r="D1056" s="18" t="s">
        <v>4188</v>
      </c>
      <c r="E1056" s="45" t="s">
        <v>4189</v>
      </c>
      <c r="F1056" s="18" t="s">
        <v>4190</v>
      </c>
      <c r="G1056" s="19" t="s">
        <v>4191</v>
      </c>
      <c r="H1056" s="27" t="s">
        <v>4192</v>
      </c>
      <c r="I1056" s="39"/>
    </row>
    <row r="1057" spans="1:9" ht="15.75" customHeight="1">
      <c r="A1057" s="45" t="s">
        <v>4193</v>
      </c>
      <c r="B1057" s="25" t="str">
        <f t="shared" si="112"/>
        <v>Bildetema HTML5</v>
      </c>
      <c r="C1057" s="25" t="str">
        <f t="shared" si="113"/>
        <v>Bildetema Flash</v>
      </c>
      <c r="D1057" s="18" t="s">
        <v>4194</v>
      </c>
      <c r="E1057" s="45" t="s">
        <v>4195</v>
      </c>
      <c r="F1057" s="18" t="s">
        <v>4196</v>
      </c>
      <c r="G1057" s="19" t="s">
        <v>4197</v>
      </c>
      <c r="H1057" s="29"/>
      <c r="I1057" s="19"/>
    </row>
    <row r="1058" spans="1:9">
      <c r="A1058" s="23"/>
      <c r="B1058" s="25"/>
      <c r="C1058" s="25"/>
      <c r="D1058" s="23"/>
      <c r="E1058" s="23"/>
      <c r="F1058" s="24"/>
      <c r="G1058" s="7"/>
      <c r="H1058" s="28"/>
      <c r="I1058" s="19"/>
    </row>
    <row r="1059" spans="1:9" ht="21" customHeight="1">
      <c r="A1059" s="38" t="s">
        <v>4198</v>
      </c>
      <c r="B1059" s="25" t="str">
        <f>HYPERLINK("http://clu.uni.no/bildetema-html5/bildetema.html?version=norwegian&amp;languages=swe,eng,nob&amp;language=nob&amp;page=15&amp;subpage=3","Bildetema HTML5")</f>
        <v>Bildetema HTML5</v>
      </c>
      <c r="C1059" s="25" t="str">
        <f>HYPERLINK("http://clu.uni.no/bildetema-flash/bildetema.html?version=norwegian&amp;languages=swe,eng,nob&amp;language=nob&amp;page=15&amp;subpage=3","Bildetema Flash")</f>
        <v>Bildetema Flash</v>
      </c>
      <c r="D1059" s="38" t="s">
        <v>4199</v>
      </c>
      <c r="E1059" s="38" t="s">
        <v>4200</v>
      </c>
      <c r="F1059" s="38" t="s">
        <v>4201</v>
      </c>
      <c r="G1059" s="38" t="s">
        <v>4202</v>
      </c>
      <c r="H1059" s="28"/>
      <c r="I1059" s="19"/>
    </row>
    <row r="1060" spans="1:9">
      <c r="A1060" s="5"/>
      <c r="B1060" s="25"/>
      <c r="C1060" s="25"/>
      <c r="D1060" s="5"/>
      <c r="E1060" s="5"/>
      <c r="F1060" s="6"/>
      <c r="G1060" s="7"/>
      <c r="H1060" s="28"/>
      <c r="I1060" s="19"/>
    </row>
    <row r="1061" spans="1:9" ht="15.75" customHeight="1">
      <c r="A1061" s="45" t="s">
        <v>4203</v>
      </c>
      <c r="B1061" s="25" t="str">
        <f t="shared" ref="B1061:B1094" si="114">HYPERLINK("http://clu.uni.no/bildetema-html5/bildetema.html?version=norwegian&amp;languages=swe,eng,nob&amp;language=nob&amp;page=15&amp;subpage=3","Bildetema HTML5")</f>
        <v>Bildetema HTML5</v>
      </c>
      <c r="C1061" s="25" t="str">
        <f t="shared" ref="C1061:C1094" si="115">HYPERLINK("http://clu.uni.no/bildetema-flash/bildetema.html?version=norwegian&amp;languages=swe,eng,nob&amp;language=nob&amp;page=15&amp;subpage=3","Bildetema Flash")</f>
        <v>Bildetema Flash</v>
      </c>
      <c r="D1061" s="18" t="s">
        <v>4204</v>
      </c>
      <c r="E1061" s="45" t="s">
        <v>4205</v>
      </c>
      <c r="F1061" s="18" t="s">
        <v>4206</v>
      </c>
      <c r="G1061" s="27" t="s">
        <v>4207</v>
      </c>
      <c r="H1061" s="27" t="s">
        <v>4208</v>
      </c>
      <c r="I1061" s="39"/>
    </row>
    <row r="1062" spans="1:9" ht="15.75" customHeight="1">
      <c r="A1062" s="45" t="s">
        <v>4209</v>
      </c>
      <c r="B1062" s="25" t="str">
        <f t="shared" si="114"/>
        <v>Bildetema HTML5</v>
      </c>
      <c r="C1062" s="25" t="str">
        <f t="shared" si="115"/>
        <v>Bildetema Flash</v>
      </c>
      <c r="D1062" s="18" t="s">
        <v>4210</v>
      </c>
      <c r="E1062" s="45" t="s">
        <v>4211</v>
      </c>
      <c r="F1062" s="18" t="s">
        <v>4212</v>
      </c>
      <c r="G1062" s="19"/>
      <c r="H1062" s="27" t="s">
        <v>4213</v>
      </c>
      <c r="I1062" s="19"/>
    </row>
    <row r="1063" spans="1:9" ht="15.75" customHeight="1">
      <c r="A1063" s="45" t="s">
        <v>4214</v>
      </c>
      <c r="B1063" s="25" t="str">
        <f t="shared" si="114"/>
        <v>Bildetema HTML5</v>
      </c>
      <c r="C1063" s="25" t="str">
        <f t="shared" si="115"/>
        <v>Bildetema Flash</v>
      </c>
      <c r="D1063" s="18" t="s">
        <v>4215</v>
      </c>
      <c r="E1063" s="45" t="s">
        <v>4216</v>
      </c>
      <c r="F1063" s="18" t="s">
        <v>4217</v>
      </c>
      <c r="G1063" s="19" t="s">
        <v>4218</v>
      </c>
      <c r="H1063" s="29"/>
      <c r="I1063" s="19"/>
    </row>
    <row r="1064" spans="1:9" ht="15.75" customHeight="1">
      <c r="A1064" s="45" t="s">
        <v>4219</v>
      </c>
      <c r="B1064" s="25" t="str">
        <f t="shared" si="114"/>
        <v>Bildetema HTML5</v>
      </c>
      <c r="C1064" s="25" t="str">
        <f t="shared" si="115"/>
        <v>Bildetema Flash</v>
      </c>
      <c r="D1064" s="18" t="s">
        <v>4215</v>
      </c>
      <c r="E1064" s="21" t="s">
        <v>4216</v>
      </c>
      <c r="F1064" s="18" t="s">
        <v>4220</v>
      </c>
      <c r="G1064" s="19" t="s">
        <v>4218</v>
      </c>
      <c r="H1064" s="29"/>
      <c r="I1064" s="19"/>
    </row>
    <row r="1065" spans="1:9" ht="15.75" customHeight="1">
      <c r="A1065" s="45" t="s">
        <v>4221</v>
      </c>
      <c r="B1065" s="25" t="str">
        <f t="shared" si="114"/>
        <v>Bildetema HTML5</v>
      </c>
      <c r="C1065" s="25" t="str">
        <f t="shared" si="115"/>
        <v>Bildetema Flash</v>
      </c>
      <c r="D1065" s="18" t="s">
        <v>4215</v>
      </c>
      <c r="E1065" s="21" t="s">
        <v>4216</v>
      </c>
      <c r="F1065" s="18" t="s">
        <v>4220</v>
      </c>
      <c r="G1065" s="19" t="s">
        <v>4218</v>
      </c>
      <c r="H1065" s="29"/>
      <c r="I1065" s="19"/>
    </row>
    <row r="1066" spans="1:9" ht="15.75" customHeight="1">
      <c r="A1066" s="45" t="s">
        <v>4222</v>
      </c>
      <c r="B1066" s="25" t="str">
        <f t="shared" si="114"/>
        <v>Bildetema HTML5</v>
      </c>
      <c r="C1066" s="25" t="str">
        <f t="shared" si="115"/>
        <v>Bildetema Flash</v>
      </c>
      <c r="D1066" s="18" t="s">
        <v>4223</v>
      </c>
      <c r="E1066" s="18" t="s">
        <v>4224</v>
      </c>
      <c r="F1066" s="18" t="s">
        <v>4225</v>
      </c>
      <c r="G1066" s="19" t="s">
        <v>4226</v>
      </c>
      <c r="H1066" s="29"/>
      <c r="I1066" s="19"/>
    </row>
    <row r="1067" spans="1:9" ht="15.75" customHeight="1">
      <c r="A1067" s="45" t="s">
        <v>4227</v>
      </c>
      <c r="B1067" s="25" t="str">
        <f t="shared" si="114"/>
        <v>Bildetema HTML5</v>
      </c>
      <c r="C1067" s="25" t="str">
        <f t="shared" si="115"/>
        <v>Bildetema Flash</v>
      </c>
      <c r="D1067" s="18" t="s">
        <v>4223</v>
      </c>
      <c r="E1067" s="21" t="s">
        <v>4224</v>
      </c>
      <c r="F1067" s="18" t="s">
        <v>4228</v>
      </c>
      <c r="G1067" s="19" t="s">
        <v>4226</v>
      </c>
      <c r="H1067" s="29"/>
      <c r="I1067" s="19"/>
    </row>
    <row r="1068" spans="1:9" ht="15.75" customHeight="1">
      <c r="A1068" s="45" t="s">
        <v>4229</v>
      </c>
      <c r="B1068" s="25" t="str">
        <f t="shared" si="114"/>
        <v>Bildetema HTML5</v>
      </c>
      <c r="C1068" s="25" t="str">
        <f t="shared" si="115"/>
        <v>Bildetema Flash</v>
      </c>
      <c r="D1068" s="18" t="s">
        <v>4230</v>
      </c>
      <c r="E1068" s="21" t="s">
        <v>4231</v>
      </c>
      <c r="F1068" s="18" t="s">
        <v>4232</v>
      </c>
      <c r="G1068" s="19" t="s">
        <v>4233</v>
      </c>
      <c r="H1068" s="29"/>
      <c r="I1068" s="19"/>
    </row>
    <row r="1069" spans="1:9" ht="15.75" customHeight="1">
      <c r="A1069" s="45" t="s">
        <v>4234</v>
      </c>
      <c r="B1069" s="25" t="str">
        <f t="shared" si="114"/>
        <v>Bildetema HTML5</v>
      </c>
      <c r="C1069" s="25" t="str">
        <f t="shared" si="115"/>
        <v>Bildetema Flash</v>
      </c>
      <c r="D1069" s="18" t="s">
        <v>4230</v>
      </c>
      <c r="E1069" s="21" t="s">
        <v>4231</v>
      </c>
      <c r="F1069" s="18" t="s">
        <v>4232</v>
      </c>
      <c r="G1069" s="19" t="s">
        <v>4233</v>
      </c>
      <c r="H1069" s="29"/>
      <c r="I1069" s="19"/>
    </row>
    <row r="1070" spans="1:9" ht="15.75" customHeight="1">
      <c r="A1070" s="45" t="s">
        <v>4235</v>
      </c>
      <c r="B1070" s="25" t="str">
        <f t="shared" si="114"/>
        <v>Bildetema HTML5</v>
      </c>
      <c r="C1070" s="25" t="str">
        <f t="shared" si="115"/>
        <v>Bildetema Flash</v>
      </c>
      <c r="D1070" s="18" t="s">
        <v>4236</v>
      </c>
      <c r="E1070" s="45" t="s">
        <v>4237</v>
      </c>
      <c r="F1070" s="18" t="s">
        <v>4238</v>
      </c>
      <c r="G1070" s="19"/>
      <c r="H1070" s="27" t="s">
        <v>4239</v>
      </c>
      <c r="I1070" s="19"/>
    </row>
    <row r="1071" spans="1:9" ht="15.75" customHeight="1">
      <c r="A1071" s="45" t="s">
        <v>4240</v>
      </c>
      <c r="B1071" s="25" t="str">
        <f t="shared" si="114"/>
        <v>Bildetema HTML5</v>
      </c>
      <c r="C1071" s="25" t="str">
        <f t="shared" si="115"/>
        <v>Bildetema Flash</v>
      </c>
      <c r="D1071" s="18" t="s">
        <v>4236</v>
      </c>
      <c r="E1071" s="21" t="s">
        <v>4237</v>
      </c>
      <c r="F1071" s="18" t="s">
        <v>4241</v>
      </c>
      <c r="G1071" s="19"/>
      <c r="H1071" s="27" t="s">
        <v>26</v>
      </c>
      <c r="I1071" s="19"/>
    </row>
    <row r="1072" spans="1:9" ht="15.75" customHeight="1">
      <c r="A1072" s="45" t="s">
        <v>4242</v>
      </c>
      <c r="B1072" s="25" t="str">
        <f t="shared" si="114"/>
        <v>Bildetema HTML5</v>
      </c>
      <c r="C1072" s="25" t="str">
        <f t="shared" si="115"/>
        <v>Bildetema Flash</v>
      </c>
      <c r="D1072" s="18" t="s">
        <v>4236</v>
      </c>
      <c r="E1072" s="21" t="s">
        <v>4237</v>
      </c>
      <c r="F1072" s="18" t="s">
        <v>4241</v>
      </c>
      <c r="G1072" s="19"/>
      <c r="H1072" s="27" t="s">
        <v>26</v>
      </c>
      <c r="I1072" s="19"/>
    </row>
    <row r="1073" spans="1:8" ht="15.75" customHeight="1">
      <c r="A1073" s="45" t="s">
        <v>4243</v>
      </c>
      <c r="B1073" s="25" t="str">
        <f t="shared" si="114"/>
        <v>Bildetema HTML5</v>
      </c>
      <c r="C1073" s="25" t="str">
        <f t="shared" si="115"/>
        <v>Bildetema Flash</v>
      </c>
      <c r="D1073" s="18" t="s">
        <v>4244</v>
      </c>
      <c r="E1073" s="45" t="s">
        <v>4245</v>
      </c>
      <c r="F1073" s="18" t="s">
        <v>4246</v>
      </c>
      <c r="G1073" s="19" t="s">
        <v>4247</v>
      </c>
      <c r="H1073" s="27"/>
    </row>
    <row r="1074" spans="1:8" ht="15.75" customHeight="1">
      <c r="A1074" s="45" t="s">
        <v>4248</v>
      </c>
      <c r="B1074" s="25" t="str">
        <f t="shared" si="114"/>
        <v>Bildetema HTML5</v>
      </c>
      <c r="C1074" s="25" t="str">
        <f t="shared" si="115"/>
        <v>Bildetema Flash</v>
      </c>
      <c r="D1074" s="18" t="s">
        <v>4244</v>
      </c>
      <c r="E1074" s="21" t="s">
        <v>4245</v>
      </c>
      <c r="F1074" s="18" t="s">
        <v>4249</v>
      </c>
      <c r="G1074" s="19" t="s">
        <v>4247</v>
      </c>
      <c r="H1074" s="27"/>
    </row>
    <row r="1075" spans="1:8" ht="15.75" customHeight="1">
      <c r="A1075" s="45" t="s">
        <v>4250</v>
      </c>
      <c r="B1075" s="25" t="str">
        <f t="shared" si="114"/>
        <v>Bildetema HTML5</v>
      </c>
      <c r="C1075" s="25" t="str">
        <f t="shared" si="115"/>
        <v>Bildetema Flash</v>
      </c>
      <c r="D1075" s="18" t="s">
        <v>4244</v>
      </c>
      <c r="E1075" s="21" t="s">
        <v>4245</v>
      </c>
      <c r="F1075" s="18" t="s">
        <v>4249</v>
      </c>
      <c r="G1075" s="19" t="s">
        <v>4247</v>
      </c>
      <c r="H1075" s="27"/>
    </row>
    <row r="1076" spans="1:8" ht="15.75" customHeight="1">
      <c r="A1076" s="45" t="s">
        <v>4251</v>
      </c>
      <c r="B1076" s="25" t="str">
        <f t="shared" si="114"/>
        <v>Bildetema HTML5</v>
      </c>
      <c r="C1076" s="25" t="str">
        <f t="shared" si="115"/>
        <v>Bildetema Flash</v>
      </c>
      <c r="D1076" s="18" t="s">
        <v>4252</v>
      </c>
      <c r="E1076" s="45" t="s">
        <v>4253</v>
      </c>
      <c r="F1076" s="18" t="s">
        <v>4254</v>
      </c>
      <c r="G1076" s="19" t="s">
        <v>4255</v>
      </c>
      <c r="H1076" s="29"/>
    </row>
    <row r="1077" spans="1:8" ht="15.75" customHeight="1">
      <c r="A1077" s="45" t="s">
        <v>4256</v>
      </c>
      <c r="B1077" s="25" t="str">
        <f t="shared" si="114"/>
        <v>Bildetema HTML5</v>
      </c>
      <c r="C1077" s="25" t="str">
        <f t="shared" si="115"/>
        <v>Bildetema Flash</v>
      </c>
      <c r="D1077" s="18" t="s">
        <v>4252</v>
      </c>
      <c r="E1077" s="21" t="s">
        <v>4253</v>
      </c>
      <c r="F1077" s="18" t="s">
        <v>4257</v>
      </c>
      <c r="G1077" s="19" t="s">
        <v>4255</v>
      </c>
      <c r="H1077" s="29"/>
    </row>
    <row r="1078" spans="1:8" ht="15.75" customHeight="1">
      <c r="A1078" s="45" t="s">
        <v>4258</v>
      </c>
      <c r="B1078" s="25" t="str">
        <f t="shared" si="114"/>
        <v>Bildetema HTML5</v>
      </c>
      <c r="C1078" s="25" t="str">
        <f t="shared" si="115"/>
        <v>Bildetema Flash</v>
      </c>
      <c r="D1078" s="18" t="s">
        <v>4252</v>
      </c>
      <c r="E1078" s="21" t="s">
        <v>4253</v>
      </c>
      <c r="F1078" s="18" t="s">
        <v>4257</v>
      </c>
      <c r="G1078" s="19" t="s">
        <v>4255</v>
      </c>
      <c r="H1078" s="29"/>
    </row>
    <row r="1079" spans="1:8" ht="15.75" customHeight="1">
      <c r="A1079" s="45" t="s">
        <v>4259</v>
      </c>
      <c r="B1079" s="25" t="str">
        <f t="shared" si="114"/>
        <v>Bildetema HTML5</v>
      </c>
      <c r="C1079" s="25" t="str">
        <f t="shared" si="115"/>
        <v>Bildetema Flash</v>
      </c>
      <c r="D1079" s="18" t="s">
        <v>4260</v>
      </c>
      <c r="E1079" s="45" t="s">
        <v>4261</v>
      </c>
      <c r="F1079" s="18" t="s">
        <v>4262</v>
      </c>
      <c r="G1079" s="19"/>
      <c r="H1079" s="27" t="s">
        <v>4263</v>
      </c>
    </row>
    <row r="1080" spans="1:8" ht="15.75" customHeight="1">
      <c r="A1080" s="45" t="s">
        <v>4264</v>
      </c>
      <c r="B1080" s="25" t="str">
        <f t="shared" si="114"/>
        <v>Bildetema HTML5</v>
      </c>
      <c r="C1080" s="25" t="str">
        <f t="shared" si="115"/>
        <v>Bildetema Flash</v>
      </c>
      <c r="D1080" s="18" t="s">
        <v>4265</v>
      </c>
      <c r="E1080" s="21" t="s">
        <v>4261</v>
      </c>
      <c r="F1080" s="18" t="s">
        <v>4266</v>
      </c>
      <c r="G1080" s="19"/>
      <c r="H1080" s="27" t="s">
        <v>4267</v>
      </c>
    </row>
    <row r="1081" spans="1:8" ht="15.75" customHeight="1">
      <c r="A1081" s="45" t="s">
        <v>4268</v>
      </c>
      <c r="B1081" s="25" t="str">
        <f t="shared" si="114"/>
        <v>Bildetema HTML5</v>
      </c>
      <c r="C1081" s="25" t="str">
        <f t="shared" si="115"/>
        <v>Bildetema Flash</v>
      </c>
      <c r="D1081" s="18" t="s">
        <v>4265</v>
      </c>
      <c r="E1081" s="21" t="s">
        <v>4261</v>
      </c>
      <c r="F1081" s="18" t="s">
        <v>4266</v>
      </c>
      <c r="G1081" s="19"/>
      <c r="H1081" s="27" t="s">
        <v>4267</v>
      </c>
    </row>
    <row r="1082" spans="1:8" ht="15.75" customHeight="1">
      <c r="A1082" s="45" t="s">
        <v>4269</v>
      </c>
      <c r="B1082" s="25" t="str">
        <f t="shared" si="114"/>
        <v>Bildetema HTML5</v>
      </c>
      <c r="C1082" s="25" t="str">
        <f t="shared" si="115"/>
        <v>Bildetema Flash</v>
      </c>
      <c r="D1082" s="18" t="s">
        <v>4270</v>
      </c>
      <c r="E1082" s="45" t="s">
        <v>4271</v>
      </c>
      <c r="F1082" s="18" t="s">
        <v>4272</v>
      </c>
      <c r="G1082" s="19" t="s">
        <v>4273</v>
      </c>
      <c r="H1082" s="28"/>
    </row>
    <row r="1083" spans="1:8" ht="15.75" customHeight="1">
      <c r="A1083" s="45" t="s">
        <v>4274</v>
      </c>
      <c r="B1083" s="25" t="str">
        <f t="shared" si="114"/>
        <v>Bildetema HTML5</v>
      </c>
      <c r="C1083" s="25" t="str">
        <f t="shared" si="115"/>
        <v>Bildetema Flash</v>
      </c>
      <c r="D1083" s="18" t="s">
        <v>4270</v>
      </c>
      <c r="E1083" s="21" t="s">
        <v>4271</v>
      </c>
      <c r="F1083" s="18" t="s">
        <v>4275</v>
      </c>
      <c r="G1083" s="19" t="s">
        <v>4273</v>
      </c>
      <c r="H1083" s="28"/>
    </row>
    <row r="1084" spans="1:8" ht="15.75" customHeight="1">
      <c r="A1084" s="45" t="s">
        <v>4276</v>
      </c>
      <c r="B1084" s="25" t="str">
        <f t="shared" si="114"/>
        <v>Bildetema HTML5</v>
      </c>
      <c r="C1084" s="25" t="str">
        <f t="shared" si="115"/>
        <v>Bildetema Flash</v>
      </c>
      <c r="D1084" s="18" t="s">
        <v>4270</v>
      </c>
      <c r="E1084" s="21" t="s">
        <v>4271</v>
      </c>
      <c r="F1084" s="18" t="s">
        <v>4275</v>
      </c>
      <c r="G1084" s="19" t="s">
        <v>4273</v>
      </c>
      <c r="H1084" s="28"/>
    </row>
    <row r="1085" spans="1:8" ht="15.75" customHeight="1">
      <c r="A1085" s="45" t="s">
        <v>4277</v>
      </c>
      <c r="B1085" s="25" t="str">
        <f t="shared" si="114"/>
        <v>Bildetema HTML5</v>
      </c>
      <c r="C1085" s="25" t="str">
        <f t="shared" si="115"/>
        <v>Bildetema Flash</v>
      </c>
      <c r="D1085" s="18" t="s">
        <v>4278</v>
      </c>
      <c r="E1085" s="45" t="s">
        <v>4279</v>
      </c>
      <c r="F1085" s="18" t="s">
        <v>4280</v>
      </c>
      <c r="G1085" s="19"/>
      <c r="H1085" s="27" t="s">
        <v>4281</v>
      </c>
    </row>
    <row r="1086" spans="1:8" ht="15.75" customHeight="1">
      <c r="A1086" s="45" t="s">
        <v>4282</v>
      </c>
      <c r="B1086" s="25" t="str">
        <f t="shared" si="114"/>
        <v>Bildetema HTML5</v>
      </c>
      <c r="C1086" s="25" t="str">
        <f t="shared" si="115"/>
        <v>Bildetema Flash</v>
      </c>
      <c r="D1086" s="18" t="s">
        <v>4278</v>
      </c>
      <c r="E1086" s="21" t="s">
        <v>4279</v>
      </c>
      <c r="F1086" s="18" t="s">
        <v>4283</v>
      </c>
      <c r="G1086" s="19"/>
      <c r="H1086" s="27" t="s">
        <v>26</v>
      </c>
    </row>
    <row r="1087" spans="1:8" ht="15.75" customHeight="1">
      <c r="A1087" s="45" t="s">
        <v>4284</v>
      </c>
      <c r="B1087" s="25" t="str">
        <f t="shared" si="114"/>
        <v>Bildetema HTML5</v>
      </c>
      <c r="C1087" s="25" t="str">
        <f t="shared" si="115"/>
        <v>Bildetema Flash</v>
      </c>
      <c r="D1087" s="18" t="s">
        <v>4278</v>
      </c>
      <c r="E1087" s="21" t="s">
        <v>4279</v>
      </c>
      <c r="F1087" s="18" t="s">
        <v>4283</v>
      </c>
      <c r="G1087" s="19"/>
      <c r="H1087" s="27" t="s">
        <v>26</v>
      </c>
    </row>
    <row r="1088" spans="1:8" ht="15.75" customHeight="1">
      <c r="A1088" s="45" t="s">
        <v>4285</v>
      </c>
      <c r="B1088" s="25" t="str">
        <f t="shared" si="114"/>
        <v>Bildetema HTML5</v>
      </c>
      <c r="C1088" s="25" t="str">
        <f t="shared" si="115"/>
        <v>Bildetema Flash</v>
      </c>
      <c r="D1088" s="18" t="s">
        <v>4286</v>
      </c>
      <c r="E1088" s="45" t="s">
        <v>4287</v>
      </c>
      <c r="F1088" s="18" t="s">
        <v>4288</v>
      </c>
      <c r="G1088" s="19" t="s">
        <v>4289</v>
      </c>
      <c r="H1088" s="29"/>
    </row>
    <row r="1089" spans="1:24" ht="15.75" customHeight="1">
      <c r="A1089" s="45" t="s">
        <v>4290</v>
      </c>
      <c r="B1089" s="25" t="str">
        <f t="shared" si="114"/>
        <v>Bildetema HTML5</v>
      </c>
      <c r="C1089" s="25" t="str">
        <f t="shared" si="115"/>
        <v>Bildetema Flash</v>
      </c>
      <c r="D1089" s="18" t="s">
        <v>4286</v>
      </c>
      <c r="E1089" s="21" t="s">
        <v>4287</v>
      </c>
      <c r="F1089" s="18" t="s">
        <v>4291</v>
      </c>
      <c r="G1089" s="19" t="s">
        <v>4289</v>
      </c>
      <c r="H1089" s="29"/>
      <c r="I1089" s="19"/>
      <c r="J1089" s="19"/>
      <c r="K1089" s="19"/>
      <c r="L1089" s="19"/>
      <c r="M1089" s="19"/>
      <c r="N1089" s="19"/>
      <c r="O1089" s="19"/>
      <c r="P1089" s="19"/>
      <c r="Q1089" s="19"/>
      <c r="R1089" s="19"/>
      <c r="S1089" s="19"/>
      <c r="T1089" s="19"/>
      <c r="U1089" s="19"/>
      <c r="V1089" s="19"/>
      <c r="W1089" s="19"/>
      <c r="X1089" s="19"/>
    </row>
    <row r="1090" spans="1:24" ht="15.75" customHeight="1">
      <c r="A1090" s="45" t="s">
        <v>4292</v>
      </c>
      <c r="B1090" s="25" t="str">
        <f t="shared" si="114"/>
        <v>Bildetema HTML5</v>
      </c>
      <c r="C1090" s="25" t="str">
        <f t="shared" si="115"/>
        <v>Bildetema Flash</v>
      </c>
      <c r="D1090" s="18" t="s">
        <v>4286</v>
      </c>
      <c r="E1090" s="21" t="s">
        <v>4287</v>
      </c>
      <c r="F1090" s="18" t="s">
        <v>4291</v>
      </c>
      <c r="G1090" s="19" t="s">
        <v>4289</v>
      </c>
      <c r="H1090" s="29"/>
      <c r="I1090" s="19"/>
      <c r="J1090" s="19"/>
      <c r="K1090" s="19"/>
      <c r="L1090" s="19"/>
      <c r="M1090" s="19"/>
      <c r="N1090" s="19"/>
      <c r="O1090" s="19"/>
      <c r="P1090" s="19"/>
      <c r="Q1090" s="19"/>
      <c r="R1090" s="19"/>
      <c r="S1090" s="19"/>
      <c r="T1090" s="19"/>
      <c r="U1090" s="19"/>
      <c r="V1090" s="19"/>
      <c r="W1090" s="19"/>
      <c r="X1090" s="19"/>
    </row>
    <row r="1091" spans="1:24" ht="15.75" customHeight="1">
      <c r="A1091" s="45" t="s">
        <v>4293</v>
      </c>
      <c r="B1091" s="25" t="str">
        <f t="shared" si="114"/>
        <v>Bildetema HTML5</v>
      </c>
      <c r="C1091" s="25" t="str">
        <f t="shared" si="115"/>
        <v>Bildetema Flash</v>
      </c>
      <c r="D1091" s="18" t="s">
        <v>4294</v>
      </c>
      <c r="E1091" s="45" t="s">
        <v>4295</v>
      </c>
      <c r="F1091" s="18" t="s">
        <v>4296</v>
      </c>
      <c r="G1091" s="19" t="s">
        <v>4297</v>
      </c>
      <c r="H1091" s="29"/>
      <c r="I1091" s="19"/>
      <c r="J1091" s="19"/>
      <c r="K1091" s="19"/>
      <c r="L1091" s="19"/>
      <c r="M1091" s="19"/>
      <c r="N1091" s="19"/>
      <c r="O1091" s="19"/>
      <c r="P1091" s="19"/>
      <c r="Q1091" s="19"/>
      <c r="R1091" s="19"/>
      <c r="S1091" s="19"/>
      <c r="T1091" s="19"/>
      <c r="U1091" s="19"/>
      <c r="V1091" s="19"/>
      <c r="W1091" s="19"/>
      <c r="X1091" s="19"/>
    </row>
    <row r="1092" spans="1:24" ht="15.75" customHeight="1">
      <c r="A1092" s="45" t="s">
        <v>4298</v>
      </c>
      <c r="B1092" s="25" t="str">
        <f t="shared" si="114"/>
        <v>Bildetema HTML5</v>
      </c>
      <c r="C1092" s="25" t="str">
        <f t="shared" si="115"/>
        <v>Bildetema Flash</v>
      </c>
      <c r="D1092" s="18" t="s">
        <v>4294</v>
      </c>
      <c r="E1092" s="21" t="s">
        <v>4295</v>
      </c>
      <c r="F1092" s="18" t="s">
        <v>4299</v>
      </c>
      <c r="G1092" s="19" t="s">
        <v>4297</v>
      </c>
      <c r="H1092" s="29"/>
      <c r="I1092" s="19"/>
      <c r="J1092" s="19"/>
      <c r="K1092" s="19"/>
      <c r="L1092" s="19"/>
      <c r="M1092" s="19"/>
      <c r="N1092" s="19"/>
      <c r="O1092" s="19"/>
      <c r="P1092" s="19"/>
      <c r="Q1092" s="19"/>
      <c r="R1092" s="19"/>
      <c r="S1092" s="19"/>
      <c r="T1092" s="19"/>
      <c r="U1092" s="19"/>
      <c r="V1092" s="19"/>
      <c r="W1092" s="19"/>
      <c r="X1092" s="19"/>
    </row>
    <row r="1093" spans="1:24" ht="15.75" customHeight="1">
      <c r="A1093" s="45" t="s">
        <v>4300</v>
      </c>
      <c r="B1093" s="25" t="str">
        <f t="shared" si="114"/>
        <v>Bildetema HTML5</v>
      </c>
      <c r="C1093" s="25" t="str">
        <f t="shared" si="115"/>
        <v>Bildetema Flash</v>
      </c>
      <c r="D1093" s="18" t="s">
        <v>4294</v>
      </c>
      <c r="E1093" s="21" t="s">
        <v>4295</v>
      </c>
      <c r="F1093" s="18" t="s">
        <v>4299</v>
      </c>
      <c r="G1093" s="19" t="s">
        <v>4297</v>
      </c>
      <c r="H1093" s="29"/>
      <c r="I1093" s="19"/>
      <c r="J1093" s="19"/>
      <c r="K1093" s="19"/>
      <c r="L1093" s="19"/>
      <c r="M1093" s="19"/>
      <c r="N1093" s="19"/>
      <c r="O1093" s="19"/>
      <c r="P1093" s="19"/>
      <c r="Q1093" s="19"/>
      <c r="R1093" s="19"/>
      <c r="S1093" s="19"/>
      <c r="T1093" s="19"/>
      <c r="U1093" s="19"/>
      <c r="V1093" s="19"/>
      <c r="W1093" s="19"/>
      <c r="X1093" s="19"/>
    </row>
    <row r="1094" spans="1:24" ht="15.75" customHeight="1">
      <c r="A1094" s="45" t="s">
        <v>4301</v>
      </c>
      <c r="B1094" s="25" t="str">
        <f t="shared" si="114"/>
        <v>Bildetema HTML5</v>
      </c>
      <c r="C1094" s="25" t="str">
        <f t="shared" si="115"/>
        <v>Bildetema Flash</v>
      </c>
      <c r="D1094" s="18" t="s">
        <v>4302</v>
      </c>
      <c r="E1094" s="45" t="s">
        <v>4303</v>
      </c>
      <c r="F1094" s="18" t="s">
        <v>4304</v>
      </c>
      <c r="G1094" s="19" t="s">
        <v>4305</v>
      </c>
      <c r="H1094" s="27"/>
      <c r="I1094" s="39"/>
      <c r="J1094" s="19"/>
      <c r="K1094" s="19"/>
      <c r="L1094" s="19"/>
      <c r="M1094" s="19"/>
      <c r="N1094" s="19"/>
      <c r="O1094" s="19"/>
      <c r="P1094" s="19"/>
      <c r="Q1094" s="19"/>
      <c r="R1094" s="19"/>
      <c r="S1094" s="19"/>
      <c r="T1094" s="19"/>
      <c r="U1094" s="19"/>
      <c r="V1094" s="19"/>
      <c r="W1094" s="19"/>
      <c r="X1094" s="19"/>
    </row>
    <row r="1095" spans="1:24">
      <c r="A1095" s="23"/>
      <c r="B1095" s="25"/>
      <c r="C1095" s="25"/>
      <c r="D1095" s="23"/>
      <c r="E1095" s="23"/>
      <c r="F1095" s="24"/>
      <c r="G1095" s="7"/>
      <c r="H1095" s="28"/>
      <c r="I1095" s="19"/>
      <c r="J1095" s="19"/>
      <c r="K1095" s="19"/>
      <c r="L1095" s="19"/>
      <c r="M1095" s="19"/>
      <c r="N1095" s="19"/>
      <c r="O1095" s="19"/>
      <c r="P1095" s="19"/>
      <c r="Q1095" s="19"/>
      <c r="R1095" s="19"/>
      <c r="S1095" s="19"/>
      <c r="T1095" s="19"/>
      <c r="U1095" s="19"/>
      <c r="V1095" s="19"/>
      <c r="W1095" s="19"/>
      <c r="X1095" s="19"/>
    </row>
    <row r="1096" spans="1:24" ht="55.5" customHeight="1">
      <c r="A1096" s="41" t="s">
        <v>4306</v>
      </c>
      <c r="B1096" s="25" t="str">
        <f>HYPERLINK("http://clu.uni.no/bildetema-html5/bildetema.html?version=norwegian&amp;languages=swe,eng,nob&amp;language=nob&amp;page=16&amp;subpage=1","Bildetema HTML5")</f>
        <v>Bildetema HTML5</v>
      </c>
      <c r="C1096" s="25" t="str">
        <f>HYPERLINK("http://clu.uni.no/bildetema-flash/bildetema.html?version=norwegian&amp;languages=swe,eng,nob&amp;language=nob&amp;page=16&amp;subpage=1","Bildetema Flash")</f>
        <v>Bildetema Flash</v>
      </c>
      <c r="D1096" s="41" t="s">
        <v>4307</v>
      </c>
      <c r="E1096" s="41" t="s">
        <v>4308</v>
      </c>
      <c r="F1096" s="41" t="s">
        <v>4309</v>
      </c>
      <c r="G1096" s="41" t="s">
        <v>4310</v>
      </c>
      <c r="H1096" s="28"/>
      <c r="I1096" s="19"/>
      <c r="J1096" s="19"/>
      <c r="K1096" s="19"/>
      <c r="L1096" s="19"/>
      <c r="M1096" s="19"/>
      <c r="N1096" s="19"/>
      <c r="O1096" s="19"/>
      <c r="P1096" s="19"/>
      <c r="Q1096" s="19"/>
      <c r="R1096" s="19"/>
      <c r="S1096" s="19"/>
      <c r="T1096" s="19"/>
      <c r="U1096" s="19"/>
      <c r="V1096" s="19"/>
      <c r="W1096" s="19"/>
      <c r="X1096" s="19"/>
    </row>
    <row r="1097" spans="1:24" ht="24.75" customHeight="1">
      <c r="A1097" s="23"/>
      <c r="B1097" s="25"/>
      <c r="C1097" s="25"/>
      <c r="D1097" s="23"/>
      <c r="E1097" s="23"/>
      <c r="F1097" s="24"/>
      <c r="G1097" s="26"/>
      <c r="H1097" s="20"/>
      <c r="I1097" s="26"/>
      <c r="J1097" s="26"/>
      <c r="K1097" s="26"/>
      <c r="L1097" s="26"/>
      <c r="M1097" s="26"/>
      <c r="N1097" s="26"/>
      <c r="O1097" s="26"/>
      <c r="P1097" s="26"/>
      <c r="Q1097" s="26"/>
      <c r="R1097" s="26"/>
      <c r="S1097" s="26"/>
      <c r="T1097" s="26"/>
      <c r="U1097" s="26"/>
      <c r="V1097" s="26"/>
      <c r="W1097" s="26"/>
      <c r="X1097" s="26"/>
    </row>
    <row r="1098" spans="1:24" ht="21" customHeight="1">
      <c r="A1098" s="38" t="s">
        <v>4311</v>
      </c>
      <c r="B1098" s="25" t="str">
        <f>HYPERLINK("http://clu.uni.no/bildetema-html5/bildetema.html?version=norwegian&amp;languages=swe,eng,nob&amp;language=nob&amp;page=16&amp;subpage=1","Bildetema HTML5")</f>
        <v>Bildetema HTML5</v>
      </c>
      <c r="C1098" s="25" t="str">
        <f>HYPERLINK("http://clu.uni.no/bildetema-flash/bildetema.html?version=norwegian&amp;languages=swe,eng,nob&amp;language=nob&amp;page=16&amp;subpage=1","Bildetema Flash")</f>
        <v>Bildetema Flash</v>
      </c>
      <c r="D1098" s="38" t="s">
        <v>4312</v>
      </c>
      <c r="E1098" s="38" t="s">
        <v>4313</v>
      </c>
      <c r="F1098" s="38" t="s">
        <v>4314</v>
      </c>
      <c r="G1098" s="38" t="s">
        <v>4315</v>
      </c>
      <c r="H1098" s="28"/>
      <c r="I1098" s="19"/>
      <c r="J1098" s="19"/>
      <c r="K1098" s="19"/>
      <c r="L1098" s="19"/>
      <c r="M1098" s="19"/>
      <c r="N1098" s="19"/>
      <c r="O1098" s="19"/>
      <c r="P1098" s="19"/>
      <c r="Q1098" s="19"/>
      <c r="R1098" s="19"/>
      <c r="S1098" s="19"/>
      <c r="T1098" s="19"/>
      <c r="U1098" s="19"/>
      <c r="V1098" s="19"/>
      <c r="W1098" s="19"/>
      <c r="X1098" s="19"/>
    </row>
    <row r="1099" spans="1:24">
      <c r="A1099" s="5"/>
      <c r="B1099" s="25"/>
      <c r="C1099" s="25"/>
      <c r="D1099" s="5"/>
      <c r="E1099" s="5"/>
      <c r="F1099" s="6"/>
      <c r="G1099" s="7"/>
      <c r="H1099" s="28"/>
      <c r="I1099" s="19"/>
      <c r="J1099" s="19"/>
      <c r="K1099" s="19"/>
      <c r="L1099" s="19"/>
      <c r="M1099" s="19"/>
      <c r="N1099" s="19"/>
      <c r="O1099" s="19"/>
      <c r="P1099" s="19"/>
      <c r="Q1099" s="19"/>
      <c r="R1099" s="19"/>
      <c r="S1099" s="19"/>
      <c r="T1099" s="19"/>
      <c r="U1099" s="19"/>
      <c r="V1099" s="19"/>
      <c r="W1099" s="19"/>
      <c r="X1099" s="19"/>
    </row>
    <row r="1100" spans="1:24" ht="15.75" customHeight="1">
      <c r="A1100" s="45" t="s">
        <v>4316</v>
      </c>
      <c r="B1100" s="25" t="str">
        <f t="shared" ref="B1100:B1126" si="116">HYPERLINK("http://clu.uni.no/bildetema-html5/bildetema.html?version=norwegian&amp;languages=swe,eng,nob&amp;language=nob&amp;page=16&amp;subpage=1","Bildetema HTML5")</f>
        <v>Bildetema HTML5</v>
      </c>
      <c r="C1100" s="25" t="str">
        <f t="shared" ref="C1100:C1126" si="117">HYPERLINK("http://clu.uni.no/bildetema-flash/bildetema.html?version=norwegian&amp;languages=swe,eng,nob&amp;language=nob&amp;page=16&amp;subpage=1","Bildetema Flash")</f>
        <v>Bildetema Flash</v>
      </c>
      <c r="D1100" s="18" t="s">
        <v>4317</v>
      </c>
      <c r="E1100" s="45" t="s">
        <v>4318</v>
      </c>
      <c r="F1100" s="18" t="s">
        <v>4319</v>
      </c>
      <c r="G1100" s="19" t="s">
        <v>4320</v>
      </c>
      <c r="H1100" s="27"/>
      <c r="I1100" s="19"/>
      <c r="J1100" s="19"/>
      <c r="K1100" s="19"/>
      <c r="L1100" s="19"/>
      <c r="M1100" s="19"/>
      <c r="N1100" s="19"/>
      <c r="O1100" s="19"/>
      <c r="P1100" s="19"/>
      <c r="Q1100" s="19"/>
      <c r="R1100" s="19"/>
      <c r="S1100" s="19"/>
      <c r="T1100" s="19"/>
      <c r="U1100" s="19"/>
      <c r="V1100" s="19"/>
      <c r="W1100" s="19"/>
      <c r="X1100" s="19"/>
    </row>
    <row r="1101" spans="1:24" ht="15.75" customHeight="1">
      <c r="A1101" s="45" t="s">
        <v>4321</v>
      </c>
      <c r="B1101" s="25" t="str">
        <f t="shared" si="116"/>
        <v>Bildetema HTML5</v>
      </c>
      <c r="C1101" s="25" t="str">
        <f t="shared" si="117"/>
        <v>Bildetema Flash</v>
      </c>
      <c r="D1101" s="18" t="s">
        <v>4322</v>
      </c>
      <c r="E1101" s="45" t="s">
        <v>4323</v>
      </c>
      <c r="F1101" s="18" t="s">
        <v>4324</v>
      </c>
      <c r="G1101" s="7" t="s">
        <v>4325</v>
      </c>
      <c r="H1101" s="27" t="s">
        <v>4326</v>
      </c>
      <c r="I1101" s="19"/>
      <c r="J1101" s="19"/>
      <c r="K1101" s="19"/>
      <c r="L1101" s="19"/>
      <c r="M1101" s="19"/>
      <c r="N1101" s="19"/>
      <c r="O1101" s="19"/>
      <c r="P1101" s="19"/>
      <c r="Q1101" s="19"/>
      <c r="R1101" s="19"/>
      <c r="S1101" s="19"/>
      <c r="T1101" s="19"/>
      <c r="U1101" s="19"/>
      <c r="V1101" s="19"/>
      <c r="W1101" s="19"/>
      <c r="X1101" s="19"/>
    </row>
    <row r="1102" spans="1:24" ht="15.75" customHeight="1">
      <c r="A1102" s="45" t="s">
        <v>4327</v>
      </c>
      <c r="B1102" s="25" t="str">
        <f t="shared" si="116"/>
        <v>Bildetema HTML5</v>
      </c>
      <c r="C1102" s="25" t="str">
        <f t="shared" si="117"/>
        <v>Bildetema Flash</v>
      </c>
      <c r="D1102" s="18" t="s">
        <v>4328</v>
      </c>
      <c r="E1102" s="45" t="s">
        <v>4329</v>
      </c>
      <c r="F1102" s="18" t="s">
        <v>4330</v>
      </c>
      <c r="G1102" s="19" t="s">
        <v>4331</v>
      </c>
      <c r="H1102" s="27" t="s">
        <v>4332</v>
      </c>
      <c r="I1102" s="19"/>
      <c r="J1102" s="19"/>
      <c r="K1102" s="19"/>
      <c r="L1102" s="19"/>
      <c r="M1102" s="19"/>
      <c r="N1102" s="19"/>
      <c r="O1102" s="19"/>
      <c r="P1102" s="19"/>
      <c r="Q1102" s="19"/>
      <c r="R1102" s="19"/>
      <c r="S1102" s="19"/>
      <c r="T1102" s="19"/>
      <c r="U1102" s="19"/>
      <c r="V1102" s="19"/>
      <c r="W1102" s="19"/>
      <c r="X1102" s="19"/>
    </row>
    <row r="1103" spans="1:24" ht="15.75" customHeight="1">
      <c r="A1103" s="45" t="s">
        <v>4333</v>
      </c>
      <c r="B1103" s="25" t="str">
        <f t="shared" si="116"/>
        <v>Bildetema HTML5</v>
      </c>
      <c r="C1103" s="25" t="str">
        <f t="shared" si="117"/>
        <v>Bildetema Flash</v>
      </c>
      <c r="D1103" s="18" t="s">
        <v>4334</v>
      </c>
      <c r="E1103" s="45" t="s">
        <v>4335</v>
      </c>
      <c r="F1103" s="18" t="s">
        <v>4335</v>
      </c>
      <c r="G1103" s="7" t="s">
        <v>4336</v>
      </c>
      <c r="H1103" s="28"/>
      <c r="I1103" s="19"/>
      <c r="J1103" s="19"/>
      <c r="K1103" s="19"/>
      <c r="L1103" s="19"/>
      <c r="M1103" s="19"/>
      <c r="N1103" s="19"/>
      <c r="O1103" s="19"/>
      <c r="P1103" s="19"/>
      <c r="Q1103" s="19"/>
      <c r="R1103" s="19"/>
      <c r="S1103" s="19"/>
      <c r="T1103" s="19"/>
      <c r="U1103" s="19"/>
      <c r="V1103" s="19"/>
      <c r="W1103" s="19"/>
      <c r="X1103" s="19"/>
    </row>
    <row r="1104" spans="1:24" ht="15.75" customHeight="1">
      <c r="A1104" s="45" t="s">
        <v>4337</v>
      </c>
      <c r="B1104" s="25" t="str">
        <f t="shared" si="116"/>
        <v>Bildetema HTML5</v>
      </c>
      <c r="C1104" s="25" t="str">
        <f t="shared" si="117"/>
        <v>Bildetema Flash</v>
      </c>
      <c r="D1104" s="18" t="s">
        <v>4338</v>
      </c>
      <c r="E1104" s="45" t="s">
        <v>4339</v>
      </c>
      <c r="F1104" s="18" t="s">
        <v>4340</v>
      </c>
      <c r="G1104" s="7" t="s">
        <v>4341</v>
      </c>
      <c r="H1104" s="28"/>
      <c r="I1104" s="19"/>
      <c r="J1104" s="19"/>
      <c r="K1104" s="19"/>
      <c r="L1104" s="19"/>
      <c r="M1104" s="19"/>
      <c r="N1104" s="19"/>
      <c r="O1104" s="19"/>
      <c r="P1104" s="19"/>
      <c r="Q1104" s="19"/>
      <c r="R1104" s="19"/>
      <c r="S1104" s="19"/>
      <c r="T1104" s="19"/>
      <c r="U1104" s="19"/>
      <c r="V1104" s="19"/>
      <c r="W1104" s="19"/>
      <c r="X1104" s="19"/>
    </row>
    <row r="1105" spans="1:8" ht="15.75" customHeight="1">
      <c r="A1105" s="45" t="s">
        <v>4342</v>
      </c>
      <c r="B1105" s="25" t="str">
        <f t="shared" si="116"/>
        <v>Bildetema HTML5</v>
      </c>
      <c r="C1105" s="25" t="str">
        <f t="shared" si="117"/>
        <v>Bildetema Flash</v>
      </c>
      <c r="D1105" s="18" t="s">
        <v>4343</v>
      </c>
      <c r="E1105" s="45" t="s">
        <v>4344</v>
      </c>
      <c r="F1105" s="18" t="s">
        <v>4345</v>
      </c>
      <c r="G1105" s="19" t="s">
        <v>4346</v>
      </c>
      <c r="H1105" s="27" t="s">
        <v>4347</v>
      </c>
    </row>
    <row r="1106" spans="1:8" ht="15.75" customHeight="1">
      <c r="A1106" s="45" t="s">
        <v>4348</v>
      </c>
      <c r="B1106" s="25" t="str">
        <f t="shared" si="116"/>
        <v>Bildetema HTML5</v>
      </c>
      <c r="C1106" s="25" t="str">
        <f t="shared" si="117"/>
        <v>Bildetema Flash</v>
      </c>
      <c r="D1106" s="18" t="s">
        <v>4349</v>
      </c>
      <c r="E1106" s="45" t="s">
        <v>4350</v>
      </c>
      <c r="F1106" s="18" t="s">
        <v>4351</v>
      </c>
      <c r="G1106" s="7" t="s">
        <v>4352</v>
      </c>
      <c r="H1106" s="28"/>
    </row>
    <row r="1107" spans="1:8" ht="15.75" customHeight="1">
      <c r="A1107" s="45" t="s">
        <v>4353</v>
      </c>
      <c r="B1107" s="25" t="str">
        <f t="shared" si="116"/>
        <v>Bildetema HTML5</v>
      </c>
      <c r="C1107" s="25" t="str">
        <f t="shared" si="117"/>
        <v>Bildetema Flash</v>
      </c>
      <c r="D1107" s="18" t="s">
        <v>4354</v>
      </c>
      <c r="E1107" s="45" t="s">
        <v>4355</v>
      </c>
      <c r="F1107" s="18" t="s">
        <v>4356</v>
      </c>
      <c r="G1107" s="19" t="s">
        <v>4357</v>
      </c>
      <c r="H1107" s="28"/>
    </row>
    <row r="1108" spans="1:8" ht="15.75" customHeight="1">
      <c r="A1108" s="45" t="s">
        <v>4358</v>
      </c>
      <c r="B1108" s="25" t="str">
        <f t="shared" si="116"/>
        <v>Bildetema HTML5</v>
      </c>
      <c r="C1108" s="25" t="str">
        <f t="shared" si="117"/>
        <v>Bildetema Flash</v>
      </c>
      <c r="D1108" s="18" t="s">
        <v>4359</v>
      </c>
      <c r="E1108" s="45" t="s">
        <v>4360</v>
      </c>
      <c r="F1108" s="18" t="s">
        <v>4361</v>
      </c>
      <c r="G1108" s="7" t="s">
        <v>4362</v>
      </c>
      <c r="H1108" s="28"/>
    </row>
    <row r="1109" spans="1:8" ht="15.75" customHeight="1">
      <c r="A1109" s="45" t="s">
        <v>4363</v>
      </c>
      <c r="B1109" s="25" t="str">
        <f t="shared" si="116"/>
        <v>Bildetema HTML5</v>
      </c>
      <c r="C1109" s="25" t="str">
        <f t="shared" si="117"/>
        <v>Bildetema Flash</v>
      </c>
      <c r="D1109" s="18" t="s">
        <v>4364</v>
      </c>
      <c r="E1109" s="45" t="s">
        <v>4365</v>
      </c>
      <c r="F1109" s="18" t="s">
        <v>4366</v>
      </c>
      <c r="G1109" s="7" t="s">
        <v>4367</v>
      </c>
      <c r="H1109" s="28"/>
    </row>
    <row r="1110" spans="1:8" ht="15.75" customHeight="1">
      <c r="A1110" s="45" t="s">
        <v>4368</v>
      </c>
      <c r="B1110" s="25" t="str">
        <f t="shared" si="116"/>
        <v>Bildetema HTML5</v>
      </c>
      <c r="C1110" s="25" t="str">
        <f t="shared" si="117"/>
        <v>Bildetema Flash</v>
      </c>
      <c r="D1110" s="18" t="s">
        <v>4369</v>
      </c>
      <c r="E1110" s="45" t="s">
        <v>4370</v>
      </c>
      <c r="F1110" s="18" t="s">
        <v>4371</v>
      </c>
      <c r="G1110" s="7" t="s">
        <v>4372</v>
      </c>
      <c r="H1110" s="28"/>
    </row>
    <row r="1111" spans="1:8" ht="15.75" customHeight="1">
      <c r="A1111" s="45" t="s">
        <v>4373</v>
      </c>
      <c r="B1111" s="25" t="str">
        <f t="shared" si="116"/>
        <v>Bildetema HTML5</v>
      </c>
      <c r="C1111" s="25" t="str">
        <f t="shared" si="117"/>
        <v>Bildetema Flash</v>
      </c>
      <c r="D1111" s="18" t="s">
        <v>4374</v>
      </c>
      <c r="E1111" s="45" t="s">
        <v>4375</v>
      </c>
      <c r="F1111" s="18" t="s">
        <v>4376</v>
      </c>
      <c r="G1111" s="19" t="s">
        <v>4377</v>
      </c>
      <c r="H1111" s="27" t="s">
        <v>4378</v>
      </c>
    </row>
    <row r="1112" spans="1:8" ht="15.75" customHeight="1">
      <c r="A1112" s="45" t="s">
        <v>4379</v>
      </c>
      <c r="B1112" s="25" t="str">
        <f t="shared" si="116"/>
        <v>Bildetema HTML5</v>
      </c>
      <c r="C1112" s="25" t="str">
        <f t="shared" si="117"/>
        <v>Bildetema Flash</v>
      </c>
      <c r="D1112" s="18" t="s">
        <v>4380</v>
      </c>
      <c r="E1112" s="45" t="s">
        <v>4381</v>
      </c>
      <c r="F1112" s="18" t="s">
        <v>4382</v>
      </c>
      <c r="G1112" s="19" t="s">
        <v>4383</v>
      </c>
      <c r="H1112" s="27" t="s">
        <v>4384</v>
      </c>
    </row>
    <row r="1113" spans="1:8" ht="15.75" customHeight="1">
      <c r="A1113" s="45" t="s">
        <v>4385</v>
      </c>
      <c r="B1113" s="25" t="str">
        <f t="shared" si="116"/>
        <v>Bildetema HTML5</v>
      </c>
      <c r="C1113" s="25" t="str">
        <f t="shared" si="117"/>
        <v>Bildetema Flash</v>
      </c>
      <c r="D1113" s="18" t="s">
        <v>4386</v>
      </c>
      <c r="E1113" s="45" t="s">
        <v>4387</v>
      </c>
      <c r="F1113" s="18" t="s">
        <v>4371</v>
      </c>
      <c r="G1113" s="7" t="s">
        <v>4388</v>
      </c>
      <c r="H1113" s="28"/>
    </row>
    <row r="1114" spans="1:8" ht="15.75" customHeight="1">
      <c r="A1114" s="45" t="s">
        <v>4389</v>
      </c>
      <c r="B1114" s="25" t="str">
        <f t="shared" si="116"/>
        <v>Bildetema HTML5</v>
      </c>
      <c r="C1114" s="25" t="str">
        <f t="shared" si="117"/>
        <v>Bildetema Flash</v>
      </c>
      <c r="D1114" s="18" t="s">
        <v>4390</v>
      </c>
      <c r="E1114" s="45" t="s">
        <v>4391</v>
      </c>
      <c r="F1114" s="18" t="s">
        <v>4392</v>
      </c>
      <c r="G1114" s="19" t="s">
        <v>4393</v>
      </c>
      <c r="H1114" s="27"/>
    </row>
    <row r="1115" spans="1:8" ht="15.75" customHeight="1">
      <c r="A1115" s="45" t="s">
        <v>4394</v>
      </c>
      <c r="B1115" s="25" t="str">
        <f t="shared" si="116"/>
        <v>Bildetema HTML5</v>
      </c>
      <c r="C1115" s="25" t="str">
        <f t="shared" si="117"/>
        <v>Bildetema Flash</v>
      </c>
      <c r="D1115" s="18" t="s">
        <v>4395</v>
      </c>
      <c r="E1115" s="45" t="s">
        <v>4396</v>
      </c>
      <c r="F1115" s="18" t="s">
        <v>4397</v>
      </c>
      <c r="G1115" s="7" t="s">
        <v>4398</v>
      </c>
      <c r="H1115" s="28" t="s">
        <v>26</v>
      </c>
    </row>
    <row r="1116" spans="1:8" ht="15.75" customHeight="1">
      <c r="A1116" s="45" t="s">
        <v>4399</v>
      </c>
      <c r="B1116" s="25" t="str">
        <f t="shared" si="116"/>
        <v>Bildetema HTML5</v>
      </c>
      <c r="C1116" s="25" t="str">
        <f t="shared" si="117"/>
        <v>Bildetema Flash</v>
      </c>
      <c r="D1116" s="18" t="s">
        <v>4400</v>
      </c>
      <c r="E1116" s="45" t="s">
        <v>4401</v>
      </c>
      <c r="F1116" s="18" t="s">
        <v>4402</v>
      </c>
      <c r="G1116" s="7" t="s">
        <v>4403</v>
      </c>
      <c r="H1116" s="28"/>
    </row>
    <row r="1117" spans="1:8" ht="15.75" customHeight="1">
      <c r="A1117" s="45" t="s">
        <v>4404</v>
      </c>
      <c r="B1117" s="25" t="str">
        <f t="shared" si="116"/>
        <v>Bildetema HTML5</v>
      </c>
      <c r="C1117" s="25" t="str">
        <f t="shared" si="117"/>
        <v>Bildetema Flash</v>
      </c>
      <c r="D1117" s="18" t="s">
        <v>4405</v>
      </c>
      <c r="E1117" s="45" t="s">
        <v>4406</v>
      </c>
      <c r="F1117" s="18" t="s">
        <v>4407</v>
      </c>
      <c r="G1117" s="7" t="s">
        <v>4408</v>
      </c>
      <c r="H1117" s="28"/>
    </row>
    <row r="1118" spans="1:8" ht="15.75" customHeight="1">
      <c r="A1118" s="45" t="s">
        <v>4409</v>
      </c>
      <c r="B1118" s="25" t="str">
        <f t="shared" si="116"/>
        <v>Bildetema HTML5</v>
      </c>
      <c r="C1118" s="25" t="str">
        <f t="shared" si="117"/>
        <v>Bildetema Flash</v>
      </c>
      <c r="D1118" s="18" t="s">
        <v>4410</v>
      </c>
      <c r="E1118" s="45" t="s">
        <v>4411</v>
      </c>
      <c r="F1118" s="18" t="s">
        <v>4412</v>
      </c>
      <c r="G1118" s="7" t="s">
        <v>4413</v>
      </c>
      <c r="H1118" s="27" t="s">
        <v>4414</v>
      </c>
    </row>
    <row r="1119" spans="1:8" ht="21.95">
      <c r="A1119" s="45" t="s">
        <v>4415</v>
      </c>
      <c r="B1119" s="25" t="str">
        <f t="shared" si="116"/>
        <v>Bildetema HTML5</v>
      </c>
      <c r="C1119" s="25" t="str">
        <f t="shared" si="117"/>
        <v>Bildetema Flash</v>
      </c>
      <c r="D1119" s="45" t="s">
        <v>4416</v>
      </c>
      <c r="E1119" s="45" t="s">
        <v>4417</v>
      </c>
      <c r="F1119" s="45" t="s">
        <v>4418</v>
      </c>
      <c r="G1119" s="45" t="s">
        <v>4419</v>
      </c>
      <c r="H1119" s="28"/>
    </row>
    <row r="1120" spans="1:8" ht="15.75" customHeight="1">
      <c r="A1120" s="45" t="s">
        <v>4420</v>
      </c>
      <c r="B1120" s="25" t="str">
        <f t="shared" si="116"/>
        <v>Bildetema HTML5</v>
      </c>
      <c r="C1120" s="25" t="str">
        <f t="shared" si="117"/>
        <v>Bildetema Flash</v>
      </c>
      <c r="D1120" s="18" t="s">
        <v>4421</v>
      </c>
      <c r="E1120" s="45" t="s">
        <v>2835</v>
      </c>
      <c r="F1120" s="18" t="s">
        <v>4422</v>
      </c>
      <c r="G1120" s="7" t="s">
        <v>4423</v>
      </c>
      <c r="H1120" s="28"/>
    </row>
    <row r="1121" spans="1:8" ht="15.75" customHeight="1">
      <c r="A1121" s="45" t="s">
        <v>4424</v>
      </c>
      <c r="B1121" s="25" t="str">
        <f t="shared" si="116"/>
        <v>Bildetema HTML5</v>
      </c>
      <c r="C1121" s="25" t="str">
        <f t="shared" si="117"/>
        <v>Bildetema Flash</v>
      </c>
      <c r="D1121" s="18" t="s">
        <v>4425</v>
      </c>
      <c r="E1121" s="45" t="s">
        <v>4426</v>
      </c>
      <c r="F1121" s="18" t="s">
        <v>4427</v>
      </c>
      <c r="G1121" s="19" t="s">
        <v>4428</v>
      </c>
      <c r="H1121" s="27"/>
    </row>
    <row r="1122" spans="1:8" ht="15.75" customHeight="1">
      <c r="A1122" s="45" t="s">
        <v>4429</v>
      </c>
      <c r="B1122" s="25" t="str">
        <f t="shared" si="116"/>
        <v>Bildetema HTML5</v>
      </c>
      <c r="C1122" s="25" t="str">
        <f t="shared" si="117"/>
        <v>Bildetema Flash</v>
      </c>
      <c r="D1122" s="18" t="s">
        <v>4430</v>
      </c>
      <c r="E1122" s="45" t="s">
        <v>4431</v>
      </c>
      <c r="F1122" s="18" t="s">
        <v>4432</v>
      </c>
      <c r="G1122" s="7" t="s">
        <v>4433</v>
      </c>
      <c r="H1122" s="28"/>
    </row>
    <row r="1123" spans="1:8" ht="15.75" customHeight="1">
      <c r="A1123" s="45" t="s">
        <v>4434</v>
      </c>
      <c r="B1123" s="25" t="str">
        <f t="shared" si="116"/>
        <v>Bildetema HTML5</v>
      </c>
      <c r="C1123" s="25" t="str">
        <f t="shared" si="117"/>
        <v>Bildetema Flash</v>
      </c>
      <c r="D1123" s="18" t="s">
        <v>4435</v>
      </c>
      <c r="E1123" s="45" t="s">
        <v>4436</v>
      </c>
      <c r="F1123" s="18" t="s">
        <v>4437</v>
      </c>
      <c r="G1123" s="7" t="s">
        <v>4438</v>
      </c>
      <c r="H1123" s="27"/>
    </row>
    <row r="1124" spans="1:8" ht="15.75" customHeight="1">
      <c r="A1124" s="45" t="s">
        <v>4439</v>
      </c>
      <c r="B1124" s="25" t="str">
        <f t="shared" si="116"/>
        <v>Bildetema HTML5</v>
      </c>
      <c r="C1124" s="25" t="str">
        <f t="shared" si="117"/>
        <v>Bildetema Flash</v>
      </c>
      <c r="D1124" s="18" t="s">
        <v>4440</v>
      </c>
      <c r="E1124" s="45" t="s">
        <v>4441</v>
      </c>
      <c r="F1124" s="18" t="s">
        <v>4442</v>
      </c>
      <c r="G1124" s="7" t="s">
        <v>4443</v>
      </c>
      <c r="H1124" s="28"/>
    </row>
    <row r="1125" spans="1:8" ht="26.1">
      <c r="A1125" s="45" t="s">
        <v>4444</v>
      </c>
      <c r="B1125" s="25" t="str">
        <f t="shared" si="116"/>
        <v>Bildetema HTML5</v>
      </c>
      <c r="C1125" s="25" t="str">
        <f t="shared" si="117"/>
        <v>Bildetema Flash</v>
      </c>
      <c r="D1125" s="45" t="s">
        <v>3339</v>
      </c>
      <c r="E1125" s="45" t="s">
        <v>2776</v>
      </c>
      <c r="F1125" s="45" t="s">
        <v>4445</v>
      </c>
      <c r="G1125" s="45" t="s">
        <v>4446</v>
      </c>
      <c r="H1125" s="18" t="s">
        <v>4447</v>
      </c>
    </row>
    <row r="1126" spans="1:8" ht="15.75" customHeight="1">
      <c r="A1126" s="45" t="s">
        <v>4448</v>
      </c>
      <c r="B1126" s="25" t="str">
        <f t="shared" si="116"/>
        <v>Bildetema HTML5</v>
      </c>
      <c r="C1126" s="25" t="str">
        <f t="shared" si="117"/>
        <v>Bildetema Flash</v>
      </c>
      <c r="D1126" s="18" t="s">
        <v>4449</v>
      </c>
      <c r="E1126" s="45" t="s">
        <v>4450</v>
      </c>
      <c r="F1126" s="18" t="s">
        <v>4451</v>
      </c>
      <c r="G1126" s="19" t="s">
        <v>4452</v>
      </c>
      <c r="H1126" s="28"/>
    </row>
    <row r="1127" spans="1:8">
      <c r="A1127" s="23"/>
      <c r="B1127" s="25"/>
      <c r="C1127" s="25"/>
      <c r="D1127" s="23"/>
      <c r="E1127" s="23"/>
      <c r="F1127" s="24"/>
      <c r="G1127" s="7"/>
      <c r="H1127" s="28"/>
    </row>
    <row r="1128" spans="1:8" ht="21" customHeight="1">
      <c r="A1128" s="38" t="s">
        <v>4453</v>
      </c>
      <c r="B1128" s="25" t="str">
        <f>HYPERLINK("http://clu.uni.no/bildetema-html5/bildetema.html?version=norwegian&amp;languages=swe,eng,nob&amp;language=nob&amp;page=16&amp;subpage=2","Bildetema HTML5")</f>
        <v>Bildetema HTML5</v>
      </c>
      <c r="C1128" s="25" t="str">
        <f>HYPERLINK("http://clu.uni.no/bildetema-flash/bildetema.html?version=norwegian&amp;languages=swe,eng,nob&amp;language=nob&amp;page=16&amp;subpage=2","Bildetema Flash")</f>
        <v>Bildetema Flash</v>
      </c>
      <c r="D1128" s="38" t="s">
        <v>4454</v>
      </c>
      <c r="E1128" s="38" t="s">
        <v>4455</v>
      </c>
      <c r="F1128" s="38" t="s">
        <v>4456</v>
      </c>
      <c r="G1128" s="38" t="s">
        <v>4457</v>
      </c>
      <c r="H1128" s="28"/>
    </row>
    <row r="1129" spans="1:8">
      <c r="A1129" s="5"/>
      <c r="B1129" s="25"/>
      <c r="C1129" s="25"/>
      <c r="D1129" s="5"/>
      <c r="E1129" s="5"/>
      <c r="F1129" s="6"/>
      <c r="G1129" s="7"/>
      <c r="H1129" s="28"/>
    </row>
    <row r="1130" spans="1:8" ht="15.75" customHeight="1">
      <c r="A1130" s="45" t="s">
        <v>4458</v>
      </c>
      <c r="B1130" s="25" t="str">
        <f t="shared" ref="B1130:B1142" si="118">HYPERLINK("http://clu.uni.no/bildetema-html5/bildetema.html?version=norwegian&amp;languages=swe,eng,nob&amp;language=nob&amp;page=16&amp;subpage=2","Bildetema HTML5")</f>
        <v>Bildetema HTML5</v>
      </c>
      <c r="C1130" s="25" t="str">
        <f t="shared" ref="C1130:C1142" si="119">HYPERLINK("http://clu.uni.no/bildetema-flash/bildetema.html?version=norwegian&amp;languages=swe,eng,nob&amp;language=nob&amp;page=16&amp;subpage=2","Bildetema Flash")</f>
        <v>Bildetema Flash</v>
      </c>
      <c r="D1130" s="18" t="s">
        <v>4328</v>
      </c>
      <c r="E1130" s="45" t="s">
        <v>4329</v>
      </c>
      <c r="F1130" s="18" t="s">
        <v>4330</v>
      </c>
      <c r="G1130" s="19" t="s">
        <v>4331</v>
      </c>
      <c r="H1130" s="28"/>
    </row>
    <row r="1131" spans="1:8" ht="15.75" customHeight="1">
      <c r="A1131" s="45" t="s">
        <v>4459</v>
      </c>
      <c r="B1131" s="25" t="str">
        <f t="shared" si="118"/>
        <v>Bildetema HTML5</v>
      </c>
      <c r="C1131" s="25" t="str">
        <f t="shared" si="119"/>
        <v>Bildetema Flash</v>
      </c>
      <c r="D1131" s="18" t="s">
        <v>4460</v>
      </c>
      <c r="E1131" s="45" t="s">
        <v>4461</v>
      </c>
      <c r="F1131" s="18" t="s">
        <v>4462</v>
      </c>
      <c r="G1131" s="19"/>
      <c r="H1131" s="27" t="s">
        <v>4463</v>
      </c>
    </row>
    <row r="1132" spans="1:8" ht="15.75" customHeight="1">
      <c r="A1132" s="45" t="s">
        <v>4464</v>
      </c>
      <c r="B1132" s="25" t="str">
        <f t="shared" si="118"/>
        <v>Bildetema HTML5</v>
      </c>
      <c r="C1132" s="25" t="str">
        <f t="shared" si="119"/>
        <v>Bildetema Flash</v>
      </c>
      <c r="D1132" s="18" t="s">
        <v>4465</v>
      </c>
      <c r="E1132" s="45" t="s">
        <v>4466</v>
      </c>
      <c r="F1132" s="18" t="s">
        <v>4467</v>
      </c>
      <c r="G1132" s="7" t="s">
        <v>4468</v>
      </c>
      <c r="H1132" s="28"/>
    </row>
    <row r="1133" spans="1:8" ht="15.75" customHeight="1">
      <c r="A1133" s="45" t="s">
        <v>4469</v>
      </c>
      <c r="B1133" s="25" t="str">
        <f t="shared" si="118"/>
        <v>Bildetema HTML5</v>
      </c>
      <c r="C1133" s="25" t="str">
        <f t="shared" si="119"/>
        <v>Bildetema Flash</v>
      </c>
      <c r="D1133" s="18" t="s">
        <v>4470</v>
      </c>
      <c r="E1133" s="45" t="s">
        <v>4471</v>
      </c>
      <c r="F1133" s="18" t="s">
        <v>4472</v>
      </c>
      <c r="G1133" s="7" t="s">
        <v>4473</v>
      </c>
      <c r="H1133" s="28"/>
    </row>
    <row r="1134" spans="1:8" ht="15.75" customHeight="1">
      <c r="A1134" s="45" t="s">
        <v>4474</v>
      </c>
      <c r="B1134" s="25" t="str">
        <f t="shared" si="118"/>
        <v>Bildetema HTML5</v>
      </c>
      <c r="C1134" s="25" t="str">
        <f t="shared" si="119"/>
        <v>Bildetema Flash</v>
      </c>
      <c r="D1134" s="18" t="s">
        <v>4369</v>
      </c>
      <c r="E1134" s="45" t="s">
        <v>4370</v>
      </c>
      <c r="F1134" s="18" t="s">
        <v>4371</v>
      </c>
      <c r="G1134" s="7" t="s">
        <v>4372</v>
      </c>
      <c r="H1134" s="28"/>
    </row>
    <row r="1135" spans="1:8" ht="15.75" customHeight="1">
      <c r="A1135" s="45" t="s">
        <v>4475</v>
      </c>
      <c r="B1135" s="25" t="str">
        <f t="shared" si="118"/>
        <v>Bildetema HTML5</v>
      </c>
      <c r="C1135" s="25" t="str">
        <f t="shared" si="119"/>
        <v>Bildetema Flash</v>
      </c>
      <c r="D1135" s="18" t="s">
        <v>4476</v>
      </c>
      <c r="E1135" s="45" t="s">
        <v>4477</v>
      </c>
      <c r="F1135" s="18" t="s">
        <v>4478</v>
      </c>
      <c r="G1135" s="7" t="s">
        <v>4479</v>
      </c>
      <c r="H1135" s="28" t="s">
        <v>26</v>
      </c>
    </row>
    <row r="1136" spans="1:8" ht="15.75" customHeight="1">
      <c r="A1136" s="45" t="s">
        <v>4480</v>
      </c>
      <c r="B1136" s="25" t="str">
        <f t="shared" si="118"/>
        <v>Bildetema HTML5</v>
      </c>
      <c r="C1136" s="25" t="str">
        <f t="shared" si="119"/>
        <v>Bildetema Flash</v>
      </c>
      <c r="D1136" s="18" t="s">
        <v>4390</v>
      </c>
      <c r="E1136" s="45" t="s">
        <v>4391</v>
      </c>
      <c r="F1136" s="18" t="s">
        <v>4392</v>
      </c>
      <c r="G1136" s="19" t="s">
        <v>4393</v>
      </c>
      <c r="H1136" s="27"/>
    </row>
    <row r="1137" spans="1:8" ht="15.75" customHeight="1">
      <c r="A1137" s="45" t="s">
        <v>4481</v>
      </c>
      <c r="B1137" s="25" t="str">
        <f t="shared" si="118"/>
        <v>Bildetema HTML5</v>
      </c>
      <c r="C1137" s="25" t="str">
        <f t="shared" si="119"/>
        <v>Bildetema Flash</v>
      </c>
      <c r="D1137" s="18" t="s">
        <v>4482</v>
      </c>
      <c r="E1137" s="45" t="s">
        <v>4483</v>
      </c>
      <c r="F1137" s="18" t="s">
        <v>4484</v>
      </c>
      <c r="G1137" s="19" t="s">
        <v>4485</v>
      </c>
      <c r="H1137" s="27" t="s">
        <v>70</v>
      </c>
    </row>
    <row r="1138" spans="1:8" ht="15.75" customHeight="1">
      <c r="A1138" s="45" t="s">
        <v>4486</v>
      </c>
      <c r="B1138" s="25" t="str">
        <f t="shared" si="118"/>
        <v>Bildetema HTML5</v>
      </c>
      <c r="C1138" s="25" t="str">
        <f t="shared" si="119"/>
        <v>Bildetema Flash</v>
      </c>
      <c r="D1138" s="18" t="s">
        <v>4487</v>
      </c>
      <c r="E1138" s="45" t="s">
        <v>4488</v>
      </c>
      <c r="F1138" s="18" t="s">
        <v>4489</v>
      </c>
      <c r="G1138" s="7" t="s">
        <v>4490</v>
      </c>
      <c r="H1138" s="28" t="s">
        <v>26</v>
      </c>
    </row>
    <row r="1139" spans="1:8" ht="21.95">
      <c r="A1139" s="45" t="s">
        <v>4491</v>
      </c>
      <c r="B1139" s="25" t="str">
        <f t="shared" si="118"/>
        <v>Bildetema HTML5</v>
      </c>
      <c r="C1139" s="25" t="str">
        <f t="shared" si="119"/>
        <v>Bildetema Flash</v>
      </c>
      <c r="D1139" s="45" t="s">
        <v>3965</v>
      </c>
      <c r="E1139" s="45" t="s">
        <v>4492</v>
      </c>
      <c r="F1139" s="45" t="s">
        <v>4493</v>
      </c>
      <c r="G1139" s="45" t="s">
        <v>4494</v>
      </c>
      <c r="H1139" s="18" t="s">
        <v>4495</v>
      </c>
    </row>
    <row r="1140" spans="1:8" ht="15.75" customHeight="1">
      <c r="A1140" s="45" t="s">
        <v>4496</v>
      </c>
      <c r="B1140" s="25" t="str">
        <f t="shared" si="118"/>
        <v>Bildetema HTML5</v>
      </c>
      <c r="C1140" s="25" t="str">
        <f t="shared" si="119"/>
        <v>Bildetema Flash</v>
      </c>
      <c r="D1140" s="18" t="s">
        <v>4497</v>
      </c>
      <c r="E1140" s="45" t="s">
        <v>4498</v>
      </c>
      <c r="F1140" s="18" t="s">
        <v>4499</v>
      </c>
      <c r="G1140" s="19" t="s">
        <v>4500</v>
      </c>
      <c r="H1140" s="28" t="s">
        <v>26</v>
      </c>
    </row>
    <row r="1141" spans="1:8" ht="15.75" customHeight="1">
      <c r="A1141" s="45" t="s">
        <v>4501</v>
      </c>
      <c r="B1141" s="25" t="str">
        <f t="shared" si="118"/>
        <v>Bildetema HTML5</v>
      </c>
      <c r="C1141" s="25" t="str">
        <f t="shared" si="119"/>
        <v>Bildetema Flash</v>
      </c>
      <c r="D1141" s="18" t="s">
        <v>4502</v>
      </c>
      <c r="E1141" s="45" t="s">
        <v>4503</v>
      </c>
      <c r="F1141" s="18" t="s">
        <v>4504</v>
      </c>
      <c r="G1141" s="7" t="s">
        <v>4505</v>
      </c>
      <c r="H1141" s="27" t="s">
        <v>4506</v>
      </c>
    </row>
    <row r="1142" spans="1:8" ht="15.75" customHeight="1">
      <c r="A1142" s="45" t="s">
        <v>4507</v>
      </c>
      <c r="B1142" s="25" t="str">
        <f t="shared" si="118"/>
        <v>Bildetema HTML5</v>
      </c>
      <c r="C1142" s="25" t="str">
        <f t="shared" si="119"/>
        <v>Bildetema Flash</v>
      </c>
      <c r="D1142" s="18" t="s">
        <v>4508</v>
      </c>
      <c r="E1142" s="45" t="s">
        <v>4509</v>
      </c>
      <c r="F1142" s="18" t="s">
        <v>4509</v>
      </c>
      <c r="G1142" s="7" t="s">
        <v>4510</v>
      </c>
      <c r="H1142" s="28"/>
    </row>
    <row r="1143" spans="1:8">
      <c r="A1143" s="23"/>
      <c r="B1143" s="25"/>
      <c r="C1143" s="25"/>
      <c r="D1143" s="23"/>
      <c r="E1143" s="23"/>
      <c r="F1143" s="24"/>
      <c r="G1143" s="7"/>
      <c r="H1143" s="28"/>
    </row>
    <row r="1144" spans="1:8" ht="21" customHeight="1">
      <c r="A1144" s="38" t="s">
        <v>4511</v>
      </c>
      <c r="B1144" s="25" t="str">
        <f>HYPERLINK("http://clu.uni.no/bildetema-html5/bildetema.html?version=norwegian&amp;languages=swe,eng,nob&amp;language=nob&amp;page=16&amp;subpage=3","Bildetema HTML5")</f>
        <v>Bildetema HTML5</v>
      </c>
      <c r="C1144" s="25" t="str">
        <f>HYPERLINK("http://clu.uni.no/bildetema-flash/bildetema.html?version=norwegian&amp;languages=swe,eng,nob&amp;language=nob&amp;page=16&amp;subpage=3","Bildetema Flash")</f>
        <v>Bildetema Flash</v>
      </c>
      <c r="D1144" s="38" t="s">
        <v>4512</v>
      </c>
      <c r="E1144" s="38" t="s">
        <v>4513</v>
      </c>
      <c r="F1144" s="38" t="s">
        <v>4514</v>
      </c>
      <c r="G1144" s="38" t="s">
        <v>4515</v>
      </c>
      <c r="H1144" s="28"/>
    </row>
    <row r="1145" spans="1:8">
      <c r="A1145" s="5"/>
      <c r="B1145" s="25"/>
      <c r="C1145" s="25"/>
      <c r="D1145" s="5"/>
      <c r="E1145" s="5"/>
      <c r="F1145" s="6"/>
      <c r="G1145" s="7"/>
      <c r="H1145" s="28"/>
    </row>
    <row r="1146" spans="1:8" ht="15.75" customHeight="1">
      <c r="A1146" s="45" t="s">
        <v>4516</v>
      </c>
      <c r="B1146" s="25" t="str">
        <f t="shared" ref="B1146:B1155" si="120">HYPERLINK("http://clu.uni.no/bildetema-html5/bildetema.html?version=norwegian&amp;languages=swe,eng,nob&amp;language=nob&amp;page=16&amp;subpage=3","Bildetema HTML5")</f>
        <v>Bildetema HTML5</v>
      </c>
      <c r="C1146" s="25" t="str">
        <f t="shared" ref="C1146:C1155" si="121">HYPERLINK("http://clu.uni.no/bildetema-flash/bildetema.html?version=norwegian&amp;languages=swe,eng,nob&amp;language=nob&amp;page=16&amp;subpage=3","Bildetema Flash")</f>
        <v>Bildetema Flash</v>
      </c>
      <c r="D1146" s="18" t="s">
        <v>4517</v>
      </c>
      <c r="E1146" s="45" t="s">
        <v>4518</v>
      </c>
      <c r="F1146" s="18" t="s">
        <v>4519</v>
      </c>
      <c r="G1146" s="19" t="s">
        <v>4520</v>
      </c>
      <c r="H1146" s="27"/>
    </row>
    <row r="1147" spans="1:8" ht="15.75" customHeight="1">
      <c r="A1147" s="45" t="s">
        <v>4521</v>
      </c>
      <c r="B1147" s="25" t="str">
        <f t="shared" si="120"/>
        <v>Bildetema HTML5</v>
      </c>
      <c r="C1147" s="25" t="str">
        <f t="shared" si="121"/>
        <v>Bildetema Flash</v>
      </c>
      <c r="D1147" s="18" t="s">
        <v>4522</v>
      </c>
      <c r="E1147" s="45" t="s">
        <v>4523</v>
      </c>
      <c r="F1147" s="18" t="s">
        <v>4524</v>
      </c>
      <c r="G1147" s="19" t="s">
        <v>4525</v>
      </c>
      <c r="H1147" s="28"/>
    </row>
    <row r="1148" spans="1:8" ht="15.75" customHeight="1">
      <c r="A1148" s="45" t="s">
        <v>4526</v>
      </c>
      <c r="B1148" s="25" t="str">
        <f t="shared" si="120"/>
        <v>Bildetema HTML5</v>
      </c>
      <c r="C1148" s="25" t="str">
        <f t="shared" si="121"/>
        <v>Bildetema Flash</v>
      </c>
      <c r="D1148" s="18" t="s">
        <v>4527</v>
      </c>
      <c r="E1148" s="45" t="s">
        <v>4528</v>
      </c>
      <c r="F1148" s="18" t="s">
        <v>4529</v>
      </c>
      <c r="G1148" s="19" t="s">
        <v>4530</v>
      </c>
      <c r="H1148" s="28"/>
    </row>
    <row r="1149" spans="1:8" ht="15.75" customHeight="1">
      <c r="A1149" s="45" t="s">
        <v>4531</v>
      </c>
      <c r="B1149" s="25" t="str">
        <f t="shared" si="120"/>
        <v>Bildetema HTML5</v>
      </c>
      <c r="C1149" s="25" t="str">
        <f t="shared" si="121"/>
        <v>Bildetema Flash</v>
      </c>
      <c r="D1149" s="18" t="s">
        <v>4532</v>
      </c>
      <c r="E1149" s="45" t="s">
        <v>4533</v>
      </c>
      <c r="F1149" s="18" t="s">
        <v>4534</v>
      </c>
      <c r="G1149" s="7" t="s">
        <v>4535</v>
      </c>
      <c r="H1149" s="28"/>
    </row>
    <row r="1150" spans="1:8" ht="15.75" customHeight="1">
      <c r="A1150" s="45" t="s">
        <v>4536</v>
      </c>
      <c r="B1150" s="25" t="str">
        <f t="shared" si="120"/>
        <v>Bildetema HTML5</v>
      </c>
      <c r="C1150" s="25" t="str">
        <f t="shared" si="121"/>
        <v>Bildetema Flash</v>
      </c>
      <c r="D1150" s="18" t="s">
        <v>4537</v>
      </c>
      <c r="E1150" s="45" t="s">
        <v>2382</v>
      </c>
      <c r="F1150" s="18" t="s">
        <v>4538</v>
      </c>
      <c r="G1150" s="7" t="s">
        <v>4539</v>
      </c>
      <c r="H1150" s="28" t="s">
        <v>4540</v>
      </c>
    </row>
    <row r="1151" spans="1:8" ht="15.75" customHeight="1">
      <c r="A1151" s="45" t="s">
        <v>4541</v>
      </c>
      <c r="B1151" s="25" t="str">
        <f t="shared" si="120"/>
        <v>Bildetema HTML5</v>
      </c>
      <c r="C1151" s="25" t="str">
        <f t="shared" si="121"/>
        <v>Bildetema Flash</v>
      </c>
      <c r="D1151" s="18" t="s">
        <v>4542</v>
      </c>
      <c r="E1151" s="45" t="s">
        <v>4543</v>
      </c>
      <c r="F1151" s="18" t="s">
        <v>4544</v>
      </c>
      <c r="G1151" s="7" t="s">
        <v>4545</v>
      </c>
      <c r="H1151" s="28" t="s">
        <v>4546</v>
      </c>
    </row>
    <row r="1152" spans="1:8" ht="15.75" customHeight="1">
      <c r="A1152" s="45" t="s">
        <v>4547</v>
      </c>
      <c r="B1152" s="25" t="str">
        <f t="shared" si="120"/>
        <v>Bildetema HTML5</v>
      </c>
      <c r="C1152" s="25" t="str">
        <f t="shared" si="121"/>
        <v>Bildetema Flash</v>
      </c>
      <c r="D1152" s="18" t="s">
        <v>4548</v>
      </c>
      <c r="E1152" s="45" t="s">
        <v>4549</v>
      </c>
      <c r="F1152" s="18" t="s">
        <v>4550</v>
      </c>
      <c r="G1152" s="7" t="s">
        <v>4551</v>
      </c>
      <c r="H1152" s="28"/>
    </row>
    <row r="1153" spans="1:8" ht="15.75" customHeight="1">
      <c r="A1153" s="45" t="s">
        <v>4552</v>
      </c>
      <c r="B1153" s="25" t="str">
        <f t="shared" si="120"/>
        <v>Bildetema HTML5</v>
      </c>
      <c r="C1153" s="25" t="str">
        <f t="shared" si="121"/>
        <v>Bildetema Flash</v>
      </c>
      <c r="D1153" s="18" t="s">
        <v>4553</v>
      </c>
      <c r="E1153" s="45" t="s">
        <v>4554</v>
      </c>
      <c r="F1153" s="18" t="s">
        <v>4555</v>
      </c>
      <c r="G1153" s="7" t="s">
        <v>4556</v>
      </c>
      <c r="H1153" s="28"/>
    </row>
    <row r="1154" spans="1:8" ht="15.75" customHeight="1">
      <c r="A1154" s="45" t="s">
        <v>4557</v>
      </c>
      <c r="B1154" s="25" t="str">
        <f t="shared" si="120"/>
        <v>Bildetema HTML5</v>
      </c>
      <c r="C1154" s="25" t="str">
        <f t="shared" si="121"/>
        <v>Bildetema Flash</v>
      </c>
      <c r="D1154" s="18" t="s">
        <v>4558</v>
      </c>
      <c r="E1154" s="45" t="s">
        <v>4559</v>
      </c>
      <c r="F1154" s="18" t="s">
        <v>4560</v>
      </c>
      <c r="G1154" s="7" t="s">
        <v>4561</v>
      </c>
      <c r="H1154" s="28"/>
    </row>
    <row r="1155" spans="1:8" ht="15.75" customHeight="1">
      <c r="A1155" s="45" t="s">
        <v>4562</v>
      </c>
      <c r="B1155" s="25" t="str">
        <f t="shared" si="120"/>
        <v>Bildetema HTML5</v>
      </c>
      <c r="C1155" s="25" t="str">
        <f t="shared" si="121"/>
        <v>Bildetema Flash</v>
      </c>
      <c r="D1155" s="18" t="s">
        <v>4563</v>
      </c>
      <c r="E1155" s="45" t="s">
        <v>4564</v>
      </c>
      <c r="F1155" s="18" t="s">
        <v>3014</v>
      </c>
      <c r="G1155" s="7"/>
      <c r="H1155" s="27" t="s">
        <v>4565</v>
      </c>
    </row>
    <row r="1156" spans="1:8">
      <c r="A1156" s="23"/>
      <c r="B1156" s="25"/>
      <c r="C1156" s="25"/>
      <c r="D1156" s="23"/>
      <c r="E1156" s="23"/>
      <c r="F1156" s="24"/>
      <c r="G1156" s="7"/>
      <c r="H1156" s="28"/>
    </row>
    <row r="1157" spans="1:8" ht="21" customHeight="1">
      <c r="A1157" s="38" t="s">
        <v>4566</v>
      </c>
      <c r="B1157" s="25" t="str">
        <f>HYPERLINK("http://clu.uni.no/bildetema-html5/bildetema.html?version=norwegian&amp;languages=swe,eng,nob&amp;language=nob&amp;page=16&amp;subpage=4","Bildetema HTML5")</f>
        <v>Bildetema HTML5</v>
      </c>
      <c r="C1157" s="25" t="str">
        <f>HYPERLINK("http://clu.uni.no/bildetema-flash/bildetema.html?version=norwegian&amp;languages=swe,eng,nob&amp;language=nob&amp;page=16&amp;subpage=4","Bildetema Flash")</f>
        <v>Bildetema Flash</v>
      </c>
      <c r="D1157" s="38" t="s">
        <v>4567</v>
      </c>
      <c r="E1157" s="38" t="s">
        <v>4568</v>
      </c>
      <c r="F1157" s="38" t="s">
        <v>4569</v>
      </c>
      <c r="G1157" s="38" t="s">
        <v>4570</v>
      </c>
      <c r="H1157" s="28"/>
    </row>
    <row r="1158" spans="1:8">
      <c r="A1158" s="5"/>
      <c r="B1158" s="25"/>
      <c r="C1158" s="25"/>
      <c r="D1158" s="5"/>
      <c r="E1158" s="5"/>
      <c r="F1158" s="6"/>
      <c r="G1158" s="7"/>
      <c r="H1158" s="28"/>
    </row>
    <row r="1159" spans="1:8" ht="15.75" customHeight="1">
      <c r="A1159" s="45" t="s">
        <v>4571</v>
      </c>
      <c r="B1159" s="25" t="str">
        <f t="shared" ref="B1159:B1167" si="122">HYPERLINK("http://clu.uni.no/bildetema-html5/bildetema.html?version=norwegian&amp;languages=swe,eng,nob&amp;language=nob&amp;page=16&amp;subpage=4","Bildetema HTML5")</f>
        <v>Bildetema HTML5</v>
      </c>
      <c r="C1159" s="25" t="str">
        <f t="shared" ref="C1159:C1167" si="123">HYPERLINK("http://clu.uni.no/bildetema-flash/bildetema.html?version=norwegian&amp;languages=swe,eng,nob&amp;language=nob&amp;page=16&amp;subpage=4","Bildetema Flash")</f>
        <v>Bildetema Flash</v>
      </c>
      <c r="D1159" s="18" t="s">
        <v>4572</v>
      </c>
      <c r="E1159" s="45" t="s">
        <v>4573</v>
      </c>
      <c r="F1159" s="18" t="s">
        <v>4574</v>
      </c>
      <c r="G1159" s="7"/>
      <c r="H1159" s="27" t="s">
        <v>4575</v>
      </c>
    </row>
    <row r="1160" spans="1:8" ht="15.75" customHeight="1">
      <c r="A1160" s="45" t="s">
        <v>4576</v>
      </c>
      <c r="B1160" s="25" t="str">
        <f t="shared" si="122"/>
        <v>Bildetema HTML5</v>
      </c>
      <c r="C1160" s="25" t="str">
        <f t="shared" si="123"/>
        <v>Bildetema Flash</v>
      </c>
      <c r="D1160" s="18" t="s">
        <v>4577</v>
      </c>
      <c r="E1160" s="45" t="s">
        <v>4578</v>
      </c>
      <c r="F1160" s="18" t="s">
        <v>4579</v>
      </c>
      <c r="G1160" s="7"/>
      <c r="H1160" s="27" t="s">
        <v>4580</v>
      </c>
    </row>
    <row r="1161" spans="1:8" ht="21.95">
      <c r="A1161" s="45" t="s">
        <v>4581</v>
      </c>
      <c r="B1161" s="25" t="str">
        <f t="shared" si="122"/>
        <v>Bildetema HTML5</v>
      </c>
      <c r="C1161" s="25" t="str">
        <f t="shared" si="123"/>
        <v>Bildetema Flash</v>
      </c>
      <c r="D1161" s="45" t="s">
        <v>4582</v>
      </c>
      <c r="E1161" s="45" t="s">
        <v>4583</v>
      </c>
      <c r="F1161" s="45" t="s">
        <v>4584</v>
      </c>
      <c r="G1161" s="19" t="s">
        <v>4585</v>
      </c>
      <c r="H1161" s="27"/>
    </row>
    <row r="1162" spans="1:8" ht="15.75" customHeight="1">
      <c r="A1162" s="45" t="s">
        <v>4586</v>
      </c>
      <c r="B1162" s="25" t="str">
        <f t="shared" si="122"/>
        <v>Bildetema HTML5</v>
      </c>
      <c r="C1162" s="25" t="str">
        <f t="shared" si="123"/>
        <v>Bildetema Flash</v>
      </c>
      <c r="D1162" s="18" t="s">
        <v>4587</v>
      </c>
      <c r="E1162" s="45" t="s">
        <v>4588</v>
      </c>
      <c r="F1162" s="18" t="s">
        <v>4589</v>
      </c>
      <c r="G1162" s="7" t="s">
        <v>4590</v>
      </c>
      <c r="H1162" s="28" t="s">
        <v>4591</v>
      </c>
    </row>
    <row r="1163" spans="1:8" ht="15.75" customHeight="1">
      <c r="A1163" s="45" t="s">
        <v>4592</v>
      </c>
      <c r="B1163" s="25" t="str">
        <f t="shared" si="122"/>
        <v>Bildetema HTML5</v>
      </c>
      <c r="C1163" s="25" t="str">
        <f t="shared" si="123"/>
        <v>Bildetema Flash</v>
      </c>
      <c r="D1163" s="18" t="s">
        <v>4593</v>
      </c>
      <c r="E1163" s="45" t="s">
        <v>4594</v>
      </c>
      <c r="F1163" s="18" t="s">
        <v>4595</v>
      </c>
      <c r="G1163" s="7" t="s">
        <v>4596</v>
      </c>
      <c r="H1163" s="28"/>
    </row>
    <row r="1164" spans="1:8" ht="15.75" customHeight="1">
      <c r="A1164" s="45" t="s">
        <v>4597</v>
      </c>
      <c r="B1164" s="25" t="str">
        <f t="shared" si="122"/>
        <v>Bildetema HTML5</v>
      </c>
      <c r="C1164" s="25" t="str">
        <f t="shared" si="123"/>
        <v>Bildetema Flash</v>
      </c>
      <c r="D1164" s="18" t="s">
        <v>4598</v>
      </c>
      <c r="E1164" s="45" t="s">
        <v>4599</v>
      </c>
      <c r="F1164" s="18" t="s">
        <v>4600</v>
      </c>
      <c r="G1164" s="7" t="s">
        <v>4601</v>
      </c>
      <c r="H1164" s="28" t="s">
        <v>4602</v>
      </c>
    </row>
    <row r="1165" spans="1:8" ht="15.75" customHeight="1">
      <c r="A1165" s="45" t="s">
        <v>4603</v>
      </c>
      <c r="B1165" s="25" t="str">
        <f t="shared" si="122"/>
        <v>Bildetema HTML5</v>
      </c>
      <c r="C1165" s="25" t="str">
        <f t="shared" si="123"/>
        <v>Bildetema Flash</v>
      </c>
      <c r="D1165" s="18" t="s">
        <v>4604</v>
      </c>
      <c r="E1165" s="45" t="s">
        <v>4605</v>
      </c>
      <c r="F1165" s="18" t="s">
        <v>4605</v>
      </c>
      <c r="G1165" s="7" t="s">
        <v>4606</v>
      </c>
      <c r="H1165" s="28"/>
    </row>
    <row r="1166" spans="1:8" ht="15.75" customHeight="1">
      <c r="A1166" s="45" t="s">
        <v>4607</v>
      </c>
      <c r="B1166" s="25" t="str">
        <f t="shared" si="122"/>
        <v>Bildetema HTML5</v>
      </c>
      <c r="C1166" s="25" t="str">
        <f t="shared" si="123"/>
        <v>Bildetema Flash</v>
      </c>
      <c r="D1166" s="18" t="s">
        <v>4608</v>
      </c>
      <c r="E1166" s="45" t="s">
        <v>4609</v>
      </c>
      <c r="F1166" s="18" t="s">
        <v>4610</v>
      </c>
      <c r="G1166" s="7" t="s">
        <v>4611</v>
      </c>
      <c r="H1166" s="28"/>
    </row>
    <row r="1167" spans="1:8" ht="15.75" customHeight="1">
      <c r="A1167" s="45" t="s">
        <v>4612</v>
      </c>
      <c r="B1167" s="25" t="str">
        <f t="shared" si="122"/>
        <v>Bildetema HTML5</v>
      </c>
      <c r="C1167" s="25" t="str">
        <f t="shared" si="123"/>
        <v>Bildetema Flash</v>
      </c>
      <c r="D1167" s="18" t="s">
        <v>4613</v>
      </c>
      <c r="E1167" s="45" t="s">
        <v>4614</v>
      </c>
      <c r="F1167" s="18" t="s">
        <v>4319</v>
      </c>
      <c r="G1167" s="19" t="s">
        <v>4615</v>
      </c>
      <c r="H1167" s="27" t="s">
        <v>4616</v>
      </c>
    </row>
    <row r="1168" spans="1:8">
      <c r="A1168" s="23"/>
      <c r="B1168" s="25"/>
      <c r="C1168" s="25"/>
      <c r="D1168" s="23"/>
      <c r="E1168" s="23"/>
      <c r="F1168" s="24"/>
      <c r="G1168" s="7"/>
      <c r="H1168" s="28"/>
    </row>
    <row r="1169" spans="1:24" ht="27.75" customHeight="1">
      <c r="A1169" s="41" t="s">
        <v>4617</v>
      </c>
      <c r="B1169" s="25" t="str">
        <f>HYPERLINK("http://clu.uni.no/bildetema-html5/bildetema.html?version=norwegian&amp;languages=swe,eng,nob&amp;language=nob&amp;page=17&amp;subpage=1","Bildetema HTML5")</f>
        <v>Bildetema HTML5</v>
      </c>
      <c r="C1169" s="25" t="str">
        <f>HYPERLINK("http://clu.uni.no/bildetema-flash/bildetema.html?version=norwegian&amp;languages=swe,eng,nob&amp;language=nob&amp;page=17&amp;subpage=1","Bildetema Flash")</f>
        <v>Bildetema Flash</v>
      </c>
      <c r="D1169" s="41" t="s">
        <v>4618</v>
      </c>
      <c r="E1169" s="41" t="s">
        <v>4619</v>
      </c>
      <c r="F1169" s="41" t="s">
        <v>4620</v>
      </c>
      <c r="G1169" s="41" t="s">
        <v>4621</v>
      </c>
      <c r="H1169" s="18"/>
      <c r="I1169" s="19"/>
      <c r="J1169" s="19"/>
      <c r="K1169" s="19"/>
      <c r="L1169" s="19"/>
      <c r="M1169" s="19"/>
      <c r="N1169" s="19"/>
      <c r="O1169" s="19"/>
      <c r="P1169" s="19"/>
      <c r="Q1169" s="19"/>
      <c r="R1169" s="19"/>
      <c r="S1169" s="19"/>
      <c r="T1169" s="19"/>
      <c r="U1169" s="19"/>
      <c r="V1169" s="19"/>
      <c r="W1169" s="19"/>
      <c r="X1169" s="19"/>
    </row>
    <row r="1170" spans="1:24" ht="24.75" customHeight="1">
      <c r="A1170" s="23"/>
      <c r="B1170" s="25"/>
      <c r="C1170" s="25"/>
      <c r="D1170" s="23"/>
      <c r="E1170" s="23"/>
      <c r="F1170" s="24"/>
      <c r="G1170" s="26"/>
      <c r="H1170" s="20"/>
      <c r="I1170" s="26"/>
      <c r="J1170" s="26"/>
      <c r="K1170" s="26"/>
      <c r="L1170" s="26"/>
      <c r="M1170" s="26"/>
      <c r="N1170" s="26"/>
      <c r="O1170" s="26"/>
      <c r="P1170" s="26"/>
      <c r="Q1170" s="26"/>
      <c r="R1170" s="26"/>
      <c r="S1170" s="26"/>
      <c r="T1170" s="26"/>
      <c r="U1170" s="26"/>
      <c r="V1170" s="26"/>
      <c r="W1170" s="26"/>
      <c r="X1170" s="26"/>
    </row>
    <row r="1171" spans="1:24" ht="21" customHeight="1">
      <c r="A1171" s="38" t="s">
        <v>4622</v>
      </c>
      <c r="B1171" s="25" t="str">
        <f>HYPERLINK("http://clu.uni.no/bildetema-html5/bildetema.html?version=norwegian&amp;languages=swe,eng,nob&amp;language=nob&amp;page=17&amp;subpage=1","Bildetema HTML5")</f>
        <v>Bildetema HTML5</v>
      </c>
      <c r="C1171" s="25" t="str">
        <f>HYPERLINK("http://clu.uni.no/bildetema-flash/bildetema.html?version=norwegian&amp;languages=swe,eng,nob&amp;language=nob&amp;page=17&amp;subpage=1","Bildetema Flash")</f>
        <v>Bildetema Flash</v>
      </c>
      <c r="D1171" s="38" t="s">
        <v>4623</v>
      </c>
      <c r="E1171" s="38" t="s">
        <v>4624</v>
      </c>
      <c r="F1171" s="38" t="s">
        <v>4625</v>
      </c>
      <c r="G1171" s="38" t="s">
        <v>4626</v>
      </c>
      <c r="H1171" s="28"/>
      <c r="I1171" s="19"/>
      <c r="J1171" s="19"/>
      <c r="K1171" s="19"/>
      <c r="L1171" s="19"/>
      <c r="M1171" s="19"/>
      <c r="N1171" s="19"/>
      <c r="O1171" s="19"/>
      <c r="P1171" s="19"/>
      <c r="Q1171" s="19"/>
      <c r="R1171" s="19"/>
      <c r="S1171" s="19"/>
      <c r="T1171" s="19"/>
      <c r="U1171" s="19"/>
      <c r="V1171" s="19"/>
      <c r="W1171" s="19"/>
      <c r="X1171" s="19"/>
    </row>
    <row r="1172" spans="1:24">
      <c r="A1172" s="5"/>
      <c r="B1172" s="25"/>
      <c r="C1172" s="25"/>
      <c r="D1172" s="5"/>
      <c r="E1172" s="5"/>
      <c r="F1172" s="6"/>
      <c r="G1172" s="7"/>
      <c r="H1172" s="28"/>
      <c r="I1172" s="19"/>
      <c r="J1172" s="19"/>
      <c r="K1172" s="19"/>
      <c r="L1172" s="19"/>
      <c r="M1172" s="19"/>
      <c r="N1172" s="19"/>
      <c r="O1172" s="19"/>
      <c r="P1172" s="19"/>
      <c r="Q1172" s="19"/>
      <c r="R1172" s="19"/>
      <c r="S1172" s="19"/>
      <c r="T1172" s="19"/>
      <c r="U1172" s="19"/>
      <c r="V1172" s="19"/>
      <c r="W1172" s="19"/>
      <c r="X1172" s="19"/>
    </row>
    <row r="1173" spans="1:24" ht="21.95">
      <c r="A1173" s="45" t="s">
        <v>4627</v>
      </c>
      <c r="B1173" s="25" t="str">
        <f t="shared" ref="B1173:B1193" si="124">HYPERLINK("http://clu.uni.no/bildetema-html5/bildetema.html?version=norwegian&amp;languages=swe,eng,nob&amp;language=nob&amp;page=17&amp;subpage=1","Bildetema HTML5")</f>
        <v>Bildetema HTML5</v>
      </c>
      <c r="C1173" s="25" t="str">
        <f t="shared" ref="C1173:C1193" si="125">HYPERLINK("http://clu.uni.no/bildetema-flash/bildetema.html?version=norwegian&amp;languages=swe,eng,nob&amp;language=nob&amp;page=17&amp;subpage=1","Bildetema Flash")</f>
        <v>Bildetema Flash</v>
      </c>
      <c r="D1173" s="45" t="s">
        <v>4628</v>
      </c>
      <c r="E1173" s="45" t="s">
        <v>4629</v>
      </c>
      <c r="F1173" s="45" t="s">
        <v>4630</v>
      </c>
      <c r="G1173" s="45" t="s">
        <v>4631</v>
      </c>
      <c r="H1173" s="28"/>
      <c r="I1173" s="19"/>
      <c r="J1173" s="19"/>
      <c r="K1173" s="19"/>
      <c r="L1173" s="19"/>
      <c r="M1173" s="19"/>
      <c r="N1173" s="19"/>
      <c r="O1173" s="19"/>
      <c r="P1173" s="19"/>
      <c r="Q1173" s="19"/>
      <c r="R1173" s="19"/>
      <c r="S1173" s="19"/>
      <c r="T1173" s="19"/>
      <c r="U1173" s="19"/>
      <c r="V1173" s="19"/>
      <c r="W1173" s="19"/>
      <c r="X1173" s="19"/>
    </row>
    <row r="1174" spans="1:24" ht="15.75" customHeight="1">
      <c r="A1174" s="45" t="s">
        <v>4632</v>
      </c>
      <c r="B1174" s="25" t="str">
        <f t="shared" si="124"/>
        <v>Bildetema HTML5</v>
      </c>
      <c r="C1174" s="25" t="str">
        <f t="shared" si="125"/>
        <v>Bildetema Flash</v>
      </c>
      <c r="D1174" s="18" t="s">
        <v>4633</v>
      </c>
      <c r="E1174" s="45" t="s">
        <v>4634</v>
      </c>
      <c r="F1174" s="18" t="s">
        <v>4635</v>
      </c>
      <c r="G1174" s="7" t="s">
        <v>4636</v>
      </c>
      <c r="H1174" s="28"/>
      <c r="I1174" s="19"/>
      <c r="J1174" s="19"/>
      <c r="K1174" s="19"/>
      <c r="L1174" s="19"/>
      <c r="M1174" s="19"/>
      <c r="N1174" s="19"/>
      <c r="O1174" s="19"/>
      <c r="P1174" s="19"/>
      <c r="Q1174" s="19"/>
      <c r="R1174" s="19"/>
      <c r="S1174" s="19"/>
      <c r="T1174" s="19"/>
      <c r="U1174" s="19"/>
      <c r="V1174" s="19"/>
      <c r="W1174" s="19"/>
      <c r="X1174" s="19"/>
    </row>
    <row r="1175" spans="1:24" ht="21.95">
      <c r="A1175" s="45" t="s">
        <v>4637</v>
      </c>
      <c r="B1175" s="25" t="str">
        <f t="shared" si="124"/>
        <v>Bildetema HTML5</v>
      </c>
      <c r="C1175" s="25" t="str">
        <f t="shared" si="125"/>
        <v>Bildetema Flash</v>
      </c>
      <c r="D1175" s="45" t="s">
        <v>2842</v>
      </c>
      <c r="E1175" s="45" t="s">
        <v>2843</v>
      </c>
      <c r="F1175" s="45" t="s">
        <v>4638</v>
      </c>
      <c r="G1175" s="45" t="s">
        <v>4639</v>
      </c>
      <c r="H1175" s="27" t="s">
        <v>4640</v>
      </c>
      <c r="I1175" s="19"/>
      <c r="J1175" s="19"/>
      <c r="K1175" s="19"/>
      <c r="L1175" s="19"/>
      <c r="M1175" s="19"/>
      <c r="N1175" s="19"/>
      <c r="O1175" s="19"/>
      <c r="P1175" s="19"/>
      <c r="Q1175" s="19"/>
      <c r="R1175" s="19"/>
      <c r="S1175" s="19"/>
      <c r="T1175" s="19"/>
      <c r="U1175" s="19"/>
      <c r="V1175" s="19"/>
      <c r="W1175" s="19"/>
      <c r="X1175" s="19"/>
    </row>
    <row r="1176" spans="1:24" ht="15.75" customHeight="1">
      <c r="A1176" s="45" t="s">
        <v>4641</v>
      </c>
      <c r="B1176" s="25" t="str">
        <f t="shared" si="124"/>
        <v>Bildetema HTML5</v>
      </c>
      <c r="C1176" s="25" t="str">
        <f t="shared" si="125"/>
        <v>Bildetema Flash</v>
      </c>
      <c r="D1176" s="18" t="s">
        <v>4642</v>
      </c>
      <c r="E1176" s="45" t="s">
        <v>4643</v>
      </c>
      <c r="F1176" s="18" t="s">
        <v>4644</v>
      </c>
      <c r="G1176" s="19" t="s">
        <v>4645</v>
      </c>
      <c r="H1176" s="28"/>
      <c r="I1176" s="19"/>
      <c r="J1176" s="19"/>
      <c r="K1176" s="19"/>
      <c r="L1176" s="19"/>
      <c r="M1176" s="19"/>
      <c r="N1176" s="19"/>
      <c r="O1176" s="19"/>
      <c r="P1176" s="19"/>
      <c r="Q1176" s="19"/>
      <c r="R1176" s="19"/>
      <c r="S1176" s="19"/>
      <c r="T1176" s="19"/>
      <c r="U1176" s="19"/>
      <c r="V1176" s="19"/>
      <c r="W1176" s="19"/>
      <c r="X1176" s="19"/>
    </row>
    <row r="1177" spans="1:24" ht="15.75" customHeight="1">
      <c r="A1177" s="45" t="s">
        <v>4646</v>
      </c>
      <c r="B1177" s="25" t="str">
        <f t="shared" si="124"/>
        <v>Bildetema HTML5</v>
      </c>
      <c r="C1177" s="25" t="str">
        <f t="shared" si="125"/>
        <v>Bildetema Flash</v>
      </c>
      <c r="D1177" s="18" t="s">
        <v>4647</v>
      </c>
      <c r="E1177" s="45" t="s">
        <v>4648</v>
      </c>
      <c r="F1177" s="18" t="s">
        <v>4649</v>
      </c>
      <c r="G1177" s="45" t="s">
        <v>4650</v>
      </c>
      <c r="H1177" s="28" t="s">
        <v>26</v>
      </c>
      <c r="I1177" s="19"/>
      <c r="J1177" s="19"/>
      <c r="K1177" s="19"/>
      <c r="L1177" s="19"/>
      <c r="M1177" s="19"/>
      <c r="N1177" s="19"/>
      <c r="O1177" s="19"/>
      <c r="P1177" s="19"/>
      <c r="Q1177" s="19"/>
      <c r="R1177" s="19"/>
      <c r="S1177" s="19"/>
      <c r="T1177" s="19"/>
      <c r="U1177" s="19"/>
      <c r="V1177" s="19"/>
      <c r="W1177" s="19"/>
      <c r="X1177" s="19"/>
    </row>
    <row r="1178" spans="1:24" ht="15.75" customHeight="1">
      <c r="A1178" s="45" t="s">
        <v>4651</v>
      </c>
      <c r="B1178" s="25" t="str">
        <f t="shared" si="124"/>
        <v>Bildetema HTML5</v>
      </c>
      <c r="C1178" s="25" t="str">
        <f t="shared" si="125"/>
        <v>Bildetema Flash</v>
      </c>
      <c r="D1178" s="18" t="s">
        <v>4652</v>
      </c>
      <c r="E1178" s="45" t="s">
        <v>4653</v>
      </c>
      <c r="F1178" s="18" t="s">
        <v>4654</v>
      </c>
      <c r="G1178" s="19" t="s">
        <v>4655</v>
      </c>
      <c r="H1178" s="27" t="s">
        <v>4656</v>
      </c>
      <c r="I1178" s="19"/>
      <c r="J1178" s="19"/>
      <c r="K1178" s="19"/>
      <c r="L1178" s="19"/>
      <c r="M1178" s="19"/>
      <c r="N1178" s="19"/>
      <c r="O1178" s="19"/>
      <c r="P1178" s="19"/>
      <c r="Q1178" s="19"/>
      <c r="R1178" s="19"/>
      <c r="S1178" s="19"/>
      <c r="T1178" s="19"/>
      <c r="U1178" s="19"/>
      <c r="V1178" s="19"/>
      <c r="W1178" s="19"/>
      <c r="X1178" s="19"/>
    </row>
    <row r="1179" spans="1:24" ht="15.75" customHeight="1">
      <c r="A1179" s="45" t="s">
        <v>4657</v>
      </c>
      <c r="B1179" s="25" t="str">
        <f t="shared" si="124"/>
        <v>Bildetema HTML5</v>
      </c>
      <c r="C1179" s="25" t="str">
        <f t="shared" si="125"/>
        <v>Bildetema Flash</v>
      </c>
      <c r="D1179" s="18" t="s">
        <v>4658</v>
      </c>
      <c r="E1179" s="45" t="s">
        <v>4659</v>
      </c>
      <c r="F1179" s="18" t="s">
        <v>4660</v>
      </c>
      <c r="G1179" s="45" t="s">
        <v>4661</v>
      </c>
      <c r="H1179" s="28"/>
      <c r="I1179" s="19"/>
      <c r="J1179" s="19"/>
      <c r="K1179" s="19"/>
      <c r="L1179" s="19"/>
      <c r="M1179" s="19"/>
      <c r="N1179" s="19"/>
      <c r="O1179" s="19"/>
      <c r="P1179" s="19"/>
      <c r="Q1179" s="19"/>
      <c r="R1179" s="19"/>
      <c r="S1179" s="19"/>
      <c r="T1179" s="19"/>
      <c r="U1179" s="19"/>
      <c r="V1179" s="19"/>
      <c r="W1179" s="19"/>
      <c r="X1179" s="19"/>
    </row>
    <row r="1180" spans="1:24" ht="15.75" customHeight="1">
      <c r="A1180" s="45" t="s">
        <v>4662</v>
      </c>
      <c r="B1180" s="25" t="str">
        <f t="shared" si="124"/>
        <v>Bildetema HTML5</v>
      </c>
      <c r="C1180" s="25" t="str">
        <f t="shared" si="125"/>
        <v>Bildetema Flash</v>
      </c>
      <c r="D1180" s="18" t="s">
        <v>4663</v>
      </c>
      <c r="E1180" s="45" t="s">
        <v>4664</v>
      </c>
      <c r="F1180" s="18" t="s">
        <v>4665</v>
      </c>
      <c r="G1180" s="7" t="s">
        <v>4666</v>
      </c>
      <c r="H1180" s="28"/>
      <c r="I1180" s="19"/>
      <c r="J1180" s="19"/>
      <c r="K1180" s="19"/>
      <c r="L1180" s="19"/>
      <c r="M1180" s="19"/>
      <c r="N1180" s="19"/>
      <c r="O1180" s="19"/>
      <c r="P1180" s="19"/>
      <c r="Q1180" s="19"/>
      <c r="R1180" s="19"/>
      <c r="S1180" s="19"/>
      <c r="T1180" s="19"/>
      <c r="U1180" s="19"/>
      <c r="V1180" s="19"/>
      <c r="W1180" s="19"/>
      <c r="X1180" s="19"/>
    </row>
    <row r="1181" spans="1:24" ht="21.95">
      <c r="A1181" s="45" t="s">
        <v>4667</v>
      </c>
      <c r="B1181" s="25" t="str">
        <f t="shared" si="124"/>
        <v>Bildetema HTML5</v>
      </c>
      <c r="C1181" s="25" t="str">
        <f t="shared" si="125"/>
        <v>Bildetema Flash</v>
      </c>
      <c r="D1181" s="45" t="s">
        <v>3060</v>
      </c>
      <c r="E1181" s="45" t="s">
        <v>3061</v>
      </c>
      <c r="F1181" s="45" t="s">
        <v>4668</v>
      </c>
      <c r="G1181" s="45" t="s">
        <v>3063</v>
      </c>
      <c r="H1181" s="28"/>
      <c r="I1181" s="19"/>
      <c r="J1181" s="19"/>
      <c r="K1181" s="19"/>
      <c r="L1181" s="19"/>
      <c r="M1181" s="19"/>
      <c r="N1181" s="19"/>
      <c r="O1181" s="19"/>
      <c r="P1181" s="19"/>
      <c r="Q1181" s="19"/>
      <c r="R1181" s="19"/>
      <c r="S1181" s="19"/>
      <c r="T1181" s="19"/>
      <c r="U1181" s="19"/>
      <c r="V1181" s="19"/>
      <c r="W1181" s="19"/>
      <c r="X1181" s="19"/>
    </row>
    <row r="1182" spans="1:24" ht="15.75" customHeight="1">
      <c r="A1182" s="45" t="s">
        <v>4669</v>
      </c>
      <c r="B1182" s="25" t="str">
        <f t="shared" si="124"/>
        <v>Bildetema HTML5</v>
      </c>
      <c r="C1182" s="25" t="str">
        <f t="shared" si="125"/>
        <v>Bildetema Flash</v>
      </c>
      <c r="D1182" s="18" t="s">
        <v>4670</v>
      </c>
      <c r="E1182" s="45" t="s">
        <v>4671</v>
      </c>
      <c r="F1182" s="18" t="s">
        <v>4671</v>
      </c>
      <c r="G1182" s="7" t="s">
        <v>4671</v>
      </c>
      <c r="H1182" s="28"/>
      <c r="I1182" s="19"/>
      <c r="J1182" s="19"/>
      <c r="K1182" s="19"/>
      <c r="L1182" s="19"/>
      <c r="M1182" s="19"/>
      <c r="N1182" s="19"/>
      <c r="O1182" s="19"/>
      <c r="P1182" s="19"/>
      <c r="Q1182" s="19"/>
      <c r="R1182" s="19"/>
      <c r="S1182" s="19"/>
      <c r="T1182" s="19"/>
      <c r="U1182" s="19"/>
      <c r="V1182" s="19"/>
      <c r="W1182" s="19"/>
      <c r="X1182" s="19"/>
    </row>
    <row r="1183" spans="1:24" ht="15.75" customHeight="1">
      <c r="A1183" s="45" t="s">
        <v>4672</v>
      </c>
      <c r="B1183" s="25" t="str">
        <f t="shared" si="124"/>
        <v>Bildetema HTML5</v>
      </c>
      <c r="C1183" s="25" t="str">
        <f t="shared" si="125"/>
        <v>Bildetema Flash</v>
      </c>
      <c r="D1183" s="18" t="s">
        <v>4673</v>
      </c>
      <c r="E1183" s="45" t="s">
        <v>4674</v>
      </c>
      <c r="F1183" s="18" t="s">
        <v>4675</v>
      </c>
      <c r="G1183" s="19" t="s">
        <v>4676</v>
      </c>
      <c r="H1183" s="28"/>
      <c r="I1183" s="19"/>
      <c r="J1183" s="19"/>
      <c r="K1183" s="19"/>
      <c r="L1183" s="19"/>
      <c r="M1183" s="19"/>
      <c r="N1183" s="19"/>
      <c r="O1183" s="19"/>
      <c r="P1183" s="19"/>
      <c r="Q1183" s="19"/>
      <c r="R1183" s="19"/>
      <c r="S1183" s="19"/>
      <c r="T1183" s="19"/>
      <c r="U1183" s="19"/>
      <c r="V1183" s="19"/>
      <c r="W1183" s="19"/>
      <c r="X1183" s="19"/>
    </row>
    <row r="1184" spans="1:24" ht="21.95">
      <c r="A1184" s="45" t="s">
        <v>4677</v>
      </c>
      <c r="B1184" s="25" t="str">
        <f t="shared" si="124"/>
        <v>Bildetema HTML5</v>
      </c>
      <c r="C1184" s="25" t="str">
        <f t="shared" si="125"/>
        <v>Bildetema Flash</v>
      </c>
      <c r="D1184" s="45" t="s">
        <v>2042</v>
      </c>
      <c r="E1184" s="45" t="s">
        <v>4678</v>
      </c>
      <c r="F1184" s="45" t="s">
        <v>4679</v>
      </c>
      <c r="G1184" s="45" t="s">
        <v>4680</v>
      </c>
      <c r="H1184" s="18" t="s">
        <v>26</v>
      </c>
      <c r="I1184" s="19"/>
      <c r="J1184" s="19"/>
      <c r="K1184" s="19"/>
      <c r="L1184" s="19"/>
      <c r="M1184" s="19"/>
      <c r="N1184" s="19"/>
      <c r="O1184" s="19"/>
      <c r="P1184" s="19"/>
      <c r="Q1184" s="19"/>
      <c r="R1184" s="19"/>
      <c r="S1184" s="19"/>
      <c r="T1184" s="19"/>
      <c r="U1184" s="19"/>
      <c r="V1184" s="19"/>
      <c r="W1184" s="19"/>
      <c r="X1184" s="19"/>
    </row>
    <row r="1185" spans="1:8" ht="15.75" customHeight="1">
      <c r="A1185" s="45" t="s">
        <v>4681</v>
      </c>
      <c r="B1185" s="25" t="str">
        <f t="shared" si="124"/>
        <v>Bildetema HTML5</v>
      </c>
      <c r="C1185" s="25" t="str">
        <f t="shared" si="125"/>
        <v>Bildetema Flash</v>
      </c>
      <c r="D1185" s="18" t="s">
        <v>4682</v>
      </c>
      <c r="E1185" s="45" t="s">
        <v>4683</v>
      </c>
      <c r="F1185" s="18" t="s">
        <v>4684</v>
      </c>
      <c r="G1185" s="7" t="s">
        <v>4685</v>
      </c>
      <c r="H1185" s="28"/>
    </row>
    <row r="1186" spans="1:8" ht="15.75" customHeight="1">
      <c r="A1186" s="45" t="s">
        <v>4686</v>
      </c>
      <c r="B1186" s="25" t="str">
        <f t="shared" si="124"/>
        <v>Bildetema HTML5</v>
      </c>
      <c r="C1186" s="25" t="str">
        <f t="shared" si="125"/>
        <v>Bildetema Flash</v>
      </c>
      <c r="D1186" s="18" t="s">
        <v>4687</v>
      </c>
      <c r="E1186" s="45" t="s">
        <v>4688</v>
      </c>
      <c r="F1186" s="18" t="s">
        <v>4689</v>
      </c>
      <c r="G1186" s="7" t="s">
        <v>4690</v>
      </c>
      <c r="H1186" s="28"/>
    </row>
    <row r="1187" spans="1:8" ht="15.75" customHeight="1">
      <c r="A1187" s="45" t="s">
        <v>4691</v>
      </c>
      <c r="B1187" s="25" t="str">
        <f t="shared" si="124"/>
        <v>Bildetema HTML5</v>
      </c>
      <c r="C1187" s="25" t="str">
        <f t="shared" si="125"/>
        <v>Bildetema Flash</v>
      </c>
      <c r="D1187" s="18" t="s">
        <v>4692</v>
      </c>
      <c r="E1187" s="45" t="s">
        <v>4693</v>
      </c>
      <c r="F1187" s="18" t="s">
        <v>4694</v>
      </c>
      <c r="G1187" s="7" t="s">
        <v>4695</v>
      </c>
      <c r="H1187" s="28"/>
    </row>
    <row r="1188" spans="1:8" ht="15.75" customHeight="1">
      <c r="A1188" s="45" t="s">
        <v>4696</v>
      </c>
      <c r="B1188" s="25" t="str">
        <f t="shared" si="124"/>
        <v>Bildetema HTML5</v>
      </c>
      <c r="C1188" s="25" t="str">
        <f t="shared" si="125"/>
        <v>Bildetema Flash</v>
      </c>
      <c r="D1188" s="18" t="s">
        <v>4697</v>
      </c>
      <c r="E1188" s="45" t="s">
        <v>4698</v>
      </c>
      <c r="F1188" s="18" t="s">
        <v>4699</v>
      </c>
      <c r="G1188" s="7" t="s">
        <v>4700</v>
      </c>
      <c r="H1188" s="28"/>
    </row>
    <row r="1189" spans="1:8" ht="15.75" customHeight="1">
      <c r="A1189" s="45" t="s">
        <v>4701</v>
      </c>
      <c r="B1189" s="25" t="str">
        <f t="shared" si="124"/>
        <v>Bildetema HTML5</v>
      </c>
      <c r="C1189" s="25" t="str">
        <f t="shared" si="125"/>
        <v>Bildetema Flash</v>
      </c>
      <c r="D1189" s="18" t="s">
        <v>4702</v>
      </c>
      <c r="E1189" s="45" t="s">
        <v>4703</v>
      </c>
      <c r="F1189" s="18" t="s">
        <v>4703</v>
      </c>
      <c r="G1189" s="7" t="s">
        <v>4704</v>
      </c>
      <c r="H1189" s="28"/>
    </row>
    <row r="1190" spans="1:8" ht="15.75" customHeight="1">
      <c r="A1190" s="45" t="s">
        <v>4705</v>
      </c>
      <c r="B1190" s="25" t="str">
        <f t="shared" si="124"/>
        <v>Bildetema HTML5</v>
      </c>
      <c r="C1190" s="25" t="str">
        <f t="shared" si="125"/>
        <v>Bildetema Flash</v>
      </c>
      <c r="D1190" s="18" t="s">
        <v>4706</v>
      </c>
      <c r="E1190" s="45" t="s">
        <v>4707</v>
      </c>
      <c r="F1190" s="18" t="s">
        <v>4708</v>
      </c>
      <c r="G1190" s="7" t="s">
        <v>4709</v>
      </c>
      <c r="H1190" s="28"/>
    </row>
    <row r="1191" spans="1:8" ht="15.75" customHeight="1">
      <c r="A1191" s="45" t="s">
        <v>4710</v>
      </c>
      <c r="B1191" s="25" t="str">
        <f t="shared" si="124"/>
        <v>Bildetema HTML5</v>
      </c>
      <c r="C1191" s="25" t="str">
        <f t="shared" si="125"/>
        <v>Bildetema Flash</v>
      </c>
      <c r="D1191" s="18" t="s">
        <v>4711</v>
      </c>
      <c r="E1191" s="45" t="s">
        <v>4712</v>
      </c>
      <c r="F1191" s="18" t="s">
        <v>4713</v>
      </c>
      <c r="G1191" s="7" t="s">
        <v>660</v>
      </c>
      <c r="H1191" s="28" t="s">
        <v>26</v>
      </c>
    </row>
    <row r="1192" spans="1:8" ht="15.75" customHeight="1">
      <c r="A1192" s="45" t="s">
        <v>4714</v>
      </c>
      <c r="B1192" s="25" t="str">
        <f t="shared" si="124"/>
        <v>Bildetema HTML5</v>
      </c>
      <c r="C1192" s="25" t="str">
        <f t="shared" si="125"/>
        <v>Bildetema Flash</v>
      </c>
      <c r="D1192" s="18" t="s">
        <v>4715</v>
      </c>
      <c r="E1192" s="45" t="s">
        <v>4716</v>
      </c>
      <c r="F1192" s="18" t="s">
        <v>4717</v>
      </c>
      <c r="G1192" s="19"/>
      <c r="H1192" s="27" t="s">
        <v>4718</v>
      </c>
    </row>
    <row r="1193" spans="1:8" ht="15.75" customHeight="1">
      <c r="A1193" s="45" t="s">
        <v>4719</v>
      </c>
      <c r="B1193" s="25" t="str">
        <f t="shared" si="124"/>
        <v>Bildetema HTML5</v>
      </c>
      <c r="C1193" s="25" t="str">
        <f t="shared" si="125"/>
        <v>Bildetema Flash</v>
      </c>
      <c r="D1193" s="18" t="s">
        <v>4720</v>
      </c>
      <c r="E1193" s="45" t="s">
        <v>4660</v>
      </c>
      <c r="F1193" s="18" t="s">
        <v>4660</v>
      </c>
      <c r="G1193" s="7" t="s">
        <v>4721</v>
      </c>
      <c r="H1193" s="28"/>
    </row>
    <row r="1194" spans="1:8">
      <c r="A1194" s="23"/>
      <c r="B1194" s="25"/>
      <c r="C1194" s="25"/>
      <c r="D1194" s="23"/>
      <c r="E1194" s="23"/>
      <c r="F1194" s="24"/>
      <c r="G1194" s="7"/>
      <c r="H1194" s="28"/>
    </row>
    <row r="1195" spans="1:8" ht="21" customHeight="1">
      <c r="A1195" s="38" t="s">
        <v>4722</v>
      </c>
      <c r="B1195" s="25" t="str">
        <f>HYPERLINK("http://clu.uni.no/bildetema-html5/bildetema.html?version=norwegian&amp;languages=swe,eng,nob&amp;language=nob&amp;page=17&amp;subpage=2","Bildetema HTML5")</f>
        <v>Bildetema HTML5</v>
      </c>
      <c r="C1195" s="25" t="str">
        <f>HYPERLINK("http://clu.uni.no/bildetema-flash/bildetema.html?version=norwegian&amp;languages=swe,eng,nob&amp;language=nob&amp;page=17&amp;subpage=2","Bildetema Flash")</f>
        <v>Bildetema Flash</v>
      </c>
      <c r="D1195" s="38" t="s">
        <v>4723</v>
      </c>
      <c r="E1195" s="38" t="s">
        <v>4723</v>
      </c>
      <c r="F1195" s="38" t="s">
        <v>4724</v>
      </c>
      <c r="G1195" s="38" t="s">
        <v>4725</v>
      </c>
      <c r="H1195" s="28"/>
    </row>
    <row r="1196" spans="1:8">
      <c r="A1196" s="5"/>
      <c r="B1196" s="25"/>
      <c r="C1196" s="25"/>
      <c r="D1196" s="5"/>
      <c r="E1196" s="5"/>
      <c r="F1196" s="6"/>
      <c r="G1196" s="7"/>
      <c r="H1196" s="28"/>
    </row>
    <row r="1197" spans="1:8" ht="15.75" customHeight="1">
      <c r="A1197" s="45" t="s">
        <v>4726</v>
      </c>
      <c r="B1197" s="25" t="str">
        <f t="shared" ref="B1197:B1214" si="126">HYPERLINK("http://clu.uni.no/bildetema-html5/bildetema.html?version=norwegian&amp;languages=swe,eng,nob&amp;language=nob&amp;page=17&amp;subpage=2","Bildetema HTML5")</f>
        <v>Bildetema HTML5</v>
      </c>
      <c r="C1197" s="25" t="str">
        <f t="shared" ref="C1197:C1214" si="127">HYPERLINK("http://clu.uni.no/bildetema-flash/bildetema.html?version=norwegian&amp;languages=swe,eng,nob&amp;language=nob&amp;page=17&amp;subpage=2","Bildetema Flash")</f>
        <v>Bildetema Flash</v>
      </c>
      <c r="D1197" s="18" t="s">
        <v>4727</v>
      </c>
      <c r="E1197" s="45" t="s">
        <v>4728</v>
      </c>
      <c r="F1197" s="18" t="s">
        <v>4729</v>
      </c>
      <c r="G1197" s="7" t="s">
        <v>4730</v>
      </c>
      <c r="H1197" s="28"/>
    </row>
    <row r="1198" spans="1:8" ht="15.75" customHeight="1">
      <c r="A1198" s="45" t="s">
        <v>4731</v>
      </c>
      <c r="B1198" s="25" t="str">
        <f t="shared" si="126"/>
        <v>Bildetema HTML5</v>
      </c>
      <c r="C1198" s="25" t="str">
        <f t="shared" si="127"/>
        <v>Bildetema Flash</v>
      </c>
      <c r="D1198" s="18" t="s">
        <v>4732</v>
      </c>
      <c r="E1198" s="45" t="s">
        <v>4733</v>
      </c>
      <c r="F1198" s="18" t="s">
        <v>4734</v>
      </c>
      <c r="G1198" s="7" t="s">
        <v>4735</v>
      </c>
      <c r="H1198" s="28"/>
    </row>
    <row r="1199" spans="1:8" ht="15.75" customHeight="1">
      <c r="A1199" s="45" t="s">
        <v>4736</v>
      </c>
      <c r="B1199" s="25" t="str">
        <f t="shared" si="126"/>
        <v>Bildetema HTML5</v>
      </c>
      <c r="C1199" s="25" t="str">
        <f t="shared" si="127"/>
        <v>Bildetema Flash</v>
      </c>
      <c r="D1199" s="18" t="s">
        <v>4737</v>
      </c>
      <c r="E1199" s="45" t="s">
        <v>4738</v>
      </c>
      <c r="F1199" s="18" t="s">
        <v>4739</v>
      </c>
      <c r="G1199" s="7" t="s">
        <v>4740</v>
      </c>
      <c r="H1199" s="28" t="s">
        <v>26</v>
      </c>
    </row>
    <row r="1200" spans="1:8" ht="15.75" customHeight="1">
      <c r="A1200" s="45" t="s">
        <v>4741</v>
      </c>
      <c r="B1200" s="25" t="str">
        <f t="shared" si="126"/>
        <v>Bildetema HTML5</v>
      </c>
      <c r="C1200" s="25" t="str">
        <f t="shared" si="127"/>
        <v>Bildetema Flash</v>
      </c>
      <c r="D1200" s="18" t="s">
        <v>4663</v>
      </c>
      <c r="E1200" s="45" t="s">
        <v>4664</v>
      </c>
      <c r="F1200" s="18" t="s">
        <v>4665</v>
      </c>
      <c r="G1200" s="7" t="s">
        <v>4666</v>
      </c>
      <c r="H1200" s="28"/>
    </row>
    <row r="1201" spans="1:8" ht="15.75" customHeight="1">
      <c r="A1201" s="45" t="s">
        <v>4742</v>
      </c>
      <c r="B1201" s="25" t="str">
        <f t="shared" si="126"/>
        <v>Bildetema HTML5</v>
      </c>
      <c r="C1201" s="25" t="str">
        <f t="shared" si="127"/>
        <v>Bildetema Flash</v>
      </c>
      <c r="D1201" s="18" t="s">
        <v>4743</v>
      </c>
      <c r="E1201" s="45" t="s">
        <v>4744</v>
      </c>
      <c r="F1201" s="18" t="s">
        <v>4744</v>
      </c>
      <c r="G1201" s="7" t="s">
        <v>4745</v>
      </c>
      <c r="H1201" s="28" t="s">
        <v>26</v>
      </c>
    </row>
    <row r="1202" spans="1:8" ht="15.75" customHeight="1">
      <c r="A1202" s="45" t="s">
        <v>4746</v>
      </c>
      <c r="B1202" s="25" t="str">
        <f t="shared" si="126"/>
        <v>Bildetema HTML5</v>
      </c>
      <c r="C1202" s="25" t="str">
        <f t="shared" si="127"/>
        <v>Bildetema Flash</v>
      </c>
      <c r="D1202" s="18" t="s">
        <v>4747</v>
      </c>
      <c r="E1202" s="45" t="s">
        <v>4748</v>
      </c>
      <c r="F1202" s="18" t="s">
        <v>4749</v>
      </c>
      <c r="G1202" s="19" t="s">
        <v>4750</v>
      </c>
      <c r="H1202" s="28"/>
    </row>
    <row r="1203" spans="1:8" ht="15.75" customHeight="1">
      <c r="A1203" s="45" t="s">
        <v>4751</v>
      </c>
      <c r="B1203" s="25" t="str">
        <f t="shared" si="126"/>
        <v>Bildetema HTML5</v>
      </c>
      <c r="C1203" s="25" t="str">
        <f t="shared" si="127"/>
        <v>Bildetema Flash</v>
      </c>
      <c r="D1203" s="18" t="s">
        <v>4752</v>
      </c>
      <c r="E1203" s="45" t="s">
        <v>4753</v>
      </c>
      <c r="F1203" s="18" t="s">
        <v>4754</v>
      </c>
      <c r="G1203" s="7" t="s">
        <v>4755</v>
      </c>
      <c r="H1203" s="28" t="s">
        <v>26</v>
      </c>
    </row>
    <row r="1204" spans="1:8" ht="15.75" customHeight="1">
      <c r="A1204" s="45" t="s">
        <v>4756</v>
      </c>
      <c r="B1204" s="25" t="str">
        <f t="shared" si="126"/>
        <v>Bildetema HTML5</v>
      </c>
      <c r="C1204" s="25" t="str">
        <f t="shared" si="127"/>
        <v>Bildetema Flash</v>
      </c>
      <c r="D1204" s="18" t="s">
        <v>4757</v>
      </c>
      <c r="E1204" s="45" t="s">
        <v>4758</v>
      </c>
      <c r="F1204" s="18" t="s">
        <v>4759</v>
      </c>
      <c r="G1204" s="7"/>
      <c r="H1204" s="27" t="s">
        <v>4760</v>
      </c>
    </row>
    <row r="1205" spans="1:8" ht="15.75" customHeight="1">
      <c r="A1205" s="45" t="s">
        <v>4761</v>
      </c>
      <c r="B1205" s="25" t="str">
        <f t="shared" si="126"/>
        <v>Bildetema HTML5</v>
      </c>
      <c r="C1205" s="25" t="str">
        <f t="shared" si="127"/>
        <v>Bildetema Flash</v>
      </c>
      <c r="D1205" s="18" t="s">
        <v>4762</v>
      </c>
      <c r="E1205" s="45" t="s">
        <v>4763</v>
      </c>
      <c r="F1205" s="18" t="s">
        <v>3296</v>
      </c>
      <c r="G1205" s="19" t="s">
        <v>4764</v>
      </c>
      <c r="H1205" s="27"/>
    </row>
    <row r="1206" spans="1:8" ht="15.75" customHeight="1">
      <c r="A1206" s="45" t="s">
        <v>4765</v>
      </c>
      <c r="B1206" s="25" t="str">
        <f t="shared" si="126"/>
        <v>Bildetema HTML5</v>
      </c>
      <c r="C1206" s="25" t="str">
        <f t="shared" si="127"/>
        <v>Bildetema Flash</v>
      </c>
      <c r="D1206" s="18" t="s">
        <v>4766</v>
      </c>
      <c r="E1206" s="45" t="s">
        <v>4767</v>
      </c>
      <c r="F1206" s="18" t="s">
        <v>4768</v>
      </c>
      <c r="G1206" s="19" t="s">
        <v>4769</v>
      </c>
      <c r="H1206" s="28"/>
    </row>
    <row r="1207" spans="1:8" ht="21.95">
      <c r="A1207" s="45" t="s">
        <v>4770</v>
      </c>
      <c r="B1207" s="25" t="str">
        <f t="shared" si="126"/>
        <v>Bildetema HTML5</v>
      </c>
      <c r="C1207" s="25" t="str">
        <f t="shared" si="127"/>
        <v>Bildetema Flash</v>
      </c>
      <c r="D1207" s="45" t="s">
        <v>2883</v>
      </c>
      <c r="E1207" s="45" t="s">
        <v>2884</v>
      </c>
      <c r="F1207" s="45" t="s">
        <v>2638</v>
      </c>
      <c r="G1207" s="45" t="s">
        <v>2639</v>
      </c>
      <c r="H1207" s="28"/>
    </row>
    <row r="1208" spans="1:8" ht="15.75" customHeight="1">
      <c r="A1208" s="45" t="s">
        <v>4771</v>
      </c>
      <c r="B1208" s="25" t="str">
        <f t="shared" si="126"/>
        <v>Bildetema HTML5</v>
      </c>
      <c r="C1208" s="25" t="str">
        <f t="shared" si="127"/>
        <v>Bildetema Flash</v>
      </c>
      <c r="D1208" s="18" t="s">
        <v>4772</v>
      </c>
      <c r="E1208" s="45" t="s">
        <v>4773</v>
      </c>
      <c r="F1208" s="18" t="s">
        <v>4774</v>
      </c>
      <c r="G1208" s="7"/>
      <c r="H1208" s="27" t="s">
        <v>4775</v>
      </c>
    </row>
    <row r="1209" spans="1:8" ht="15.75" customHeight="1">
      <c r="A1209" s="45" t="s">
        <v>4776</v>
      </c>
      <c r="B1209" s="25" t="str">
        <f t="shared" si="126"/>
        <v>Bildetema HTML5</v>
      </c>
      <c r="C1209" s="25" t="str">
        <f t="shared" si="127"/>
        <v>Bildetema Flash</v>
      </c>
      <c r="D1209" s="18" t="s">
        <v>4777</v>
      </c>
      <c r="E1209" s="45" t="s">
        <v>4778</v>
      </c>
      <c r="F1209" s="18" t="s">
        <v>4779</v>
      </c>
      <c r="G1209" s="7" t="s">
        <v>4780</v>
      </c>
      <c r="H1209" s="28"/>
    </row>
    <row r="1210" spans="1:8" ht="15.75" customHeight="1">
      <c r="A1210" s="45" t="s">
        <v>4781</v>
      </c>
      <c r="B1210" s="25" t="str">
        <f t="shared" si="126"/>
        <v>Bildetema HTML5</v>
      </c>
      <c r="C1210" s="25" t="str">
        <f t="shared" si="127"/>
        <v>Bildetema Flash</v>
      </c>
      <c r="D1210" s="18" t="s">
        <v>4782</v>
      </c>
      <c r="E1210" s="45" t="s">
        <v>4783</v>
      </c>
      <c r="F1210" s="18" t="s">
        <v>4784</v>
      </c>
      <c r="G1210" s="7" t="s">
        <v>4785</v>
      </c>
      <c r="H1210" s="28"/>
    </row>
    <row r="1211" spans="1:8" ht="15.75" customHeight="1">
      <c r="A1211" s="45" t="s">
        <v>4786</v>
      </c>
      <c r="B1211" s="25" t="str">
        <f t="shared" si="126"/>
        <v>Bildetema HTML5</v>
      </c>
      <c r="C1211" s="25" t="str">
        <f t="shared" si="127"/>
        <v>Bildetema Flash</v>
      </c>
      <c r="D1211" s="18" t="s">
        <v>4787</v>
      </c>
      <c r="E1211" s="45" t="s">
        <v>4788</v>
      </c>
      <c r="F1211" s="18" t="s">
        <v>4789</v>
      </c>
      <c r="G1211" s="7" t="s">
        <v>4790</v>
      </c>
      <c r="H1211" s="28"/>
    </row>
    <row r="1212" spans="1:8" ht="15.75" customHeight="1">
      <c r="A1212" s="45" t="s">
        <v>4791</v>
      </c>
      <c r="B1212" s="25" t="str">
        <f t="shared" si="126"/>
        <v>Bildetema HTML5</v>
      </c>
      <c r="C1212" s="25" t="str">
        <f t="shared" si="127"/>
        <v>Bildetema Flash</v>
      </c>
      <c r="D1212" s="18" t="s">
        <v>4792</v>
      </c>
      <c r="E1212" s="45" t="s">
        <v>4793</v>
      </c>
      <c r="F1212" s="18" t="s">
        <v>4794</v>
      </c>
      <c r="G1212" s="7" t="s">
        <v>4795</v>
      </c>
      <c r="H1212" s="28"/>
    </row>
    <row r="1213" spans="1:8" ht="15.75" customHeight="1">
      <c r="A1213" s="45" t="s">
        <v>4796</v>
      </c>
      <c r="B1213" s="25" t="str">
        <f t="shared" si="126"/>
        <v>Bildetema HTML5</v>
      </c>
      <c r="C1213" s="25" t="str">
        <f t="shared" si="127"/>
        <v>Bildetema Flash</v>
      </c>
      <c r="D1213" s="18" t="s">
        <v>4797</v>
      </c>
      <c r="E1213" s="45" t="s">
        <v>4798</v>
      </c>
      <c r="F1213" s="18" t="s">
        <v>4799</v>
      </c>
      <c r="G1213" s="7" t="s">
        <v>4800</v>
      </c>
      <c r="H1213" s="28"/>
    </row>
    <row r="1214" spans="1:8" ht="15.75" customHeight="1">
      <c r="A1214" s="45" t="s">
        <v>4801</v>
      </c>
      <c r="B1214" s="25" t="str">
        <f t="shared" si="126"/>
        <v>Bildetema HTML5</v>
      </c>
      <c r="C1214" s="25" t="str">
        <f t="shared" si="127"/>
        <v>Bildetema Flash</v>
      </c>
      <c r="D1214" s="18" t="s">
        <v>4802</v>
      </c>
      <c r="E1214" s="45" t="s">
        <v>4803</v>
      </c>
      <c r="F1214" s="18" t="s">
        <v>4803</v>
      </c>
      <c r="G1214" s="48" t="s">
        <v>4804</v>
      </c>
      <c r="H1214" s="27"/>
    </row>
    <row r="1215" spans="1:8">
      <c r="A1215" s="23"/>
      <c r="B1215" s="25"/>
      <c r="C1215" s="25"/>
      <c r="D1215" s="23"/>
      <c r="E1215" s="23"/>
      <c r="F1215" s="24"/>
      <c r="G1215" s="7"/>
      <c r="H1215" s="28"/>
    </row>
    <row r="1216" spans="1:8" ht="21" customHeight="1">
      <c r="A1216" s="38" t="s">
        <v>4805</v>
      </c>
      <c r="B1216" s="25" t="str">
        <f>HYPERLINK("http://clu.uni.no/bildetema-html5/bildetema.html?version=norwegian&amp;languages=swe,eng,nob&amp;language=nob&amp;page=17&amp;subpage=3","Bildetema HTML5")</f>
        <v>Bildetema HTML5</v>
      </c>
      <c r="C1216" s="25" t="str">
        <f>HYPERLINK("http://clu.uni.no/bildetema-flash/bildetema.html?version=norwegian&amp;languages=swe,eng,nob&amp;language=nob&amp;page=17&amp;subpage=3","Bildetema Flash")</f>
        <v>Bildetema Flash</v>
      </c>
      <c r="D1216" s="38" t="s">
        <v>4806</v>
      </c>
      <c r="E1216" s="38" t="s">
        <v>4806</v>
      </c>
      <c r="F1216" s="38" t="s">
        <v>4807</v>
      </c>
      <c r="G1216" s="38" t="s">
        <v>4808</v>
      </c>
      <c r="H1216" s="28"/>
    </row>
    <row r="1217" spans="1:8">
      <c r="A1217" s="5"/>
      <c r="B1217" s="25"/>
      <c r="C1217" s="25"/>
      <c r="D1217" s="5"/>
      <c r="E1217" s="5"/>
      <c r="F1217" s="6"/>
      <c r="G1217" s="7"/>
      <c r="H1217" s="28"/>
    </row>
    <row r="1218" spans="1:8" ht="21.95">
      <c r="A1218" s="45" t="s">
        <v>4809</v>
      </c>
      <c r="B1218" s="25" t="str">
        <f t="shared" ref="B1218:B1228" si="128">HYPERLINK("http://clu.uni.no/bildetema-html5/bildetema.html?version=norwegian&amp;languages=swe,eng,nob&amp;language=nob&amp;page=17&amp;subpage=3","Bildetema HTML5")</f>
        <v>Bildetema HTML5</v>
      </c>
      <c r="C1218" s="25" t="str">
        <f t="shared" ref="C1218:C1228" si="129">HYPERLINK("http://clu.uni.no/bildetema-flash/bildetema.html?version=norwegian&amp;languages=swe,eng,nob&amp;language=nob&amp;page=17&amp;subpage=3","Bildetema Flash")</f>
        <v>Bildetema Flash</v>
      </c>
      <c r="D1218" s="45" t="s">
        <v>4628</v>
      </c>
      <c r="E1218" s="45" t="s">
        <v>4810</v>
      </c>
      <c r="F1218" s="45" t="s">
        <v>4811</v>
      </c>
      <c r="G1218" s="45" t="s">
        <v>4812</v>
      </c>
      <c r="H1218" s="28"/>
    </row>
    <row r="1219" spans="1:8" ht="15.75" customHeight="1">
      <c r="A1219" s="45" t="s">
        <v>4813</v>
      </c>
      <c r="B1219" s="25" t="str">
        <f t="shared" si="128"/>
        <v>Bildetema HTML5</v>
      </c>
      <c r="C1219" s="25" t="str">
        <f t="shared" si="129"/>
        <v>Bildetema Flash</v>
      </c>
      <c r="D1219" s="18" t="s">
        <v>4814</v>
      </c>
      <c r="E1219" s="45" t="s">
        <v>4815</v>
      </c>
      <c r="F1219" s="18" t="s">
        <v>4816</v>
      </c>
      <c r="G1219" s="19" t="s">
        <v>4817</v>
      </c>
      <c r="H1219" s="27"/>
    </row>
    <row r="1220" spans="1:8" ht="15.75" customHeight="1">
      <c r="A1220" s="45" t="s">
        <v>4818</v>
      </c>
      <c r="B1220" s="25" t="str">
        <f t="shared" si="128"/>
        <v>Bildetema HTML5</v>
      </c>
      <c r="C1220" s="25" t="str">
        <f t="shared" si="129"/>
        <v>Bildetema Flash</v>
      </c>
      <c r="D1220" s="18" t="s">
        <v>4819</v>
      </c>
      <c r="E1220" s="45" t="s">
        <v>4820</v>
      </c>
      <c r="F1220" s="18" t="s">
        <v>4821</v>
      </c>
      <c r="G1220" s="19" t="s">
        <v>4822</v>
      </c>
      <c r="H1220" s="27"/>
    </row>
    <row r="1221" spans="1:8" ht="21.95">
      <c r="A1221" s="45" t="s">
        <v>4823</v>
      </c>
      <c r="B1221" s="25" t="str">
        <f t="shared" si="128"/>
        <v>Bildetema HTML5</v>
      </c>
      <c r="C1221" s="25" t="str">
        <f t="shared" si="129"/>
        <v>Bildetema Flash</v>
      </c>
      <c r="D1221" s="45" t="s">
        <v>1927</v>
      </c>
      <c r="E1221" s="45" t="s">
        <v>1928</v>
      </c>
      <c r="F1221" s="45" t="s">
        <v>1929</v>
      </c>
      <c r="G1221" s="45" t="s">
        <v>1930</v>
      </c>
      <c r="H1221" s="28"/>
    </row>
    <row r="1222" spans="1:8" ht="15.75" customHeight="1">
      <c r="A1222" s="45" t="s">
        <v>4824</v>
      </c>
      <c r="B1222" s="25" t="str">
        <f t="shared" si="128"/>
        <v>Bildetema HTML5</v>
      </c>
      <c r="C1222" s="25" t="str">
        <f t="shared" si="129"/>
        <v>Bildetema Flash</v>
      </c>
      <c r="D1222" s="18" t="s">
        <v>4825</v>
      </c>
      <c r="E1222" s="45" t="s">
        <v>4826</v>
      </c>
      <c r="F1222" s="18" t="s">
        <v>4827</v>
      </c>
      <c r="G1222" s="19" t="s">
        <v>4828</v>
      </c>
      <c r="H1222" s="28" t="s">
        <v>26</v>
      </c>
    </row>
    <row r="1223" spans="1:8" ht="15.75" customHeight="1">
      <c r="A1223" s="45" t="s">
        <v>4829</v>
      </c>
      <c r="B1223" s="25" t="str">
        <f t="shared" si="128"/>
        <v>Bildetema HTML5</v>
      </c>
      <c r="C1223" s="25" t="str">
        <f t="shared" si="129"/>
        <v>Bildetema Flash</v>
      </c>
      <c r="D1223" s="18" t="s">
        <v>593</v>
      </c>
      <c r="E1223" s="45" t="s">
        <v>4830</v>
      </c>
      <c r="F1223" s="18" t="s">
        <v>4831</v>
      </c>
      <c r="G1223" s="7" t="s">
        <v>4832</v>
      </c>
      <c r="H1223" s="28"/>
    </row>
    <row r="1224" spans="1:8" ht="15.75" customHeight="1">
      <c r="A1224" s="45" t="s">
        <v>4833</v>
      </c>
      <c r="B1224" s="25" t="str">
        <f t="shared" si="128"/>
        <v>Bildetema HTML5</v>
      </c>
      <c r="C1224" s="25" t="str">
        <f t="shared" si="129"/>
        <v>Bildetema Flash</v>
      </c>
      <c r="D1224" s="18" t="s">
        <v>4834</v>
      </c>
      <c r="E1224" s="45" t="s">
        <v>4835</v>
      </c>
      <c r="F1224" s="18" t="s">
        <v>4836</v>
      </c>
      <c r="G1224" s="7" t="s">
        <v>4835</v>
      </c>
      <c r="H1224" s="28"/>
    </row>
    <row r="1225" spans="1:8" ht="15.75" customHeight="1">
      <c r="A1225" s="45" t="s">
        <v>4837</v>
      </c>
      <c r="B1225" s="25" t="str">
        <f t="shared" si="128"/>
        <v>Bildetema HTML5</v>
      </c>
      <c r="C1225" s="25" t="str">
        <f t="shared" si="129"/>
        <v>Bildetema Flash</v>
      </c>
      <c r="D1225" s="18" t="s">
        <v>4838</v>
      </c>
      <c r="E1225" s="45" t="s">
        <v>4839</v>
      </c>
      <c r="F1225" s="18" t="s">
        <v>4840</v>
      </c>
      <c r="G1225" s="19" t="s">
        <v>4841</v>
      </c>
      <c r="H1225" s="27"/>
    </row>
    <row r="1226" spans="1:8" ht="15.75" customHeight="1">
      <c r="A1226" s="45" t="s">
        <v>4842</v>
      </c>
      <c r="B1226" s="25" t="str">
        <f t="shared" si="128"/>
        <v>Bildetema HTML5</v>
      </c>
      <c r="C1226" s="25" t="str">
        <f t="shared" si="129"/>
        <v>Bildetema Flash</v>
      </c>
      <c r="D1226" s="18" t="s">
        <v>4843</v>
      </c>
      <c r="E1226" s="45" t="s">
        <v>4844</v>
      </c>
      <c r="F1226" s="18" t="s">
        <v>4845</v>
      </c>
      <c r="G1226" s="7" t="s">
        <v>4846</v>
      </c>
      <c r="H1226" s="28"/>
    </row>
    <row r="1227" spans="1:8" ht="15.75" customHeight="1">
      <c r="A1227" s="45" t="s">
        <v>4847</v>
      </c>
      <c r="B1227" s="25" t="str">
        <f t="shared" si="128"/>
        <v>Bildetema HTML5</v>
      </c>
      <c r="C1227" s="25" t="str">
        <f t="shared" si="129"/>
        <v>Bildetema Flash</v>
      </c>
      <c r="D1227" s="18" t="s">
        <v>4848</v>
      </c>
      <c r="E1227" s="45" t="s">
        <v>4848</v>
      </c>
      <c r="F1227" s="18" t="s">
        <v>4849</v>
      </c>
      <c r="G1227" s="7" t="s">
        <v>4850</v>
      </c>
      <c r="H1227" s="28"/>
    </row>
    <row r="1228" spans="1:8" ht="15.75" customHeight="1">
      <c r="A1228" s="45" t="s">
        <v>4851</v>
      </c>
      <c r="B1228" s="25" t="str">
        <f t="shared" si="128"/>
        <v>Bildetema HTML5</v>
      </c>
      <c r="C1228" s="25" t="str">
        <f t="shared" si="129"/>
        <v>Bildetema Flash</v>
      </c>
      <c r="D1228" s="18" t="s">
        <v>4852</v>
      </c>
      <c r="E1228" s="45" t="s">
        <v>4853</v>
      </c>
      <c r="F1228" s="18" t="s">
        <v>4854</v>
      </c>
      <c r="G1228" s="7" t="s">
        <v>4855</v>
      </c>
      <c r="H1228" s="28"/>
    </row>
    <row r="1229" spans="1:8">
      <c r="A1229" s="23"/>
      <c r="B1229" s="25"/>
      <c r="C1229" s="25"/>
      <c r="D1229" s="23"/>
      <c r="E1229" s="23"/>
      <c r="F1229" s="24"/>
      <c r="G1229" s="7"/>
      <c r="H1229" s="28"/>
    </row>
    <row r="1230" spans="1:8" ht="21" customHeight="1">
      <c r="A1230" s="38" t="s">
        <v>4856</v>
      </c>
      <c r="B1230" s="25" t="str">
        <f>HYPERLINK("http://clu.uni.no/bildetema-html5/bildetema.html?version=norwegian&amp;languages=swe,eng,nob&amp;language=nob&amp;page=17&amp;subpage=4","Bildetema HTML5")</f>
        <v>Bildetema HTML5</v>
      </c>
      <c r="C1230" s="25" t="str">
        <f>HYPERLINK("http://clu.uni.no/bildetema-flash/bildetema.html?version=norwegian&amp;languages=swe,eng,nob&amp;language=nob&amp;page=17&amp;subpage=4","Bildetema Flash")</f>
        <v>Bildetema Flash</v>
      </c>
      <c r="D1230" s="38" t="s">
        <v>4857</v>
      </c>
      <c r="E1230" s="38" t="s">
        <v>4857</v>
      </c>
      <c r="F1230" s="38" t="s">
        <v>4858</v>
      </c>
      <c r="G1230" s="38" t="s">
        <v>4859</v>
      </c>
      <c r="H1230" s="28"/>
    </row>
    <row r="1231" spans="1:8">
      <c r="A1231" s="5"/>
      <c r="B1231" s="25"/>
      <c r="C1231" s="25"/>
      <c r="D1231" s="5"/>
      <c r="E1231" s="5"/>
      <c r="F1231" s="6"/>
      <c r="G1231" s="7"/>
      <c r="H1231" s="28"/>
    </row>
    <row r="1232" spans="1:8" ht="15.75" customHeight="1">
      <c r="A1232" s="45" t="s">
        <v>4860</v>
      </c>
      <c r="B1232" s="25" t="str">
        <f t="shared" ref="B1232:B1241" si="130">HYPERLINK("http://clu.uni.no/bildetema-html5/bildetema.html?version=norwegian&amp;languages=swe,eng,nob&amp;language=nob&amp;page=17&amp;subpage=4","Bildetema HTML5")</f>
        <v>Bildetema HTML5</v>
      </c>
      <c r="C1232" s="25" t="str">
        <f t="shared" ref="C1232:C1241" si="131">HYPERLINK("http://clu.uni.no/bildetema-flash/bildetema.html?version=norwegian&amp;languages=swe,eng,nob&amp;language=nob&amp;page=17&amp;subpage=4","Bildetema Flash")</f>
        <v>Bildetema Flash</v>
      </c>
      <c r="D1232" s="18" t="s">
        <v>4861</v>
      </c>
      <c r="E1232" s="45" t="s">
        <v>4862</v>
      </c>
      <c r="F1232" s="18" t="s">
        <v>4863</v>
      </c>
      <c r="G1232" s="7" t="s">
        <v>4864</v>
      </c>
      <c r="H1232" s="28"/>
    </row>
    <row r="1233" spans="1:24" ht="15.75" customHeight="1">
      <c r="A1233" s="45" t="s">
        <v>4865</v>
      </c>
      <c r="B1233" s="25" t="str">
        <f t="shared" si="130"/>
        <v>Bildetema HTML5</v>
      </c>
      <c r="C1233" s="25" t="str">
        <f t="shared" si="131"/>
        <v>Bildetema Flash</v>
      </c>
      <c r="D1233" s="18" t="s">
        <v>4866</v>
      </c>
      <c r="E1233" s="45" t="s">
        <v>4867</v>
      </c>
      <c r="F1233" s="18" t="s">
        <v>4868</v>
      </c>
      <c r="G1233" s="19" t="s">
        <v>4869</v>
      </c>
      <c r="H1233" s="27" t="s">
        <v>4870</v>
      </c>
      <c r="I1233" s="19"/>
      <c r="J1233" s="19"/>
      <c r="K1233" s="19"/>
      <c r="L1233" s="19"/>
      <c r="M1233" s="19"/>
      <c r="N1233" s="19"/>
      <c r="O1233" s="19"/>
      <c r="P1233" s="19"/>
      <c r="Q1233" s="19"/>
      <c r="R1233" s="19"/>
      <c r="S1233" s="19"/>
      <c r="T1233" s="19"/>
      <c r="U1233" s="19"/>
      <c r="V1233" s="19"/>
      <c r="W1233" s="19"/>
      <c r="X1233" s="19"/>
    </row>
    <row r="1234" spans="1:24" ht="15.75" customHeight="1">
      <c r="A1234" s="45" t="s">
        <v>4871</v>
      </c>
      <c r="B1234" s="25" t="str">
        <f t="shared" si="130"/>
        <v>Bildetema HTML5</v>
      </c>
      <c r="C1234" s="25" t="str">
        <f t="shared" si="131"/>
        <v>Bildetema Flash</v>
      </c>
      <c r="D1234" s="18" t="s">
        <v>4872</v>
      </c>
      <c r="E1234" s="45" t="s">
        <v>4873</v>
      </c>
      <c r="F1234" s="18" t="s">
        <v>4874</v>
      </c>
      <c r="G1234" s="7" t="s">
        <v>4875</v>
      </c>
      <c r="H1234" s="28"/>
      <c r="I1234" s="19"/>
      <c r="J1234" s="19"/>
      <c r="K1234" s="19"/>
      <c r="L1234" s="19"/>
      <c r="M1234" s="19"/>
      <c r="N1234" s="19"/>
      <c r="O1234" s="19"/>
      <c r="P1234" s="19"/>
      <c r="Q1234" s="19"/>
      <c r="R1234" s="19"/>
      <c r="S1234" s="19"/>
      <c r="T1234" s="19"/>
      <c r="U1234" s="19"/>
      <c r="V1234" s="19"/>
      <c r="W1234" s="19"/>
      <c r="X1234" s="19"/>
    </row>
    <row r="1235" spans="1:24" ht="15.75" customHeight="1">
      <c r="A1235" s="45" t="s">
        <v>4876</v>
      </c>
      <c r="B1235" s="25" t="str">
        <f t="shared" si="130"/>
        <v>Bildetema HTML5</v>
      </c>
      <c r="C1235" s="25" t="str">
        <f t="shared" si="131"/>
        <v>Bildetema Flash</v>
      </c>
      <c r="D1235" s="18" t="s">
        <v>4877</v>
      </c>
      <c r="E1235" s="45" t="s">
        <v>4878</v>
      </c>
      <c r="F1235" s="18" t="s">
        <v>4879</v>
      </c>
      <c r="G1235" s="7" t="s">
        <v>4880</v>
      </c>
      <c r="H1235" s="28"/>
      <c r="I1235" s="19"/>
      <c r="J1235" s="19"/>
      <c r="K1235" s="19"/>
      <c r="L1235" s="19"/>
      <c r="M1235" s="19"/>
      <c r="N1235" s="19"/>
      <c r="O1235" s="19"/>
      <c r="P1235" s="19"/>
      <c r="Q1235" s="19"/>
      <c r="R1235" s="19"/>
      <c r="S1235" s="19"/>
      <c r="T1235" s="19"/>
      <c r="U1235" s="19"/>
      <c r="V1235" s="19"/>
      <c r="W1235" s="19"/>
      <c r="X1235" s="19"/>
    </row>
    <row r="1236" spans="1:24" ht="21.95">
      <c r="A1236" s="45" t="s">
        <v>4881</v>
      </c>
      <c r="B1236" s="25" t="str">
        <f t="shared" si="130"/>
        <v>Bildetema HTML5</v>
      </c>
      <c r="C1236" s="25" t="str">
        <f t="shared" si="131"/>
        <v>Bildetema Flash</v>
      </c>
      <c r="D1236" s="45" t="s">
        <v>4416</v>
      </c>
      <c r="E1236" s="45" t="s">
        <v>4417</v>
      </c>
      <c r="F1236" s="45" t="s">
        <v>4418</v>
      </c>
      <c r="G1236" s="45" t="s">
        <v>4419</v>
      </c>
      <c r="H1236" s="28"/>
      <c r="I1236" s="19"/>
      <c r="J1236" s="19"/>
      <c r="K1236" s="19"/>
      <c r="L1236" s="19"/>
      <c r="M1236" s="19"/>
      <c r="N1236" s="19"/>
      <c r="O1236" s="19"/>
      <c r="P1236" s="19"/>
      <c r="Q1236" s="19"/>
      <c r="R1236" s="19"/>
      <c r="S1236" s="19"/>
      <c r="T1236" s="19"/>
      <c r="U1236" s="19"/>
      <c r="V1236" s="19"/>
      <c r="W1236" s="19"/>
      <c r="X1236" s="19"/>
    </row>
    <row r="1237" spans="1:24" ht="15.75" customHeight="1">
      <c r="A1237" s="45" t="s">
        <v>4882</v>
      </c>
      <c r="B1237" s="25" t="str">
        <f t="shared" si="130"/>
        <v>Bildetema HTML5</v>
      </c>
      <c r="C1237" s="25" t="str">
        <f t="shared" si="131"/>
        <v>Bildetema Flash</v>
      </c>
      <c r="D1237" s="18" t="s">
        <v>4883</v>
      </c>
      <c r="E1237" s="45" t="s">
        <v>4884</v>
      </c>
      <c r="F1237" s="18" t="s">
        <v>4885</v>
      </c>
      <c r="G1237" s="7"/>
      <c r="H1237" s="27" t="s">
        <v>4886</v>
      </c>
      <c r="I1237" s="19"/>
      <c r="J1237" s="19"/>
      <c r="K1237" s="19"/>
      <c r="L1237" s="19"/>
      <c r="M1237" s="19"/>
      <c r="N1237" s="19"/>
      <c r="O1237" s="19"/>
      <c r="P1237" s="19"/>
      <c r="Q1237" s="19"/>
      <c r="R1237" s="19"/>
      <c r="S1237" s="19"/>
      <c r="T1237" s="19"/>
      <c r="U1237" s="19"/>
      <c r="V1237" s="19"/>
      <c r="W1237" s="19"/>
      <c r="X1237" s="19"/>
    </row>
    <row r="1238" spans="1:24" ht="15.75" customHeight="1">
      <c r="A1238" s="45" t="s">
        <v>4887</v>
      </c>
      <c r="B1238" s="25" t="str">
        <f t="shared" si="130"/>
        <v>Bildetema HTML5</v>
      </c>
      <c r="C1238" s="25" t="str">
        <f t="shared" si="131"/>
        <v>Bildetema Flash</v>
      </c>
      <c r="D1238" s="18" t="s">
        <v>4888</v>
      </c>
      <c r="E1238" s="45" t="s">
        <v>4671</v>
      </c>
      <c r="F1238" s="18" t="s">
        <v>4889</v>
      </c>
      <c r="G1238" s="7" t="s">
        <v>4671</v>
      </c>
      <c r="H1238" s="28"/>
      <c r="I1238" s="19"/>
      <c r="J1238" s="19"/>
      <c r="K1238" s="19"/>
      <c r="L1238" s="19"/>
      <c r="M1238" s="19"/>
      <c r="N1238" s="19"/>
      <c r="O1238" s="19"/>
      <c r="P1238" s="19"/>
      <c r="Q1238" s="19"/>
      <c r="R1238" s="19"/>
      <c r="S1238" s="19"/>
      <c r="T1238" s="19"/>
      <c r="U1238" s="19"/>
      <c r="V1238" s="19"/>
      <c r="W1238" s="19"/>
      <c r="X1238" s="19"/>
    </row>
    <row r="1239" spans="1:24" ht="15.75" customHeight="1">
      <c r="A1239" s="45" t="s">
        <v>4890</v>
      </c>
      <c r="B1239" s="25" t="str">
        <f t="shared" si="130"/>
        <v>Bildetema HTML5</v>
      </c>
      <c r="C1239" s="25" t="str">
        <f t="shared" si="131"/>
        <v>Bildetema Flash</v>
      </c>
      <c r="D1239" s="18" t="s">
        <v>4891</v>
      </c>
      <c r="E1239" s="45" t="s">
        <v>4892</v>
      </c>
      <c r="F1239" s="18" t="s">
        <v>4893</v>
      </c>
      <c r="G1239" s="7" t="s">
        <v>4894</v>
      </c>
      <c r="H1239" s="28" t="s">
        <v>26</v>
      </c>
      <c r="I1239" s="19"/>
      <c r="J1239" s="19"/>
      <c r="K1239" s="19"/>
      <c r="L1239" s="19"/>
      <c r="M1239" s="19"/>
      <c r="N1239" s="19"/>
      <c r="O1239" s="19"/>
      <c r="P1239" s="19"/>
      <c r="Q1239" s="19"/>
      <c r="R1239" s="19"/>
      <c r="S1239" s="19"/>
      <c r="T1239" s="19"/>
      <c r="U1239" s="19"/>
      <c r="V1239" s="19"/>
      <c r="W1239" s="19"/>
      <c r="X1239" s="19"/>
    </row>
    <row r="1240" spans="1:24" ht="15.75" customHeight="1">
      <c r="A1240" s="45" t="s">
        <v>4895</v>
      </c>
      <c r="B1240" s="25" t="str">
        <f t="shared" si="130"/>
        <v>Bildetema HTML5</v>
      </c>
      <c r="C1240" s="25" t="str">
        <f t="shared" si="131"/>
        <v>Bildetema Flash</v>
      </c>
      <c r="D1240" s="18" t="s">
        <v>4896</v>
      </c>
      <c r="E1240" s="45" t="s">
        <v>2994</v>
      </c>
      <c r="F1240" s="18" t="s">
        <v>2994</v>
      </c>
      <c r="G1240" s="7" t="s">
        <v>2995</v>
      </c>
      <c r="H1240" s="28"/>
      <c r="I1240" s="19"/>
      <c r="J1240" s="19"/>
      <c r="K1240" s="19"/>
      <c r="L1240" s="19"/>
      <c r="M1240" s="19"/>
      <c r="N1240" s="19"/>
      <c r="O1240" s="19"/>
      <c r="P1240" s="19"/>
      <c r="Q1240" s="19"/>
      <c r="R1240" s="19"/>
      <c r="S1240" s="19"/>
      <c r="T1240" s="19"/>
      <c r="U1240" s="19"/>
      <c r="V1240" s="19"/>
      <c r="W1240" s="19"/>
      <c r="X1240" s="19"/>
    </row>
    <row r="1241" spans="1:24" ht="21.95">
      <c r="A1241" s="45" t="s">
        <v>4897</v>
      </c>
      <c r="B1241" s="25" t="str">
        <f t="shared" si="130"/>
        <v>Bildetema HTML5</v>
      </c>
      <c r="C1241" s="25" t="str">
        <f t="shared" si="131"/>
        <v>Bildetema Flash</v>
      </c>
      <c r="D1241" s="45" t="s">
        <v>4898</v>
      </c>
      <c r="E1241" s="45" t="s">
        <v>4899</v>
      </c>
      <c r="F1241" s="45" t="s">
        <v>4900</v>
      </c>
      <c r="G1241" s="45" t="s">
        <v>4901</v>
      </c>
      <c r="H1241" s="28"/>
      <c r="I1241" s="19"/>
      <c r="J1241" s="19"/>
      <c r="K1241" s="19"/>
      <c r="L1241" s="19"/>
      <c r="M1241" s="19"/>
      <c r="N1241" s="19"/>
      <c r="O1241" s="19"/>
      <c r="P1241" s="19"/>
      <c r="Q1241" s="19"/>
      <c r="R1241" s="19"/>
      <c r="S1241" s="19"/>
      <c r="T1241" s="19"/>
      <c r="U1241" s="19"/>
      <c r="V1241" s="19"/>
      <c r="W1241" s="19"/>
      <c r="X1241" s="19"/>
    </row>
    <row r="1242" spans="1:24">
      <c r="A1242" s="23"/>
      <c r="B1242" s="25"/>
      <c r="C1242" s="25"/>
      <c r="D1242" s="23"/>
      <c r="E1242" s="23"/>
      <c r="F1242" s="24"/>
      <c r="G1242" s="7"/>
      <c r="H1242" s="28"/>
      <c r="I1242" s="19"/>
      <c r="J1242" s="19"/>
      <c r="K1242" s="19"/>
      <c r="L1242" s="19"/>
      <c r="M1242" s="19"/>
      <c r="N1242" s="19"/>
      <c r="O1242" s="19"/>
      <c r="P1242" s="19"/>
      <c r="Q1242" s="19"/>
      <c r="R1242" s="19"/>
      <c r="S1242" s="19"/>
      <c r="T1242" s="19"/>
      <c r="U1242" s="19"/>
      <c r="V1242" s="19"/>
      <c r="W1242" s="19"/>
      <c r="X1242" s="19"/>
    </row>
    <row r="1243" spans="1:24" ht="55.5" customHeight="1">
      <c r="A1243" s="41" t="s">
        <v>4902</v>
      </c>
      <c r="B1243" s="25" t="str">
        <f>HYPERLINK("http://clu.uni.no/bildetema-html5/bildetema.html?version=norwegian&amp;languages=swe,eng,nob&amp;language=nob&amp;page=18&amp;subpage=1","Bildetema HTML5")</f>
        <v>Bildetema HTML5</v>
      </c>
      <c r="C1243" s="25" t="str">
        <f>HYPERLINK("http://clu.uni.no/bildetema-flash/bildetema.html?version=norwegian&amp;languages=swe,eng,nob&amp;language=nob&amp;page=18&amp;subpage=1","Bildetema Flash")</f>
        <v>Bildetema Flash</v>
      </c>
      <c r="D1243" s="41" t="s">
        <v>4903</v>
      </c>
      <c r="E1243" s="41" t="s">
        <v>4904</v>
      </c>
      <c r="F1243" s="41" t="s">
        <v>4905</v>
      </c>
      <c r="G1243" s="41" t="s">
        <v>4906</v>
      </c>
      <c r="H1243" s="28"/>
      <c r="I1243" s="19"/>
      <c r="J1243" s="19"/>
      <c r="K1243" s="19"/>
      <c r="L1243" s="19"/>
      <c r="M1243" s="19"/>
      <c r="N1243" s="19"/>
      <c r="O1243" s="19"/>
      <c r="P1243" s="19"/>
      <c r="Q1243" s="19"/>
      <c r="R1243" s="19"/>
      <c r="S1243" s="19"/>
      <c r="T1243" s="19"/>
      <c r="U1243" s="19"/>
      <c r="V1243" s="19"/>
      <c r="W1243" s="19"/>
      <c r="X1243" s="19"/>
    </row>
    <row r="1244" spans="1:24" ht="24.75" customHeight="1">
      <c r="A1244" s="23"/>
      <c r="B1244" s="25"/>
      <c r="C1244" s="25"/>
      <c r="D1244" s="23"/>
      <c r="E1244" s="23"/>
      <c r="F1244" s="24"/>
      <c r="G1244" s="26"/>
      <c r="H1244" s="20"/>
      <c r="I1244" s="26"/>
      <c r="J1244" s="26"/>
      <c r="K1244" s="26"/>
      <c r="L1244" s="26"/>
      <c r="M1244" s="26"/>
      <c r="N1244" s="26"/>
      <c r="O1244" s="26"/>
      <c r="P1244" s="26"/>
      <c r="Q1244" s="26"/>
      <c r="R1244" s="26"/>
      <c r="S1244" s="26"/>
      <c r="T1244" s="26"/>
      <c r="U1244" s="26"/>
      <c r="V1244" s="26"/>
      <c r="W1244" s="26"/>
      <c r="X1244" s="26"/>
    </row>
    <row r="1245" spans="1:24" ht="21" customHeight="1">
      <c r="A1245" s="38" t="s">
        <v>4907</v>
      </c>
      <c r="B1245" s="25" t="str">
        <f>HYPERLINK("http://clu.uni.no/bildetema-html5/bildetema.html?version=norwegian&amp;languages=swe,eng,nob&amp;language=nob&amp;page=18&amp;subpage=1","Bildetema HTML5")</f>
        <v>Bildetema HTML5</v>
      </c>
      <c r="C1245" s="25" t="str">
        <f>HYPERLINK("http://clu.uni.no/bildetema-flash/bildetema.html?version=norwegian&amp;languages=swe,eng,nob&amp;language=nob&amp;page=18&amp;subpage=1","Bildetema Flash")</f>
        <v>Bildetema Flash</v>
      </c>
      <c r="D1245" s="38" t="s">
        <v>4908</v>
      </c>
      <c r="E1245" s="38" t="s">
        <v>4909</v>
      </c>
      <c r="F1245" s="38" t="s">
        <v>4910</v>
      </c>
      <c r="G1245" s="38" t="s">
        <v>4911</v>
      </c>
      <c r="H1245" s="28"/>
      <c r="I1245" s="19"/>
      <c r="J1245" s="19"/>
      <c r="K1245" s="19"/>
      <c r="L1245" s="19"/>
      <c r="M1245" s="19"/>
      <c r="N1245" s="19"/>
      <c r="O1245" s="19"/>
      <c r="P1245" s="19"/>
      <c r="Q1245" s="19"/>
      <c r="R1245" s="19"/>
      <c r="S1245" s="19"/>
      <c r="T1245" s="19"/>
      <c r="U1245" s="19"/>
      <c r="V1245" s="19"/>
      <c r="W1245" s="19"/>
      <c r="X1245" s="19"/>
    </row>
    <row r="1246" spans="1:24">
      <c r="A1246" s="5"/>
      <c r="B1246" s="25"/>
      <c r="C1246" s="25"/>
      <c r="D1246" s="5"/>
      <c r="E1246" s="5"/>
      <c r="F1246" s="6"/>
      <c r="G1246" s="7"/>
      <c r="H1246" s="28"/>
      <c r="I1246" s="19"/>
      <c r="J1246" s="19"/>
      <c r="K1246" s="19"/>
      <c r="L1246" s="19"/>
      <c r="M1246" s="19"/>
      <c r="N1246" s="19"/>
      <c r="O1246" s="19"/>
      <c r="P1246" s="19"/>
      <c r="Q1246" s="19"/>
      <c r="R1246" s="19"/>
      <c r="S1246" s="19"/>
      <c r="T1246" s="19"/>
      <c r="U1246" s="19"/>
      <c r="V1246" s="19"/>
      <c r="W1246" s="19"/>
      <c r="X1246" s="19"/>
    </row>
    <row r="1247" spans="1:24" ht="15.75" customHeight="1">
      <c r="A1247" s="45" t="s">
        <v>4912</v>
      </c>
      <c r="B1247" s="25" t="str">
        <f t="shared" ref="B1247:B1261" si="132">HYPERLINK("http://clu.uni.no/bildetema-html5/bildetema.html?version=norwegian&amp;languages=swe,eng,nob&amp;language=nob&amp;page=18&amp;subpage=1","Bildetema HTML5")</f>
        <v>Bildetema HTML5</v>
      </c>
      <c r="C1247" s="25" t="str">
        <f t="shared" ref="C1247:C1261" si="133">HYPERLINK("http://clu.uni.no/bildetema-flash/bildetema.html?version=norwegian&amp;languages=swe,eng,nob&amp;language=nob&amp;page=18&amp;subpage=1","Bildetema Flash")</f>
        <v>Bildetema Flash</v>
      </c>
      <c r="D1247" s="18" t="s">
        <v>4913</v>
      </c>
      <c r="E1247" s="45" t="s">
        <v>4914</v>
      </c>
      <c r="F1247" s="18" t="s">
        <v>4915</v>
      </c>
      <c r="G1247" s="19" t="s">
        <v>4916</v>
      </c>
      <c r="H1247" s="27" t="s">
        <v>70</v>
      </c>
      <c r="I1247" s="19"/>
      <c r="J1247" s="19"/>
      <c r="K1247" s="19"/>
      <c r="L1247" s="19"/>
      <c r="M1247" s="19"/>
      <c r="N1247" s="19"/>
      <c r="O1247" s="19"/>
      <c r="P1247" s="19"/>
      <c r="Q1247" s="19"/>
      <c r="R1247" s="19"/>
      <c r="S1247" s="19"/>
      <c r="T1247" s="19"/>
      <c r="U1247" s="19"/>
      <c r="V1247" s="19"/>
      <c r="W1247" s="19"/>
      <c r="X1247" s="19"/>
    </row>
    <row r="1248" spans="1:24" ht="15.75" customHeight="1">
      <c r="A1248" s="45" t="s">
        <v>4917</v>
      </c>
      <c r="B1248" s="25" t="str">
        <f t="shared" si="132"/>
        <v>Bildetema HTML5</v>
      </c>
      <c r="C1248" s="25" t="str">
        <f t="shared" si="133"/>
        <v>Bildetema Flash</v>
      </c>
      <c r="D1248" s="18" t="s">
        <v>4918</v>
      </c>
      <c r="E1248" s="45" t="s">
        <v>4919</v>
      </c>
      <c r="F1248" s="18" t="s">
        <v>4920</v>
      </c>
      <c r="G1248" s="7" t="s">
        <v>4921</v>
      </c>
      <c r="H1248" s="28"/>
      <c r="I1248" s="19"/>
      <c r="J1248" s="19"/>
      <c r="K1248" s="19"/>
      <c r="L1248" s="19"/>
      <c r="M1248" s="19"/>
      <c r="N1248" s="19"/>
      <c r="O1248" s="19"/>
      <c r="P1248" s="19"/>
      <c r="Q1248" s="19"/>
      <c r="R1248" s="19"/>
      <c r="S1248" s="19"/>
      <c r="T1248" s="19"/>
      <c r="U1248" s="19"/>
      <c r="V1248" s="19"/>
      <c r="W1248" s="19"/>
      <c r="X1248" s="19"/>
    </row>
    <row r="1249" spans="1:8" ht="15.75" customHeight="1">
      <c r="A1249" s="45" t="s">
        <v>4922</v>
      </c>
      <c r="B1249" s="25" t="str">
        <f t="shared" si="132"/>
        <v>Bildetema HTML5</v>
      </c>
      <c r="C1249" s="25" t="str">
        <f t="shared" si="133"/>
        <v>Bildetema Flash</v>
      </c>
      <c r="D1249" s="18" t="s">
        <v>4923</v>
      </c>
      <c r="E1249" s="45" t="s">
        <v>4924</v>
      </c>
      <c r="F1249" s="18" t="s">
        <v>2767</v>
      </c>
      <c r="G1249" s="7" t="s">
        <v>4925</v>
      </c>
      <c r="H1249" s="28"/>
    </row>
    <row r="1250" spans="1:8" ht="15.75" customHeight="1">
      <c r="A1250" s="45" t="s">
        <v>4926</v>
      </c>
      <c r="B1250" s="25" t="str">
        <f t="shared" si="132"/>
        <v>Bildetema HTML5</v>
      </c>
      <c r="C1250" s="25" t="str">
        <f t="shared" si="133"/>
        <v>Bildetema Flash</v>
      </c>
      <c r="D1250" s="18" t="s">
        <v>4927</v>
      </c>
      <c r="E1250" s="45" t="s">
        <v>4928</v>
      </c>
      <c r="F1250" s="18" t="s">
        <v>4929</v>
      </c>
      <c r="G1250" s="7" t="s">
        <v>4930</v>
      </c>
      <c r="H1250" s="28"/>
    </row>
    <row r="1251" spans="1:8" ht="15.75" customHeight="1">
      <c r="A1251" s="45" t="s">
        <v>4931</v>
      </c>
      <c r="B1251" s="25" t="str">
        <f t="shared" si="132"/>
        <v>Bildetema HTML5</v>
      </c>
      <c r="C1251" s="25" t="str">
        <f t="shared" si="133"/>
        <v>Bildetema Flash</v>
      </c>
      <c r="D1251" s="18" t="s">
        <v>4932</v>
      </c>
      <c r="E1251" s="45" t="s">
        <v>4933</v>
      </c>
      <c r="F1251" s="18" t="s">
        <v>4933</v>
      </c>
      <c r="G1251" s="7" t="s">
        <v>4933</v>
      </c>
      <c r="H1251" s="28" t="s">
        <v>26</v>
      </c>
    </row>
    <row r="1252" spans="1:8" ht="15.75" customHeight="1">
      <c r="A1252" s="45" t="s">
        <v>4934</v>
      </c>
      <c r="B1252" s="25" t="str">
        <f t="shared" si="132"/>
        <v>Bildetema HTML5</v>
      </c>
      <c r="C1252" s="25" t="str">
        <f t="shared" si="133"/>
        <v>Bildetema Flash</v>
      </c>
      <c r="D1252" s="18" t="s">
        <v>4935</v>
      </c>
      <c r="E1252" s="45" t="s">
        <v>4936</v>
      </c>
      <c r="F1252" s="18" t="s">
        <v>4937</v>
      </c>
      <c r="G1252" s="19" t="s">
        <v>4938</v>
      </c>
      <c r="H1252" s="29"/>
    </row>
    <row r="1253" spans="1:8" ht="15.75" customHeight="1">
      <c r="A1253" s="45" t="s">
        <v>4939</v>
      </c>
      <c r="B1253" s="25" t="str">
        <f t="shared" si="132"/>
        <v>Bildetema HTML5</v>
      </c>
      <c r="C1253" s="25" t="str">
        <f t="shared" si="133"/>
        <v>Bildetema Flash</v>
      </c>
      <c r="D1253" s="18" t="s">
        <v>4940</v>
      </c>
      <c r="E1253" s="45" t="s">
        <v>4941</v>
      </c>
      <c r="F1253" s="18" t="s">
        <v>4942</v>
      </c>
      <c r="G1253" s="7" t="s">
        <v>4943</v>
      </c>
      <c r="H1253" s="28"/>
    </row>
    <row r="1254" spans="1:8" ht="15.75" customHeight="1">
      <c r="A1254" s="45" t="s">
        <v>4944</v>
      </c>
      <c r="B1254" s="25" t="str">
        <f t="shared" si="132"/>
        <v>Bildetema HTML5</v>
      </c>
      <c r="C1254" s="25" t="str">
        <f t="shared" si="133"/>
        <v>Bildetema Flash</v>
      </c>
      <c r="D1254" s="18" t="s">
        <v>4945</v>
      </c>
      <c r="E1254" s="45" t="s">
        <v>4946</v>
      </c>
      <c r="F1254" s="18" t="s">
        <v>4947</v>
      </c>
      <c r="G1254" s="7" t="s">
        <v>4948</v>
      </c>
      <c r="H1254" s="28"/>
    </row>
    <row r="1255" spans="1:8" ht="15.75" customHeight="1">
      <c r="A1255" s="45" t="s">
        <v>4949</v>
      </c>
      <c r="B1255" s="25" t="str">
        <f t="shared" si="132"/>
        <v>Bildetema HTML5</v>
      </c>
      <c r="C1255" s="25" t="str">
        <f t="shared" si="133"/>
        <v>Bildetema Flash</v>
      </c>
      <c r="D1255" s="18" t="s">
        <v>4950</v>
      </c>
      <c r="E1255" s="45" t="s">
        <v>4951</v>
      </c>
      <c r="F1255" s="18" t="s">
        <v>4952</v>
      </c>
      <c r="G1255" s="7" t="s">
        <v>4953</v>
      </c>
      <c r="H1255" s="28"/>
    </row>
    <row r="1256" spans="1:8" ht="15.75" customHeight="1">
      <c r="A1256" s="45" t="s">
        <v>4954</v>
      </c>
      <c r="B1256" s="25" t="str">
        <f t="shared" si="132"/>
        <v>Bildetema HTML5</v>
      </c>
      <c r="C1256" s="25" t="str">
        <f t="shared" si="133"/>
        <v>Bildetema Flash</v>
      </c>
      <c r="D1256" s="18" t="s">
        <v>4955</v>
      </c>
      <c r="E1256" s="45" t="s">
        <v>4956</v>
      </c>
      <c r="F1256" s="18" t="s">
        <v>4957</v>
      </c>
      <c r="G1256" s="7" t="s">
        <v>4958</v>
      </c>
      <c r="H1256" s="28"/>
    </row>
    <row r="1257" spans="1:8" ht="15.75" customHeight="1">
      <c r="A1257" s="45" t="s">
        <v>4959</v>
      </c>
      <c r="B1257" s="25" t="str">
        <f t="shared" si="132"/>
        <v>Bildetema HTML5</v>
      </c>
      <c r="C1257" s="25" t="str">
        <f t="shared" si="133"/>
        <v>Bildetema Flash</v>
      </c>
      <c r="D1257" s="18" t="s">
        <v>4960</v>
      </c>
      <c r="E1257" s="45" t="s">
        <v>4961</v>
      </c>
      <c r="F1257" s="18" t="s">
        <v>4962</v>
      </c>
      <c r="G1257" s="7" t="s">
        <v>4963</v>
      </c>
      <c r="H1257" s="28"/>
    </row>
    <row r="1258" spans="1:8" ht="21.95">
      <c r="A1258" s="45" t="s">
        <v>4964</v>
      </c>
      <c r="B1258" s="25" t="str">
        <f t="shared" si="132"/>
        <v>Bildetema HTML5</v>
      </c>
      <c r="C1258" s="25" t="str">
        <f t="shared" si="133"/>
        <v>Bildetema Flash</v>
      </c>
      <c r="D1258" s="45" t="s">
        <v>4965</v>
      </c>
      <c r="E1258" s="45" t="s">
        <v>4966</v>
      </c>
      <c r="F1258" s="45" t="s">
        <v>4967</v>
      </c>
      <c r="G1258" s="45" t="s">
        <v>4968</v>
      </c>
      <c r="H1258" s="28"/>
    </row>
    <row r="1259" spans="1:8" ht="15.75" customHeight="1">
      <c r="A1259" s="45" t="s">
        <v>4969</v>
      </c>
      <c r="B1259" s="25" t="str">
        <f t="shared" si="132"/>
        <v>Bildetema HTML5</v>
      </c>
      <c r="C1259" s="25" t="str">
        <f t="shared" si="133"/>
        <v>Bildetema Flash</v>
      </c>
      <c r="D1259" s="18" t="s">
        <v>4970</v>
      </c>
      <c r="E1259" s="45" t="s">
        <v>4971</v>
      </c>
      <c r="F1259" s="18" t="s">
        <v>4971</v>
      </c>
      <c r="G1259" s="7" t="s">
        <v>4972</v>
      </c>
      <c r="H1259" s="28"/>
    </row>
    <row r="1260" spans="1:8" ht="15.75" customHeight="1">
      <c r="A1260" s="45" t="s">
        <v>4973</v>
      </c>
      <c r="B1260" s="25" t="str">
        <f t="shared" si="132"/>
        <v>Bildetema HTML5</v>
      </c>
      <c r="C1260" s="25" t="str">
        <f t="shared" si="133"/>
        <v>Bildetema Flash</v>
      </c>
      <c r="D1260" s="18" t="s">
        <v>4974</v>
      </c>
      <c r="E1260" s="45" t="s">
        <v>4975</v>
      </c>
      <c r="F1260" s="18" t="s">
        <v>4976</v>
      </c>
      <c r="G1260" s="7" t="s">
        <v>4977</v>
      </c>
      <c r="H1260" s="28"/>
    </row>
    <row r="1261" spans="1:8" ht="15.75" customHeight="1">
      <c r="A1261" s="45" t="s">
        <v>4978</v>
      </c>
      <c r="B1261" s="25" t="str">
        <f t="shared" si="132"/>
        <v>Bildetema HTML5</v>
      </c>
      <c r="C1261" s="25" t="str">
        <f t="shared" si="133"/>
        <v>Bildetema Flash</v>
      </c>
      <c r="D1261" s="18" t="s">
        <v>4979</v>
      </c>
      <c r="E1261" s="45" t="s">
        <v>4980</v>
      </c>
      <c r="F1261" s="18" t="s">
        <v>4980</v>
      </c>
      <c r="G1261" s="7" t="s">
        <v>4980</v>
      </c>
      <c r="H1261" s="28"/>
    </row>
    <row r="1262" spans="1:8">
      <c r="A1262" s="23"/>
      <c r="B1262" s="25"/>
      <c r="C1262" s="25"/>
      <c r="D1262" s="23"/>
      <c r="E1262" s="23"/>
      <c r="F1262" s="24"/>
      <c r="G1262" s="7"/>
      <c r="H1262" s="28"/>
    </row>
    <row r="1263" spans="1:8" ht="21" customHeight="1">
      <c r="A1263" s="38" t="s">
        <v>4981</v>
      </c>
      <c r="B1263" s="25" t="str">
        <f>HYPERLINK("http://clu.uni.no/bildetema-html5/bildetema.html?version=norwegian&amp;languages=swe,eng,nob&amp;language=nob&amp;page=18&amp;subpage=2","Bildetema HTML5")</f>
        <v>Bildetema HTML5</v>
      </c>
      <c r="C1263" s="25" t="str">
        <f>HYPERLINK("http://clu.uni.no/bildetema-flash/bildetema.html?version=norwegian&amp;languages=swe,eng,nob&amp;language=nob&amp;page=18&amp;subpage=2","Bildetema Flash")</f>
        <v>Bildetema Flash</v>
      </c>
      <c r="D1263" s="38" t="s">
        <v>4982</v>
      </c>
      <c r="E1263" s="38" t="s">
        <v>4983</v>
      </c>
      <c r="F1263" s="38" t="s">
        <v>4984</v>
      </c>
      <c r="G1263" s="38" t="s">
        <v>4985</v>
      </c>
      <c r="H1263" s="28"/>
    </row>
    <row r="1264" spans="1:8">
      <c r="A1264" s="5"/>
      <c r="B1264" s="25"/>
      <c r="C1264" s="25"/>
      <c r="D1264" s="5"/>
      <c r="E1264" s="5"/>
      <c r="F1264" s="6"/>
      <c r="G1264" s="7"/>
      <c r="H1264" s="28"/>
    </row>
    <row r="1265" spans="1:8" ht="15.75" customHeight="1">
      <c r="A1265" s="45" t="s">
        <v>4986</v>
      </c>
      <c r="B1265" s="25" t="str">
        <f t="shared" ref="B1265:B1274" si="134">HYPERLINK("http://clu.uni.no/bildetema-html5/bildetema.html?version=norwegian&amp;languages=swe,eng,nob&amp;language=nob&amp;page=18&amp;subpage=2","Bildetema HTML5")</f>
        <v>Bildetema HTML5</v>
      </c>
      <c r="C1265" s="25" t="str">
        <f t="shared" ref="C1265:C1274" si="135">HYPERLINK("http://clu.uni.no/bildetema-flash/bildetema.html?version=norwegian&amp;languages=swe,eng,nob&amp;language=nob&amp;page=18&amp;subpage=2","Bildetema Flash")</f>
        <v>Bildetema Flash</v>
      </c>
      <c r="D1265" s="18" t="s">
        <v>4987</v>
      </c>
      <c r="E1265" s="45" t="s">
        <v>4988</v>
      </c>
      <c r="F1265" s="18" t="s">
        <v>4989</v>
      </c>
      <c r="G1265" s="19" t="s">
        <v>4990</v>
      </c>
      <c r="H1265" s="27"/>
    </row>
    <row r="1266" spans="1:8" ht="15.75" customHeight="1">
      <c r="A1266" s="45" t="s">
        <v>4991</v>
      </c>
      <c r="B1266" s="25" t="str">
        <f t="shared" si="134"/>
        <v>Bildetema HTML5</v>
      </c>
      <c r="C1266" s="25" t="str">
        <f t="shared" si="135"/>
        <v>Bildetema Flash</v>
      </c>
      <c r="D1266" s="18" t="s">
        <v>4992</v>
      </c>
      <c r="E1266" s="45" t="s">
        <v>4993</v>
      </c>
      <c r="F1266" s="18" t="s">
        <v>4994</v>
      </c>
      <c r="G1266" s="7" t="s">
        <v>4995</v>
      </c>
      <c r="H1266" s="28"/>
    </row>
    <row r="1267" spans="1:8" ht="15.75" customHeight="1">
      <c r="A1267" s="45" t="s">
        <v>4996</v>
      </c>
      <c r="B1267" s="25" t="str">
        <f t="shared" si="134"/>
        <v>Bildetema HTML5</v>
      </c>
      <c r="C1267" s="25" t="str">
        <f t="shared" si="135"/>
        <v>Bildetema Flash</v>
      </c>
      <c r="D1267" s="18" t="s">
        <v>4997</v>
      </c>
      <c r="E1267" s="45" t="s">
        <v>4998</v>
      </c>
      <c r="F1267" s="18" t="s">
        <v>4998</v>
      </c>
      <c r="G1267" s="7" t="s">
        <v>4999</v>
      </c>
      <c r="H1267" s="27" t="s">
        <v>5000</v>
      </c>
    </row>
    <row r="1268" spans="1:8" ht="15.75" customHeight="1">
      <c r="A1268" s="45" t="s">
        <v>5001</v>
      </c>
      <c r="B1268" s="25" t="str">
        <f t="shared" si="134"/>
        <v>Bildetema HTML5</v>
      </c>
      <c r="C1268" s="25" t="str">
        <f t="shared" si="135"/>
        <v>Bildetema Flash</v>
      </c>
      <c r="D1268" s="18" t="s">
        <v>5002</v>
      </c>
      <c r="E1268" s="45" t="s">
        <v>5003</v>
      </c>
      <c r="F1268" s="18" t="s">
        <v>5004</v>
      </c>
      <c r="G1268" s="7" t="s">
        <v>5005</v>
      </c>
      <c r="H1268" s="28" t="s">
        <v>26</v>
      </c>
    </row>
    <row r="1269" spans="1:8" ht="15.75" customHeight="1">
      <c r="A1269" s="45" t="s">
        <v>5006</v>
      </c>
      <c r="B1269" s="25" t="str">
        <f t="shared" si="134"/>
        <v>Bildetema HTML5</v>
      </c>
      <c r="C1269" s="25" t="str">
        <f t="shared" si="135"/>
        <v>Bildetema Flash</v>
      </c>
      <c r="D1269" s="18" t="s">
        <v>5007</v>
      </c>
      <c r="E1269" s="45" t="s">
        <v>5008</v>
      </c>
      <c r="F1269" s="18" t="s">
        <v>5008</v>
      </c>
      <c r="G1269" s="7" t="s">
        <v>5009</v>
      </c>
      <c r="H1269" s="28"/>
    </row>
    <row r="1270" spans="1:8" ht="15.75" customHeight="1">
      <c r="A1270" s="45" t="s">
        <v>5010</v>
      </c>
      <c r="B1270" s="25" t="str">
        <f t="shared" si="134"/>
        <v>Bildetema HTML5</v>
      </c>
      <c r="C1270" s="25" t="str">
        <f t="shared" si="135"/>
        <v>Bildetema Flash</v>
      </c>
      <c r="D1270" s="18" t="s">
        <v>5011</v>
      </c>
      <c r="E1270" s="45" t="s">
        <v>5012</v>
      </c>
      <c r="F1270" s="18" t="s">
        <v>5013</v>
      </c>
      <c r="G1270" s="7" t="s">
        <v>4745</v>
      </c>
      <c r="H1270" s="27" t="s">
        <v>5014</v>
      </c>
    </row>
    <row r="1271" spans="1:8" ht="15.75" customHeight="1">
      <c r="A1271" s="45" t="s">
        <v>5015</v>
      </c>
      <c r="B1271" s="25" t="str">
        <f t="shared" si="134"/>
        <v>Bildetema HTML5</v>
      </c>
      <c r="C1271" s="25" t="str">
        <f t="shared" si="135"/>
        <v>Bildetema Flash</v>
      </c>
      <c r="D1271" s="18" t="s">
        <v>5016</v>
      </c>
      <c r="E1271" s="45" t="s">
        <v>5017</v>
      </c>
      <c r="F1271" s="18" t="s">
        <v>5018</v>
      </c>
      <c r="G1271" s="7" t="s">
        <v>5019</v>
      </c>
      <c r="H1271" s="28"/>
    </row>
    <row r="1272" spans="1:8" ht="15.75" customHeight="1">
      <c r="A1272" s="45" t="s">
        <v>5020</v>
      </c>
      <c r="B1272" s="25" t="str">
        <f t="shared" si="134"/>
        <v>Bildetema HTML5</v>
      </c>
      <c r="C1272" s="25" t="str">
        <f t="shared" si="135"/>
        <v>Bildetema Flash</v>
      </c>
      <c r="D1272" s="18" t="s">
        <v>5021</v>
      </c>
      <c r="E1272" s="45" t="s">
        <v>5022</v>
      </c>
      <c r="F1272" s="18" t="s">
        <v>5023</v>
      </c>
      <c r="G1272" s="7" t="s">
        <v>5024</v>
      </c>
      <c r="H1272" s="28"/>
    </row>
    <row r="1273" spans="1:8" ht="15.75" customHeight="1">
      <c r="A1273" s="45" t="s">
        <v>5025</v>
      </c>
      <c r="B1273" s="25" t="str">
        <f t="shared" si="134"/>
        <v>Bildetema HTML5</v>
      </c>
      <c r="C1273" s="25" t="str">
        <f t="shared" si="135"/>
        <v>Bildetema Flash</v>
      </c>
      <c r="D1273" s="18" t="s">
        <v>5026</v>
      </c>
      <c r="E1273" s="45" t="s">
        <v>5027</v>
      </c>
      <c r="F1273" s="18" t="s">
        <v>5028</v>
      </c>
      <c r="G1273" s="7" t="s">
        <v>5029</v>
      </c>
      <c r="H1273" s="28"/>
    </row>
    <row r="1274" spans="1:8" ht="15.75" customHeight="1">
      <c r="A1274" s="45" t="s">
        <v>5030</v>
      </c>
      <c r="B1274" s="25" t="str">
        <f t="shared" si="134"/>
        <v>Bildetema HTML5</v>
      </c>
      <c r="C1274" s="25" t="str">
        <f t="shared" si="135"/>
        <v>Bildetema Flash</v>
      </c>
      <c r="D1274" s="18" t="s">
        <v>5031</v>
      </c>
      <c r="E1274" s="45" t="s">
        <v>5032</v>
      </c>
      <c r="F1274" s="18" t="s">
        <v>5033</v>
      </c>
      <c r="G1274" s="7" t="s">
        <v>5034</v>
      </c>
      <c r="H1274" s="28"/>
    </row>
    <row r="1275" spans="1:8">
      <c r="A1275" s="23"/>
      <c r="B1275" s="25"/>
      <c r="C1275" s="25"/>
      <c r="D1275" s="23"/>
      <c r="E1275" s="23"/>
      <c r="F1275" s="24"/>
      <c r="G1275" s="7"/>
      <c r="H1275" s="28"/>
    </row>
    <row r="1276" spans="1:8" ht="21" customHeight="1">
      <c r="A1276" s="38" t="s">
        <v>5035</v>
      </c>
      <c r="B1276" s="25" t="str">
        <f>HYPERLINK("http://clu.uni.no/bildetema-html5/bildetema.html?version=norwegian&amp;languages=swe,eng,nob&amp;language=nob&amp;page=18&amp;subpage=3","Bildetema HTML5")</f>
        <v>Bildetema HTML5</v>
      </c>
      <c r="C1276" s="25" t="str">
        <f>HYPERLINK("http://clu.uni.no/bildetema-flash/bildetema.html?version=norwegian&amp;languages=swe,eng,nob&amp;language=nob&amp;page=18&amp;subpage=3","Bildetema Flash")</f>
        <v>Bildetema Flash</v>
      </c>
      <c r="D1276" s="38" t="s">
        <v>5036</v>
      </c>
      <c r="E1276" s="38" t="s">
        <v>5037</v>
      </c>
      <c r="F1276" s="38" t="s">
        <v>5038</v>
      </c>
      <c r="G1276" s="38" t="s">
        <v>5039</v>
      </c>
      <c r="H1276" s="28"/>
    </row>
    <row r="1277" spans="1:8">
      <c r="A1277" s="5"/>
      <c r="B1277" s="25"/>
      <c r="C1277" s="25"/>
      <c r="D1277" s="5"/>
      <c r="E1277" s="5"/>
      <c r="F1277" s="6"/>
      <c r="G1277" s="7"/>
      <c r="H1277" s="28"/>
    </row>
    <row r="1278" spans="1:8" ht="15.75" customHeight="1">
      <c r="A1278" s="45" t="s">
        <v>5040</v>
      </c>
      <c r="B1278" s="25" t="str">
        <f t="shared" ref="B1278:B1293" si="136">HYPERLINK("http://clu.uni.no/bildetema-html5/bildetema.html?version=norwegian&amp;languages=swe,eng,nob&amp;language=nob&amp;page=18&amp;subpage=3","Bildetema HTML5")</f>
        <v>Bildetema HTML5</v>
      </c>
      <c r="C1278" s="25" t="str">
        <f t="shared" ref="C1278:C1293" si="137">HYPERLINK("http://clu.uni.no/bildetema-flash/bildetema.html?version=norwegian&amp;languages=swe,eng,nob&amp;language=nob&amp;page=18&amp;subpage=3","Bildetema Flash")</f>
        <v>Bildetema Flash</v>
      </c>
      <c r="D1278" s="18" t="s">
        <v>5041</v>
      </c>
      <c r="E1278" s="45" t="s">
        <v>5042</v>
      </c>
      <c r="F1278" s="18" t="s">
        <v>5042</v>
      </c>
      <c r="G1278" s="7" t="s">
        <v>5043</v>
      </c>
      <c r="H1278" s="28" t="s">
        <v>5044</v>
      </c>
    </row>
    <row r="1279" spans="1:8" ht="15.75" customHeight="1">
      <c r="A1279" s="45" t="s">
        <v>5045</v>
      </c>
      <c r="B1279" s="25" t="str">
        <f t="shared" si="136"/>
        <v>Bildetema HTML5</v>
      </c>
      <c r="C1279" s="25" t="str">
        <f t="shared" si="137"/>
        <v>Bildetema Flash</v>
      </c>
      <c r="D1279" s="18" t="s">
        <v>5046</v>
      </c>
      <c r="E1279" s="45" t="s">
        <v>5047</v>
      </c>
      <c r="F1279" s="18" t="s">
        <v>5048</v>
      </c>
      <c r="G1279" s="7" t="s">
        <v>5049</v>
      </c>
      <c r="H1279" s="27" t="s">
        <v>5050</v>
      </c>
    </row>
    <row r="1280" spans="1:8" ht="15.75" customHeight="1">
      <c r="A1280" s="45" t="s">
        <v>5051</v>
      </c>
      <c r="B1280" s="25" t="str">
        <f t="shared" si="136"/>
        <v>Bildetema HTML5</v>
      </c>
      <c r="C1280" s="25" t="str">
        <f t="shared" si="137"/>
        <v>Bildetema Flash</v>
      </c>
      <c r="D1280" s="18" t="s">
        <v>5052</v>
      </c>
      <c r="E1280" s="45" t="s">
        <v>5053</v>
      </c>
      <c r="F1280" s="18" t="s">
        <v>3529</v>
      </c>
      <c r="G1280" s="19" t="s">
        <v>5054</v>
      </c>
      <c r="H1280" s="28"/>
    </row>
    <row r="1281" spans="1:24" ht="15.75" customHeight="1">
      <c r="A1281" s="45" t="s">
        <v>5055</v>
      </c>
      <c r="B1281" s="25" t="str">
        <f t="shared" si="136"/>
        <v>Bildetema HTML5</v>
      </c>
      <c r="C1281" s="25" t="str">
        <f t="shared" si="137"/>
        <v>Bildetema Flash</v>
      </c>
      <c r="D1281" s="18" t="s">
        <v>5056</v>
      </c>
      <c r="E1281" s="45" t="s">
        <v>5057</v>
      </c>
      <c r="F1281" s="18" t="s">
        <v>5058</v>
      </c>
      <c r="G1281" s="19" t="s">
        <v>5059</v>
      </c>
      <c r="H1281" s="27"/>
      <c r="I1281" s="19"/>
      <c r="J1281" s="19"/>
      <c r="K1281" s="19"/>
      <c r="L1281" s="19"/>
      <c r="M1281" s="19"/>
      <c r="N1281" s="19"/>
      <c r="O1281" s="19"/>
      <c r="P1281" s="19"/>
      <c r="Q1281" s="19"/>
      <c r="R1281" s="19"/>
      <c r="S1281" s="19"/>
      <c r="T1281" s="19"/>
      <c r="U1281" s="19"/>
      <c r="V1281" s="19"/>
      <c r="W1281" s="19"/>
      <c r="X1281" s="19"/>
    </row>
    <row r="1282" spans="1:24" ht="15.75" customHeight="1">
      <c r="A1282" s="45" t="s">
        <v>5060</v>
      </c>
      <c r="B1282" s="25" t="str">
        <f t="shared" si="136"/>
        <v>Bildetema HTML5</v>
      </c>
      <c r="C1282" s="25" t="str">
        <f t="shared" si="137"/>
        <v>Bildetema Flash</v>
      </c>
      <c r="D1282" s="18" t="s">
        <v>5061</v>
      </c>
      <c r="E1282" s="45" t="s">
        <v>5062</v>
      </c>
      <c r="F1282" s="18" t="s">
        <v>5063</v>
      </c>
      <c r="G1282" s="7" t="s">
        <v>5064</v>
      </c>
      <c r="H1282" s="28"/>
      <c r="I1282" s="19"/>
      <c r="J1282" s="19"/>
      <c r="K1282" s="19"/>
      <c r="L1282" s="19"/>
      <c r="M1282" s="19"/>
      <c r="N1282" s="19"/>
      <c r="O1282" s="19"/>
      <c r="P1282" s="19"/>
      <c r="Q1282" s="19"/>
      <c r="R1282" s="19"/>
      <c r="S1282" s="19"/>
      <c r="T1282" s="19"/>
      <c r="U1282" s="19"/>
      <c r="V1282" s="19"/>
      <c r="W1282" s="19"/>
      <c r="X1282" s="19"/>
    </row>
    <row r="1283" spans="1:24" ht="15.75" customHeight="1">
      <c r="A1283" s="45" t="s">
        <v>5065</v>
      </c>
      <c r="B1283" s="25" t="str">
        <f t="shared" si="136"/>
        <v>Bildetema HTML5</v>
      </c>
      <c r="C1283" s="25" t="str">
        <f t="shared" si="137"/>
        <v>Bildetema Flash</v>
      </c>
      <c r="D1283" s="18" t="s">
        <v>5066</v>
      </c>
      <c r="E1283" s="45" t="s">
        <v>5067</v>
      </c>
      <c r="F1283" s="18" t="s">
        <v>5068</v>
      </c>
      <c r="G1283" s="7" t="s">
        <v>5069</v>
      </c>
      <c r="H1283" s="27" t="s">
        <v>5070</v>
      </c>
      <c r="I1283" s="19"/>
      <c r="J1283" s="19"/>
      <c r="K1283" s="19"/>
      <c r="L1283" s="19"/>
      <c r="M1283" s="19"/>
      <c r="N1283" s="19"/>
      <c r="O1283" s="19"/>
      <c r="P1283" s="19"/>
      <c r="Q1283" s="19"/>
      <c r="R1283" s="19"/>
      <c r="S1283" s="19"/>
      <c r="T1283" s="19"/>
      <c r="U1283" s="19"/>
      <c r="V1283" s="19"/>
      <c r="W1283" s="19"/>
      <c r="X1283" s="19"/>
    </row>
    <row r="1284" spans="1:24" ht="15.75" customHeight="1">
      <c r="A1284" s="45" t="s">
        <v>5071</v>
      </c>
      <c r="B1284" s="25" t="str">
        <f t="shared" si="136"/>
        <v>Bildetema HTML5</v>
      </c>
      <c r="C1284" s="25" t="str">
        <f t="shared" si="137"/>
        <v>Bildetema Flash</v>
      </c>
      <c r="D1284" s="18" t="s">
        <v>5072</v>
      </c>
      <c r="E1284" s="45" t="s">
        <v>5073</v>
      </c>
      <c r="F1284" s="18" t="s">
        <v>5074</v>
      </c>
      <c r="G1284" s="19" t="s">
        <v>5075</v>
      </c>
      <c r="H1284" s="27" t="s">
        <v>5076</v>
      </c>
      <c r="I1284" s="19"/>
      <c r="J1284" s="19"/>
      <c r="K1284" s="19"/>
      <c r="L1284" s="19"/>
      <c r="M1284" s="19"/>
      <c r="N1284" s="19"/>
      <c r="O1284" s="19"/>
      <c r="P1284" s="19"/>
      <c r="Q1284" s="19"/>
      <c r="R1284" s="19"/>
      <c r="S1284" s="19"/>
      <c r="T1284" s="19"/>
      <c r="U1284" s="19"/>
      <c r="V1284" s="19"/>
      <c r="W1284" s="19"/>
      <c r="X1284" s="19"/>
    </row>
    <row r="1285" spans="1:24" ht="15.75" customHeight="1">
      <c r="A1285" s="45" t="s">
        <v>5077</v>
      </c>
      <c r="B1285" s="25" t="str">
        <f t="shared" si="136"/>
        <v>Bildetema HTML5</v>
      </c>
      <c r="C1285" s="25" t="str">
        <f t="shared" si="137"/>
        <v>Bildetema Flash</v>
      </c>
      <c r="D1285" s="18" t="s">
        <v>5078</v>
      </c>
      <c r="E1285" s="45" t="s">
        <v>5079</v>
      </c>
      <c r="F1285" s="18" t="s">
        <v>5080</v>
      </c>
      <c r="G1285" s="19" t="s">
        <v>5081</v>
      </c>
      <c r="H1285" s="27" t="s">
        <v>5082</v>
      </c>
      <c r="I1285" s="19"/>
      <c r="J1285" s="19"/>
      <c r="K1285" s="19"/>
      <c r="L1285" s="19"/>
      <c r="M1285" s="19"/>
      <c r="N1285" s="19"/>
      <c r="O1285" s="19"/>
      <c r="P1285" s="19"/>
      <c r="Q1285" s="19"/>
      <c r="R1285" s="19"/>
      <c r="S1285" s="19"/>
      <c r="T1285" s="19"/>
      <c r="U1285" s="19"/>
      <c r="V1285" s="19"/>
      <c r="W1285" s="19"/>
      <c r="X1285" s="19"/>
    </row>
    <row r="1286" spans="1:24" ht="15.75" customHeight="1">
      <c r="A1286" s="45" t="s">
        <v>5083</v>
      </c>
      <c r="B1286" s="25" t="str">
        <f t="shared" si="136"/>
        <v>Bildetema HTML5</v>
      </c>
      <c r="C1286" s="25" t="str">
        <f t="shared" si="137"/>
        <v>Bildetema Flash</v>
      </c>
      <c r="D1286" s="18" t="s">
        <v>5084</v>
      </c>
      <c r="E1286" s="45" t="s">
        <v>5085</v>
      </c>
      <c r="F1286" s="18" t="s">
        <v>5086</v>
      </c>
      <c r="G1286" s="19" t="s">
        <v>5087</v>
      </c>
      <c r="H1286" s="27" t="s">
        <v>5088</v>
      </c>
      <c r="I1286" s="19"/>
      <c r="J1286" s="19"/>
      <c r="K1286" s="19"/>
      <c r="L1286" s="19"/>
      <c r="M1286" s="19"/>
      <c r="N1286" s="19"/>
      <c r="O1286" s="19"/>
      <c r="P1286" s="19"/>
      <c r="Q1286" s="19"/>
      <c r="R1286" s="19"/>
      <c r="S1286" s="19"/>
      <c r="T1286" s="19"/>
      <c r="U1286" s="19"/>
      <c r="V1286" s="19"/>
      <c r="W1286" s="19"/>
      <c r="X1286" s="19"/>
    </row>
    <row r="1287" spans="1:24" ht="15.75" customHeight="1">
      <c r="A1287" s="45" t="s">
        <v>5089</v>
      </c>
      <c r="B1287" s="25" t="str">
        <f t="shared" si="136"/>
        <v>Bildetema HTML5</v>
      </c>
      <c r="C1287" s="25" t="str">
        <f t="shared" si="137"/>
        <v>Bildetema Flash</v>
      </c>
      <c r="D1287" s="18" t="s">
        <v>5090</v>
      </c>
      <c r="E1287" s="45" t="s">
        <v>5091</v>
      </c>
      <c r="F1287" s="18" t="s">
        <v>5092</v>
      </c>
      <c r="G1287" s="7" t="s">
        <v>5093</v>
      </c>
      <c r="H1287" s="28"/>
      <c r="I1287" s="19"/>
      <c r="J1287" s="19"/>
      <c r="K1287" s="19"/>
      <c r="L1287" s="19"/>
      <c r="M1287" s="19"/>
      <c r="N1287" s="19"/>
      <c r="O1287" s="19"/>
      <c r="P1287" s="19"/>
      <c r="Q1287" s="19"/>
      <c r="R1287" s="19"/>
      <c r="S1287" s="19"/>
      <c r="T1287" s="19"/>
      <c r="U1287" s="19"/>
      <c r="V1287" s="19"/>
      <c r="W1287" s="19"/>
      <c r="X1287" s="19"/>
    </row>
    <row r="1288" spans="1:24" ht="15.75" customHeight="1">
      <c r="A1288" s="45" t="s">
        <v>5094</v>
      </c>
      <c r="B1288" s="25" t="str">
        <f t="shared" si="136"/>
        <v>Bildetema HTML5</v>
      </c>
      <c r="C1288" s="25" t="str">
        <f t="shared" si="137"/>
        <v>Bildetema Flash</v>
      </c>
      <c r="D1288" s="18" t="s">
        <v>5095</v>
      </c>
      <c r="E1288" s="45" t="s">
        <v>5096</v>
      </c>
      <c r="F1288" s="18" t="s">
        <v>5097</v>
      </c>
      <c r="G1288" s="19" t="s">
        <v>5098</v>
      </c>
      <c r="H1288" s="27" t="s">
        <v>5099</v>
      </c>
      <c r="I1288" s="19"/>
      <c r="J1288" s="19"/>
      <c r="K1288" s="19"/>
      <c r="L1288" s="19"/>
      <c r="M1288" s="19"/>
      <c r="N1288" s="19"/>
      <c r="O1288" s="19"/>
      <c r="P1288" s="19"/>
      <c r="Q1288" s="19"/>
      <c r="R1288" s="19"/>
      <c r="S1288" s="19"/>
      <c r="T1288" s="19"/>
      <c r="U1288" s="19"/>
      <c r="V1288" s="19"/>
      <c r="W1288" s="19"/>
      <c r="X1288" s="19"/>
    </row>
    <row r="1289" spans="1:24" ht="15.75" customHeight="1">
      <c r="A1289" s="45" t="s">
        <v>5100</v>
      </c>
      <c r="B1289" s="25" t="str">
        <f t="shared" si="136"/>
        <v>Bildetema HTML5</v>
      </c>
      <c r="C1289" s="25" t="str">
        <f t="shared" si="137"/>
        <v>Bildetema Flash</v>
      </c>
      <c r="D1289" s="18" t="s">
        <v>5101</v>
      </c>
      <c r="E1289" s="45" t="s">
        <v>5102</v>
      </c>
      <c r="F1289" s="18" t="s">
        <v>5103</v>
      </c>
      <c r="G1289" s="7" t="s">
        <v>5104</v>
      </c>
      <c r="H1289" s="28"/>
      <c r="I1289" s="19"/>
      <c r="J1289" s="19"/>
      <c r="K1289" s="19"/>
      <c r="L1289" s="19"/>
      <c r="M1289" s="19"/>
      <c r="N1289" s="19"/>
      <c r="O1289" s="19"/>
      <c r="P1289" s="19"/>
      <c r="Q1289" s="19"/>
      <c r="R1289" s="19"/>
      <c r="S1289" s="19"/>
      <c r="T1289" s="19"/>
      <c r="U1289" s="19"/>
      <c r="V1289" s="19"/>
      <c r="W1289" s="19"/>
      <c r="X1289" s="19"/>
    </row>
    <row r="1290" spans="1:24" ht="15.75" customHeight="1">
      <c r="A1290" s="45" t="s">
        <v>5105</v>
      </c>
      <c r="B1290" s="25" t="str">
        <f t="shared" si="136"/>
        <v>Bildetema HTML5</v>
      </c>
      <c r="C1290" s="25" t="str">
        <f t="shared" si="137"/>
        <v>Bildetema Flash</v>
      </c>
      <c r="D1290" s="18" t="s">
        <v>5106</v>
      </c>
      <c r="E1290" s="45" t="s">
        <v>5107</v>
      </c>
      <c r="F1290" s="18" t="s">
        <v>5108</v>
      </c>
      <c r="G1290" s="19" t="s">
        <v>5109</v>
      </c>
      <c r="H1290" s="28"/>
      <c r="I1290" s="19"/>
      <c r="J1290" s="19"/>
      <c r="K1290" s="19"/>
      <c r="L1290" s="19"/>
      <c r="M1290" s="19"/>
      <c r="N1290" s="19"/>
      <c r="O1290" s="19"/>
      <c r="P1290" s="19"/>
      <c r="Q1290" s="19"/>
      <c r="R1290" s="19"/>
      <c r="S1290" s="19"/>
      <c r="T1290" s="19"/>
      <c r="U1290" s="19"/>
      <c r="V1290" s="19"/>
      <c r="W1290" s="19"/>
      <c r="X1290" s="19"/>
    </row>
    <row r="1291" spans="1:24" ht="15.75" customHeight="1">
      <c r="A1291" s="45" t="s">
        <v>5110</v>
      </c>
      <c r="B1291" s="25" t="str">
        <f t="shared" si="136"/>
        <v>Bildetema HTML5</v>
      </c>
      <c r="C1291" s="25" t="str">
        <f t="shared" si="137"/>
        <v>Bildetema Flash</v>
      </c>
      <c r="D1291" s="18" t="s">
        <v>5111</v>
      </c>
      <c r="E1291" s="45" t="s">
        <v>5112</v>
      </c>
      <c r="F1291" s="18" t="s">
        <v>5112</v>
      </c>
      <c r="G1291" s="7" t="s">
        <v>5113</v>
      </c>
      <c r="H1291" s="28"/>
      <c r="I1291" s="19"/>
      <c r="J1291" s="19"/>
      <c r="K1291" s="19"/>
      <c r="L1291" s="19"/>
      <c r="M1291" s="19"/>
      <c r="N1291" s="19"/>
      <c r="O1291" s="19"/>
      <c r="P1291" s="19"/>
      <c r="Q1291" s="19"/>
      <c r="R1291" s="19"/>
      <c r="S1291" s="19"/>
      <c r="T1291" s="19"/>
      <c r="U1291" s="19"/>
      <c r="V1291" s="19"/>
      <c r="W1291" s="19"/>
      <c r="X1291" s="19"/>
    </row>
    <row r="1292" spans="1:24" ht="15.75" customHeight="1">
      <c r="A1292" s="45" t="s">
        <v>5114</v>
      </c>
      <c r="B1292" s="25" t="str">
        <f t="shared" si="136"/>
        <v>Bildetema HTML5</v>
      </c>
      <c r="C1292" s="25" t="str">
        <f t="shared" si="137"/>
        <v>Bildetema Flash</v>
      </c>
      <c r="D1292" s="18" t="s">
        <v>5115</v>
      </c>
      <c r="E1292" s="45" t="s">
        <v>5116</v>
      </c>
      <c r="F1292" s="18" t="s">
        <v>5116</v>
      </c>
      <c r="G1292" s="7" t="s">
        <v>5117</v>
      </c>
      <c r="H1292" s="27" t="s">
        <v>5118</v>
      </c>
      <c r="I1292" s="19"/>
      <c r="J1292" s="19"/>
      <c r="K1292" s="19"/>
      <c r="L1292" s="19"/>
      <c r="M1292" s="19"/>
      <c r="N1292" s="19"/>
      <c r="O1292" s="19"/>
      <c r="P1292" s="19"/>
      <c r="Q1292" s="19"/>
      <c r="R1292" s="19"/>
      <c r="S1292" s="19"/>
      <c r="T1292" s="19"/>
      <c r="U1292" s="19"/>
      <c r="V1292" s="19"/>
      <c r="W1292" s="19"/>
      <c r="X1292" s="19"/>
    </row>
    <row r="1293" spans="1:24" ht="15.75" customHeight="1">
      <c r="A1293" s="45" t="s">
        <v>5119</v>
      </c>
      <c r="B1293" s="25" t="str">
        <f t="shared" si="136"/>
        <v>Bildetema HTML5</v>
      </c>
      <c r="C1293" s="25" t="str">
        <f t="shared" si="137"/>
        <v>Bildetema Flash</v>
      </c>
      <c r="D1293" s="18" t="s">
        <v>5120</v>
      </c>
      <c r="E1293" s="45" t="s">
        <v>5121</v>
      </c>
      <c r="F1293" s="18" t="s">
        <v>5122</v>
      </c>
      <c r="G1293" s="7" t="s">
        <v>5123</v>
      </c>
      <c r="H1293" s="28"/>
      <c r="I1293" s="19"/>
      <c r="J1293" s="19"/>
      <c r="K1293" s="19"/>
      <c r="L1293" s="19"/>
      <c r="M1293" s="19"/>
      <c r="N1293" s="19"/>
      <c r="O1293" s="19"/>
      <c r="P1293" s="19"/>
      <c r="Q1293" s="19"/>
      <c r="R1293" s="19"/>
      <c r="S1293" s="19"/>
      <c r="T1293" s="19"/>
      <c r="U1293" s="19"/>
      <c r="V1293" s="19"/>
      <c r="W1293" s="19"/>
      <c r="X1293" s="19"/>
    </row>
    <row r="1294" spans="1:24">
      <c r="A1294" s="23"/>
      <c r="B1294" s="25"/>
      <c r="C1294" s="25"/>
      <c r="D1294" s="23"/>
      <c r="E1294" s="23"/>
      <c r="F1294" s="24"/>
      <c r="G1294" s="7"/>
      <c r="H1294" s="28"/>
      <c r="I1294" s="19"/>
      <c r="J1294" s="19"/>
      <c r="K1294" s="19"/>
      <c r="L1294" s="19"/>
      <c r="M1294" s="19"/>
      <c r="N1294" s="19"/>
      <c r="O1294" s="19"/>
      <c r="P1294" s="19"/>
      <c r="Q1294" s="19"/>
      <c r="R1294" s="19"/>
      <c r="S1294" s="19"/>
      <c r="T1294" s="19"/>
      <c r="U1294" s="19"/>
      <c r="V1294" s="19"/>
      <c r="W1294" s="19"/>
      <c r="X1294" s="19"/>
    </row>
    <row r="1295" spans="1:24" ht="55.5" customHeight="1">
      <c r="A1295" s="41" t="s">
        <v>5124</v>
      </c>
      <c r="B1295" s="25" t="str">
        <f>HYPERLINK("http://clu.uni.no/bildetema-html5/bildetema.html?version=norwegian&amp;languages=swe,eng,nob&amp;language=nob&amp;page=19&amp;subpage=1","Bildetema HTML5")</f>
        <v>Bildetema HTML5</v>
      </c>
      <c r="C1295" s="25" t="str">
        <f>HYPERLINK("http://clu.uni.no/bildetema-flash/bildetema.html?version=norwegian&amp;languages=swe,eng,nob&amp;language=nob&amp;page=19&amp;subpage=1","Bildetema Flash")</f>
        <v>Bildetema Flash</v>
      </c>
      <c r="D1295" s="41" t="s">
        <v>5125</v>
      </c>
      <c r="E1295" s="41" t="s">
        <v>5126</v>
      </c>
      <c r="F1295" s="41" t="s">
        <v>5127</v>
      </c>
      <c r="G1295" s="41" t="s">
        <v>5128</v>
      </c>
      <c r="H1295" s="49" t="s">
        <v>5129</v>
      </c>
      <c r="I1295" s="19"/>
      <c r="J1295" s="19"/>
      <c r="K1295" s="19"/>
      <c r="L1295" s="19"/>
      <c r="M1295" s="19"/>
      <c r="N1295" s="19"/>
      <c r="O1295" s="19"/>
      <c r="P1295" s="19"/>
      <c r="Q1295" s="19"/>
      <c r="R1295" s="19"/>
      <c r="S1295" s="19"/>
      <c r="T1295" s="19"/>
      <c r="U1295" s="19"/>
      <c r="V1295" s="19"/>
      <c r="W1295" s="19"/>
      <c r="X1295" s="19"/>
    </row>
    <row r="1296" spans="1:24" ht="24.75" customHeight="1">
      <c r="A1296" s="23"/>
      <c r="B1296" s="25"/>
      <c r="C1296" s="25"/>
      <c r="D1296" s="23"/>
      <c r="E1296" s="23"/>
      <c r="F1296" s="24"/>
      <c r="G1296" s="26"/>
      <c r="H1296" s="20"/>
      <c r="I1296" s="26"/>
      <c r="J1296" s="26"/>
      <c r="K1296" s="26"/>
      <c r="L1296" s="26"/>
      <c r="M1296" s="26"/>
      <c r="N1296" s="26"/>
      <c r="O1296" s="26"/>
      <c r="P1296" s="26"/>
      <c r="Q1296" s="26"/>
      <c r="R1296" s="26"/>
      <c r="S1296" s="26"/>
      <c r="T1296" s="26"/>
      <c r="U1296" s="26"/>
      <c r="V1296" s="26"/>
      <c r="W1296" s="26"/>
      <c r="X1296" s="26"/>
    </row>
    <row r="1297" spans="1:8" ht="21" customHeight="1">
      <c r="A1297" s="38" t="s">
        <v>5130</v>
      </c>
      <c r="B1297" s="25" t="str">
        <f>HYPERLINK("http://clu.uni.no/bildetema-html5/bildetema.html?version=norwegian&amp;languages=swe,eng,nob&amp;language=nob&amp;page=19&amp;subpage=1","Bildetema HTML5")</f>
        <v>Bildetema HTML5</v>
      </c>
      <c r="C1297" s="25" t="str">
        <f>HYPERLINK("http://clu.uni.no/bildetema-flash/bildetema.html?version=norwegian&amp;languages=swe,eng,nob&amp;language=nob&amp;page=19&amp;subpage=1","Bildetema Flash")</f>
        <v>Bildetema Flash</v>
      </c>
      <c r="D1297" s="38" t="s">
        <v>5131</v>
      </c>
      <c r="E1297" s="38" t="s">
        <v>5132</v>
      </c>
      <c r="F1297" s="38" t="s">
        <v>5133</v>
      </c>
      <c r="G1297" s="38" t="s">
        <v>5134</v>
      </c>
      <c r="H1297" s="27" t="s">
        <v>5129</v>
      </c>
    </row>
    <row r="1298" spans="1:8">
      <c r="A1298" s="5"/>
      <c r="B1298" s="25"/>
      <c r="C1298" s="25"/>
      <c r="D1298" s="5"/>
      <c r="E1298" s="5"/>
      <c r="F1298" s="6"/>
      <c r="G1298" s="7"/>
      <c r="H1298" s="28"/>
    </row>
    <row r="1299" spans="1:8" ht="15.75" customHeight="1">
      <c r="A1299" s="45" t="s">
        <v>5135</v>
      </c>
      <c r="B1299" s="25" t="str">
        <f t="shared" ref="B1299:B1313" si="138">HYPERLINK("http://clu.uni.no/bildetema-html5/bildetema.html?version=norwegian&amp;languages=swe,eng,nob&amp;language=nob&amp;page=19&amp;subpage=1","Bildetema HTML5")</f>
        <v>Bildetema HTML5</v>
      </c>
      <c r="C1299" s="25" t="str">
        <f t="shared" ref="C1299:C1313" si="139">HYPERLINK("http://clu.uni.no/bildetema-flash/bildetema.html?version=norwegian&amp;languages=swe,eng,nob&amp;language=nob&amp;page=19&amp;subpage=1","Bildetema Flash")</f>
        <v>Bildetema Flash</v>
      </c>
      <c r="D1299" s="18" t="s">
        <v>5136</v>
      </c>
      <c r="E1299" s="45" t="s">
        <v>5137</v>
      </c>
      <c r="F1299" s="18" t="s">
        <v>5138</v>
      </c>
      <c r="G1299" s="19" t="s">
        <v>5139</v>
      </c>
      <c r="H1299" s="29"/>
    </row>
    <row r="1300" spans="1:8" ht="15.75" customHeight="1">
      <c r="A1300" s="45" t="s">
        <v>5140</v>
      </c>
      <c r="B1300" s="25" t="str">
        <f t="shared" si="138"/>
        <v>Bildetema HTML5</v>
      </c>
      <c r="C1300" s="25" t="str">
        <f t="shared" si="139"/>
        <v>Bildetema Flash</v>
      </c>
      <c r="D1300" s="18" t="s">
        <v>5141</v>
      </c>
      <c r="E1300" s="45" t="s">
        <v>5142</v>
      </c>
      <c r="F1300" s="18" t="s">
        <v>5143</v>
      </c>
      <c r="G1300" s="7" t="s">
        <v>5144</v>
      </c>
      <c r="H1300" s="28"/>
    </row>
    <row r="1301" spans="1:8" ht="15.75" customHeight="1">
      <c r="A1301" s="45" t="s">
        <v>5145</v>
      </c>
      <c r="B1301" s="25" t="str">
        <f t="shared" si="138"/>
        <v>Bildetema HTML5</v>
      </c>
      <c r="C1301" s="25" t="str">
        <f t="shared" si="139"/>
        <v>Bildetema Flash</v>
      </c>
      <c r="D1301" s="18" t="s">
        <v>5146</v>
      </c>
      <c r="E1301" s="45" t="s">
        <v>5147</v>
      </c>
      <c r="F1301" s="18" t="s">
        <v>5148</v>
      </c>
      <c r="G1301" s="7" t="s">
        <v>5149</v>
      </c>
      <c r="H1301" s="28"/>
    </row>
    <row r="1302" spans="1:8" ht="15.75" customHeight="1">
      <c r="A1302" s="45" t="s">
        <v>5150</v>
      </c>
      <c r="B1302" s="25" t="str">
        <f t="shared" si="138"/>
        <v>Bildetema HTML5</v>
      </c>
      <c r="C1302" s="25" t="str">
        <f t="shared" si="139"/>
        <v>Bildetema Flash</v>
      </c>
      <c r="D1302" s="18" t="s">
        <v>5151</v>
      </c>
      <c r="E1302" s="45" t="s">
        <v>5152</v>
      </c>
      <c r="F1302" s="18" t="s">
        <v>5153</v>
      </c>
      <c r="G1302" s="7" t="s">
        <v>5154</v>
      </c>
      <c r="H1302" s="28"/>
    </row>
    <row r="1303" spans="1:8" ht="15.75" customHeight="1">
      <c r="A1303" s="45" t="s">
        <v>5155</v>
      </c>
      <c r="B1303" s="25" t="str">
        <f t="shared" si="138"/>
        <v>Bildetema HTML5</v>
      </c>
      <c r="C1303" s="25" t="str">
        <f t="shared" si="139"/>
        <v>Bildetema Flash</v>
      </c>
      <c r="D1303" s="18" t="s">
        <v>5156</v>
      </c>
      <c r="E1303" s="45" t="s">
        <v>5157</v>
      </c>
      <c r="F1303" s="18" t="s">
        <v>4152</v>
      </c>
      <c r="G1303" s="7" t="s">
        <v>5158</v>
      </c>
      <c r="H1303" s="28"/>
    </row>
    <row r="1304" spans="1:8" ht="15.75" customHeight="1">
      <c r="A1304" s="45" t="s">
        <v>5159</v>
      </c>
      <c r="B1304" s="25" t="str">
        <f t="shared" si="138"/>
        <v>Bildetema HTML5</v>
      </c>
      <c r="C1304" s="25" t="str">
        <f t="shared" si="139"/>
        <v>Bildetema Flash</v>
      </c>
      <c r="D1304" s="18" t="s">
        <v>5160</v>
      </c>
      <c r="E1304" s="45" t="s">
        <v>5161</v>
      </c>
      <c r="F1304" s="18" t="s">
        <v>3184</v>
      </c>
      <c r="G1304" s="7" t="s">
        <v>5162</v>
      </c>
      <c r="H1304" s="28"/>
    </row>
    <row r="1305" spans="1:8" ht="15.75" customHeight="1">
      <c r="A1305" s="45" t="s">
        <v>5163</v>
      </c>
      <c r="B1305" s="25" t="str">
        <f t="shared" si="138"/>
        <v>Bildetema HTML5</v>
      </c>
      <c r="C1305" s="25" t="str">
        <f t="shared" si="139"/>
        <v>Bildetema Flash</v>
      </c>
      <c r="D1305" s="18" t="s">
        <v>5164</v>
      </c>
      <c r="E1305" s="45" t="s">
        <v>5165</v>
      </c>
      <c r="F1305" s="18" t="s">
        <v>5166</v>
      </c>
      <c r="G1305" s="7" t="s">
        <v>5167</v>
      </c>
      <c r="H1305" s="28"/>
    </row>
    <row r="1306" spans="1:8" ht="15.75" customHeight="1">
      <c r="A1306" s="45" t="s">
        <v>5168</v>
      </c>
      <c r="B1306" s="25" t="str">
        <f t="shared" si="138"/>
        <v>Bildetema HTML5</v>
      </c>
      <c r="C1306" s="25" t="str">
        <f t="shared" si="139"/>
        <v>Bildetema Flash</v>
      </c>
      <c r="D1306" s="18" t="s">
        <v>4042</v>
      </c>
      <c r="E1306" s="45" t="s">
        <v>4043</v>
      </c>
      <c r="F1306" s="18" t="s">
        <v>4044</v>
      </c>
      <c r="G1306" s="19" t="s">
        <v>4045</v>
      </c>
      <c r="H1306" s="29"/>
    </row>
    <row r="1307" spans="1:8" ht="15.75" customHeight="1">
      <c r="A1307" s="45" t="s">
        <v>5169</v>
      </c>
      <c r="B1307" s="25" t="str">
        <f t="shared" si="138"/>
        <v>Bildetema HTML5</v>
      </c>
      <c r="C1307" s="25" t="str">
        <f t="shared" si="139"/>
        <v>Bildetema Flash</v>
      </c>
      <c r="D1307" s="18" t="s">
        <v>5170</v>
      </c>
      <c r="E1307" s="45" t="s">
        <v>5171</v>
      </c>
      <c r="F1307" s="18" t="s">
        <v>5172</v>
      </c>
      <c r="G1307" s="7" t="s">
        <v>5173</v>
      </c>
      <c r="H1307" s="28"/>
    </row>
    <row r="1308" spans="1:8" ht="15.75" customHeight="1">
      <c r="A1308" s="45" t="s">
        <v>5174</v>
      </c>
      <c r="B1308" s="25" t="str">
        <f t="shared" si="138"/>
        <v>Bildetema HTML5</v>
      </c>
      <c r="C1308" s="25" t="str">
        <f t="shared" si="139"/>
        <v>Bildetema Flash</v>
      </c>
      <c r="D1308" s="18" t="s">
        <v>5175</v>
      </c>
      <c r="E1308" s="45" t="s">
        <v>5176</v>
      </c>
      <c r="F1308" s="18" t="s">
        <v>5177</v>
      </c>
      <c r="G1308" s="7" t="s">
        <v>5178</v>
      </c>
      <c r="H1308" s="28"/>
    </row>
    <row r="1309" spans="1:8" ht="15.75" customHeight="1">
      <c r="A1309" s="45" t="s">
        <v>5179</v>
      </c>
      <c r="B1309" s="25" t="str">
        <f t="shared" si="138"/>
        <v>Bildetema HTML5</v>
      </c>
      <c r="C1309" s="25" t="str">
        <f t="shared" si="139"/>
        <v>Bildetema Flash</v>
      </c>
      <c r="D1309" s="18" t="s">
        <v>5180</v>
      </c>
      <c r="E1309" s="45" t="s">
        <v>5181</v>
      </c>
      <c r="F1309" s="18" t="s">
        <v>5182</v>
      </c>
      <c r="G1309" s="19" t="s">
        <v>5183</v>
      </c>
      <c r="H1309" s="28"/>
    </row>
    <row r="1310" spans="1:8" ht="15.75" customHeight="1">
      <c r="A1310" s="45" t="s">
        <v>5184</v>
      </c>
      <c r="B1310" s="25" t="str">
        <f t="shared" si="138"/>
        <v>Bildetema HTML5</v>
      </c>
      <c r="C1310" s="25" t="str">
        <f t="shared" si="139"/>
        <v>Bildetema Flash</v>
      </c>
      <c r="D1310" s="18" t="s">
        <v>5185</v>
      </c>
      <c r="E1310" s="45" t="s">
        <v>5186</v>
      </c>
      <c r="F1310" s="18" t="s">
        <v>5187</v>
      </c>
      <c r="G1310" s="7" t="s">
        <v>5188</v>
      </c>
      <c r="H1310" s="28"/>
    </row>
    <row r="1311" spans="1:8" ht="15.75" customHeight="1">
      <c r="A1311" s="45" t="s">
        <v>5189</v>
      </c>
      <c r="B1311" s="25" t="str">
        <f t="shared" si="138"/>
        <v>Bildetema HTML5</v>
      </c>
      <c r="C1311" s="25" t="str">
        <f t="shared" si="139"/>
        <v>Bildetema Flash</v>
      </c>
      <c r="D1311" s="18" t="s">
        <v>5190</v>
      </c>
      <c r="E1311" s="45" t="s">
        <v>5191</v>
      </c>
      <c r="F1311" s="18" t="s">
        <v>5192</v>
      </c>
      <c r="G1311" s="7" t="s">
        <v>5193</v>
      </c>
      <c r="H1311" s="28"/>
    </row>
    <row r="1312" spans="1:8" ht="15.75" customHeight="1">
      <c r="A1312" s="45" t="s">
        <v>5194</v>
      </c>
      <c r="B1312" s="25" t="str">
        <f t="shared" si="138"/>
        <v>Bildetema HTML5</v>
      </c>
      <c r="C1312" s="25" t="str">
        <f t="shared" si="139"/>
        <v>Bildetema Flash</v>
      </c>
      <c r="D1312" s="18" t="s">
        <v>5195</v>
      </c>
      <c r="E1312" s="45" t="s">
        <v>5196</v>
      </c>
      <c r="F1312" s="18" t="s">
        <v>5197</v>
      </c>
      <c r="G1312" s="7" t="s">
        <v>5198</v>
      </c>
      <c r="H1312" s="28"/>
    </row>
    <row r="1313" spans="1:9" ht="15.75" customHeight="1">
      <c r="A1313" s="45" t="s">
        <v>5199</v>
      </c>
      <c r="B1313" s="25" t="str">
        <f t="shared" si="138"/>
        <v>Bildetema HTML5</v>
      </c>
      <c r="C1313" s="25" t="str">
        <f t="shared" si="139"/>
        <v>Bildetema Flash</v>
      </c>
      <c r="D1313" s="18" t="s">
        <v>5200</v>
      </c>
      <c r="E1313" s="45" t="s">
        <v>5201</v>
      </c>
      <c r="F1313" s="18" t="s">
        <v>3189</v>
      </c>
      <c r="G1313" s="7" t="s">
        <v>5202</v>
      </c>
      <c r="H1313" s="28"/>
      <c r="I1313" s="19"/>
    </row>
    <row r="1314" spans="1:9">
      <c r="A1314" s="23"/>
      <c r="B1314" s="25"/>
      <c r="C1314" s="25"/>
      <c r="D1314" s="23"/>
      <c r="E1314" s="23"/>
      <c r="F1314" s="24"/>
      <c r="G1314" s="7"/>
      <c r="H1314" s="28"/>
      <c r="I1314" s="19"/>
    </row>
    <row r="1315" spans="1:9" ht="21" customHeight="1">
      <c r="A1315" s="38" t="s">
        <v>5203</v>
      </c>
      <c r="B1315" s="25" t="str">
        <f>HYPERLINK("http://clu.uni.no/bildetema-html5/bildetema.html?version=norwegian&amp;languages=swe,eng,nob&amp;language=nob&amp;page=19&amp;subpage=2","Bildetema HTML5")</f>
        <v>Bildetema HTML5</v>
      </c>
      <c r="C1315" s="25" t="str">
        <f>HYPERLINK("http://clu.uni.no/bildetema-flash/bildetema.html?version=norwegian&amp;languages=swe,eng,nob&amp;language=nob&amp;page=19&amp;subpage=2","Bildetema Flash")</f>
        <v>Bildetema Flash</v>
      </c>
      <c r="D1315" s="38" t="s">
        <v>5204</v>
      </c>
      <c r="E1315" s="38" t="s">
        <v>5205</v>
      </c>
      <c r="F1315" s="38" t="s">
        <v>5206</v>
      </c>
      <c r="G1315" s="38" t="s">
        <v>5207</v>
      </c>
      <c r="H1315" s="18" t="s">
        <v>5208</v>
      </c>
      <c r="I1315" s="19"/>
    </row>
    <row r="1316" spans="1:9">
      <c r="A1316" s="5"/>
      <c r="B1316" s="25"/>
      <c r="C1316" s="25"/>
      <c r="D1316" s="5"/>
      <c r="E1316" s="5"/>
      <c r="F1316" s="6"/>
      <c r="G1316" s="7"/>
      <c r="H1316" s="28"/>
      <c r="I1316" s="19"/>
    </row>
    <row r="1317" spans="1:9" ht="15.75" customHeight="1">
      <c r="A1317" s="45" t="s">
        <v>5209</v>
      </c>
      <c r="B1317" s="25" t="str">
        <f t="shared" ref="B1317:B1325" si="140">HYPERLINK("http://clu.uni.no/bildetema-html5/bildetema.html?version=norwegian&amp;languages=swe,eng,nob&amp;language=nob&amp;page=19&amp;subpage=2","Bildetema HTML5")</f>
        <v>Bildetema HTML5</v>
      </c>
      <c r="C1317" s="25" t="str">
        <f t="shared" ref="C1317:C1325" si="141">HYPERLINK("http://clu.uni.no/bildetema-flash/bildetema.html?version=norwegian&amp;languages=swe,eng,nob&amp;language=nob&amp;page=19&amp;subpage=2","Bildetema Flash")</f>
        <v>Bildetema Flash</v>
      </c>
      <c r="D1317" s="18" t="s">
        <v>5041</v>
      </c>
      <c r="E1317" s="45" t="s">
        <v>5042</v>
      </c>
      <c r="F1317" s="18" t="s">
        <v>5042</v>
      </c>
      <c r="G1317" s="7" t="s">
        <v>5043</v>
      </c>
      <c r="H1317" s="27" t="s">
        <v>5044</v>
      </c>
      <c r="I1317" s="19"/>
    </row>
    <row r="1318" spans="1:9" ht="15.75" customHeight="1">
      <c r="A1318" s="45" t="s">
        <v>5210</v>
      </c>
      <c r="B1318" s="25" t="str">
        <f t="shared" si="140"/>
        <v>Bildetema HTML5</v>
      </c>
      <c r="C1318" s="25" t="str">
        <f t="shared" si="141"/>
        <v>Bildetema Flash</v>
      </c>
      <c r="D1318" s="18" t="s">
        <v>5211</v>
      </c>
      <c r="E1318" s="45" t="s">
        <v>5212</v>
      </c>
      <c r="F1318" s="18" t="s">
        <v>5213</v>
      </c>
      <c r="G1318" s="7" t="s">
        <v>5214</v>
      </c>
      <c r="H1318" s="28"/>
      <c r="I1318" s="19"/>
    </row>
    <row r="1319" spans="1:9" ht="15.75" customHeight="1">
      <c r="A1319" s="45" t="s">
        <v>5215</v>
      </c>
      <c r="B1319" s="25" t="str">
        <f t="shared" si="140"/>
        <v>Bildetema HTML5</v>
      </c>
      <c r="C1319" s="25" t="str">
        <f t="shared" si="141"/>
        <v>Bildetema Flash</v>
      </c>
      <c r="D1319" s="18" t="s">
        <v>3192</v>
      </c>
      <c r="E1319" s="45" t="s">
        <v>3193</v>
      </c>
      <c r="F1319" s="18" t="s">
        <v>3194</v>
      </c>
      <c r="G1319" s="7" t="s">
        <v>3194</v>
      </c>
      <c r="H1319" s="28" t="s">
        <v>5216</v>
      </c>
      <c r="I1319" s="19"/>
    </row>
    <row r="1320" spans="1:9" ht="15.75" customHeight="1">
      <c r="A1320" s="45" t="s">
        <v>5217</v>
      </c>
      <c r="B1320" s="25" t="str">
        <f t="shared" si="140"/>
        <v>Bildetema HTML5</v>
      </c>
      <c r="C1320" s="25" t="str">
        <f t="shared" si="141"/>
        <v>Bildetema Flash</v>
      </c>
      <c r="D1320" s="18" t="s">
        <v>5218</v>
      </c>
      <c r="E1320" s="45" t="s">
        <v>5219</v>
      </c>
      <c r="F1320" s="18" t="s">
        <v>5220</v>
      </c>
      <c r="G1320" s="7" t="s">
        <v>5221</v>
      </c>
      <c r="H1320" s="28" t="s">
        <v>5222</v>
      </c>
      <c r="I1320" s="19"/>
    </row>
    <row r="1321" spans="1:9" ht="15.75" customHeight="1">
      <c r="A1321" s="45" t="s">
        <v>5223</v>
      </c>
      <c r="B1321" s="25" t="str">
        <f t="shared" si="140"/>
        <v>Bildetema HTML5</v>
      </c>
      <c r="C1321" s="25" t="str">
        <f t="shared" si="141"/>
        <v>Bildetema Flash</v>
      </c>
      <c r="D1321" s="18" t="s">
        <v>5224</v>
      </c>
      <c r="E1321" s="45" t="s">
        <v>5225</v>
      </c>
      <c r="F1321" s="18" t="s">
        <v>5226</v>
      </c>
      <c r="G1321" s="19" t="s">
        <v>5227</v>
      </c>
      <c r="H1321" s="27" t="s">
        <v>5228</v>
      </c>
      <c r="I1321" s="19"/>
    </row>
    <row r="1322" spans="1:9" ht="15.75" customHeight="1">
      <c r="A1322" s="45" t="s">
        <v>5229</v>
      </c>
      <c r="B1322" s="25" t="str">
        <f t="shared" si="140"/>
        <v>Bildetema HTML5</v>
      </c>
      <c r="C1322" s="25" t="str">
        <f t="shared" si="141"/>
        <v>Bildetema Flash</v>
      </c>
      <c r="D1322" s="18" t="s">
        <v>5230</v>
      </c>
      <c r="E1322" s="45" t="s">
        <v>5231</v>
      </c>
      <c r="F1322" s="18" t="s">
        <v>5231</v>
      </c>
      <c r="G1322" s="7" t="s">
        <v>5232</v>
      </c>
      <c r="H1322" s="28"/>
      <c r="I1322" s="19"/>
    </row>
    <row r="1323" spans="1:9" ht="15.75" customHeight="1">
      <c r="A1323" s="45" t="s">
        <v>5233</v>
      </c>
      <c r="B1323" s="25" t="str">
        <f t="shared" si="140"/>
        <v>Bildetema HTML5</v>
      </c>
      <c r="C1323" s="25" t="str">
        <f t="shared" si="141"/>
        <v>Bildetema Flash</v>
      </c>
      <c r="D1323" s="18" t="s">
        <v>5234</v>
      </c>
      <c r="E1323" s="45" t="s">
        <v>5235</v>
      </c>
      <c r="F1323" s="18" t="s">
        <v>5236</v>
      </c>
      <c r="G1323" s="19" t="s">
        <v>5235</v>
      </c>
      <c r="H1323" s="27"/>
      <c r="I1323" s="39"/>
    </row>
    <row r="1324" spans="1:9" ht="15.75" customHeight="1">
      <c r="A1324" s="45" t="s">
        <v>5237</v>
      </c>
      <c r="B1324" s="25" t="str">
        <f t="shared" si="140"/>
        <v>Bildetema HTML5</v>
      </c>
      <c r="C1324" s="25" t="str">
        <f t="shared" si="141"/>
        <v>Bildetema Flash</v>
      </c>
      <c r="D1324" s="18" t="s">
        <v>5238</v>
      </c>
      <c r="E1324" s="45" t="s">
        <v>5239</v>
      </c>
      <c r="F1324" s="18" t="s">
        <v>5240</v>
      </c>
      <c r="G1324" s="7" t="s">
        <v>5241</v>
      </c>
      <c r="H1324" s="28" t="s">
        <v>5242</v>
      </c>
      <c r="I1324" s="19"/>
    </row>
    <row r="1325" spans="1:9" ht="15.75" customHeight="1">
      <c r="A1325" s="45" t="s">
        <v>5243</v>
      </c>
      <c r="B1325" s="25" t="str">
        <f t="shared" si="140"/>
        <v>Bildetema HTML5</v>
      </c>
      <c r="C1325" s="25" t="str">
        <f t="shared" si="141"/>
        <v>Bildetema Flash</v>
      </c>
      <c r="D1325" s="18" t="s">
        <v>5095</v>
      </c>
      <c r="E1325" s="45" t="s">
        <v>5096</v>
      </c>
      <c r="F1325" s="18" t="s">
        <v>5097</v>
      </c>
      <c r="G1325" s="19" t="s">
        <v>5098</v>
      </c>
      <c r="H1325" s="27" t="s">
        <v>5244</v>
      </c>
      <c r="I1325" s="19"/>
    </row>
    <row r="1326" spans="1:9">
      <c r="A1326" s="23"/>
      <c r="B1326" s="25"/>
      <c r="C1326" s="25"/>
      <c r="D1326" s="23"/>
      <c r="E1326" s="23"/>
      <c r="F1326" s="24"/>
      <c r="G1326" s="7"/>
      <c r="H1326" s="28"/>
      <c r="I1326" s="19"/>
    </row>
    <row r="1327" spans="1:9" ht="21" customHeight="1">
      <c r="A1327" s="38" t="s">
        <v>5245</v>
      </c>
      <c r="B1327" s="25" t="str">
        <f>HYPERLINK("http://clu.uni.no/bildetema-html5/bildetema.html?version=norwegian&amp;languages=swe,eng,nob&amp;language=nob&amp;page=19&amp;subpage=3","Bildetema HTML5")</f>
        <v>Bildetema HTML5</v>
      </c>
      <c r="C1327" s="25" t="str">
        <f>HYPERLINK("http://clu.uni.no/bildetema-flash/bildetema.html?version=norwegian&amp;languages=swe,eng,nob&amp;language=nob&amp;page=19&amp;subpage=3","Bildetema Flash")</f>
        <v>Bildetema Flash</v>
      </c>
      <c r="D1327" s="38" t="s">
        <v>5246</v>
      </c>
      <c r="E1327" s="38" t="s">
        <v>5246</v>
      </c>
      <c r="F1327" s="38" t="s">
        <v>5247</v>
      </c>
      <c r="G1327" s="38" t="s">
        <v>5248</v>
      </c>
      <c r="H1327" s="28"/>
      <c r="I1327" s="19"/>
    </row>
    <row r="1328" spans="1:9">
      <c r="A1328" s="5"/>
      <c r="B1328" s="25"/>
      <c r="C1328" s="25"/>
      <c r="D1328" s="5"/>
      <c r="E1328" s="5"/>
      <c r="F1328" s="6"/>
      <c r="G1328" s="7"/>
      <c r="H1328" s="28"/>
      <c r="I1328" s="19"/>
    </row>
    <row r="1329" spans="1:9" ht="15.75" customHeight="1">
      <c r="A1329" s="45" t="s">
        <v>5249</v>
      </c>
      <c r="B1329" s="25" t="str">
        <f t="shared" ref="B1329:B1342" si="142">HYPERLINK("http://clu.uni.no/bildetema-html5/bildetema.html?version=norwegian&amp;languages=swe,eng,nob&amp;language=nob&amp;page=19&amp;subpage=3","Bildetema HTML5")</f>
        <v>Bildetema HTML5</v>
      </c>
      <c r="C1329" s="25" t="str">
        <f t="shared" ref="C1329:C1342" si="143">HYPERLINK("http://clu.uni.no/bildetema-flash/bildetema.html?version=norwegian&amp;languages=swe,eng,nob&amp;language=nob&amp;page=19&amp;subpage=3","Bildetema Flash")</f>
        <v>Bildetema Flash</v>
      </c>
      <c r="D1329" s="18" t="s">
        <v>5250</v>
      </c>
      <c r="E1329" s="45" t="s">
        <v>5251</v>
      </c>
      <c r="F1329" s="18" t="s">
        <v>5252</v>
      </c>
      <c r="G1329" s="7" t="s">
        <v>5253</v>
      </c>
      <c r="H1329" s="28"/>
      <c r="I1329" s="19"/>
    </row>
    <row r="1330" spans="1:9" ht="15.75" customHeight="1">
      <c r="A1330" s="45" t="s">
        <v>5254</v>
      </c>
      <c r="B1330" s="25" t="str">
        <f t="shared" si="142"/>
        <v>Bildetema HTML5</v>
      </c>
      <c r="C1330" s="25" t="str">
        <f t="shared" si="143"/>
        <v>Bildetema Flash</v>
      </c>
      <c r="D1330" s="18" t="s">
        <v>5255</v>
      </c>
      <c r="E1330" s="45" t="s">
        <v>5256</v>
      </c>
      <c r="F1330" s="18" t="s">
        <v>5257</v>
      </c>
      <c r="G1330" s="19" t="s">
        <v>5258</v>
      </c>
      <c r="H1330" s="27"/>
      <c r="I1330" s="19"/>
    </row>
    <row r="1331" spans="1:9" ht="15.75" customHeight="1">
      <c r="A1331" s="45" t="s">
        <v>5259</v>
      </c>
      <c r="B1331" s="25" t="str">
        <f t="shared" si="142"/>
        <v>Bildetema HTML5</v>
      </c>
      <c r="C1331" s="25" t="str">
        <f t="shared" si="143"/>
        <v>Bildetema Flash</v>
      </c>
      <c r="D1331" s="18" t="s">
        <v>5260</v>
      </c>
      <c r="E1331" s="45" t="s">
        <v>5261</v>
      </c>
      <c r="F1331" s="18" t="s">
        <v>5262</v>
      </c>
      <c r="G1331" s="19" t="s">
        <v>5263</v>
      </c>
      <c r="H1331" s="27" t="s">
        <v>26</v>
      </c>
      <c r="I1331" s="19"/>
    </row>
    <row r="1332" spans="1:9" ht="15.75" customHeight="1">
      <c r="A1332" s="45" t="s">
        <v>5264</v>
      </c>
      <c r="B1332" s="25" t="str">
        <f t="shared" si="142"/>
        <v>Bildetema HTML5</v>
      </c>
      <c r="C1332" s="25" t="str">
        <f t="shared" si="143"/>
        <v>Bildetema Flash</v>
      </c>
      <c r="D1332" s="18" t="s">
        <v>5265</v>
      </c>
      <c r="E1332" s="45" t="s">
        <v>5266</v>
      </c>
      <c r="F1332" s="18" t="s">
        <v>5267</v>
      </c>
      <c r="G1332" s="7" t="s">
        <v>5268</v>
      </c>
      <c r="H1332" s="28"/>
      <c r="I1332" s="19"/>
    </row>
    <row r="1333" spans="1:9" ht="15.75" customHeight="1">
      <c r="A1333" s="45" t="s">
        <v>5269</v>
      </c>
      <c r="B1333" s="25" t="str">
        <f t="shared" si="142"/>
        <v>Bildetema HTML5</v>
      </c>
      <c r="C1333" s="25" t="str">
        <f t="shared" si="143"/>
        <v>Bildetema Flash</v>
      </c>
      <c r="D1333" s="18" t="s">
        <v>5270</v>
      </c>
      <c r="E1333" s="45" t="s">
        <v>5271</v>
      </c>
      <c r="F1333" s="18" t="s">
        <v>5272</v>
      </c>
      <c r="G1333" s="7" t="s">
        <v>5273</v>
      </c>
      <c r="H1333" s="28"/>
      <c r="I1333" s="19"/>
    </row>
    <row r="1334" spans="1:9" ht="15.75" customHeight="1">
      <c r="A1334" s="45" t="s">
        <v>5274</v>
      </c>
      <c r="B1334" s="25" t="str">
        <f t="shared" si="142"/>
        <v>Bildetema HTML5</v>
      </c>
      <c r="C1334" s="25" t="str">
        <f t="shared" si="143"/>
        <v>Bildetema Flash</v>
      </c>
      <c r="D1334" s="18" t="s">
        <v>5275</v>
      </c>
      <c r="E1334" s="45" t="s">
        <v>5276</v>
      </c>
      <c r="F1334" s="18" t="s">
        <v>5277</v>
      </c>
      <c r="G1334" s="19" t="s">
        <v>5278</v>
      </c>
      <c r="H1334" s="46"/>
      <c r="I1334" s="19"/>
    </row>
    <row r="1335" spans="1:9" ht="15.75" customHeight="1">
      <c r="A1335" s="45" t="s">
        <v>5279</v>
      </c>
      <c r="B1335" s="25" t="str">
        <f t="shared" si="142"/>
        <v>Bildetema HTML5</v>
      </c>
      <c r="C1335" s="25" t="str">
        <f t="shared" si="143"/>
        <v>Bildetema Flash</v>
      </c>
      <c r="D1335" s="18" t="s">
        <v>5280</v>
      </c>
      <c r="E1335" s="45" t="s">
        <v>5281</v>
      </c>
      <c r="F1335" s="18" t="s">
        <v>5282</v>
      </c>
      <c r="G1335" s="19" t="s">
        <v>5283</v>
      </c>
      <c r="H1335" s="27" t="s">
        <v>5284</v>
      </c>
      <c r="I1335" s="19"/>
    </row>
    <row r="1336" spans="1:9" ht="15.75" customHeight="1">
      <c r="A1336" s="45" t="s">
        <v>5285</v>
      </c>
      <c r="B1336" s="25" t="str">
        <f t="shared" si="142"/>
        <v>Bildetema HTML5</v>
      </c>
      <c r="C1336" s="25" t="str">
        <f t="shared" si="143"/>
        <v>Bildetema Flash</v>
      </c>
      <c r="D1336" s="18" t="s">
        <v>5286</v>
      </c>
      <c r="E1336" s="45" t="s">
        <v>5287</v>
      </c>
      <c r="F1336" s="18" t="s">
        <v>5288</v>
      </c>
      <c r="G1336" s="7" t="s">
        <v>5289</v>
      </c>
      <c r="H1336" s="28"/>
      <c r="I1336" s="19"/>
    </row>
    <row r="1337" spans="1:9" ht="15.75" customHeight="1">
      <c r="A1337" s="45" t="s">
        <v>5290</v>
      </c>
      <c r="B1337" s="25" t="str">
        <f t="shared" si="142"/>
        <v>Bildetema HTML5</v>
      </c>
      <c r="C1337" s="25" t="str">
        <f t="shared" si="143"/>
        <v>Bildetema Flash</v>
      </c>
      <c r="D1337" s="18" t="s">
        <v>5291</v>
      </c>
      <c r="E1337" s="45" t="s">
        <v>5292</v>
      </c>
      <c r="F1337" s="18" t="s">
        <v>5293</v>
      </c>
      <c r="G1337" s="19" t="s">
        <v>5294</v>
      </c>
      <c r="H1337" s="27"/>
      <c r="I1337" s="19"/>
    </row>
    <row r="1338" spans="1:9" ht="15.75" customHeight="1">
      <c r="A1338" s="45" t="s">
        <v>5295</v>
      </c>
      <c r="B1338" s="25" t="str">
        <f t="shared" si="142"/>
        <v>Bildetema HTML5</v>
      </c>
      <c r="C1338" s="25" t="str">
        <f t="shared" si="143"/>
        <v>Bildetema Flash</v>
      </c>
      <c r="D1338" s="18" t="s">
        <v>5296</v>
      </c>
      <c r="E1338" s="45" t="s">
        <v>3433</v>
      </c>
      <c r="F1338" s="18" t="s">
        <v>5297</v>
      </c>
      <c r="G1338" s="19" t="s">
        <v>3435</v>
      </c>
      <c r="H1338" s="29"/>
      <c r="I1338" s="19"/>
    </row>
    <row r="1339" spans="1:9" ht="15.75" customHeight="1">
      <c r="A1339" s="45" t="s">
        <v>5298</v>
      </c>
      <c r="B1339" s="25" t="str">
        <f t="shared" si="142"/>
        <v>Bildetema HTML5</v>
      </c>
      <c r="C1339" s="25" t="str">
        <f t="shared" si="143"/>
        <v>Bildetema Flash</v>
      </c>
      <c r="D1339" s="18" t="s">
        <v>5299</v>
      </c>
      <c r="E1339" s="45" t="s">
        <v>5300</v>
      </c>
      <c r="F1339" s="18" t="s">
        <v>5301</v>
      </c>
      <c r="G1339" s="19" t="s">
        <v>5302</v>
      </c>
      <c r="H1339" s="27"/>
      <c r="I1339" s="39"/>
    </row>
    <row r="1340" spans="1:9" ht="15.75" customHeight="1">
      <c r="A1340" s="45" t="s">
        <v>5303</v>
      </c>
      <c r="B1340" s="25" t="str">
        <f t="shared" si="142"/>
        <v>Bildetema HTML5</v>
      </c>
      <c r="C1340" s="25" t="str">
        <f t="shared" si="143"/>
        <v>Bildetema Flash</v>
      </c>
      <c r="D1340" s="18" t="s">
        <v>5304</v>
      </c>
      <c r="E1340" s="45" t="s">
        <v>5305</v>
      </c>
      <c r="F1340" s="18" t="s">
        <v>5306</v>
      </c>
      <c r="G1340" s="7" t="s">
        <v>5307</v>
      </c>
      <c r="H1340" s="28"/>
      <c r="I1340" s="19"/>
    </row>
    <row r="1341" spans="1:9" ht="15.75" customHeight="1">
      <c r="A1341" s="45" t="s">
        <v>5308</v>
      </c>
      <c r="B1341" s="25" t="str">
        <f t="shared" si="142"/>
        <v>Bildetema HTML5</v>
      </c>
      <c r="C1341" s="25" t="str">
        <f t="shared" si="143"/>
        <v>Bildetema Flash</v>
      </c>
      <c r="D1341" s="18" t="s">
        <v>5309</v>
      </c>
      <c r="E1341" s="45" t="s">
        <v>5310</v>
      </c>
      <c r="F1341" s="18" t="s">
        <v>5311</v>
      </c>
      <c r="G1341" s="7" t="s">
        <v>5312</v>
      </c>
      <c r="H1341" s="28"/>
      <c r="I1341" s="19"/>
    </row>
    <row r="1342" spans="1:9" ht="15.75" customHeight="1">
      <c r="A1342" s="45" t="s">
        <v>5313</v>
      </c>
      <c r="B1342" s="25" t="str">
        <f t="shared" si="142"/>
        <v>Bildetema HTML5</v>
      </c>
      <c r="C1342" s="25" t="str">
        <f t="shared" si="143"/>
        <v>Bildetema Flash</v>
      </c>
      <c r="D1342" s="18" t="s">
        <v>5314</v>
      </c>
      <c r="E1342" s="45" t="s">
        <v>5315</v>
      </c>
      <c r="F1342" s="18" t="s">
        <v>5316</v>
      </c>
      <c r="G1342" s="7" t="s">
        <v>5317</v>
      </c>
      <c r="H1342" s="28"/>
      <c r="I1342" s="19"/>
    </row>
    <row r="1343" spans="1:9">
      <c r="A1343" s="23"/>
      <c r="B1343" s="25"/>
      <c r="C1343" s="25"/>
      <c r="D1343" s="23"/>
      <c r="E1343" s="23"/>
      <c r="F1343" s="24"/>
      <c r="G1343" s="7"/>
      <c r="H1343" s="28"/>
      <c r="I1343" s="19"/>
    </row>
    <row r="1344" spans="1:9" ht="21" customHeight="1">
      <c r="A1344" s="38" t="s">
        <v>5318</v>
      </c>
      <c r="B1344" s="25" t="str">
        <f>HYPERLINK("http://clu.uni.no/bildetema-html5/bildetema.html?version=norwegian&amp;languages=swe,eng,nob&amp;language=nob&amp;page=19&amp;subpage=4","Bildetema HTML5")</f>
        <v>Bildetema HTML5</v>
      </c>
      <c r="C1344" s="25" t="str">
        <f>HYPERLINK("http://clu.uni.no/bildetema-flash/bildetema.html?version=norwegian&amp;languages=swe,eng,nob&amp;language=nob&amp;page=19&amp;subpage=4","Bildetema Flash")</f>
        <v>Bildetema Flash</v>
      </c>
      <c r="D1344" s="38" t="s">
        <v>5319</v>
      </c>
      <c r="E1344" s="38" t="s">
        <v>5320</v>
      </c>
      <c r="F1344" s="38" t="s">
        <v>5321</v>
      </c>
      <c r="G1344" s="38" t="s">
        <v>5322</v>
      </c>
      <c r="H1344" s="28"/>
      <c r="I1344" s="19"/>
    </row>
    <row r="1345" spans="1:9">
      <c r="A1345" s="5"/>
      <c r="B1345" s="25"/>
      <c r="C1345" s="25"/>
      <c r="D1345" s="5"/>
      <c r="E1345" s="5"/>
      <c r="F1345" s="6"/>
      <c r="G1345" s="7"/>
      <c r="H1345" s="28"/>
      <c r="I1345" s="19"/>
    </row>
    <row r="1346" spans="1:9" ht="15.75" customHeight="1">
      <c r="A1346" s="45" t="s">
        <v>5323</v>
      </c>
      <c r="B1346" s="25" t="str">
        <f t="shared" ref="B1346:B1360" si="144">HYPERLINK("http://clu.uni.no/bildetema-html5/bildetema.html?version=norwegian&amp;languages=swe,eng,nob&amp;language=nob&amp;page=19&amp;subpage=4","Bildetema HTML5")</f>
        <v>Bildetema HTML5</v>
      </c>
      <c r="C1346" s="25" t="str">
        <f t="shared" ref="C1346:C1360" si="145">HYPERLINK("http://clu.uni.no/bildetema-flash/bildetema.html?version=norwegian&amp;languages=swe,eng,nob&amp;language=nob&amp;page=19&amp;subpage=4","Bildetema Flash")</f>
        <v>Bildetema Flash</v>
      </c>
      <c r="D1346" s="18" t="s">
        <v>5324</v>
      </c>
      <c r="E1346" s="45" t="s">
        <v>5324</v>
      </c>
      <c r="F1346" s="18" t="s">
        <v>5325</v>
      </c>
      <c r="G1346" s="7" t="s">
        <v>5326</v>
      </c>
      <c r="H1346" s="28"/>
      <c r="I1346" s="39"/>
    </row>
    <row r="1347" spans="1:9" ht="15.75" customHeight="1">
      <c r="A1347" s="45" t="s">
        <v>5327</v>
      </c>
      <c r="B1347" s="25" t="str">
        <f t="shared" si="144"/>
        <v>Bildetema HTML5</v>
      </c>
      <c r="C1347" s="25" t="str">
        <f t="shared" si="145"/>
        <v>Bildetema Flash</v>
      </c>
      <c r="D1347" s="18" t="s">
        <v>5328</v>
      </c>
      <c r="E1347" s="45" t="s">
        <v>5329</v>
      </c>
      <c r="F1347" s="18" t="s">
        <v>5330</v>
      </c>
      <c r="G1347" s="19" t="s">
        <v>5331</v>
      </c>
      <c r="H1347" s="29"/>
      <c r="I1347" s="19"/>
    </row>
    <row r="1348" spans="1:9" ht="15.75" customHeight="1">
      <c r="A1348" s="45" t="s">
        <v>5332</v>
      </c>
      <c r="B1348" s="25" t="str">
        <f t="shared" si="144"/>
        <v>Bildetema HTML5</v>
      </c>
      <c r="C1348" s="25" t="str">
        <f t="shared" si="145"/>
        <v>Bildetema Flash</v>
      </c>
      <c r="D1348" s="18" t="s">
        <v>5333</v>
      </c>
      <c r="E1348" s="45" t="s">
        <v>5333</v>
      </c>
      <c r="F1348" s="18" t="s">
        <v>5334</v>
      </c>
      <c r="G1348" s="7" t="s">
        <v>5335</v>
      </c>
      <c r="H1348" s="28"/>
      <c r="I1348" s="19"/>
    </row>
    <row r="1349" spans="1:9" ht="15.75" customHeight="1">
      <c r="A1349" s="45" t="s">
        <v>5336</v>
      </c>
      <c r="B1349" s="25" t="str">
        <f t="shared" si="144"/>
        <v>Bildetema HTML5</v>
      </c>
      <c r="C1349" s="25" t="str">
        <f t="shared" si="145"/>
        <v>Bildetema Flash</v>
      </c>
      <c r="D1349" s="18" t="s">
        <v>5337</v>
      </c>
      <c r="E1349" s="45" t="s">
        <v>5337</v>
      </c>
      <c r="F1349" s="18" t="s">
        <v>5338</v>
      </c>
      <c r="G1349" s="7" t="s">
        <v>5339</v>
      </c>
      <c r="H1349" s="28"/>
      <c r="I1349" s="19"/>
    </row>
    <row r="1350" spans="1:9" ht="15.75" customHeight="1">
      <c r="A1350" s="45" t="s">
        <v>5340</v>
      </c>
      <c r="B1350" s="25" t="str">
        <f t="shared" si="144"/>
        <v>Bildetema HTML5</v>
      </c>
      <c r="C1350" s="25" t="str">
        <f t="shared" si="145"/>
        <v>Bildetema Flash</v>
      </c>
      <c r="D1350" s="18" t="s">
        <v>5341</v>
      </c>
      <c r="E1350" s="45" t="s">
        <v>5342</v>
      </c>
      <c r="F1350" s="18" t="s">
        <v>5343</v>
      </c>
      <c r="G1350" s="7" t="s">
        <v>5344</v>
      </c>
      <c r="H1350" s="29"/>
      <c r="I1350" s="19"/>
    </row>
    <row r="1351" spans="1:9" ht="15.75" customHeight="1">
      <c r="A1351" s="45" t="s">
        <v>5345</v>
      </c>
      <c r="B1351" s="25" t="str">
        <f t="shared" si="144"/>
        <v>Bildetema HTML5</v>
      </c>
      <c r="C1351" s="25" t="str">
        <f t="shared" si="145"/>
        <v>Bildetema Flash</v>
      </c>
      <c r="D1351" s="18" t="s">
        <v>5346</v>
      </c>
      <c r="E1351" s="45" t="s">
        <v>5346</v>
      </c>
      <c r="F1351" s="18" t="s">
        <v>5347</v>
      </c>
      <c r="G1351" s="7" t="s">
        <v>5348</v>
      </c>
      <c r="H1351" s="28"/>
      <c r="I1351" s="19"/>
    </row>
    <row r="1352" spans="1:9" ht="15.75" customHeight="1">
      <c r="A1352" s="45" t="s">
        <v>5349</v>
      </c>
      <c r="B1352" s="25" t="str">
        <f t="shared" si="144"/>
        <v>Bildetema HTML5</v>
      </c>
      <c r="C1352" s="25" t="str">
        <f t="shared" si="145"/>
        <v>Bildetema Flash</v>
      </c>
      <c r="D1352" s="18" t="s">
        <v>5350</v>
      </c>
      <c r="E1352" s="45" t="s">
        <v>5351</v>
      </c>
      <c r="F1352" s="18" t="s">
        <v>5352</v>
      </c>
      <c r="G1352" s="19" t="s">
        <v>5353</v>
      </c>
      <c r="H1352" s="29"/>
      <c r="I1352" s="19"/>
    </row>
    <row r="1353" spans="1:9" ht="15.75" customHeight="1">
      <c r="A1353" s="45" t="s">
        <v>5354</v>
      </c>
      <c r="B1353" s="25" t="str">
        <f t="shared" si="144"/>
        <v>Bildetema HTML5</v>
      </c>
      <c r="C1353" s="25" t="str">
        <f t="shared" si="145"/>
        <v>Bildetema Flash</v>
      </c>
      <c r="D1353" s="18" t="s">
        <v>5355</v>
      </c>
      <c r="E1353" s="45" t="s">
        <v>5356</v>
      </c>
      <c r="F1353" s="18" t="s">
        <v>5357</v>
      </c>
      <c r="G1353" s="7" t="s">
        <v>5358</v>
      </c>
      <c r="H1353" s="28"/>
      <c r="I1353" s="19"/>
    </row>
    <row r="1354" spans="1:9" ht="15.75" customHeight="1">
      <c r="A1354" s="45" t="s">
        <v>5359</v>
      </c>
      <c r="B1354" s="25" t="str">
        <f t="shared" si="144"/>
        <v>Bildetema HTML5</v>
      </c>
      <c r="C1354" s="25" t="str">
        <f t="shared" si="145"/>
        <v>Bildetema Flash</v>
      </c>
      <c r="D1354" s="18" t="s">
        <v>5360</v>
      </c>
      <c r="E1354" s="45" t="s">
        <v>5361</v>
      </c>
      <c r="F1354" s="18" t="s">
        <v>5362</v>
      </c>
      <c r="G1354" s="7" t="s">
        <v>5363</v>
      </c>
      <c r="H1354" s="28"/>
      <c r="I1354" s="19"/>
    </row>
    <row r="1355" spans="1:9" ht="15.75" customHeight="1">
      <c r="A1355" s="45" t="s">
        <v>5364</v>
      </c>
      <c r="B1355" s="25" t="str">
        <f t="shared" si="144"/>
        <v>Bildetema HTML5</v>
      </c>
      <c r="C1355" s="25" t="str">
        <f t="shared" si="145"/>
        <v>Bildetema Flash</v>
      </c>
      <c r="D1355" s="18" t="s">
        <v>5365</v>
      </c>
      <c r="E1355" s="45" t="s">
        <v>5365</v>
      </c>
      <c r="F1355" s="18" t="s">
        <v>5366</v>
      </c>
      <c r="G1355" s="7" t="s">
        <v>5367</v>
      </c>
      <c r="H1355" s="28"/>
      <c r="I1355" s="19"/>
    </row>
    <row r="1356" spans="1:9" ht="15.75" customHeight="1">
      <c r="A1356" s="45" t="s">
        <v>5368</v>
      </c>
      <c r="B1356" s="25" t="str">
        <f t="shared" si="144"/>
        <v>Bildetema HTML5</v>
      </c>
      <c r="C1356" s="25" t="str">
        <f t="shared" si="145"/>
        <v>Bildetema Flash</v>
      </c>
      <c r="D1356" s="18" t="s">
        <v>5369</v>
      </c>
      <c r="E1356" s="45" t="s">
        <v>5370</v>
      </c>
      <c r="F1356" s="18" t="s">
        <v>5371</v>
      </c>
      <c r="G1356" s="7" t="s">
        <v>5372</v>
      </c>
      <c r="H1356" s="28"/>
      <c r="I1356" s="19"/>
    </row>
    <row r="1357" spans="1:9" ht="15.75" customHeight="1">
      <c r="A1357" s="45" t="s">
        <v>5373</v>
      </c>
      <c r="B1357" s="25" t="str">
        <f t="shared" si="144"/>
        <v>Bildetema HTML5</v>
      </c>
      <c r="C1357" s="25" t="str">
        <f t="shared" si="145"/>
        <v>Bildetema Flash</v>
      </c>
      <c r="D1357" s="18" t="s">
        <v>5374</v>
      </c>
      <c r="E1357" s="45" t="s">
        <v>5374</v>
      </c>
      <c r="F1357" s="18" t="s">
        <v>5375</v>
      </c>
      <c r="G1357" s="19" t="s">
        <v>5376</v>
      </c>
      <c r="H1357" s="29"/>
      <c r="I1357" s="19"/>
    </row>
    <row r="1358" spans="1:9" ht="15.75" customHeight="1">
      <c r="A1358" s="45" t="s">
        <v>5377</v>
      </c>
      <c r="B1358" s="25" t="str">
        <f t="shared" si="144"/>
        <v>Bildetema HTML5</v>
      </c>
      <c r="C1358" s="25" t="str">
        <f t="shared" si="145"/>
        <v>Bildetema Flash</v>
      </c>
      <c r="D1358" s="18" t="s">
        <v>5378</v>
      </c>
      <c r="E1358" s="45" t="s">
        <v>5379</v>
      </c>
      <c r="F1358" s="18" t="s">
        <v>5380</v>
      </c>
      <c r="G1358" s="7" t="s">
        <v>5379</v>
      </c>
      <c r="H1358" s="28"/>
      <c r="I1358" s="19"/>
    </row>
    <row r="1359" spans="1:9" ht="15.75" customHeight="1">
      <c r="A1359" s="45" t="s">
        <v>5381</v>
      </c>
      <c r="B1359" s="25" t="str">
        <f t="shared" si="144"/>
        <v>Bildetema HTML5</v>
      </c>
      <c r="C1359" s="25" t="str">
        <f t="shared" si="145"/>
        <v>Bildetema Flash</v>
      </c>
      <c r="D1359" s="18" t="s">
        <v>5382</v>
      </c>
      <c r="E1359" s="45" t="s">
        <v>5382</v>
      </c>
      <c r="F1359" s="18" t="s">
        <v>5382</v>
      </c>
      <c r="G1359" s="7" t="s">
        <v>5382</v>
      </c>
      <c r="H1359" s="28"/>
      <c r="I1359" s="19"/>
    </row>
    <row r="1360" spans="1:9" ht="15.75" customHeight="1">
      <c r="A1360" s="45" t="s">
        <v>5383</v>
      </c>
      <c r="B1360" s="25" t="str">
        <f t="shared" si="144"/>
        <v>Bildetema HTML5</v>
      </c>
      <c r="C1360" s="25" t="str">
        <f t="shared" si="145"/>
        <v>Bildetema Flash</v>
      </c>
      <c r="D1360" s="18" t="s">
        <v>1517</v>
      </c>
      <c r="E1360" s="45" t="s">
        <v>5384</v>
      </c>
      <c r="F1360" s="18" t="s">
        <v>1517</v>
      </c>
      <c r="G1360" s="7" t="s">
        <v>5385</v>
      </c>
      <c r="H1360" s="28"/>
      <c r="I1360" s="19"/>
    </row>
    <row r="1361" spans="1:24">
      <c r="A1361" s="23"/>
      <c r="B1361" s="25"/>
      <c r="C1361" s="25"/>
      <c r="D1361" s="23"/>
      <c r="E1361" s="23"/>
      <c r="F1361" s="24"/>
      <c r="G1361" s="7"/>
      <c r="H1361" s="28"/>
      <c r="I1361" s="19"/>
      <c r="J1361" s="19"/>
      <c r="K1361" s="19"/>
      <c r="L1361" s="19"/>
      <c r="M1361" s="19"/>
      <c r="N1361" s="19"/>
      <c r="O1361" s="19"/>
      <c r="P1361" s="19"/>
      <c r="Q1361" s="19"/>
      <c r="R1361" s="19"/>
      <c r="S1361" s="19"/>
      <c r="T1361" s="19"/>
      <c r="U1361" s="19"/>
      <c r="V1361" s="19"/>
      <c r="W1361" s="19"/>
      <c r="X1361" s="19"/>
    </row>
    <row r="1362" spans="1:24" ht="27.75" customHeight="1">
      <c r="A1362" s="41" t="s">
        <v>5386</v>
      </c>
      <c r="B1362" s="25" t="str">
        <f>HYPERLINK("http://clu.uni.no/bildetema-html5/bildetema.html?version=norwegian&amp;languages=swe,eng,nob&amp;language=nob&amp;page=20&amp;subpage=1","Bildetema HTML5")</f>
        <v>Bildetema HTML5</v>
      </c>
      <c r="C1362" s="25" t="str">
        <f>HYPERLINK("http://clu.uni.no/bildetema-flash/bildetema.html?version=norwegian&amp;languages=swe,eng,nob&amp;language=nob&amp;page=20&amp;subpage=1","Bildetema Flash")</f>
        <v>Bildetema Flash</v>
      </c>
      <c r="D1362" s="41" t="s">
        <v>5387</v>
      </c>
      <c r="E1362" s="41" t="s">
        <v>5388</v>
      </c>
      <c r="F1362" s="41" t="s">
        <v>5389</v>
      </c>
      <c r="G1362" s="50" t="s">
        <v>5390</v>
      </c>
      <c r="H1362" s="50" t="s">
        <v>26</v>
      </c>
      <c r="I1362" s="19"/>
      <c r="J1362" s="19"/>
      <c r="K1362" s="19"/>
      <c r="L1362" s="19"/>
      <c r="M1362" s="19"/>
      <c r="N1362" s="19"/>
      <c r="O1362" s="19"/>
      <c r="P1362" s="19"/>
      <c r="Q1362" s="19"/>
      <c r="R1362" s="19"/>
      <c r="S1362" s="19"/>
      <c r="T1362" s="19"/>
      <c r="U1362" s="19"/>
      <c r="V1362" s="19"/>
      <c r="W1362" s="19"/>
      <c r="X1362" s="19"/>
    </row>
    <row r="1363" spans="1:24" ht="24.75" customHeight="1">
      <c r="A1363" s="23"/>
      <c r="B1363" s="25"/>
      <c r="C1363" s="25"/>
      <c r="D1363" s="23"/>
      <c r="E1363" s="23"/>
      <c r="F1363" s="24"/>
      <c r="G1363" s="26"/>
      <c r="H1363" s="20"/>
      <c r="I1363" s="26"/>
      <c r="J1363" s="26"/>
      <c r="K1363" s="26"/>
      <c r="L1363" s="26"/>
      <c r="M1363" s="26"/>
      <c r="N1363" s="26"/>
      <c r="O1363" s="26"/>
      <c r="P1363" s="26"/>
      <c r="Q1363" s="26"/>
      <c r="R1363" s="26"/>
      <c r="S1363" s="26"/>
      <c r="T1363" s="26"/>
      <c r="U1363" s="26"/>
      <c r="V1363" s="26"/>
      <c r="W1363" s="26"/>
      <c r="X1363" s="26"/>
    </row>
    <row r="1364" spans="1:24" ht="21" customHeight="1">
      <c r="A1364" s="38" t="s">
        <v>5391</v>
      </c>
      <c r="B1364" s="25" t="str">
        <f>HYPERLINK("http://clu.uni.no/bildetema-html5/bildetema.html?version=norwegian&amp;languages=swe,eng,nob&amp;language=nob&amp;page=20&amp;subpage=1","Bildetema HTML5")</f>
        <v>Bildetema HTML5</v>
      </c>
      <c r="C1364" s="25" t="str">
        <f>HYPERLINK("http://clu.uni.no/bildetema-flash/bildetema.html?version=norwegian&amp;languages=swe,eng,nob&amp;language=nob&amp;page=20&amp;subpage=1","Bildetema Flash")</f>
        <v>Bildetema Flash</v>
      </c>
      <c r="D1364" s="38" t="s">
        <v>5392</v>
      </c>
      <c r="E1364" s="38" t="s">
        <v>5392</v>
      </c>
      <c r="F1364" s="38" t="s">
        <v>5393</v>
      </c>
      <c r="G1364" s="38" t="s">
        <v>5394</v>
      </c>
      <c r="H1364" s="28"/>
      <c r="I1364" s="19"/>
      <c r="J1364" s="19"/>
      <c r="K1364" s="19"/>
      <c r="L1364" s="19"/>
      <c r="M1364" s="19"/>
      <c r="N1364" s="19"/>
      <c r="O1364" s="19"/>
      <c r="P1364" s="19"/>
      <c r="Q1364" s="19"/>
      <c r="R1364" s="19"/>
      <c r="S1364" s="19"/>
      <c r="T1364" s="19"/>
      <c r="U1364" s="19"/>
      <c r="V1364" s="19"/>
      <c r="W1364" s="19"/>
      <c r="X1364" s="19"/>
    </row>
    <row r="1365" spans="1:24">
      <c r="A1365" s="5"/>
      <c r="B1365" s="25"/>
      <c r="C1365" s="25"/>
      <c r="D1365" s="5"/>
      <c r="E1365" s="5"/>
      <c r="F1365" s="6"/>
      <c r="G1365" s="7"/>
      <c r="H1365" s="28"/>
      <c r="I1365" s="19"/>
      <c r="J1365" s="19"/>
      <c r="K1365" s="19"/>
      <c r="L1365" s="19"/>
      <c r="M1365" s="19"/>
      <c r="N1365" s="19"/>
      <c r="O1365" s="19"/>
      <c r="P1365" s="19"/>
      <c r="Q1365" s="19"/>
      <c r="R1365" s="19"/>
      <c r="S1365" s="19"/>
      <c r="T1365" s="19"/>
      <c r="U1365" s="19"/>
      <c r="V1365" s="19"/>
      <c r="W1365" s="19"/>
      <c r="X1365" s="19"/>
    </row>
    <row r="1366" spans="1:24" ht="15.75" customHeight="1">
      <c r="A1366" s="45" t="s">
        <v>5395</v>
      </c>
      <c r="B1366" s="25" t="str">
        <f t="shared" ref="B1366:B1378" si="146">HYPERLINK("http://clu.uni.no/bildetema-html5/bildetema.html?version=norwegian&amp;languages=swe,eng,nob&amp;language=nob&amp;page=20&amp;subpage=1","Bildetema HTML5")</f>
        <v>Bildetema HTML5</v>
      </c>
      <c r="C1366" s="25" t="str">
        <f t="shared" ref="C1366:C1378" si="147">HYPERLINK("http://clu.uni.no/bildetema-flash/bildetema.html?version=norwegian&amp;languages=swe,eng,nob&amp;language=nob&amp;page=20&amp;subpage=1","Bildetema Flash")</f>
        <v>Bildetema Flash</v>
      </c>
      <c r="D1366" s="18" t="s">
        <v>5396</v>
      </c>
      <c r="E1366" s="45" t="s">
        <v>5397</v>
      </c>
      <c r="F1366" s="18" t="s">
        <v>5398</v>
      </c>
      <c r="G1366" s="7" t="s">
        <v>5399</v>
      </c>
      <c r="H1366" s="28"/>
      <c r="I1366" s="19"/>
      <c r="J1366" s="19"/>
      <c r="K1366" s="19"/>
      <c r="L1366" s="19"/>
      <c r="M1366" s="19"/>
      <c r="N1366" s="19"/>
      <c r="O1366" s="19"/>
      <c r="P1366" s="19"/>
      <c r="Q1366" s="19"/>
      <c r="R1366" s="19"/>
      <c r="S1366" s="19"/>
      <c r="T1366" s="19"/>
      <c r="U1366" s="19"/>
      <c r="V1366" s="19"/>
      <c r="W1366" s="19"/>
      <c r="X1366" s="19"/>
    </row>
    <row r="1367" spans="1:24" ht="15.75" customHeight="1">
      <c r="A1367" s="45" t="s">
        <v>5400</v>
      </c>
      <c r="B1367" s="25" t="str">
        <f t="shared" si="146"/>
        <v>Bildetema HTML5</v>
      </c>
      <c r="C1367" s="25" t="str">
        <f t="shared" si="147"/>
        <v>Bildetema Flash</v>
      </c>
      <c r="D1367" s="18" t="s">
        <v>5401</v>
      </c>
      <c r="E1367" s="45" t="s">
        <v>5402</v>
      </c>
      <c r="F1367" s="18" t="s">
        <v>5402</v>
      </c>
      <c r="G1367" s="7" t="s">
        <v>5402</v>
      </c>
      <c r="H1367" s="28" t="s">
        <v>26</v>
      </c>
      <c r="I1367" s="19"/>
      <c r="J1367" s="19"/>
      <c r="K1367" s="19"/>
      <c r="L1367" s="19"/>
      <c r="M1367" s="19"/>
      <c r="N1367" s="19"/>
      <c r="O1367" s="19"/>
      <c r="P1367" s="19"/>
      <c r="Q1367" s="19"/>
      <c r="R1367" s="19"/>
      <c r="S1367" s="19"/>
      <c r="T1367" s="19"/>
      <c r="U1367" s="19"/>
      <c r="V1367" s="19"/>
      <c r="W1367" s="19"/>
      <c r="X1367" s="19"/>
    </row>
    <row r="1368" spans="1:24" ht="15.75" customHeight="1">
      <c r="A1368" s="45" t="s">
        <v>5403</v>
      </c>
      <c r="B1368" s="25" t="str">
        <f t="shared" si="146"/>
        <v>Bildetema HTML5</v>
      </c>
      <c r="C1368" s="25" t="str">
        <f t="shared" si="147"/>
        <v>Bildetema Flash</v>
      </c>
      <c r="D1368" s="18" t="s">
        <v>5404</v>
      </c>
      <c r="E1368" s="45" t="s">
        <v>5405</v>
      </c>
      <c r="F1368" s="18" t="s">
        <v>5406</v>
      </c>
      <c r="G1368" s="7" t="s">
        <v>5407</v>
      </c>
      <c r="H1368" s="28"/>
      <c r="I1368" s="19"/>
      <c r="J1368" s="19"/>
      <c r="K1368" s="19"/>
      <c r="L1368" s="19"/>
      <c r="M1368" s="19"/>
      <c r="N1368" s="19"/>
      <c r="O1368" s="19"/>
      <c r="P1368" s="19"/>
      <c r="Q1368" s="19"/>
      <c r="R1368" s="19"/>
      <c r="S1368" s="19"/>
      <c r="T1368" s="19"/>
      <c r="U1368" s="19"/>
      <c r="V1368" s="19"/>
      <c r="W1368" s="19"/>
      <c r="X1368" s="19"/>
    </row>
    <row r="1369" spans="1:24" ht="15.75" customHeight="1">
      <c r="A1369" s="45" t="s">
        <v>5408</v>
      </c>
      <c r="B1369" s="25" t="str">
        <f t="shared" si="146"/>
        <v>Bildetema HTML5</v>
      </c>
      <c r="C1369" s="25" t="str">
        <f t="shared" si="147"/>
        <v>Bildetema Flash</v>
      </c>
      <c r="D1369" s="18" t="s">
        <v>5409</v>
      </c>
      <c r="E1369" s="45" t="s">
        <v>5409</v>
      </c>
      <c r="F1369" s="18" t="s">
        <v>5409</v>
      </c>
      <c r="G1369" s="7" t="s">
        <v>5409</v>
      </c>
      <c r="H1369" s="28"/>
      <c r="I1369" s="19"/>
      <c r="J1369" s="19"/>
      <c r="K1369" s="19"/>
      <c r="L1369" s="19"/>
      <c r="M1369" s="19"/>
      <c r="N1369" s="19"/>
      <c r="O1369" s="19"/>
      <c r="P1369" s="19"/>
      <c r="Q1369" s="19"/>
      <c r="R1369" s="19"/>
      <c r="S1369" s="19"/>
      <c r="T1369" s="19"/>
      <c r="U1369" s="19"/>
      <c r="V1369" s="19"/>
      <c r="W1369" s="19"/>
      <c r="X1369" s="19"/>
    </row>
    <row r="1370" spans="1:24" ht="15.75" customHeight="1">
      <c r="A1370" s="45" t="s">
        <v>5410</v>
      </c>
      <c r="B1370" s="25" t="str">
        <f t="shared" si="146"/>
        <v>Bildetema HTML5</v>
      </c>
      <c r="C1370" s="25" t="str">
        <f t="shared" si="147"/>
        <v>Bildetema Flash</v>
      </c>
      <c r="D1370" s="18" t="s">
        <v>5411</v>
      </c>
      <c r="E1370" s="45" t="s">
        <v>5412</v>
      </c>
      <c r="F1370" s="18" t="s">
        <v>5413</v>
      </c>
      <c r="G1370" s="7" t="s">
        <v>5414</v>
      </c>
      <c r="H1370" s="27" t="s">
        <v>5415</v>
      </c>
      <c r="I1370" s="19"/>
      <c r="J1370" s="19"/>
      <c r="K1370" s="19"/>
      <c r="L1370" s="19"/>
      <c r="M1370" s="19"/>
      <c r="N1370" s="19"/>
      <c r="O1370" s="19"/>
      <c r="P1370" s="19"/>
      <c r="Q1370" s="19"/>
      <c r="R1370" s="19"/>
      <c r="S1370" s="19"/>
      <c r="T1370" s="19"/>
      <c r="U1370" s="19"/>
      <c r="V1370" s="19"/>
      <c r="W1370" s="19"/>
      <c r="X1370" s="19"/>
    </row>
    <row r="1371" spans="1:24" ht="15.75" customHeight="1">
      <c r="A1371" s="45" t="s">
        <v>5416</v>
      </c>
      <c r="B1371" s="25" t="str">
        <f t="shared" si="146"/>
        <v>Bildetema HTML5</v>
      </c>
      <c r="C1371" s="25" t="str">
        <f t="shared" si="147"/>
        <v>Bildetema Flash</v>
      </c>
      <c r="D1371" s="18" t="s">
        <v>5417</v>
      </c>
      <c r="E1371" s="45" t="s">
        <v>3598</v>
      </c>
      <c r="F1371" s="18" t="s">
        <v>3598</v>
      </c>
      <c r="G1371" s="7" t="s">
        <v>5418</v>
      </c>
      <c r="H1371" s="28"/>
      <c r="I1371" s="19"/>
      <c r="J1371" s="19"/>
      <c r="K1371" s="19"/>
      <c r="L1371" s="19"/>
      <c r="M1371" s="19"/>
      <c r="N1371" s="19"/>
      <c r="O1371" s="19"/>
      <c r="P1371" s="19"/>
      <c r="Q1371" s="19"/>
      <c r="R1371" s="19"/>
      <c r="S1371" s="19"/>
      <c r="T1371" s="19"/>
      <c r="U1371" s="19"/>
      <c r="V1371" s="19"/>
      <c r="W1371" s="19"/>
      <c r="X1371" s="19"/>
    </row>
    <row r="1372" spans="1:24" ht="15.75" customHeight="1">
      <c r="A1372" s="45" t="s">
        <v>5419</v>
      </c>
      <c r="B1372" s="25" t="str">
        <f t="shared" si="146"/>
        <v>Bildetema HTML5</v>
      </c>
      <c r="C1372" s="25" t="str">
        <f t="shared" si="147"/>
        <v>Bildetema Flash</v>
      </c>
      <c r="D1372" s="18" t="s">
        <v>5420</v>
      </c>
      <c r="E1372" s="45" t="s">
        <v>5420</v>
      </c>
      <c r="F1372" s="18" t="s">
        <v>5420</v>
      </c>
      <c r="G1372" s="7" t="s">
        <v>5420</v>
      </c>
      <c r="H1372" s="28"/>
      <c r="I1372" s="19"/>
      <c r="J1372" s="19"/>
      <c r="K1372" s="19"/>
      <c r="L1372" s="19"/>
      <c r="M1372" s="19"/>
      <c r="N1372" s="19"/>
      <c r="O1372" s="19"/>
      <c r="P1372" s="19"/>
      <c r="Q1372" s="19"/>
      <c r="R1372" s="19"/>
      <c r="S1372" s="19"/>
      <c r="T1372" s="19"/>
      <c r="U1372" s="19"/>
      <c r="V1372" s="19"/>
      <c r="W1372" s="19"/>
      <c r="X1372" s="19"/>
    </row>
    <row r="1373" spans="1:24" ht="15.75" customHeight="1">
      <c r="A1373" s="45" t="s">
        <v>5421</v>
      </c>
      <c r="B1373" s="25" t="str">
        <f t="shared" si="146"/>
        <v>Bildetema HTML5</v>
      </c>
      <c r="C1373" s="25" t="str">
        <f t="shared" si="147"/>
        <v>Bildetema Flash</v>
      </c>
      <c r="D1373" s="18" t="s">
        <v>5422</v>
      </c>
      <c r="E1373" s="45" t="s">
        <v>5423</v>
      </c>
      <c r="F1373" s="18" t="s">
        <v>5424</v>
      </c>
      <c r="G1373" s="7" t="s">
        <v>5425</v>
      </c>
      <c r="H1373" s="28"/>
      <c r="I1373" s="19"/>
      <c r="J1373" s="19"/>
      <c r="K1373" s="19"/>
      <c r="L1373" s="19"/>
      <c r="M1373" s="19"/>
      <c r="N1373" s="19"/>
      <c r="O1373" s="19"/>
      <c r="P1373" s="19"/>
      <c r="Q1373" s="19"/>
      <c r="R1373" s="19"/>
      <c r="S1373" s="19"/>
      <c r="T1373" s="19"/>
      <c r="U1373" s="19"/>
      <c r="V1373" s="19"/>
      <c r="W1373" s="19"/>
      <c r="X1373" s="19"/>
    </row>
    <row r="1374" spans="1:24" ht="15.75" customHeight="1">
      <c r="A1374" s="45" t="s">
        <v>5426</v>
      </c>
      <c r="B1374" s="25" t="str">
        <f t="shared" si="146"/>
        <v>Bildetema HTML5</v>
      </c>
      <c r="C1374" s="25" t="str">
        <f t="shared" si="147"/>
        <v>Bildetema Flash</v>
      </c>
      <c r="D1374" s="18" t="s">
        <v>5427</v>
      </c>
      <c r="E1374" s="45" t="s">
        <v>5428</v>
      </c>
      <c r="F1374" s="18" t="s">
        <v>5429</v>
      </c>
      <c r="G1374" s="7" t="s">
        <v>5430</v>
      </c>
      <c r="H1374" s="28"/>
      <c r="I1374" s="19"/>
      <c r="J1374" s="19"/>
      <c r="K1374" s="19"/>
      <c r="L1374" s="19"/>
      <c r="M1374" s="19"/>
      <c r="N1374" s="19"/>
      <c r="O1374" s="19"/>
      <c r="P1374" s="19"/>
      <c r="Q1374" s="19"/>
      <c r="R1374" s="19"/>
      <c r="S1374" s="19"/>
      <c r="T1374" s="19"/>
      <c r="U1374" s="19"/>
      <c r="V1374" s="19"/>
      <c r="W1374" s="19"/>
      <c r="X1374" s="19"/>
    </row>
    <row r="1375" spans="1:24" ht="15.75" customHeight="1">
      <c r="A1375" s="45" t="s">
        <v>5431</v>
      </c>
      <c r="B1375" s="25" t="str">
        <f t="shared" si="146"/>
        <v>Bildetema HTML5</v>
      </c>
      <c r="C1375" s="25" t="str">
        <f t="shared" si="147"/>
        <v>Bildetema Flash</v>
      </c>
      <c r="D1375" s="18" t="s">
        <v>5432</v>
      </c>
      <c r="E1375" s="45" t="s">
        <v>5433</v>
      </c>
      <c r="F1375" s="18" t="s">
        <v>5434</v>
      </c>
      <c r="G1375" s="7" t="s">
        <v>5435</v>
      </c>
      <c r="H1375" s="28"/>
      <c r="I1375" s="19"/>
      <c r="J1375" s="19"/>
      <c r="K1375" s="19"/>
      <c r="L1375" s="19"/>
      <c r="M1375" s="19"/>
      <c r="N1375" s="19"/>
      <c r="O1375" s="19"/>
      <c r="P1375" s="19"/>
      <c r="Q1375" s="19"/>
      <c r="R1375" s="19"/>
      <c r="S1375" s="19"/>
      <c r="T1375" s="19"/>
      <c r="U1375" s="19"/>
      <c r="V1375" s="19"/>
      <c r="W1375" s="19"/>
      <c r="X1375" s="19"/>
    </row>
    <row r="1376" spans="1:24" ht="15.75" customHeight="1">
      <c r="A1376" s="45" t="s">
        <v>5436</v>
      </c>
      <c r="B1376" s="25" t="str">
        <f t="shared" si="146"/>
        <v>Bildetema HTML5</v>
      </c>
      <c r="C1376" s="25" t="str">
        <f t="shared" si="147"/>
        <v>Bildetema Flash</v>
      </c>
      <c r="D1376" s="18" t="s">
        <v>5437</v>
      </c>
      <c r="E1376" s="45" t="s">
        <v>5437</v>
      </c>
      <c r="F1376" s="18" t="s">
        <v>5437</v>
      </c>
      <c r="G1376" s="7" t="s">
        <v>5437</v>
      </c>
      <c r="H1376" s="28"/>
      <c r="I1376" s="19"/>
      <c r="J1376" s="19"/>
      <c r="K1376" s="19"/>
      <c r="L1376" s="19"/>
      <c r="M1376" s="19"/>
      <c r="N1376" s="19"/>
      <c r="O1376" s="19"/>
      <c r="P1376" s="19"/>
      <c r="Q1376" s="19"/>
      <c r="R1376" s="19"/>
      <c r="S1376" s="19"/>
      <c r="T1376" s="19"/>
      <c r="U1376" s="19"/>
      <c r="V1376" s="19"/>
      <c r="W1376" s="19"/>
      <c r="X1376" s="19"/>
    </row>
    <row r="1377" spans="1:8" ht="15.75" customHeight="1">
      <c r="A1377" s="45" t="s">
        <v>5438</v>
      </c>
      <c r="B1377" s="25" t="str">
        <f t="shared" si="146"/>
        <v>Bildetema HTML5</v>
      </c>
      <c r="C1377" s="25" t="str">
        <f t="shared" si="147"/>
        <v>Bildetema Flash</v>
      </c>
      <c r="D1377" s="18" t="s">
        <v>4694</v>
      </c>
      <c r="E1377" s="45" t="s">
        <v>4694</v>
      </c>
      <c r="F1377" s="18" t="s">
        <v>5439</v>
      </c>
      <c r="G1377" s="7" t="s">
        <v>5440</v>
      </c>
      <c r="H1377" s="28" t="s">
        <v>26</v>
      </c>
    </row>
    <row r="1378" spans="1:8" ht="15.75" customHeight="1">
      <c r="A1378" s="45" t="s">
        <v>5441</v>
      </c>
      <c r="B1378" s="25" t="str">
        <f t="shared" si="146"/>
        <v>Bildetema HTML5</v>
      </c>
      <c r="C1378" s="25" t="str">
        <f t="shared" si="147"/>
        <v>Bildetema Flash</v>
      </c>
      <c r="D1378" s="18" t="s">
        <v>5442</v>
      </c>
      <c r="E1378" s="45" t="s">
        <v>5443</v>
      </c>
      <c r="F1378" s="18" t="s">
        <v>5444</v>
      </c>
      <c r="G1378" s="7" t="s">
        <v>5445</v>
      </c>
      <c r="H1378" s="28"/>
    </row>
    <row r="1379" spans="1:8">
      <c r="A1379" s="23"/>
      <c r="B1379" s="25"/>
      <c r="C1379" s="25"/>
      <c r="D1379" s="23"/>
      <c r="E1379" s="23"/>
      <c r="F1379" s="24"/>
      <c r="G1379" s="7"/>
      <c r="H1379" s="28"/>
    </row>
    <row r="1380" spans="1:8" ht="21" customHeight="1">
      <c r="A1380" s="38" t="s">
        <v>5446</v>
      </c>
      <c r="B1380" s="25" t="str">
        <f>HYPERLINK("http://clu.uni.no/bildetema-html5/bildetema.html?version=norwegian&amp;languages=swe,eng,nob&amp;language=nob&amp;page=20&amp;subpage=2","Bildetema HTML5")</f>
        <v>Bildetema HTML5</v>
      </c>
      <c r="C1380" s="25" t="str">
        <f>HYPERLINK("http://clu.uni.no/bildetema-flash/bildetema.html?version=norwegian&amp;languages=swe,eng,nob&amp;language=nob&amp;page=20&amp;subpage=2","Bildetema Flash")</f>
        <v>Bildetema Flash</v>
      </c>
      <c r="D1380" s="38" t="s">
        <v>5447</v>
      </c>
      <c r="E1380" s="38" t="s">
        <v>5448</v>
      </c>
      <c r="F1380" s="38" t="s">
        <v>5449</v>
      </c>
      <c r="G1380" s="38" t="s">
        <v>5450</v>
      </c>
      <c r="H1380" s="18"/>
    </row>
    <row r="1381" spans="1:8">
      <c r="A1381" s="5"/>
      <c r="B1381" s="25"/>
      <c r="C1381" s="25"/>
      <c r="D1381" s="5"/>
      <c r="E1381" s="5"/>
      <c r="F1381" s="6"/>
      <c r="G1381" s="7"/>
      <c r="H1381" s="28"/>
    </row>
    <row r="1382" spans="1:8" ht="15.75" customHeight="1">
      <c r="A1382" s="45" t="s">
        <v>5451</v>
      </c>
      <c r="B1382" s="25" t="str">
        <f t="shared" ref="B1382:B1392" si="148">HYPERLINK("http://clu.uni.no/bildetema-html5/bildetema.html?version=norwegian&amp;languages=swe,eng,nob&amp;language=nob&amp;page=20&amp;subpage=2","Bildetema HTML5")</f>
        <v>Bildetema HTML5</v>
      </c>
      <c r="C1382" s="25" t="str">
        <f t="shared" ref="C1382:C1392" si="149">HYPERLINK("http://clu.uni.no/bildetema-flash/bildetema.html?version=norwegian&amp;languages=swe,eng,nob&amp;language=nob&amp;page=20&amp;subpage=2","Bildetema Flash")</f>
        <v>Bildetema Flash</v>
      </c>
      <c r="D1382" s="18" t="s">
        <v>5452</v>
      </c>
      <c r="E1382" s="18" t="s">
        <v>5453</v>
      </c>
      <c r="F1382" s="18" t="s">
        <v>5454</v>
      </c>
      <c r="G1382" s="19" t="s">
        <v>5455</v>
      </c>
      <c r="H1382" s="27" t="s">
        <v>26</v>
      </c>
    </row>
    <row r="1383" spans="1:8" ht="21.95">
      <c r="A1383" s="45" t="s">
        <v>5456</v>
      </c>
      <c r="B1383" s="25" t="str">
        <f t="shared" si="148"/>
        <v>Bildetema HTML5</v>
      </c>
      <c r="C1383" s="25" t="str">
        <f t="shared" si="149"/>
        <v>Bildetema Flash</v>
      </c>
      <c r="D1383" s="45" t="s">
        <v>3767</v>
      </c>
      <c r="E1383" s="45" t="s">
        <v>1377</v>
      </c>
      <c r="F1383" s="45" t="s">
        <v>3866</v>
      </c>
      <c r="G1383" s="45" t="s">
        <v>5457</v>
      </c>
      <c r="H1383" s="28"/>
    </row>
    <row r="1384" spans="1:8" ht="15.75" customHeight="1">
      <c r="A1384" s="45" t="s">
        <v>5458</v>
      </c>
      <c r="B1384" s="25" t="str">
        <f t="shared" si="148"/>
        <v>Bildetema HTML5</v>
      </c>
      <c r="C1384" s="25" t="str">
        <f t="shared" si="149"/>
        <v>Bildetema Flash</v>
      </c>
      <c r="D1384" s="18" t="s">
        <v>5459</v>
      </c>
      <c r="E1384" s="45" t="s">
        <v>5460</v>
      </c>
      <c r="F1384" s="18" t="s">
        <v>5461</v>
      </c>
      <c r="G1384" s="7" t="s">
        <v>5462</v>
      </c>
      <c r="H1384" s="28"/>
    </row>
    <row r="1385" spans="1:8" ht="15.75" customHeight="1">
      <c r="A1385" s="45" t="s">
        <v>5463</v>
      </c>
      <c r="B1385" s="25" t="str">
        <f t="shared" si="148"/>
        <v>Bildetema HTML5</v>
      </c>
      <c r="C1385" s="25" t="str">
        <f t="shared" si="149"/>
        <v>Bildetema Flash</v>
      </c>
      <c r="D1385" s="18" t="s">
        <v>5464</v>
      </c>
      <c r="E1385" s="45" t="s">
        <v>5465</v>
      </c>
      <c r="F1385" s="18" t="s">
        <v>5466</v>
      </c>
      <c r="G1385" s="19" t="s">
        <v>5467</v>
      </c>
      <c r="H1385" s="27"/>
    </row>
    <row r="1386" spans="1:8" ht="15.75" customHeight="1">
      <c r="A1386" s="45" t="s">
        <v>5468</v>
      </c>
      <c r="B1386" s="25" t="str">
        <f t="shared" si="148"/>
        <v>Bildetema HTML5</v>
      </c>
      <c r="C1386" s="25" t="str">
        <f t="shared" si="149"/>
        <v>Bildetema Flash</v>
      </c>
      <c r="D1386" s="18" t="s">
        <v>5469</v>
      </c>
      <c r="E1386" s="45" t="s">
        <v>5470</v>
      </c>
      <c r="F1386" s="18" t="s">
        <v>5454</v>
      </c>
      <c r="G1386" s="19" t="s">
        <v>5471</v>
      </c>
      <c r="H1386" s="27"/>
    </row>
    <row r="1387" spans="1:8" ht="15.75" customHeight="1">
      <c r="A1387" s="45" t="s">
        <v>5472</v>
      </c>
      <c r="B1387" s="25" t="str">
        <f t="shared" si="148"/>
        <v>Bildetema HTML5</v>
      </c>
      <c r="C1387" s="25" t="str">
        <f t="shared" si="149"/>
        <v>Bildetema Flash</v>
      </c>
      <c r="D1387" s="18" t="s">
        <v>5473</v>
      </c>
      <c r="E1387" s="45" t="s">
        <v>5474</v>
      </c>
      <c r="F1387" s="18" t="s">
        <v>5475</v>
      </c>
      <c r="G1387" s="7" t="s">
        <v>5476</v>
      </c>
      <c r="H1387" s="28"/>
    </row>
    <row r="1388" spans="1:8" ht="15.75" customHeight="1">
      <c r="A1388" s="45" t="s">
        <v>5477</v>
      </c>
      <c r="B1388" s="25" t="str">
        <f t="shared" si="148"/>
        <v>Bildetema HTML5</v>
      </c>
      <c r="C1388" s="25" t="str">
        <f t="shared" si="149"/>
        <v>Bildetema Flash</v>
      </c>
      <c r="D1388" s="18" t="s">
        <v>5467</v>
      </c>
      <c r="E1388" s="45" t="s">
        <v>5478</v>
      </c>
      <c r="F1388" s="18" t="s">
        <v>5466</v>
      </c>
      <c r="G1388" s="19" t="s">
        <v>5479</v>
      </c>
      <c r="H1388" s="27"/>
    </row>
    <row r="1389" spans="1:8" ht="15.75" customHeight="1">
      <c r="A1389" s="45" t="s">
        <v>5480</v>
      </c>
      <c r="B1389" s="25" t="str">
        <f t="shared" si="148"/>
        <v>Bildetema HTML5</v>
      </c>
      <c r="C1389" s="25" t="str">
        <f t="shared" si="149"/>
        <v>Bildetema Flash</v>
      </c>
      <c r="D1389" s="18" t="s">
        <v>5481</v>
      </c>
      <c r="E1389" s="45" t="s">
        <v>5482</v>
      </c>
      <c r="F1389" s="18" t="s">
        <v>5483</v>
      </c>
      <c r="G1389" s="19" t="s">
        <v>5484</v>
      </c>
      <c r="H1389" s="27"/>
    </row>
    <row r="1390" spans="1:8" ht="15.75" customHeight="1">
      <c r="A1390" s="45" t="s">
        <v>5485</v>
      </c>
      <c r="B1390" s="25" t="str">
        <f t="shared" si="148"/>
        <v>Bildetema HTML5</v>
      </c>
      <c r="C1390" s="25" t="str">
        <f t="shared" si="149"/>
        <v>Bildetema Flash</v>
      </c>
      <c r="D1390" s="18" t="s">
        <v>5486</v>
      </c>
      <c r="E1390" s="45" t="s">
        <v>5487</v>
      </c>
      <c r="F1390" s="18" t="s">
        <v>5488</v>
      </c>
      <c r="G1390" s="19" t="s">
        <v>5489</v>
      </c>
      <c r="H1390" s="28"/>
    </row>
    <row r="1391" spans="1:8" ht="15.75" customHeight="1">
      <c r="A1391" s="45" t="s">
        <v>5490</v>
      </c>
      <c r="B1391" s="25" t="str">
        <f t="shared" si="148"/>
        <v>Bildetema HTML5</v>
      </c>
      <c r="C1391" s="25" t="str">
        <f t="shared" si="149"/>
        <v>Bildetema Flash</v>
      </c>
      <c r="D1391" s="18" t="s">
        <v>5491</v>
      </c>
      <c r="E1391" s="45" t="s">
        <v>5492</v>
      </c>
      <c r="F1391" s="18" t="s">
        <v>5493</v>
      </c>
      <c r="G1391" s="7" t="s">
        <v>5494</v>
      </c>
      <c r="H1391" s="28"/>
    </row>
    <row r="1392" spans="1:8" ht="15.75" customHeight="1">
      <c r="A1392" s="45" t="s">
        <v>5495</v>
      </c>
      <c r="B1392" s="25" t="str">
        <f t="shared" si="148"/>
        <v>Bildetema HTML5</v>
      </c>
      <c r="C1392" s="25" t="str">
        <f t="shared" si="149"/>
        <v>Bildetema Flash</v>
      </c>
      <c r="D1392" s="18" t="s">
        <v>5496</v>
      </c>
      <c r="E1392" s="45" t="s">
        <v>5497</v>
      </c>
      <c r="F1392" s="18" t="s">
        <v>5498</v>
      </c>
      <c r="G1392" s="19" t="s">
        <v>5499</v>
      </c>
      <c r="H1392" s="28"/>
    </row>
    <row r="1393" spans="1:24">
      <c r="A1393" s="23"/>
      <c r="B1393" s="25"/>
      <c r="C1393" s="25"/>
      <c r="D1393" s="23"/>
      <c r="E1393" s="23"/>
      <c r="F1393" s="24"/>
      <c r="G1393" s="7"/>
      <c r="H1393" s="28"/>
      <c r="I1393" s="19"/>
      <c r="J1393" s="19"/>
      <c r="K1393" s="19"/>
      <c r="L1393" s="19"/>
      <c r="M1393" s="19"/>
      <c r="N1393" s="19"/>
      <c r="O1393" s="19"/>
      <c r="P1393" s="19"/>
      <c r="Q1393" s="19"/>
      <c r="R1393" s="19"/>
      <c r="S1393" s="19"/>
      <c r="T1393" s="19"/>
      <c r="U1393" s="19"/>
      <c r="V1393" s="19"/>
      <c r="W1393" s="19"/>
      <c r="X1393" s="19"/>
    </row>
    <row r="1394" spans="1:24" ht="21" customHeight="1">
      <c r="A1394" s="38" t="s">
        <v>5500</v>
      </c>
      <c r="B1394" s="25" t="str">
        <f>HYPERLINK("http://clu.uni.no/bildetema-html5/bildetema.html?version=norwegian&amp;languages=swe,eng,nob&amp;language=nob&amp;page=20&amp;subpage=3","Bildetema HTML5")</f>
        <v>Bildetema HTML5</v>
      </c>
      <c r="C1394" s="25" t="str">
        <f>HYPERLINK("http://clu.uni.no/bildetema-flash/bildetema.html?version=norwegian&amp;languages=swe,eng,nob&amp;language=nob&amp;page=20&amp;subpage=3","Bildetema Flash")</f>
        <v>Bildetema Flash</v>
      </c>
      <c r="D1394" s="38" t="s">
        <v>5501</v>
      </c>
      <c r="E1394" s="38" t="s">
        <v>5501</v>
      </c>
      <c r="F1394" s="38" t="s">
        <v>5502</v>
      </c>
      <c r="G1394" s="38" t="s">
        <v>5503</v>
      </c>
      <c r="H1394" s="28"/>
      <c r="I1394" s="19"/>
      <c r="J1394" s="19"/>
      <c r="K1394" s="19"/>
      <c r="L1394" s="19"/>
      <c r="M1394" s="19"/>
      <c r="N1394" s="19"/>
      <c r="O1394" s="19"/>
      <c r="P1394" s="19"/>
      <c r="Q1394" s="19"/>
      <c r="R1394" s="19"/>
      <c r="S1394" s="19"/>
      <c r="T1394" s="19"/>
      <c r="U1394" s="19"/>
      <c r="V1394" s="19"/>
      <c r="W1394" s="19"/>
      <c r="X1394" s="19"/>
    </row>
    <row r="1395" spans="1:24">
      <c r="A1395" s="5"/>
      <c r="B1395" s="25"/>
      <c r="C1395" s="25"/>
      <c r="D1395" s="5"/>
      <c r="E1395" s="5"/>
      <c r="F1395" s="6"/>
      <c r="G1395" s="7"/>
      <c r="H1395" s="28"/>
      <c r="I1395" s="19"/>
      <c r="J1395" s="19"/>
      <c r="K1395" s="19"/>
      <c r="L1395" s="19"/>
      <c r="M1395" s="19"/>
      <c r="N1395" s="19"/>
      <c r="O1395" s="19"/>
      <c r="P1395" s="19"/>
      <c r="Q1395" s="19"/>
      <c r="R1395" s="19"/>
      <c r="S1395" s="19"/>
      <c r="T1395" s="19"/>
      <c r="U1395" s="19"/>
      <c r="V1395" s="19"/>
      <c r="W1395" s="19"/>
      <c r="X1395" s="19"/>
    </row>
    <row r="1396" spans="1:24" ht="15.75" customHeight="1">
      <c r="A1396" s="45" t="s">
        <v>5504</v>
      </c>
      <c r="B1396" s="25" t="str">
        <f t="shared" ref="B1396:B1405" si="150">HYPERLINK("http://clu.uni.no/bildetema-html5/bildetema.html?version=norwegian&amp;languages=swe,eng,nob&amp;language=nob&amp;page=20&amp;subpage=3","Bildetema HTML5")</f>
        <v>Bildetema HTML5</v>
      </c>
      <c r="C1396" s="25" t="str">
        <f t="shared" ref="C1396:C1405" si="151">HYPERLINK("http://clu.uni.no/bildetema-flash/bildetema.html?version=norwegian&amp;languages=swe,eng,nob&amp;language=nob&amp;page=20&amp;subpage=3","Bildetema Flash")</f>
        <v>Bildetema Flash</v>
      </c>
      <c r="D1396" s="18" t="s">
        <v>5505</v>
      </c>
      <c r="E1396" s="45" t="s">
        <v>5506</v>
      </c>
      <c r="F1396" s="18" t="s">
        <v>5506</v>
      </c>
      <c r="G1396" s="19" t="s">
        <v>5507</v>
      </c>
      <c r="H1396" s="27" t="s">
        <v>26</v>
      </c>
      <c r="I1396" s="19"/>
      <c r="J1396" s="19"/>
      <c r="K1396" s="19"/>
      <c r="L1396" s="19"/>
      <c r="M1396" s="19"/>
      <c r="N1396" s="19"/>
      <c r="O1396" s="19"/>
      <c r="P1396" s="19"/>
      <c r="Q1396" s="19"/>
      <c r="R1396" s="19"/>
      <c r="S1396" s="19"/>
      <c r="T1396" s="19"/>
      <c r="U1396" s="19"/>
      <c r="V1396" s="19"/>
      <c r="W1396" s="19"/>
      <c r="X1396" s="19"/>
    </row>
    <row r="1397" spans="1:24" ht="15.75" customHeight="1">
      <c r="A1397" s="45" t="s">
        <v>5508</v>
      </c>
      <c r="B1397" s="25" t="str">
        <f t="shared" si="150"/>
        <v>Bildetema HTML5</v>
      </c>
      <c r="C1397" s="25" t="str">
        <f t="shared" si="151"/>
        <v>Bildetema Flash</v>
      </c>
      <c r="D1397" s="18" t="s">
        <v>5509</v>
      </c>
      <c r="E1397" s="45" t="s">
        <v>5510</v>
      </c>
      <c r="F1397" s="18" t="s">
        <v>5510</v>
      </c>
      <c r="G1397" s="19" t="s">
        <v>5511</v>
      </c>
      <c r="H1397" s="28"/>
      <c r="I1397" s="19"/>
      <c r="J1397" s="19"/>
      <c r="K1397" s="19"/>
      <c r="L1397" s="19"/>
      <c r="M1397" s="19"/>
      <c r="N1397" s="19"/>
      <c r="O1397" s="19"/>
      <c r="P1397" s="19"/>
      <c r="Q1397" s="19"/>
      <c r="R1397" s="19"/>
      <c r="S1397" s="19"/>
      <c r="T1397" s="19"/>
      <c r="U1397" s="19"/>
      <c r="V1397" s="19"/>
      <c r="W1397" s="19"/>
      <c r="X1397" s="19"/>
    </row>
    <row r="1398" spans="1:24" ht="15.75" customHeight="1">
      <c r="A1398" s="45" t="s">
        <v>5512</v>
      </c>
      <c r="B1398" s="25" t="str">
        <f t="shared" si="150"/>
        <v>Bildetema HTML5</v>
      </c>
      <c r="C1398" s="25" t="str">
        <f t="shared" si="151"/>
        <v>Bildetema Flash</v>
      </c>
      <c r="D1398" s="18" t="s">
        <v>5513</v>
      </c>
      <c r="E1398" s="45" t="s">
        <v>5514</v>
      </c>
      <c r="F1398" s="18" t="s">
        <v>5515</v>
      </c>
      <c r="G1398" s="19" t="s">
        <v>5516</v>
      </c>
      <c r="H1398" s="28"/>
      <c r="I1398" s="19"/>
      <c r="J1398" s="19"/>
      <c r="K1398" s="19"/>
      <c r="L1398" s="19"/>
      <c r="M1398" s="19"/>
      <c r="N1398" s="19"/>
      <c r="O1398" s="19"/>
      <c r="P1398" s="19"/>
      <c r="Q1398" s="19"/>
      <c r="R1398" s="19"/>
      <c r="S1398" s="19"/>
      <c r="T1398" s="19"/>
      <c r="U1398" s="19"/>
      <c r="V1398" s="19"/>
      <c r="W1398" s="19"/>
      <c r="X1398" s="19"/>
    </row>
    <row r="1399" spans="1:24" ht="15.75" customHeight="1">
      <c r="A1399" s="45" t="s">
        <v>5517</v>
      </c>
      <c r="B1399" s="25" t="str">
        <f t="shared" si="150"/>
        <v>Bildetema HTML5</v>
      </c>
      <c r="C1399" s="25" t="str">
        <f t="shared" si="151"/>
        <v>Bildetema Flash</v>
      </c>
      <c r="D1399" s="18" t="s">
        <v>5518</v>
      </c>
      <c r="E1399" s="45" t="s">
        <v>5519</v>
      </c>
      <c r="F1399" s="18" t="s">
        <v>5518</v>
      </c>
      <c r="G1399" s="19" t="s">
        <v>5518</v>
      </c>
      <c r="H1399" s="27" t="s">
        <v>5520</v>
      </c>
      <c r="I1399" s="19"/>
      <c r="J1399" s="19"/>
      <c r="K1399" s="19"/>
      <c r="L1399" s="19"/>
      <c r="M1399" s="19"/>
      <c r="N1399" s="19"/>
      <c r="O1399" s="19"/>
      <c r="P1399" s="19"/>
      <c r="Q1399" s="19"/>
      <c r="R1399" s="19"/>
      <c r="S1399" s="19"/>
      <c r="T1399" s="19"/>
      <c r="U1399" s="19"/>
      <c r="V1399" s="19"/>
      <c r="W1399" s="19"/>
      <c r="X1399" s="19"/>
    </row>
    <row r="1400" spans="1:24" ht="15.75" customHeight="1">
      <c r="A1400" s="45" t="s">
        <v>5521</v>
      </c>
      <c r="B1400" s="25" t="str">
        <f t="shared" si="150"/>
        <v>Bildetema HTML5</v>
      </c>
      <c r="C1400" s="25" t="str">
        <f t="shared" si="151"/>
        <v>Bildetema Flash</v>
      </c>
      <c r="D1400" s="18" t="s">
        <v>5417</v>
      </c>
      <c r="E1400" s="45" t="s">
        <v>3598</v>
      </c>
      <c r="F1400" s="18" t="s">
        <v>3598</v>
      </c>
      <c r="G1400" s="19" t="s">
        <v>5418</v>
      </c>
      <c r="H1400" s="28"/>
      <c r="I1400" s="19"/>
      <c r="J1400" s="19"/>
      <c r="K1400" s="19"/>
      <c r="L1400" s="19"/>
      <c r="M1400" s="19"/>
      <c r="N1400" s="19"/>
      <c r="O1400" s="19"/>
      <c r="P1400" s="19"/>
      <c r="Q1400" s="19"/>
      <c r="R1400" s="19"/>
      <c r="S1400" s="19"/>
      <c r="T1400" s="19"/>
      <c r="U1400" s="19"/>
      <c r="V1400" s="19"/>
      <c r="W1400" s="19"/>
      <c r="X1400" s="19"/>
    </row>
    <row r="1401" spans="1:24" ht="15.75" customHeight="1">
      <c r="A1401" s="45" t="s">
        <v>5522</v>
      </c>
      <c r="B1401" s="25" t="str">
        <f t="shared" si="150"/>
        <v>Bildetema HTML5</v>
      </c>
      <c r="C1401" s="25" t="str">
        <f t="shared" si="151"/>
        <v>Bildetema Flash</v>
      </c>
      <c r="D1401" s="18" t="s">
        <v>5523</v>
      </c>
      <c r="E1401" s="45" t="s">
        <v>5524</v>
      </c>
      <c r="F1401" s="18" t="s">
        <v>5525</v>
      </c>
      <c r="G1401" s="19" t="s">
        <v>5526</v>
      </c>
      <c r="H1401" s="27" t="s">
        <v>26</v>
      </c>
      <c r="I1401" s="19"/>
      <c r="J1401" s="19"/>
      <c r="K1401" s="19"/>
      <c r="L1401" s="19"/>
      <c r="M1401" s="19"/>
      <c r="N1401" s="19"/>
      <c r="O1401" s="19"/>
      <c r="P1401" s="19"/>
      <c r="Q1401" s="19"/>
      <c r="R1401" s="19"/>
      <c r="S1401" s="19"/>
      <c r="T1401" s="19"/>
      <c r="U1401" s="19"/>
      <c r="V1401" s="19"/>
      <c r="W1401" s="19"/>
      <c r="X1401" s="19"/>
    </row>
    <row r="1402" spans="1:24" ht="15.75" customHeight="1">
      <c r="A1402" s="45" t="s">
        <v>5527</v>
      </c>
      <c r="B1402" s="25" t="str">
        <f t="shared" si="150"/>
        <v>Bildetema HTML5</v>
      </c>
      <c r="C1402" s="25" t="str">
        <f t="shared" si="151"/>
        <v>Bildetema Flash</v>
      </c>
      <c r="D1402" s="18" t="s">
        <v>5528</v>
      </c>
      <c r="E1402" s="45" t="s">
        <v>5528</v>
      </c>
      <c r="F1402" s="18" t="s">
        <v>5529</v>
      </c>
      <c r="G1402" s="19" t="s">
        <v>5530</v>
      </c>
      <c r="H1402" s="45"/>
      <c r="I1402" s="19"/>
      <c r="J1402" s="19"/>
      <c r="K1402" s="19"/>
      <c r="L1402" s="19"/>
      <c r="M1402" s="19"/>
      <c r="N1402" s="19"/>
      <c r="O1402" s="19"/>
      <c r="P1402" s="19"/>
      <c r="Q1402" s="19"/>
      <c r="R1402" s="19"/>
      <c r="S1402" s="19"/>
      <c r="T1402" s="19"/>
      <c r="U1402" s="19"/>
      <c r="V1402" s="19"/>
      <c r="W1402" s="19"/>
      <c r="X1402" s="19"/>
    </row>
    <row r="1403" spans="1:24" ht="15.75" customHeight="1">
      <c r="A1403" s="45" t="s">
        <v>5531</v>
      </c>
      <c r="B1403" s="25" t="str">
        <f t="shared" si="150"/>
        <v>Bildetema HTML5</v>
      </c>
      <c r="C1403" s="25" t="str">
        <f t="shared" si="151"/>
        <v>Bildetema Flash</v>
      </c>
      <c r="D1403" s="18" t="s">
        <v>5532</v>
      </c>
      <c r="E1403" s="45" t="s">
        <v>5533</v>
      </c>
      <c r="F1403" s="18" t="s">
        <v>5534</v>
      </c>
      <c r="G1403" s="19" t="s">
        <v>5535</v>
      </c>
      <c r="H1403" s="27"/>
      <c r="I1403" s="19"/>
      <c r="J1403" s="19"/>
      <c r="K1403" s="19"/>
      <c r="L1403" s="19"/>
      <c r="M1403" s="19"/>
      <c r="N1403" s="19"/>
      <c r="O1403" s="19"/>
      <c r="P1403" s="19"/>
      <c r="Q1403" s="19"/>
      <c r="R1403" s="19"/>
      <c r="S1403" s="19"/>
      <c r="T1403" s="19"/>
      <c r="U1403" s="19"/>
      <c r="V1403" s="19"/>
      <c r="W1403" s="19"/>
      <c r="X1403" s="19"/>
    </row>
    <row r="1404" spans="1:24" ht="15.75" customHeight="1">
      <c r="A1404" s="45" t="s">
        <v>5536</v>
      </c>
      <c r="B1404" s="25" t="str">
        <f t="shared" si="150"/>
        <v>Bildetema HTML5</v>
      </c>
      <c r="C1404" s="25" t="str">
        <f t="shared" si="151"/>
        <v>Bildetema Flash</v>
      </c>
      <c r="D1404" s="18" t="s">
        <v>5537</v>
      </c>
      <c r="E1404" s="45" t="s">
        <v>5537</v>
      </c>
      <c r="F1404" s="18" t="s">
        <v>5537</v>
      </c>
      <c r="G1404" s="19" t="s">
        <v>5537</v>
      </c>
      <c r="H1404" s="27"/>
      <c r="I1404" s="19"/>
      <c r="J1404" s="19"/>
      <c r="K1404" s="19"/>
      <c r="L1404" s="19"/>
      <c r="M1404" s="19"/>
      <c r="N1404" s="19"/>
      <c r="O1404" s="19"/>
      <c r="P1404" s="19"/>
      <c r="Q1404" s="19"/>
      <c r="R1404" s="19"/>
      <c r="S1404" s="19"/>
      <c r="T1404" s="19"/>
      <c r="U1404" s="19"/>
      <c r="V1404" s="19"/>
      <c r="W1404" s="19"/>
      <c r="X1404" s="19"/>
    </row>
    <row r="1405" spans="1:24" ht="15.75" customHeight="1">
      <c r="A1405" s="45" t="s">
        <v>5538</v>
      </c>
      <c r="B1405" s="25" t="str">
        <f t="shared" si="150"/>
        <v>Bildetema HTML5</v>
      </c>
      <c r="C1405" s="25" t="str">
        <f t="shared" si="151"/>
        <v>Bildetema Flash</v>
      </c>
      <c r="D1405" s="18" t="s">
        <v>5539</v>
      </c>
      <c r="E1405" s="45" t="s">
        <v>5540</v>
      </c>
      <c r="F1405" s="18" t="s">
        <v>5541</v>
      </c>
      <c r="G1405" s="19" t="s">
        <v>5542</v>
      </c>
      <c r="H1405" s="29"/>
      <c r="I1405" s="19"/>
      <c r="J1405" s="19"/>
      <c r="K1405" s="19"/>
      <c r="L1405" s="19"/>
      <c r="M1405" s="19"/>
      <c r="N1405" s="19"/>
      <c r="O1405" s="19"/>
      <c r="P1405" s="19"/>
      <c r="Q1405" s="19"/>
      <c r="R1405" s="19"/>
      <c r="S1405" s="19"/>
      <c r="T1405" s="19"/>
      <c r="U1405" s="19"/>
      <c r="V1405" s="19"/>
      <c r="W1405" s="19"/>
      <c r="X1405" s="19"/>
    </row>
    <row r="1406" spans="1:24">
      <c r="A1406" s="23"/>
      <c r="B1406" s="25"/>
      <c r="C1406" s="25"/>
      <c r="D1406" s="23"/>
      <c r="E1406" s="23"/>
      <c r="F1406" s="24"/>
      <c r="G1406" s="7"/>
      <c r="H1406" s="28"/>
      <c r="I1406" s="19"/>
      <c r="J1406" s="19"/>
      <c r="K1406" s="19"/>
      <c r="L1406" s="19"/>
      <c r="M1406" s="19"/>
      <c r="N1406" s="19"/>
      <c r="O1406" s="19"/>
      <c r="P1406" s="19"/>
      <c r="Q1406" s="19"/>
      <c r="R1406" s="19"/>
      <c r="S1406" s="19"/>
      <c r="T1406" s="19"/>
      <c r="U1406" s="19"/>
      <c r="V1406" s="19"/>
      <c r="W1406" s="19"/>
      <c r="X1406" s="19"/>
    </row>
    <row r="1407" spans="1:24" ht="55.5" customHeight="1">
      <c r="A1407" s="41" t="s">
        <v>5543</v>
      </c>
      <c r="B1407" s="25" t="str">
        <f>HYPERLINK("http://clu.uni.no/bildetema-html5/bildetema.html?version=norwegian&amp;languages=swe,eng,nob&amp;language=nob&amp;page=21&amp;subpage=1","Bildetema HTML5")</f>
        <v>Bildetema HTML5</v>
      </c>
      <c r="C1407" s="25" t="str">
        <f>HYPERLINK("http://clu.uni.no/bildetema-flash/bildetema.html?version=norwegian&amp;languages=swe,eng,nob&amp;language=nob&amp;page=21&amp;subpage=1","Bildetema Flash")</f>
        <v>Bildetema Flash</v>
      </c>
      <c r="D1407" s="41" t="s">
        <v>5544</v>
      </c>
      <c r="E1407" s="41" t="s">
        <v>5545</v>
      </c>
      <c r="F1407" s="41" t="s">
        <v>5546</v>
      </c>
      <c r="G1407" s="41" t="s">
        <v>5547</v>
      </c>
      <c r="H1407" s="18"/>
      <c r="I1407" s="19"/>
      <c r="J1407" s="19"/>
      <c r="K1407" s="19"/>
      <c r="L1407" s="19"/>
      <c r="M1407" s="19"/>
      <c r="N1407" s="19"/>
      <c r="O1407" s="19"/>
      <c r="P1407" s="19"/>
      <c r="Q1407" s="19"/>
      <c r="R1407" s="19"/>
      <c r="S1407" s="19"/>
      <c r="T1407" s="19"/>
      <c r="U1407" s="19"/>
      <c r="V1407" s="19"/>
      <c r="W1407" s="19"/>
      <c r="X1407" s="19"/>
    </row>
    <row r="1408" spans="1:24" ht="24.75" customHeight="1">
      <c r="A1408" s="23"/>
      <c r="B1408" s="25"/>
      <c r="C1408" s="25"/>
      <c r="D1408" s="23"/>
      <c r="E1408" s="23"/>
      <c r="F1408" s="24"/>
      <c r="G1408" s="26"/>
      <c r="H1408" s="20"/>
      <c r="I1408" s="26"/>
      <c r="J1408" s="26"/>
      <c r="K1408" s="26"/>
      <c r="L1408" s="26"/>
      <c r="M1408" s="26"/>
      <c r="N1408" s="26"/>
      <c r="O1408" s="26"/>
      <c r="P1408" s="26"/>
      <c r="Q1408" s="26"/>
      <c r="R1408" s="26"/>
      <c r="S1408" s="26"/>
      <c r="T1408" s="26"/>
      <c r="U1408" s="26"/>
      <c r="V1408" s="26"/>
      <c r="W1408" s="26"/>
      <c r="X1408" s="26"/>
    </row>
    <row r="1409" spans="1:8" ht="21" customHeight="1">
      <c r="A1409" s="38" t="s">
        <v>5548</v>
      </c>
      <c r="B1409" s="25" t="str">
        <f>HYPERLINK("http://clu.uni.no/bildetema-html5/bildetema.html?version=norwegian&amp;languages=swe,eng,nob&amp;language=nob&amp;page=21&amp;subpage=1","Bildetema HTML5")</f>
        <v>Bildetema HTML5</v>
      </c>
      <c r="C1409" s="25" t="str">
        <f>HYPERLINK("http://clu.uni.no/bildetema-flash/bildetema.html?version=norwegian&amp;languages=swe,eng,nob&amp;language=nob&amp;page=21&amp;subpage=1","Bildetema Flash")</f>
        <v>Bildetema Flash</v>
      </c>
      <c r="D1409" s="38" t="s">
        <v>5549</v>
      </c>
      <c r="E1409" s="38" t="s">
        <v>5549</v>
      </c>
      <c r="F1409" s="38">
        <v>1</v>
      </c>
      <c r="G1409" s="51">
        <v>1</v>
      </c>
      <c r="H1409" s="28"/>
    </row>
    <row r="1410" spans="1:8">
      <c r="A1410" s="5"/>
      <c r="B1410" s="25"/>
      <c r="C1410" s="25"/>
      <c r="D1410" s="5"/>
      <c r="E1410" s="5"/>
      <c r="F1410" s="6"/>
      <c r="G1410" s="7"/>
      <c r="H1410" s="28"/>
    </row>
    <row r="1411" spans="1:8" ht="15.75" customHeight="1">
      <c r="A1411" s="45" t="s">
        <v>5550</v>
      </c>
      <c r="B1411" s="25" t="str">
        <f t="shared" ref="B1411:B1432" si="152">HYPERLINK("http://clu.uni.no/bildetema-html5/bildetema.html?version=norwegian&amp;languages=swe,eng,nob&amp;language=nob&amp;page=21&amp;subpage=1","Bildetema HTML5")</f>
        <v>Bildetema HTML5</v>
      </c>
      <c r="C1411" s="25" t="str">
        <f t="shared" ref="C1411:C1432" si="153">HYPERLINK("http://clu.uni.no/bildetema-flash/bildetema.html?version=norwegian&amp;languages=swe,eng,nob&amp;language=nob&amp;page=21&amp;subpage=1","Bildetema Flash")</f>
        <v>Bildetema Flash</v>
      </c>
      <c r="D1411" s="18" t="s">
        <v>5551</v>
      </c>
      <c r="E1411" s="45" t="s">
        <v>5552</v>
      </c>
      <c r="F1411" s="18" t="s">
        <v>5553</v>
      </c>
      <c r="G1411" s="7" t="s">
        <v>5554</v>
      </c>
      <c r="H1411" s="28"/>
    </row>
    <row r="1412" spans="1:8" ht="15.75" customHeight="1">
      <c r="A1412" s="45" t="s">
        <v>5555</v>
      </c>
      <c r="B1412" s="25" t="str">
        <f t="shared" si="152"/>
        <v>Bildetema HTML5</v>
      </c>
      <c r="C1412" s="25" t="str">
        <f t="shared" si="153"/>
        <v>Bildetema Flash</v>
      </c>
      <c r="D1412" s="18" t="s">
        <v>5556</v>
      </c>
      <c r="E1412" s="45" t="s">
        <v>5557</v>
      </c>
      <c r="F1412" s="18" t="s">
        <v>5558</v>
      </c>
      <c r="G1412" s="7" t="s">
        <v>5559</v>
      </c>
      <c r="H1412" s="28"/>
    </row>
    <row r="1413" spans="1:8" ht="15.75" customHeight="1">
      <c r="A1413" s="45" t="s">
        <v>5560</v>
      </c>
      <c r="B1413" s="25" t="str">
        <f t="shared" si="152"/>
        <v>Bildetema HTML5</v>
      </c>
      <c r="C1413" s="25" t="str">
        <f t="shared" si="153"/>
        <v>Bildetema Flash</v>
      </c>
      <c r="D1413" s="18" t="s">
        <v>5561</v>
      </c>
      <c r="E1413" s="45" t="s">
        <v>5562</v>
      </c>
      <c r="F1413" s="18" t="s">
        <v>5563</v>
      </c>
      <c r="G1413" s="19" t="s">
        <v>5564</v>
      </c>
      <c r="H1413" s="27" t="s">
        <v>5565</v>
      </c>
    </row>
    <row r="1414" spans="1:8" ht="15.75" customHeight="1">
      <c r="A1414" s="45" t="s">
        <v>5566</v>
      </c>
      <c r="B1414" s="25" t="str">
        <f t="shared" si="152"/>
        <v>Bildetema HTML5</v>
      </c>
      <c r="C1414" s="25" t="str">
        <f t="shared" si="153"/>
        <v>Bildetema Flash</v>
      </c>
      <c r="D1414" s="18" t="s">
        <v>5567</v>
      </c>
      <c r="E1414" s="45" t="s">
        <v>5568</v>
      </c>
      <c r="F1414" s="18" t="s">
        <v>2280</v>
      </c>
      <c r="G1414" s="19" t="s">
        <v>5569</v>
      </c>
      <c r="H1414" s="28"/>
    </row>
    <row r="1415" spans="1:8" ht="15.75" customHeight="1">
      <c r="A1415" s="45" t="s">
        <v>5570</v>
      </c>
      <c r="B1415" s="25" t="str">
        <f t="shared" si="152"/>
        <v>Bildetema HTML5</v>
      </c>
      <c r="C1415" s="25" t="str">
        <f t="shared" si="153"/>
        <v>Bildetema Flash</v>
      </c>
      <c r="D1415" s="18" t="s">
        <v>5571</v>
      </c>
      <c r="E1415" s="45" t="s">
        <v>5572</v>
      </c>
      <c r="F1415" s="18" t="s">
        <v>5573</v>
      </c>
      <c r="G1415" s="19" t="s">
        <v>5574</v>
      </c>
      <c r="H1415" s="27" t="s">
        <v>5565</v>
      </c>
    </row>
    <row r="1416" spans="1:8" ht="15.75" customHeight="1">
      <c r="A1416" s="45" t="s">
        <v>5575</v>
      </c>
      <c r="B1416" s="25" t="str">
        <f t="shared" si="152"/>
        <v>Bildetema HTML5</v>
      </c>
      <c r="C1416" s="25" t="str">
        <f t="shared" si="153"/>
        <v>Bildetema Flash</v>
      </c>
      <c r="D1416" s="18" t="s">
        <v>5576</v>
      </c>
      <c r="E1416" s="45" t="s">
        <v>5577</v>
      </c>
      <c r="F1416" s="18" t="s">
        <v>5578</v>
      </c>
      <c r="G1416" s="7" t="s">
        <v>2345</v>
      </c>
      <c r="H1416" s="28"/>
    </row>
    <row r="1417" spans="1:8" ht="15.75" customHeight="1">
      <c r="A1417" s="45" t="s">
        <v>5579</v>
      </c>
      <c r="B1417" s="25" t="str">
        <f t="shared" si="152"/>
        <v>Bildetema HTML5</v>
      </c>
      <c r="C1417" s="25" t="str">
        <f t="shared" si="153"/>
        <v>Bildetema Flash</v>
      </c>
      <c r="D1417" s="18" t="s">
        <v>5580</v>
      </c>
      <c r="E1417" s="45" t="s">
        <v>5581</v>
      </c>
      <c r="F1417" s="18" t="s">
        <v>5582</v>
      </c>
      <c r="G1417" s="7" t="s">
        <v>5583</v>
      </c>
      <c r="H1417" s="28"/>
    </row>
    <row r="1418" spans="1:8" ht="15.75" customHeight="1">
      <c r="A1418" s="45" t="s">
        <v>5584</v>
      </c>
      <c r="B1418" s="25" t="str">
        <f t="shared" si="152"/>
        <v>Bildetema HTML5</v>
      </c>
      <c r="C1418" s="25" t="str">
        <f t="shared" si="153"/>
        <v>Bildetema Flash</v>
      </c>
      <c r="D1418" s="18" t="s">
        <v>5585</v>
      </c>
      <c r="E1418" s="45" t="s">
        <v>5586</v>
      </c>
      <c r="F1418" s="18" t="s">
        <v>5587</v>
      </c>
      <c r="G1418" s="19" t="s">
        <v>5588</v>
      </c>
      <c r="H1418" s="27" t="s">
        <v>26</v>
      </c>
    </row>
    <row r="1419" spans="1:8" ht="15.75" customHeight="1">
      <c r="A1419" s="45" t="s">
        <v>5589</v>
      </c>
      <c r="B1419" s="25" t="str">
        <f t="shared" si="152"/>
        <v>Bildetema HTML5</v>
      </c>
      <c r="C1419" s="25" t="str">
        <f t="shared" si="153"/>
        <v>Bildetema Flash</v>
      </c>
      <c r="D1419" s="18" t="s">
        <v>5590</v>
      </c>
      <c r="E1419" s="45" t="s">
        <v>5591</v>
      </c>
      <c r="F1419" s="18" t="s">
        <v>4330</v>
      </c>
      <c r="G1419" s="7" t="s">
        <v>5592</v>
      </c>
      <c r="H1419" s="28"/>
    </row>
    <row r="1420" spans="1:8" ht="15.75" customHeight="1">
      <c r="A1420" s="45" t="s">
        <v>5593</v>
      </c>
      <c r="B1420" s="25" t="str">
        <f t="shared" si="152"/>
        <v>Bildetema HTML5</v>
      </c>
      <c r="C1420" s="25" t="str">
        <f t="shared" si="153"/>
        <v>Bildetema Flash</v>
      </c>
      <c r="D1420" s="18" t="s">
        <v>5594</v>
      </c>
      <c r="E1420" s="45" t="s">
        <v>5595</v>
      </c>
      <c r="F1420" s="18" t="s">
        <v>5596</v>
      </c>
      <c r="G1420" s="19" t="s">
        <v>5597</v>
      </c>
      <c r="H1420" s="27" t="s">
        <v>5565</v>
      </c>
    </row>
    <row r="1421" spans="1:8" ht="15.75" customHeight="1">
      <c r="A1421" s="45" t="s">
        <v>5598</v>
      </c>
      <c r="B1421" s="25" t="str">
        <f t="shared" si="152"/>
        <v>Bildetema HTML5</v>
      </c>
      <c r="C1421" s="25" t="str">
        <f t="shared" si="153"/>
        <v>Bildetema Flash</v>
      </c>
      <c r="D1421" s="18" t="s">
        <v>5599</v>
      </c>
      <c r="E1421" s="45" t="s">
        <v>5600</v>
      </c>
      <c r="F1421" s="18" t="s">
        <v>5601</v>
      </c>
      <c r="G1421" s="44" t="s">
        <v>5602</v>
      </c>
      <c r="H1421" s="28"/>
    </row>
    <row r="1422" spans="1:8" ht="15.75" customHeight="1">
      <c r="A1422" s="45" t="s">
        <v>5603</v>
      </c>
      <c r="B1422" s="25" t="str">
        <f t="shared" si="152"/>
        <v>Bildetema HTML5</v>
      </c>
      <c r="C1422" s="25" t="str">
        <f t="shared" si="153"/>
        <v>Bildetema Flash</v>
      </c>
      <c r="D1422" s="18" t="s">
        <v>5604</v>
      </c>
      <c r="E1422" s="45" t="s">
        <v>5605</v>
      </c>
      <c r="F1422" s="18" t="s">
        <v>5606</v>
      </c>
      <c r="G1422" s="7" t="s">
        <v>5607</v>
      </c>
      <c r="H1422" s="28"/>
    </row>
    <row r="1423" spans="1:8" ht="15.75" customHeight="1">
      <c r="A1423" s="45" t="s">
        <v>5608</v>
      </c>
      <c r="B1423" s="25" t="str">
        <f t="shared" si="152"/>
        <v>Bildetema HTML5</v>
      </c>
      <c r="C1423" s="25" t="str">
        <f t="shared" si="153"/>
        <v>Bildetema Flash</v>
      </c>
      <c r="D1423" s="18" t="s">
        <v>5609</v>
      </c>
      <c r="E1423" s="45"/>
      <c r="F1423" s="18" t="s">
        <v>5573</v>
      </c>
      <c r="G1423" s="39" t="s">
        <v>5610</v>
      </c>
      <c r="H1423" s="27" t="s">
        <v>5611</v>
      </c>
    </row>
    <row r="1424" spans="1:8" ht="15.75" customHeight="1">
      <c r="A1424" s="45" t="s">
        <v>5612</v>
      </c>
      <c r="B1424" s="25" t="str">
        <f t="shared" si="152"/>
        <v>Bildetema HTML5</v>
      </c>
      <c r="C1424" s="25" t="str">
        <f t="shared" si="153"/>
        <v>Bildetema Flash</v>
      </c>
      <c r="D1424" s="18" t="s">
        <v>5613</v>
      </c>
      <c r="E1424" s="45" t="s">
        <v>5614</v>
      </c>
      <c r="F1424" s="18" t="s">
        <v>5615</v>
      </c>
      <c r="G1424" s="19" t="s">
        <v>5616</v>
      </c>
      <c r="H1424" s="28"/>
    </row>
    <row r="1425" spans="1:8" ht="15.75" customHeight="1">
      <c r="A1425" s="45" t="s">
        <v>5617</v>
      </c>
      <c r="B1425" s="25" t="str">
        <f t="shared" si="152"/>
        <v>Bildetema HTML5</v>
      </c>
      <c r="C1425" s="25" t="str">
        <f t="shared" si="153"/>
        <v>Bildetema Flash</v>
      </c>
      <c r="D1425" s="18" t="s">
        <v>5618</v>
      </c>
      <c r="E1425" s="45" t="s">
        <v>5619</v>
      </c>
      <c r="F1425" s="18" t="s">
        <v>5620</v>
      </c>
      <c r="G1425" s="19" t="s">
        <v>5621</v>
      </c>
      <c r="H1425" s="27" t="s">
        <v>5622</v>
      </c>
    </row>
    <row r="1426" spans="1:8" ht="15.75" customHeight="1">
      <c r="A1426" s="45" t="s">
        <v>5623</v>
      </c>
      <c r="B1426" s="25" t="str">
        <f t="shared" si="152"/>
        <v>Bildetema HTML5</v>
      </c>
      <c r="C1426" s="25" t="str">
        <f t="shared" si="153"/>
        <v>Bildetema Flash</v>
      </c>
      <c r="D1426" s="18" t="s">
        <v>5624</v>
      </c>
      <c r="E1426" s="45" t="s">
        <v>5625</v>
      </c>
      <c r="F1426" s="18" t="s">
        <v>5626</v>
      </c>
      <c r="G1426" s="19" t="s">
        <v>5627</v>
      </c>
      <c r="H1426" s="28"/>
    </row>
    <row r="1427" spans="1:8" ht="15.75" customHeight="1">
      <c r="A1427" s="45" t="s">
        <v>5628</v>
      </c>
      <c r="B1427" s="25" t="str">
        <f t="shared" si="152"/>
        <v>Bildetema HTML5</v>
      </c>
      <c r="C1427" s="25" t="str">
        <f t="shared" si="153"/>
        <v>Bildetema Flash</v>
      </c>
      <c r="D1427" s="18" t="s">
        <v>5629</v>
      </c>
      <c r="E1427" s="45" t="s">
        <v>5630</v>
      </c>
      <c r="F1427" s="18" t="s">
        <v>5631</v>
      </c>
      <c r="G1427" s="7" t="s">
        <v>5632</v>
      </c>
      <c r="H1427" s="28"/>
    </row>
    <row r="1428" spans="1:8" ht="15.75" customHeight="1">
      <c r="A1428" s="45" t="s">
        <v>5633</v>
      </c>
      <c r="B1428" s="25" t="str">
        <f t="shared" si="152"/>
        <v>Bildetema HTML5</v>
      </c>
      <c r="C1428" s="25" t="str">
        <f t="shared" si="153"/>
        <v>Bildetema Flash</v>
      </c>
      <c r="D1428" s="18" t="s">
        <v>5634</v>
      </c>
      <c r="E1428" s="45" t="s">
        <v>5635</v>
      </c>
      <c r="F1428" s="18" t="s">
        <v>5636</v>
      </c>
      <c r="G1428" s="19" t="s">
        <v>5637</v>
      </c>
      <c r="H1428" s="28"/>
    </row>
    <row r="1429" spans="1:8" ht="15.75" customHeight="1">
      <c r="A1429" s="45" t="s">
        <v>5638</v>
      </c>
      <c r="B1429" s="25" t="str">
        <f t="shared" si="152"/>
        <v>Bildetema HTML5</v>
      </c>
      <c r="C1429" s="25" t="str">
        <f t="shared" si="153"/>
        <v>Bildetema Flash</v>
      </c>
      <c r="D1429" s="18" t="s">
        <v>5639</v>
      </c>
      <c r="E1429" s="45" t="s">
        <v>5640</v>
      </c>
      <c r="F1429" s="18" t="s">
        <v>5641</v>
      </c>
      <c r="G1429" s="7" t="s">
        <v>5642</v>
      </c>
      <c r="H1429" s="28"/>
    </row>
    <row r="1430" spans="1:8" ht="15.75" customHeight="1">
      <c r="A1430" s="45" t="s">
        <v>5643</v>
      </c>
      <c r="B1430" s="25" t="str">
        <f t="shared" si="152"/>
        <v>Bildetema HTML5</v>
      </c>
      <c r="C1430" s="25" t="str">
        <f t="shared" si="153"/>
        <v>Bildetema Flash</v>
      </c>
      <c r="D1430" s="18" t="s">
        <v>5644</v>
      </c>
      <c r="E1430" s="45" t="s">
        <v>5645</v>
      </c>
      <c r="F1430" s="18" t="s">
        <v>5646</v>
      </c>
      <c r="G1430" s="7" t="s">
        <v>5647</v>
      </c>
      <c r="H1430" s="28"/>
    </row>
    <row r="1431" spans="1:8" ht="15.75" customHeight="1">
      <c r="A1431" s="45" t="s">
        <v>5648</v>
      </c>
      <c r="B1431" s="25" t="str">
        <f t="shared" si="152"/>
        <v>Bildetema HTML5</v>
      </c>
      <c r="C1431" s="25" t="str">
        <f t="shared" si="153"/>
        <v>Bildetema Flash</v>
      </c>
      <c r="D1431" s="18" t="s">
        <v>5649</v>
      </c>
      <c r="E1431" s="45" t="s">
        <v>5650</v>
      </c>
      <c r="F1431" s="18" t="s">
        <v>5651</v>
      </c>
      <c r="G1431" s="7" t="s">
        <v>5652</v>
      </c>
      <c r="H1431" s="28"/>
    </row>
    <row r="1432" spans="1:8" ht="15.75" customHeight="1">
      <c r="A1432" s="45" t="s">
        <v>5653</v>
      </c>
      <c r="B1432" s="25" t="str">
        <f t="shared" si="152"/>
        <v>Bildetema HTML5</v>
      </c>
      <c r="C1432" s="25" t="str">
        <f t="shared" si="153"/>
        <v>Bildetema Flash</v>
      </c>
      <c r="D1432" s="18" t="s">
        <v>5654</v>
      </c>
      <c r="E1432" s="45" t="s">
        <v>5655</v>
      </c>
      <c r="F1432" s="18" t="s">
        <v>5656</v>
      </c>
      <c r="G1432" s="7" t="s">
        <v>5569</v>
      </c>
      <c r="H1432" s="28"/>
    </row>
    <row r="1433" spans="1:8">
      <c r="A1433" s="23"/>
      <c r="B1433" s="25"/>
      <c r="C1433" s="25"/>
      <c r="D1433" s="23"/>
      <c r="E1433" s="23"/>
      <c r="F1433" s="24"/>
      <c r="G1433" s="7"/>
      <c r="H1433" s="28"/>
    </row>
    <row r="1434" spans="1:8" ht="21" customHeight="1">
      <c r="A1434" s="38" t="s">
        <v>5657</v>
      </c>
      <c r="B1434" s="25" t="str">
        <f>HYPERLINK("http://clu.uni.no/bildetema-html5/bildetema.html?version=norwegian&amp;languages=swe,eng,nob&amp;language=nob&amp;page=21&amp;subpage=2","Bildetema HTML5")</f>
        <v>Bildetema HTML5</v>
      </c>
      <c r="C1434" s="25" t="str">
        <f>HYPERLINK("http://clu.uni.no/bildetema-flash/bildetema.html?version=norwegian&amp;languages=swe,eng,nob&amp;language=nob&amp;page=21&amp;subpage=2","Bildetema Flash")</f>
        <v>Bildetema Flash</v>
      </c>
      <c r="D1434" s="38" t="s">
        <v>5658</v>
      </c>
      <c r="E1434" s="38" t="s">
        <v>5658</v>
      </c>
      <c r="F1434" s="38">
        <v>2</v>
      </c>
      <c r="G1434" s="51">
        <v>2</v>
      </c>
      <c r="H1434" s="28"/>
    </row>
    <row r="1435" spans="1:8">
      <c r="A1435" s="5"/>
      <c r="B1435" s="25"/>
      <c r="C1435" s="25"/>
      <c r="D1435" s="5"/>
      <c r="E1435" s="5"/>
      <c r="F1435" s="6"/>
      <c r="G1435" s="7"/>
      <c r="H1435" s="28"/>
    </row>
    <row r="1436" spans="1:8" ht="15.75" customHeight="1">
      <c r="A1436" s="45" t="s">
        <v>5659</v>
      </c>
      <c r="B1436" s="25" t="str">
        <f t="shared" ref="B1436:B1456" si="154">HYPERLINK("http://clu.uni.no/bildetema-html5/bildetema.html?version=norwegian&amp;languages=swe,eng,nob&amp;language=nob&amp;page=21&amp;subpage=2","Bildetema HTML5")</f>
        <v>Bildetema HTML5</v>
      </c>
      <c r="C1436" s="25" t="str">
        <f t="shared" ref="C1436:C1456" si="155">HYPERLINK("http://clu.uni.no/bildetema-flash/bildetema.html?version=norwegian&amp;languages=swe,eng,nob&amp;language=nob&amp;page=21&amp;subpage=2","Bildetema Flash")</f>
        <v>Bildetema Flash</v>
      </c>
      <c r="D1436" s="18" t="s">
        <v>5660</v>
      </c>
      <c r="E1436" s="45" t="s">
        <v>5661</v>
      </c>
      <c r="F1436" s="18" t="s">
        <v>5662</v>
      </c>
      <c r="G1436" s="19" t="s">
        <v>5663</v>
      </c>
      <c r="H1436" s="27"/>
    </row>
    <row r="1437" spans="1:8" ht="15.75" customHeight="1">
      <c r="A1437" s="45" t="s">
        <v>5664</v>
      </c>
      <c r="B1437" s="25" t="str">
        <f t="shared" si="154"/>
        <v>Bildetema HTML5</v>
      </c>
      <c r="C1437" s="25" t="str">
        <f t="shared" si="155"/>
        <v>Bildetema Flash</v>
      </c>
      <c r="D1437" s="18" t="s">
        <v>5665</v>
      </c>
      <c r="E1437" s="45" t="s">
        <v>5666</v>
      </c>
      <c r="F1437" s="18" t="s">
        <v>5667</v>
      </c>
      <c r="G1437" s="7"/>
      <c r="H1437" s="27" t="s">
        <v>5668</v>
      </c>
    </row>
    <row r="1438" spans="1:8" ht="15.75" customHeight="1">
      <c r="A1438" s="45" t="s">
        <v>5669</v>
      </c>
      <c r="B1438" s="25" t="str">
        <f t="shared" si="154"/>
        <v>Bildetema HTML5</v>
      </c>
      <c r="C1438" s="25" t="str">
        <f t="shared" si="155"/>
        <v>Bildetema Flash</v>
      </c>
      <c r="D1438" s="18" t="s">
        <v>5670</v>
      </c>
      <c r="E1438" s="45" t="s">
        <v>5671</v>
      </c>
      <c r="F1438" s="18" t="s">
        <v>5672</v>
      </c>
      <c r="G1438" s="7" t="s">
        <v>5673</v>
      </c>
      <c r="H1438" s="28"/>
    </row>
    <row r="1439" spans="1:8" ht="15.75" customHeight="1">
      <c r="A1439" s="45" t="s">
        <v>5674</v>
      </c>
      <c r="B1439" s="25" t="str">
        <f t="shared" si="154"/>
        <v>Bildetema HTML5</v>
      </c>
      <c r="C1439" s="25" t="str">
        <f t="shared" si="155"/>
        <v>Bildetema Flash</v>
      </c>
      <c r="D1439" s="18" t="s">
        <v>5675</v>
      </c>
      <c r="E1439" s="45" t="s">
        <v>5676</v>
      </c>
      <c r="F1439" s="18" t="s">
        <v>5676</v>
      </c>
      <c r="G1439" s="7" t="s">
        <v>5677</v>
      </c>
      <c r="H1439" s="28"/>
    </row>
    <row r="1440" spans="1:8" ht="15.75" customHeight="1">
      <c r="A1440" s="45" t="s">
        <v>5678</v>
      </c>
      <c r="B1440" s="25" t="str">
        <f t="shared" si="154"/>
        <v>Bildetema HTML5</v>
      </c>
      <c r="C1440" s="25" t="str">
        <f t="shared" si="155"/>
        <v>Bildetema Flash</v>
      </c>
      <c r="D1440" s="18" t="s">
        <v>5679</v>
      </c>
      <c r="E1440" s="45" t="s">
        <v>5680</v>
      </c>
      <c r="F1440" s="18" t="s">
        <v>5681</v>
      </c>
      <c r="G1440" s="19" t="s">
        <v>5682</v>
      </c>
      <c r="H1440" s="28"/>
    </row>
    <row r="1441" spans="1:9" ht="15.75" customHeight="1">
      <c r="A1441" s="45" t="s">
        <v>5683</v>
      </c>
      <c r="B1441" s="25" t="str">
        <f t="shared" si="154"/>
        <v>Bildetema HTML5</v>
      </c>
      <c r="C1441" s="25" t="str">
        <f t="shared" si="155"/>
        <v>Bildetema Flash</v>
      </c>
      <c r="D1441" s="18" t="s">
        <v>5684</v>
      </c>
      <c r="E1441" s="45" t="s">
        <v>5685</v>
      </c>
      <c r="F1441" s="18" t="s">
        <v>5686</v>
      </c>
      <c r="G1441" s="7" t="s">
        <v>5687</v>
      </c>
      <c r="H1441" s="28"/>
      <c r="I1441" s="19"/>
    </row>
    <row r="1442" spans="1:9" ht="15.75" customHeight="1">
      <c r="A1442" s="45" t="s">
        <v>5688</v>
      </c>
      <c r="B1442" s="25" t="str">
        <f t="shared" si="154"/>
        <v>Bildetema HTML5</v>
      </c>
      <c r="C1442" s="25" t="str">
        <f t="shared" si="155"/>
        <v>Bildetema Flash</v>
      </c>
      <c r="D1442" s="18" t="s">
        <v>5689</v>
      </c>
      <c r="E1442" s="45" t="s">
        <v>2220</v>
      </c>
      <c r="F1442" s="18" t="s">
        <v>5690</v>
      </c>
      <c r="G1442" s="19" t="s">
        <v>5691</v>
      </c>
      <c r="H1442" s="27" t="s">
        <v>5692</v>
      </c>
      <c r="I1442" s="39"/>
    </row>
    <row r="1443" spans="1:9" ht="15.75" customHeight="1">
      <c r="A1443" s="45" t="s">
        <v>5693</v>
      </c>
      <c r="B1443" s="25" t="str">
        <f t="shared" si="154"/>
        <v>Bildetema HTML5</v>
      </c>
      <c r="C1443" s="25" t="str">
        <f t="shared" si="155"/>
        <v>Bildetema Flash</v>
      </c>
      <c r="D1443" s="18" t="s">
        <v>5694</v>
      </c>
      <c r="E1443" s="45" t="s">
        <v>5695</v>
      </c>
      <c r="F1443" s="18" t="s">
        <v>5696</v>
      </c>
      <c r="G1443" s="19" t="s">
        <v>5697</v>
      </c>
      <c r="H1443" s="28"/>
      <c r="I1443" s="19"/>
    </row>
    <row r="1444" spans="1:9" ht="15.75" customHeight="1">
      <c r="A1444" s="45" t="s">
        <v>5698</v>
      </c>
      <c r="B1444" s="25" t="str">
        <f t="shared" si="154"/>
        <v>Bildetema HTML5</v>
      </c>
      <c r="C1444" s="25" t="str">
        <f t="shared" si="155"/>
        <v>Bildetema Flash</v>
      </c>
      <c r="D1444" s="18" t="s">
        <v>5699</v>
      </c>
      <c r="E1444" s="45" t="s">
        <v>5700</v>
      </c>
      <c r="F1444" s="18" t="s">
        <v>5701</v>
      </c>
      <c r="G1444" s="19" t="s">
        <v>5702</v>
      </c>
      <c r="H1444" s="27" t="s">
        <v>5703</v>
      </c>
      <c r="I1444" s="19"/>
    </row>
    <row r="1445" spans="1:9" ht="15.75" customHeight="1">
      <c r="A1445" s="45" t="s">
        <v>5704</v>
      </c>
      <c r="B1445" s="25" t="str">
        <f t="shared" si="154"/>
        <v>Bildetema HTML5</v>
      </c>
      <c r="C1445" s="25" t="str">
        <f t="shared" si="155"/>
        <v>Bildetema Flash</v>
      </c>
      <c r="D1445" s="18" t="s">
        <v>5705</v>
      </c>
      <c r="E1445" s="45" t="s">
        <v>5706</v>
      </c>
      <c r="F1445" s="18" t="s">
        <v>5706</v>
      </c>
      <c r="G1445" s="7" t="s">
        <v>5707</v>
      </c>
      <c r="H1445" s="28"/>
      <c r="I1445" s="19"/>
    </row>
    <row r="1446" spans="1:9" ht="15.75" customHeight="1">
      <c r="A1446" s="45" t="s">
        <v>5708</v>
      </c>
      <c r="B1446" s="25" t="str">
        <f t="shared" si="154"/>
        <v>Bildetema HTML5</v>
      </c>
      <c r="C1446" s="25" t="str">
        <f t="shared" si="155"/>
        <v>Bildetema Flash</v>
      </c>
      <c r="D1446" s="18" t="s">
        <v>5709</v>
      </c>
      <c r="E1446" s="45" t="s">
        <v>5710</v>
      </c>
      <c r="F1446" s="18" t="s">
        <v>5711</v>
      </c>
      <c r="G1446" s="19" t="s">
        <v>5712</v>
      </c>
      <c r="H1446" s="29"/>
      <c r="I1446" s="19"/>
    </row>
    <row r="1447" spans="1:9" ht="15.75" customHeight="1">
      <c r="A1447" s="45" t="s">
        <v>5713</v>
      </c>
      <c r="B1447" s="25" t="str">
        <f t="shared" si="154"/>
        <v>Bildetema HTML5</v>
      </c>
      <c r="C1447" s="25" t="str">
        <f t="shared" si="155"/>
        <v>Bildetema Flash</v>
      </c>
      <c r="D1447" s="18" t="s">
        <v>5714</v>
      </c>
      <c r="E1447" s="18" t="s">
        <v>5581</v>
      </c>
      <c r="F1447" s="18" t="s">
        <v>5715</v>
      </c>
      <c r="G1447" s="18" t="s">
        <v>5583</v>
      </c>
      <c r="H1447" s="28"/>
      <c r="I1447" s="19"/>
    </row>
    <row r="1448" spans="1:9" ht="15.75" customHeight="1">
      <c r="A1448" s="45" t="s">
        <v>5716</v>
      </c>
      <c r="B1448" s="25" t="str">
        <f t="shared" si="154"/>
        <v>Bildetema HTML5</v>
      </c>
      <c r="C1448" s="25" t="str">
        <f t="shared" si="155"/>
        <v>Bildetema Flash</v>
      </c>
      <c r="D1448" s="18" t="s">
        <v>5717</v>
      </c>
      <c r="E1448" s="45" t="s">
        <v>5718</v>
      </c>
      <c r="F1448" s="18" t="s">
        <v>5719</v>
      </c>
      <c r="G1448" s="19" t="s">
        <v>5720</v>
      </c>
      <c r="H1448" s="28"/>
      <c r="I1448" s="19"/>
    </row>
    <row r="1449" spans="1:9" ht="15.75" customHeight="1">
      <c r="A1449" s="45" t="s">
        <v>5721</v>
      </c>
      <c r="B1449" s="25" t="str">
        <f t="shared" si="154"/>
        <v>Bildetema HTML5</v>
      </c>
      <c r="C1449" s="25" t="str">
        <f t="shared" si="155"/>
        <v>Bildetema Flash</v>
      </c>
      <c r="D1449" s="18" t="s">
        <v>5722</v>
      </c>
      <c r="E1449" s="45" t="s">
        <v>5723</v>
      </c>
      <c r="F1449" s="18" t="s">
        <v>5724</v>
      </c>
      <c r="G1449" s="19" t="s">
        <v>2783</v>
      </c>
      <c r="H1449" s="28"/>
      <c r="I1449" s="19"/>
    </row>
    <row r="1450" spans="1:9" ht="15.75" customHeight="1">
      <c r="A1450" s="45" t="s">
        <v>5725</v>
      </c>
      <c r="B1450" s="25" t="str">
        <f t="shared" si="154"/>
        <v>Bildetema HTML5</v>
      </c>
      <c r="C1450" s="25" t="str">
        <f t="shared" si="155"/>
        <v>Bildetema Flash</v>
      </c>
      <c r="D1450" s="18" t="s">
        <v>4553</v>
      </c>
      <c r="E1450" s="45" t="s">
        <v>4554</v>
      </c>
      <c r="F1450" s="18" t="s">
        <v>4555</v>
      </c>
      <c r="G1450" s="7" t="s">
        <v>4556</v>
      </c>
      <c r="H1450" s="28"/>
      <c r="I1450" s="19"/>
    </row>
    <row r="1451" spans="1:9" ht="15.75" customHeight="1">
      <c r="A1451" s="45" t="s">
        <v>5726</v>
      </c>
      <c r="B1451" s="25" t="str">
        <f t="shared" si="154"/>
        <v>Bildetema HTML5</v>
      </c>
      <c r="C1451" s="25" t="str">
        <f t="shared" si="155"/>
        <v>Bildetema Flash</v>
      </c>
      <c r="D1451" s="18" t="s">
        <v>5727</v>
      </c>
      <c r="E1451" s="45" t="s">
        <v>5728</v>
      </c>
      <c r="F1451" s="18" t="s">
        <v>5729</v>
      </c>
      <c r="G1451" s="19" t="s">
        <v>5730</v>
      </c>
      <c r="H1451" s="27" t="s">
        <v>5731</v>
      </c>
      <c r="I1451" s="19"/>
    </row>
    <row r="1452" spans="1:9" ht="15.75" customHeight="1">
      <c r="A1452" s="45" t="s">
        <v>5732</v>
      </c>
      <c r="B1452" s="25" t="str">
        <f t="shared" si="154"/>
        <v>Bildetema HTML5</v>
      </c>
      <c r="C1452" s="25" t="str">
        <f t="shared" si="155"/>
        <v>Bildetema Flash</v>
      </c>
      <c r="D1452" s="18" t="s">
        <v>5733</v>
      </c>
      <c r="E1452" s="45" t="s">
        <v>5734</v>
      </c>
      <c r="F1452" s="18" t="s">
        <v>5735</v>
      </c>
      <c r="G1452" s="7" t="s">
        <v>5736</v>
      </c>
      <c r="H1452" s="28"/>
      <c r="I1452" s="19"/>
    </row>
    <row r="1453" spans="1:9" ht="15.75" customHeight="1">
      <c r="A1453" s="45" t="s">
        <v>5737</v>
      </c>
      <c r="B1453" s="25" t="str">
        <f t="shared" si="154"/>
        <v>Bildetema HTML5</v>
      </c>
      <c r="C1453" s="25" t="str">
        <f t="shared" si="155"/>
        <v>Bildetema Flash</v>
      </c>
      <c r="D1453" s="18" t="s">
        <v>5738</v>
      </c>
      <c r="E1453" s="45" t="s">
        <v>5739</v>
      </c>
      <c r="F1453" s="18" t="s">
        <v>5641</v>
      </c>
      <c r="G1453" s="7"/>
      <c r="H1453" s="27" t="s">
        <v>5740</v>
      </c>
      <c r="I1453" s="19"/>
    </row>
    <row r="1454" spans="1:9" ht="15.75" customHeight="1">
      <c r="A1454" s="45" t="s">
        <v>5741</v>
      </c>
      <c r="B1454" s="25" t="str">
        <f t="shared" si="154"/>
        <v>Bildetema HTML5</v>
      </c>
      <c r="C1454" s="25" t="str">
        <f t="shared" si="155"/>
        <v>Bildetema Flash</v>
      </c>
      <c r="D1454" s="18" t="s">
        <v>5742</v>
      </c>
      <c r="E1454" s="45" t="s">
        <v>5743</v>
      </c>
      <c r="F1454" s="18" t="s">
        <v>5744</v>
      </c>
      <c r="G1454" s="19" t="s">
        <v>5745</v>
      </c>
      <c r="H1454" s="27"/>
      <c r="I1454" s="19"/>
    </row>
    <row r="1455" spans="1:9" ht="15.75" customHeight="1">
      <c r="A1455" s="45" t="s">
        <v>5746</v>
      </c>
      <c r="B1455" s="25" t="str">
        <f t="shared" si="154"/>
        <v>Bildetema HTML5</v>
      </c>
      <c r="C1455" s="25" t="str">
        <f t="shared" si="155"/>
        <v>Bildetema Flash</v>
      </c>
      <c r="D1455" s="18" t="s">
        <v>5747</v>
      </c>
      <c r="E1455" s="45" t="s">
        <v>5748</v>
      </c>
      <c r="F1455" s="18" t="s">
        <v>5749</v>
      </c>
      <c r="G1455" s="19" t="s">
        <v>5750</v>
      </c>
      <c r="H1455" s="27"/>
      <c r="I1455" s="19"/>
    </row>
    <row r="1456" spans="1:9" ht="15.75" customHeight="1">
      <c r="A1456" s="45" t="s">
        <v>5751</v>
      </c>
      <c r="B1456" s="25" t="str">
        <f t="shared" si="154"/>
        <v>Bildetema HTML5</v>
      </c>
      <c r="C1456" s="25" t="str">
        <f t="shared" si="155"/>
        <v>Bildetema Flash</v>
      </c>
      <c r="D1456" s="18" t="s">
        <v>5752</v>
      </c>
      <c r="E1456" s="45" t="s">
        <v>5753</v>
      </c>
      <c r="F1456" s="18" t="s">
        <v>5620</v>
      </c>
      <c r="G1456" s="19" t="s">
        <v>5754</v>
      </c>
      <c r="H1456" s="28"/>
      <c r="I1456" s="19"/>
    </row>
    <row r="1457" spans="1:8">
      <c r="A1457" s="23"/>
      <c r="B1457" s="25"/>
      <c r="C1457" s="25"/>
      <c r="D1457" s="23"/>
      <c r="E1457" s="23"/>
      <c r="F1457" s="24"/>
      <c r="G1457" s="7"/>
      <c r="H1457" s="28"/>
    </row>
    <row r="1458" spans="1:8" ht="21" customHeight="1">
      <c r="A1458" s="38" t="s">
        <v>5755</v>
      </c>
      <c r="B1458" s="25" t="str">
        <f>HYPERLINK("http://clu.uni.no/bildetema-html5/bildetema.html?version=norwegian&amp;languages=swe,eng,nob&amp;language=nob&amp;page=21&amp;subpage=3","Bildetema HTML5")</f>
        <v>Bildetema HTML5</v>
      </c>
      <c r="C1458" s="25" t="str">
        <f>HYPERLINK("http://clu.uni.no/bildetema-flash/bildetema.html?version=norwegian&amp;languages=swe,eng,nob&amp;language=nob&amp;page=21&amp;subpage=3","Bildetema Flash")</f>
        <v>Bildetema Flash</v>
      </c>
      <c r="D1458" s="38" t="s">
        <v>5756</v>
      </c>
      <c r="E1458" s="38" t="s">
        <v>5756</v>
      </c>
      <c r="F1458" s="38">
        <v>3</v>
      </c>
      <c r="G1458" s="51">
        <v>3</v>
      </c>
      <c r="H1458" s="28"/>
    </row>
    <row r="1459" spans="1:8">
      <c r="A1459" s="5"/>
      <c r="B1459" s="25"/>
      <c r="C1459" s="25"/>
      <c r="D1459" s="5"/>
      <c r="E1459" s="5"/>
      <c r="F1459" s="6"/>
      <c r="G1459" s="7"/>
      <c r="H1459" s="28"/>
    </row>
    <row r="1460" spans="1:8" ht="15.75" customHeight="1">
      <c r="A1460" s="45" t="s">
        <v>5757</v>
      </c>
      <c r="B1460" s="25" t="str">
        <f t="shared" ref="B1460:B1469" si="156">HYPERLINK("http://clu.uni.no/bildetema-html5/bildetema.html?version=norwegian&amp;languages=swe,eng,nob&amp;language=nob&amp;page=21&amp;subpage=3","Bildetema HTML5")</f>
        <v>Bildetema HTML5</v>
      </c>
      <c r="C1460" s="25" t="str">
        <f t="shared" ref="C1460:C1469" si="157">HYPERLINK("http://clu.uni.no/bildetema-flash/bildetema.html?version=norwegian&amp;languages=swe,eng,nob&amp;language=nob&amp;page=21&amp;subpage=3","Bildetema Flash")</f>
        <v>Bildetema Flash</v>
      </c>
      <c r="D1460" s="18" t="s">
        <v>5758</v>
      </c>
      <c r="E1460" s="45" t="s">
        <v>5759</v>
      </c>
      <c r="F1460" s="18" t="s">
        <v>5760</v>
      </c>
      <c r="G1460" s="7"/>
      <c r="H1460" s="27" t="s">
        <v>70</v>
      </c>
    </row>
    <row r="1461" spans="1:8" ht="15.75" customHeight="1">
      <c r="A1461" s="45" t="s">
        <v>5761</v>
      </c>
      <c r="B1461" s="25" t="str">
        <f t="shared" si="156"/>
        <v>Bildetema HTML5</v>
      </c>
      <c r="C1461" s="25" t="str">
        <f t="shared" si="157"/>
        <v>Bildetema Flash</v>
      </c>
      <c r="D1461" s="18" t="s">
        <v>5762</v>
      </c>
      <c r="E1461" s="45" t="s">
        <v>5763</v>
      </c>
      <c r="F1461" s="18" t="s">
        <v>5764</v>
      </c>
      <c r="G1461" s="19" t="s">
        <v>5765</v>
      </c>
      <c r="H1461" s="28"/>
    </row>
    <row r="1462" spans="1:8" ht="15.75" customHeight="1">
      <c r="A1462" s="45" t="s">
        <v>5766</v>
      </c>
      <c r="B1462" s="25" t="str">
        <f t="shared" si="156"/>
        <v>Bildetema HTML5</v>
      </c>
      <c r="C1462" s="25" t="str">
        <f t="shared" si="157"/>
        <v>Bildetema Flash</v>
      </c>
      <c r="D1462" s="18" t="s">
        <v>5767</v>
      </c>
      <c r="E1462" s="45" t="s">
        <v>5768</v>
      </c>
      <c r="F1462" s="18" t="s">
        <v>5690</v>
      </c>
      <c r="G1462" s="19" t="s">
        <v>5769</v>
      </c>
      <c r="H1462" s="28"/>
    </row>
    <row r="1463" spans="1:8" ht="15.75" customHeight="1">
      <c r="A1463" s="45" t="s">
        <v>5770</v>
      </c>
      <c r="B1463" s="25" t="str">
        <f t="shared" si="156"/>
        <v>Bildetema HTML5</v>
      </c>
      <c r="C1463" s="25" t="str">
        <f t="shared" si="157"/>
        <v>Bildetema Flash</v>
      </c>
      <c r="D1463" s="18" t="s">
        <v>5771</v>
      </c>
      <c r="E1463" s="45" t="s">
        <v>5772</v>
      </c>
      <c r="F1463" s="18" t="s">
        <v>5615</v>
      </c>
      <c r="G1463" s="19" t="s">
        <v>5773</v>
      </c>
      <c r="H1463" s="28"/>
    </row>
    <row r="1464" spans="1:8" ht="15.75" customHeight="1">
      <c r="A1464" s="45" t="s">
        <v>5774</v>
      </c>
      <c r="B1464" s="25" t="str">
        <f t="shared" si="156"/>
        <v>Bildetema HTML5</v>
      </c>
      <c r="C1464" s="25" t="str">
        <f t="shared" si="157"/>
        <v>Bildetema Flash</v>
      </c>
      <c r="D1464" s="18" t="s">
        <v>5775</v>
      </c>
      <c r="E1464" s="45" t="s">
        <v>5776</v>
      </c>
      <c r="F1464" s="18" t="s">
        <v>5777</v>
      </c>
      <c r="G1464" s="19" t="s">
        <v>5778</v>
      </c>
      <c r="H1464" s="28"/>
    </row>
    <row r="1465" spans="1:8" ht="15.75" customHeight="1">
      <c r="A1465" s="45" t="s">
        <v>5779</v>
      </c>
      <c r="B1465" s="25" t="str">
        <f t="shared" si="156"/>
        <v>Bildetema HTML5</v>
      </c>
      <c r="C1465" s="25" t="str">
        <f t="shared" si="157"/>
        <v>Bildetema Flash</v>
      </c>
      <c r="D1465" s="18" t="s">
        <v>5780</v>
      </c>
      <c r="E1465" s="45" t="s">
        <v>5781</v>
      </c>
      <c r="F1465" s="18" t="s">
        <v>5782</v>
      </c>
      <c r="G1465" s="19" t="s">
        <v>5783</v>
      </c>
      <c r="H1465" s="27"/>
    </row>
    <row r="1466" spans="1:8" ht="15.75" customHeight="1">
      <c r="A1466" s="45" t="s">
        <v>5784</v>
      </c>
      <c r="B1466" s="25" t="str">
        <f t="shared" si="156"/>
        <v>Bildetema HTML5</v>
      </c>
      <c r="C1466" s="25" t="str">
        <f t="shared" si="157"/>
        <v>Bildetema Flash</v>
      </c>
      <c r="D1466" s="18" t="s">
        <v>5785</v>
      </c>
      <c r="E1466" s="45" t="s">
        <v>5786</v>
      </c>
      <c r="F1466" s="18" t="s">
        <v>5787</v>
      </c>
      <c r="G1466" s="19" t="s">
        <v>5788</v>
      </c>
      <c r="H1466" s="28"/>
    </row>
    <row r="1467" spans="1:8" ht="15.75" customHeight="1">
      <c r="A1467" s="45" t="s">
        <v>5789</v>
      </c>
      <c r="B1467" s="25" t="str">
        <f t="shared" si="156"/>
        <v>Bildetema HTML5</v>
      </c>
      <c r="C1467" s="25" t="str">
        <f t="shared" si="157"/>
        <v>Bildetema Flash</v>
      </c>
      <c r="D1467" s="18" t="s">
        <v>5790</v>
      </c>
      <c r="E1467" s="45" t="s">
        <v>5791</v>
      </c>
      <c r="F1467" s="18" t="s">
        <v>5792</v>
      </c>
      <c r="G1467" s="19" t="s">
        <v>5793</v>
      </c>
      <c r="H1467" s="27"/>
    </row>
    <row r="1468" spans="1:8" ht="15.75" customHeight="1">
      <c r="A1468" s="45" t="s">
        <v>5794</v>
      </c>
      <c r="B1468" s="25" t="str">
        <f t="shared" si="156"/>
        <v>Bildetema HTML5</v>
      </c>
      <c r="C1468" s="25" t="str">
        <f t="shared" si="157"/>
        <v>Bildetema Flash</v>
      </c>
      <c r="D1468" s="18" t="s">
        <v>5795</v>
      </c>
      <c r="E1468" s="45" t="s">
        <v>5796</v>
      </c>
      <c r="F1468" s="18" t="s">
        <v>5797</v>
      </c>
      <c r="G1468" s="19" t="s">
        <v>5798</v>
      </c>
      <c r="H1468" s="28"/>
    </row>
    <row r="1469" spans="1:8" ht="15.75" customHeight="1">
      <c r="A1469" s="45" t="s">
        <v>5799</v>
      </c>
      <c r="B1469" s="25" t="str">
        <f t="shared" si="156"/>
        <v>Bildetema HTML5</v>
      </c>
      <c r="C1469" s="25" t="str">
        <f t="shared" si="157"/>
        <v>Bildetema Flash</v>
      </c>
      <c r="D1469" s="18" t="s">
        <v>5800</v>
      </c>
      <c r="E1469" s="45" t="s">
        <v>5801</v>
      </c>
      <c r="F1469" s="18" t="s">
        <v>5802</v>
      </c>
      <c r="G1469" s="19" t="s">
        <v>5803</v>
      </c>
      <c r="H1469" s="28"/>
    </row>
    <row r="1470" spans="1:8">
      <c r="A1470" s="23"/>
      <c r="B1470" s="25"/>
      <c r="C1470" s="25"/>
      <c r="D1470" s="23"/>
      <c r="E1470" s="23"/>
      <c r="F1470" s="24"/>
      <c r="G1470" s="7"/>
      <c r="H1470" s="28"/>
    </row>
    <row r="1471" spans="1:8" ht="21" customHeight="1">
      <c r="A1471" s="38" t="s">
        <v>5804</v>
      </c>
      <c r="B1471" s="25" t="str">
        <f>HYPERLINK("http://clu.uni.no/bildetema-html5/bildetema.html?version=norwegian&amp;languages=swe,eng,nob&amp;language=nob&amp;page=21&amp;subpage=4","Bildetema HTML5")</f>
        <v>Bildetema HTML5</v>
      </c>
      <c r="C1471" s="25" t="str">
        <f>HYPERLINK("http://clu.uni.no/bildetema-flash/bildetema.html?version=norwegian&amp;languages=swe,eng,nob&amp;language=nob&amp;page=21&amp;subpage=4","Bildetema Flash")</f>
        <v>Bildetema Flash</v>
      </c>
      <c r="D1471" s="38" t="s">
        <v>5805</v>
      </c>
      <c r="E1471" s="38" t="s">
        <v>5805</v>
      </c>
      <c r="F1471" s="38">
        <v>4</v>
      </c>
      <c r="G1471" s="51">
        <v>4</v>
      </c>
      <c r="H1471" s="28"/>
    </row>
    <row r="1472" spans="1:8">
      <c r="A1472" s="5"/>
      <c r="B1472" s="25"/>
      <c r="C1472" s="25"/>
      <c r="D1472" s="5"/>
      <c r="E1472" s="5"/>
      <c r="F1472" s="6"/>
      <c r="G1472" s="7"/>
      <c r="H1472" s="28"/>
    </row>
    <row r="1473" spans="1:24" ht="15.75" customHeight="1">
      <c r="A1473" s="45" t="s">
        <v>5806</v>
      </c>
      <c r="B1473" s="25" t="str">
        <f t="shared" ref="B1473:B1483" si="158">HYPERLINK("http://clu.uni.no/bildetema-html5/bildetema.html?version=norwegian&amp;languages=swe,eng,nob&amp;language=nob&amp;page=21&amp;subpage=4","Bildetema HTML5")</f>
        <v>Bildetema HTML5</v>
      </c>
      <c r="C1473" s="25" t="str">
        <f t="shared" ref="C1473:C1483" si="159">HYPERLINK("http://clu.uni.no/bildetema-flash/bildetema.html?version=norwegian&amp;languages=swe,eng,nob&amp;language=nob&amp;page=21&amp;subpage=4","Bildetema Flash")</f>
        <v>Bildetema Flash</v>
      </c>
      <c r="D1473" s="18" t="s">
        <v>5807</v>
      </c>
      <c r="E1473" s="45" t="s">
        <v>5808</v>
      </c>
      <c r="F1473" s="18" t="s">
        <v>5809</v>
      </c>
      <c r="G1473" s="19" t="s">
        <v>5810</v>
      </c>
      <c r="H1473" s="28"/>
      <c r="I1473" s="19"/>
      <c r="J1473" s="19"/>
      <c r="K1473" s="19"/>
      <c r="L1473" s="19"/>
      <c r="M1473" s="19"/>
      <c r="N1473" s="19"/>
      <c r="O1473" s="19"/>
      <c r="P1473" s="19"/>
      <c r="Q1473" s="19"/>
      <c r="R1473" s="19"/>
      <c r="S1473" s="19"/>
      <c r="T1473" s="19"/>
      <c r="U1473" s="19"/>
      <c r="V1473" s="19"/>
      <c r="W1473" s="19"/>
      <c r="X1473" s="19"/>
    </row>
    <row r="1474" spans="1:24" ht="15.75" customHeight="1">
      <c r="A1474" s="45" t="s">
        <v>5811</v>
      </c>
      <c r="B1474" s="25" t="str">
        <f t="shared" si="158"/>
        <v>Bildetema HTML5</v>
      </c>
      <c r="C1474" s="25" t="str">
        <f t="shared" si="159"/>
        <v>Bildetema Flash</v>
      </c>
      <c r="D1474" s="18" t="s">
        <v>5812</v>
      </c>
      <c r="E1474" s="45" t="s">
        <v>3744</v>
      </c>
      <c r="F1474" s="18" t="s">
        <v>5813</v>
      </c>
      <c r="G1474" s="19" t="s">
        <v>3746</v>
      </c>
      <c r="H1474" s="28"/>
      <c r="I1474" s="19"/>
      <c r="J1474" s="19"/>
      <c r="K1474" s="19"/>
      <c r="L1474" s="19"/>
      <c r="M1474" s="19"/>
      <c r="N1474" s="19"/>
      <c r="O1474" s="19"/>
      <c r="P1474" s="19"/>
      <c r="Q1474" s="19"/>
      <c r="R1474" s="19"/>
      <c r="S1474" s="19"/>
      <c r="T1474" s="19"/>
      <c r="U1474" s="19"/>
      <c r="V1474" s="19"/>
      <c r="W1474" s="19"/>
      <c r="X1474" s="19"/>
    </row>
    <row r="1475" spans="1:24" ht="15.75" customHeight="1">
      <c r="A1475" s="45" t="s">
        <v>5814</v>
      </c>
      <c r="B1475" s="25" t="str">
        <f t="shared" si="158"/>
        <v>Bildetema HTML5</v>
      </c>
      <c r="C1475" s="25" t="str">
        <f t="shared" si="159"/>
        <v>Bildetema Flash</v>
      </c>
      <c r="D1475" s="18" t="s">
        <v>5815</v>
      </c>
      <c r="E1475" s="45" t="s">
        <v>5816</v>
      </c>
      <c r="F1475" s="18" t="s">
        <v>5817</v>
      </c>
      <c r="G1475" s="19" t="s">
        <v>5818</v>
      </c>
      <c r="H1475" s="28"/>
      <c r="I1475" s="19"/>
      <c r="J1475" s="19"/>
      <c r="K1475" s="19"/>
      <c r="L1475" s="19"/>
      <c r="M1475" s="19"/>
      <c r="N1475" s="19"/>
      <c r="O1475" s="19"/>
      <c r="P1475" s="19"/>
      <c r="Q1475" s="19"/>
      <c r="R1475" s="19"/>
      <c r="S1475" s="19"/>
      <c r="T1475" s="19"/>
      <c r="U1475" s="19"/>
      <c r="V1475" s="19"/>
      <c r="W1475" s="19"/>
      <c r="X1475" s="19"/>
    </row>
    <row r="1476" spans="1:24" ht="15.75" customHeight="1">
      <c r="A1476" s="45" t="s">
        <v>5819</v>
      </c>
      <c r="B1476" s="25" t="str">
        <f t="shared" si="158"/>
        <v>Bildetema HTML5</v>
      </c>
      <c r="C1476" s="25" t="str">
        <f t="shared" si="159"/>
        <v>Bildetema Flash</v>
      </c>
      <c r="D1476" s="18" t="s">
        <v>5820</v>
      </c>
      <c r="E1476" s="45" t="s">
        <v>5821</v>
      </c>
      <c r="F1476" s="18" t="s">
        <v>5822</v>
      </c>
      <c r="G1476" s="19" t="s">
        <v>5823</v>
      </c>
      <c r="H1476" s="28"/>
      <c r="I1476" s="19"/>
      <c r="J1476" s="19"/>
      <c r="K1476" s="19"/>
      <c r="L1476" s="19"/>
      <c r="M1476" s="19"/>
      <c r="N1476" s="19"/>
      <c r="O1476" s="19"/>
      <c r="P1476" s="19"/>
      <c r="Q1476" s="19"/>
      <c r="R1476" s="19"/>
      <c r="S1476" s="19"/>
      <c r="T1476" s="19"/>
      <c r="U1476" s="19"/>
      <c r="V1476" s="19"/>
      <c r="W1476" s="19"/>
      <c r="X1476" s="19"/>
    </row>
    <row r="1477" spans="1:24" ht="15.75" customHeight="1">
      <c r="A1477" s="45" t="s">
        <v>5824</v>
      </c>
      <c r="B1477" s="25" t="str">
        <f t="shared" si="158"/>
        <v>Bildetema HTML5</v>
      </c>
      <c r="C1477" s="25" t="str">
        <f t="shared" si="159"/>
        <v>Bildetema Flash</v>
      </c>
      <c r="D1477" s="18" t="s">
        <v>5825</v>
      </c>
      <c r="E1477" s="45" t="s">
        <v>5826</v>
      </c>
      <c r="F1477" s="18" t="s">
        <v>5827</v>
      </c>
      <c r="G1477" s="19" t="s">
        <v>5828</v>
      </c>
      <c r="H1477" s="28"/>
      <c r="I1477" s="19"/>
      <c r="J1477" s="19"/>
      <c r="K1477" s="19"/>
      <c r="L1477" s="19"/>
      <c r="M1477" s="19"/>
      <c r="N1477" s="19"/>
      <c r="O1477" s="19"/>
      <c r="P1477" s="19"/>
      <c r="Q1477" s="19"/>
      <c r="R1477" s="19"/>
      <c r="S1477" s="19"/>
      <c r="T1477" s="19"/>
      <c r="U1477" s="19"/>
      <c r="V1477" s="19"/>
      <c r="W1477" s="19"/>
      <c r="X1477" s="19"/>
    </row>
    <row r="1478" spans="1:24" ht="15.75" customHeight="1">
      <c r="A1478" s="45" t="s">
        <v>5829</v>
      </c>
      <c r="B1478" s="25" t="str">
        <f t="shared" si="158"/>
        <v>Bildetema HTML5</v>
      </c>
      <c r="C1478" s="25" t="str">
        <f t="shared" si="159"/>
        <v>Bildetema Flash</v>
      </c>
      <c r="D1478" s="18" t="s">
        <v>5830</v>
      </c>
      <c r="E1478" s="45" t="s">
        <v>5831</v>
      </c>
      <c r="F1478" s="18" t="s">
        <v>5832</v>
      </c>
      <c r="G1478" s="7"/>
      <c r="H1478" s="27" t="s">
        <v>5833</v>
      </c>
      <c r="I1478" s="19"/>
      <c r="J1478" s="19"/>
      <c r="K1478" s="19"/>
      <c r="L1478" s="19"/>
      <c r="M1478" s="19"/>
      <c r="N1478" s="19"/>
      <c r="O1478" s="19"/>
      <c r="P1478" s="19"/>
      <c r="Q1478" s="19"/>
      <c r="R1478" s="19"/>
      <c r="S1478" s="19"/>
      <c r="T1478" s="19"/>
      <c r="U1478" s="19"/>
      <c r="V1478" s="19"/>
      <c r="W1478" s="19"/>
      <c r="X1478" s="19"/>
    </row>
    <row r="1479" spans="1:24" ht="15.75" customHeight="1">
      <c r="A1479" s="45" t="s">
        <v>5834</v>
      </c>
      <c r="B1479" s="25" t="str">
        <f t="shared" si="158"/>
        <v>Bildetema HTML5</v>
      </c>
      <c r="C1479" s="25" t="str">
        <f t="shared" si="159"/>
        <v>Bildetema Flash</v>
      </c>
      <c r="D1479" s="18" t="s">
        <v>5835</v>
      </c>
      <c r="E1479" s="45" t="s">
        <v>5836</v>
      </c>
      <c r="F1479" s="18" t="s">
        <v>5837</v>
      </c>
      <c r="G1479" s="19" t="s">
        <v>5838</v>
      </c>
      <c r="H1479" s="28"/>
      <c r="I1479" s="19"/>
      <c r="J1479" s="19"/>
      <c r="K1479" s="19"/>
      <c r="L1479" s="19"/>
      <c r="M1479" s="19"/>
      <c r="N1479" s="19"/>
      <c r="O1479" s="19"/>
      <c r="P1479" s="19"/>
      <c r="Q1479" s="19"/>
      <c r="R1479" s="19"/>
      <c r="S1479" s="19"/>
      <c r="T1479" s="19"/>
      <c r="U1479" s="19"/>
      <c r="V1479" s="19"/>
      <c r="W1479" s="19"/>
      <c r="X1479" s="19"/>
    </row>
    <row r="1480" spans="1:24" ht="15.75" customHeight="1">
      <c r="A1480" s="45" t="s">
        <v>5839</v>
      </c>
      <c r="B1480" s="25" t="str">
        <f t="shared" si="158"/>
        <v>Bildetema HTML5</v>
      </c>
      <c r="C1480" s="25" t="str">
        <f t="shared" si="159"/>
        <v>Bildetema Flash</v>
      </c>
      <c r="D1480" s="18" t="s">
        <v>5840</v>
      </c>
      <c r="E1480" s="45" t="s">
        <v>5841</v>
      </c>
      <c r="F1480" s="18" t="s">
        <v>5842</v>
      </c>
      <c r="G1480" s="19" t="s">
        <v>5843</v>
      </c>
      <c r="H1480" s="27" t="s">
        <v>5844</v>
      </c>
      <c r="I1480" s="19"/>
      <c r="J1480" s="19"/>
      <c r="K1480" s="19"/>
      <c r="L1480" s="19"/>
      <c r="M1480" s="19"/>
      <c r="N1480" s="19"/>
      <c r="O1480" s="19"/>
      <c r="P1480" s="19"/>
      <c r="Q1480" s="19"/>
      <c r="R1480" s="19"/>
      <c r="S1480" s="19"/>
      <c r="T1480" s="19"/>
      <c r="U1480" s="19"/>
      <c r="V1480" s="19"/>
      <c r="W1480" s="19"/>
      <c r="X1480" s="19"/>
    </row>
    <row r="1481" spans="1:24" ht="15.75" customHeight="1">
      <c r="A1481" s="45" t="s">
        <v>5845</v>
      </c>
      <c r="B1481" s="25" t="str">
        <f t="shared" si="158"/>
        <v>Bildetema HTML5</v>
      </c>
      <c r="C1481" s="25" t="str">
        <f t="shared" si="159"/>
        <v>Bildetema Flash</v>
      </c>
      <c r="D1481" s="18" t="s">
        <v>5846</v>
      </c>
      <c r="E1481" s="45" t="s">
        <v>5847</v>
      </c>
      <c r="F1481" s="18" t="s">
        <v>5848</v>
      </c>
      <c r="G1481" s="19" t="s">
        <v>5849</v>
      </c>
      <c r="H1481" s="28"/>
      <c r="I1481" s="19"/>
      <c r="J1481" s="19"/>
      <c r="K1481" s="19"/>
      <c r="L1481" s="19"/>
      <c r="M1481" s="19"/>
      <c r="N1481" s="19"/>
      <c r="O1481" s="19"/>
      <c r="P1481" s="19"/>
      <c r="Q1481" s="19"/>
      <c r="R1481" s="19"/>
      <c r="S1481" s="19"/>
      <c r="T1481" s="19"/>
      <c r="U1481" s="19"/>
      <c r="V1481" s="19"/>
      <c r="W1481" s="19"/>
      <c r="X1481" s="19"/>
    </row>
    <row r="1482" spans="1:24" ht="15.75" customHeight="1">
      <c r="A1482" s="45" t="s">
        <v>5850</v>
      </c>
      <c r="B1482" s="25" t="str">
        <f t="shared" si="158"/>
        <v>Bildetema HTML5</v>
      </c>
      <c r="C1482" s="25" t="str">
        <f t="shared" si="159"/>
        <v>Bildetema Flash</v>
      </c>
      <c r="D1482" s="18" t="s">
        <v>5851</v>
      </c>
      <c r="E1482" s="45" t="s">
        <v>5852</v>
      </c>
      <c r="F1482" s="18" t="s">
        <v>5711</v>
      </c>
      <c r="G1482" s="19" t="s">
        <v>5853</v>
      </c>
      <c r="H1482" s="29"/>
      <c r="I1482" s="19"/>
      <c r="J1482" s="19"/>
      <c r="K1482" s="19"/>
      <c r="L1482" s="19"/>
      <c r="M1482" s="19"/>
      <c r="N1482" s="19"/>
      <c r="O1482" s="19"/>
      <c r="P1482" s="19"/>
      <c r="Q1482" s="19"/>
      <c r="R1482" s="19"/>
      <c r="S1482" s="19"/>
      <c r="T1482" s="19"/>
      <c r="U1482" s="19"/>
      <c r="V1482" s="19"/>
      <c r="W1482" s="19"/>
      <c r="X1482" s="19"/>
    </row>
    <row r="1483" spans="1:24" ht="15.75" customHeight="1">
      <c r="A1483" s="45" t="s">
        <v>5854</v>
      </c>
      <c r="B1483" s="25" t="str">
        <f t="shared" si="158"/>
        <v>Bildetema HTML5</v>
      </c>
      <c r="C1483" s="25" t="str">
        <f t="shared" si="159"/>
        <v>Bildetema Flash</v>
      </c>
      <c r="D1483" s="18" t="s">
        <v>5855</v>
      </c>
      <c r="E1483" s="45" t="s">
        <v>5856</v>
      </c>
      <c r="F1483" s="18" t="s">
        <v>5857</v>
      </c>
      <c r="G1483" s="19" t="s">
        <v>5858</v>
      </c>
      <c r="H1483" s="28"/>
      <c r="I1483" s="19"/>
      <c r="J1483" s="19"/>
      <c r="K1483" s="19"/>
      <c r="L1483" s="19"/>
      <c r="M1483" s="19"/>
      <c r="N1483" s="19"/>
      <c r="O1483" s="19"/>
      <c r="P1483" s="19"/>
      <c r="Q1483" s="19"/>
      <c r="R1483" s="19"/>
      <c r="S1483" s="19"/>
      <c r="T1483" s="19"/>
      <c r="U1483" s="19"/>
      <c r="V1483" s="19"/>
      <c r="W1483" s="19"/>
      <c r="X1483" s="19"/>
    </row>
    <row r="1484" spans="1:24">
      <c r="A1484" s="23"/>
      <c r="B1484" s="25"/>
      <c r="C1484" s="25"/>
      <c r="D1484" s="23"/>
      <c r="E1484" s="23"/>
      <c r="F1484" s="24"/>
      <c r="G1484" s="7"/>
      <c r="H1484" s="28"/>
      <c r="I1484" s="19"/>
      <c r="J1484" s="19"/>
      <c r="K1484" s="19"/>
      <c r="L1484" s="19"/>
      <c r="M1484" s="19"/>
      <c r="N1484" s="19"/>
      <c r="O1484" s="19"/>
      <c r="P1484" s="19"/>
      <c r="Q1484" s="19"/>
      <c r="R1484" s="19"/>
      <c r="S1484" s="19"/>
      <c r="T1484" s="19"/>
      <c r="U1484" s="19"/>
      <c r="V1484" s="19"/>
      <c r="W1484" s="19"/>
      <c r="X1484" s="19"/>
    </row>
    <row r="1485" spans="1:24" ht="55.5" customHeight="1">
      <c r="A1485" s="41" t="s">
        <v>5859</v>
      </c>
      <c r="B1485" s="25" t="str">
        <f>HYPERLINK("http://clu.uni.no/bildetema-html5/bildetema.html?version=norwegian&amp;languages=swe,eng,nob&amp;language=nob&amp;page=22&amp;subpage=1","Bildetema HTML5")</f>
        <v>Bildetema HTML5</v>
      </c>
      <c r="C1485" s="25" t="str">
        <f>HYPERLINK("http://clu.uni.no/bildetema-flash/bildetema.html?version=norwegian&amp;languages=swe,eng,nob&amp;language=nob&amp;page=22&amp;subpage=1","Bildetema Flash")</f>
        <v>Bildetema Flash</v>
      </c>
      <c r="D1485" s="41" t="s">
        <v>5860</v>
      </c>
      <c r="E1485" s="41" t="s">
        <v>5861</v>
      </c>
      <c r="F1485" s="41" t="s">
        <v>5862</v>
      </c>
      <c r="G1485" s="41" t="s">
        <v>5863</v>
      </c>
      <c r="H1485" s="28"/>
      <c r="I1485" s="19"/>
      <c r="J1485" s="19"/>
      <c r="K1485" s="19"/>
      <c r="L1485" s="19"/>
      <c r="M1485" s="19"/>
      <c r="N1485" s="19"/>
      <c r="O1485" s="19"/>
      <c r="P1485" s="19"/>
      <c r="Q1485" s="19"/>
      <c r="R1485" s="19"/>
      <c r="S1485" s="19"/>
      <c r="T1485" s="19"/>
      <c r="U1485" s="19"/>
      <c r="V1485" s="19"/>
      <c r="W1485" s="19"/>
      <c r="X1485" s="19"/>
    </row>
    <row r="1486" spans="1:24" ht="24.75" customHeight="1">
      <c r="A1486" s="23"/>
      <c r="B1486" s="25"/>
      <c r="C1486" s="25"/>
      <c r="D1486" s="23"/>
      <c r="E1486" s="23"/>
      <c r="F1486" s="24"/>
      <c r="G1486" s="26"/>
      <c r="H1486" s="20"/>
      <c r="I1486" s="26"/>
      <c r="J1486" s="26"/>
      <c r="K1486" s="26"/>
      <c r="L1486" s="26"/>
      <c r="M1486" s="26"/>
      <c r="N1486" s="26"/>
      <c r="O1486" s="26"/>
      <c r="P1486" s="26"/>
      <c r="Q1486" s="26"/>
      <c r="R1486" s="26"/>
      <c r="S1486" s="26"/>
      <c r="T1486" s="26"/>
      <c r="U1486" s="26"/>
      <c r="V1486" s="26"/>
      <c r="W1486" s="26"/>
      <c r="X1486" s="26"/>
    </row>
    <row r="1487" spans="1:24" ht="21" customHeight="1">
      <c r="A1487" s="38" t="s">
        <v>5864</v>
      </c>
      <c r="B1487" s="25" t="str">
        <f>HYPERLINK("http://clu.uni.no/bildetema-html5/bildetema.html?version=norwegian&amp;languages=swe,eng,nob&amp;language=nob&amp;page=22&amp;subpage=1","Bildetema HTML5")</f>
        <v>Bildetema HTML5</v>
      </c>
      <c r="C1487" s="25" t="str">
        <f>HYPERLINK("http://clu.uni.no/bildetema-flash/bildetema.html?version=norwegian&amp;languages=swe,eng,nob&amp;language=nob&amp;page=22&amp;subpage=1","Bildetema Flash")</f>
        <v>Bildetema Flash</v>
      </c>
      <c r="D1487" s="38" t="s">
        <v>5865</v>
      </c>
      <c r="E1487" s="38" t="s">
        <v>5866</v>
      </c>
      <c r="F1487" s="38" t="s">
        <v>5867</v>
      </c>
      <c r="G1487" s="38" t="s">
        <v>5868</v>
      </c>
      <c r="H1487" s="28"/>
      <c r="I1487" s="19"/>
      <c r="J1487" s="19"/>
      <c r="K1487" s="19"/>
      <c r="L1487" s="19"/>
      <c r="M1487" s="19"/>
      <c r="N1487" s="19"/>
      <c r="O1487" s="19"/>
      <c r="P1487" s="19"/>
      <c r="Q1487" s="19"/>
      <c r="R1487" s="19"/>
      <c r="S1487" s="19"/>
      <c r="T1487" s="19"/>
      <c r="U1487" s="19"/>
      <c r="V1487" s="19"/>
      <c r="W1487" s="19"/>
      <c r="X1487" s="19"/>
    </row>
    <row r="1488" spans="1:24">
      <c r="A1488" s="5"/>
      <c r="B1488" s="25"/>
      <c r="C1488" s="25"/>
      <c r="D1488" s="5"/>
      <c r="E1488" s="5"/>
      <c r="F1488" s="6"/>
      <c r="G1488" s="7"/>
      <c r="H1488" s="28"/>
      <c r="I1488" s="19"/>
      <c r="J1488" s="19"/>
      <c r="K1488" s="19"/>
      <c r="L1488" s="19"/>
      <c r="M1488" s="19"/>
      <c r="N1488" s="19"/>
      <c r="O1488" s="19"/>
      <c r="P1488" s="19"/>
      <c r="Q1488" s="19"/>
      <c r="R1488" s="19"/>
      <c r="S1488" s="19"/>
      <c r="T1488" s="19"/>
      <c r="U1488" s="19"/>
      <c r="V1488" s="19"/>
      <c r="W1488" s="19"/>
      <c r="X1488" s="19"/>
    </row>
    <row r="1489" spans="1:8" ht="21.95">
      <c r="A1489" s="45" t="s">
        <v>5869</v>
      </c>
      <c r="B1489" s="25" t="str">
        <f t="shared" ref="B1489:B1503" si="160">HYPERLINK("http://clu.uni.no/bildetema-html5/bildetema.html?version=norwegian&amp;languages=swe,eng,nob&amp;language=nob&amp;page=22&amp;subpage=1","Bildetema HTML5")</f>
        <v>Bildetema HTML5</v>
      </c>
      <c r="C1489" s="25" t="str">
        <f t="shared" ref="C1489:C1503" si="161">HYPERLINK("http://clu.uni.no/bildetema-flash/bildetema.html?version=norwegian&amp;languages=swe,eng,nob&amp;language=nob&amp;page=22&amp;subpage=1","Bildetema Flash")</f>
        <v>Bildetema Flash</v>
      </c>
      <c r="D1489" s="45" t="s">
        <v>755</v>
      </c>
      <c r="E1489" s="45" t="s">
        <v>5870</v>
      </c>
      <c r="F1489" s="45" t="s">
        <v>757</v>
      </c>
      <c r="G1489" s="45" t="s">
        <v>5871</v>
      </c>
      <c r="H1489" s="28"/>
    </row>
    <row r="1490" spans="1:8" ht="15.75" customHeight="1">
      <c r="A1490" s="45" t="s">
        <v>5872</v>
      </c>
      <c r="B1490" s="25" t="str">
        <f t="shared" si="160"/>
        <v>Bildetema HTML5</v>
      </c>
      <c r="C1490" s="25" t="str">
        <f t="shared" si="161"/>
        <v>Bildetema Flash</v>
      </c>
      <c r="D1490" s="18" t="s">
        <v>5873</v>
      </c>
      <c r="E1490" s="45" t="s">
        <v>5874</v>
      </c>
      <c r="F1490" s="18" t="s">
        <v>5875</v>
      </c>
      <c r="G1490" s="7" t="s">
        <v>5876</v>
      </c>
      <c r="H1490" s="28"/>
    </row>
    <row r="1491" spans="1:8" ht="15.75" customHeight="1">
      <c r="A1491" s="45" t="s">
        <v>5877</v>
      </c>
      <c r="B1491" s="25" t="str">
        <f t="shared" si="160"/>
        <v>Bildetema HTML5</v>
      </c>
      <c r="C1491" s="25" t="str">
        <f t="shared" si="161"/>
        <v>Bildetema Flash</v>
      </c>
      <c r="D1491" s="18" t="s">
        <v>5878</v>
      </c>
      <c r="E1491" s="45" t="s">
        <v>5879</v>
      </c>
      <c r="F1491" s="18" t="s">
        <v>5880</v>
      </c>
      <c r="G1491" s="7" t="s">
        <v>5881</v>
      </c>
      <c r="H1491" s="28"/>
    </row>
    <row r="1492" spans="1:8" ht="15.75" customHeight="1">
      <c r="A1492" s="45" t="s">
        <v>5882</v>
      </c>
      <c r="B1492" s="25" t="str">
        <f t="shared" si="160"/>
        <v>Bildetema HTML5</v>
      </c>
      <c r="C1492" s="25" t="str">
        <f t="shared" si="161"/>
        <v>Bildetema Flash</v>
      </c>
      <c r="D1492" s="18" t="s">
        <v>5883</v>
      </c>
      <c r="E1492" s="45" t="s">
        <v>5884</v>
      </c>
      <c r="F1492" s="18" t="s">
        <v>5885</v>
      </c>
      <c r="G1492" s="7" t="s">
        <v>5886</v>
      </c>
      <c r="H1492" s="28"/>
    </row>
    <row r="1493" spans="1:8" ht="15.75" customHeight="1">
      <c r="A1493" s="45" t="s">
        <v>5887</v>
      </c>
      <c r="B1493" s="25" t="str">
        <f t="shared" si="160"/>
        <v>Bildetema HTML5</v>
      </c>
      <c r="C1493" s="25" t="str">
        <f t="shared" si="161"/>
        <v>Bildetema Flash</v>
      </c>
      <c r="D1493" s="18" t="s">
        <v>5888</v>
      </c>
      <c r="E1493" s="45" t="s">
        <v>5889</v>
      </c>
      <c r="F1493" s="18" t="s">
        <v>5890</v>
      </c>
      <c r="G1493" s="7" t="s">
        <v>5891</v>
      </c>
      <c r="H1493" s="28"/>
    </row>
    <row r="1494" spans="1:8" ht="15.75" customHeight="1">
      <c r="A1494" s="45" t="s">
        <v>5892</v>
      </c>
      <c r="B1494" s="25" t="str">
        <f t="shared" si="160"/>
        <v>Bildetema HTML5</v>
      </c>
      <c r="C1494" s="25" t="str">
        <f t="shared" si="161"/>
        <v>Bildetema Flash</v>
      </c>
      <c r="D1494" s="18" t="s">
        <v>5893</v>
      </c>
      <c r="E1494" s="45" t="s">
        <v>5894</v>
      </c>
      <c r="F1494" s="18" t="s">
        <v>5895</v>
      </c>
      <c r="G1494" s="7" t="s">
        <v>5896</v>
      </c>
      <c r="H1494" s="28"/>
    </row>
    <row r="1495" spans="1:8" ht="15.75" customHeight="1">
      <c r="A1495" s="45" t="s">
        <v>5897</v>
      </c>
      <c r="B1495" s="25" t="str">
        <f t="shared" si="160"/>
        <v>Bildetema HTML5</v>
      </c>
      <c r="C1495" s="25" t="str">
        <f t="shared" si="161"/>
        <v>Bildetema Flash</v>
      </c>
      <c r="D1495" s="18" t="s">
        <v>5898</v>
      </c>
      <c r="E1495" s="45" t="s">
        <v>5899</v>
      </c>
      <c r="F1495" s="18" t="s">
        <v>5900</v>
      </c>
      <c r="G1495" s="19" t="s">
        <v>5901</v>
      </c>
      <c r="H1495" s="27" t="s">
        <v>26</v>
      </c>
    </row>
    <row r="1496" spans="1:8" ht="15.75" customHeight="1">
      <c r="A1496" s="45" t="s">
        <v>5902</v>
      </c>
      <c r="B1496" s="25" t="str">
        <f t="shared" si="160"/>
        <v>Bildetema HTML5</v>
      </c>
      <c r="C1496" s="25" t="str">
        <f t="shared" si="161"/>
        <v>Bildetema Flash</v>
      </c>
      <c r="D1496" s="18" t="s">
        <v>5903</v>
      </c>
      <c r="E1496" s="45" t="s">
        <v>5904</v>
      </c>
      <c r="F1496" s="18" t="s">
        <v>5905</v>
      </c>
      <c r="G1496" s="7" t="s">
        <v>5906</v>
      </c>
      <c r="H1496" s="28"/>
    </row>
    <row r="1497" spans="1:8" ht="15.75" customHeight="1">
      <c r="A1497" s="45" t="s">
        <v>5907</v>
      </c>
      <c r="B1497" s="25" t="str">
        <f t="shared" si="160"/>
        <v>Bildetema HTML5</v>
      </c>
      <c r="C1497" s="25" t="str">
        <f t="shared" si="161"/>
        <v>Bildetema Flash</v>
      </c>
      <c r="D1497" s="18" t="s">
        <v>5908</v>
      </c>
      <c r="E1497" s="45" t="s">
        <v>5909</v>
      </c>
      <c r="F1497" s="18" t="s">
        <v>5910</v>
      </c>
      <c r="G1497" s="7" t="s">
        <v>5911</v>
      </c>
      <c r="H1497" s="28"/>
    </row>
    <row r="1498" spans="1:8" ht="15.75" customHeight="1">
      <c r="A1498" s="45" t="s">
        <v>5912</v>
      </c>
      <c r="B1498" s="25" t="str">
        <f t="shared" si="160"/>
        <v>Bildetema HTML5</v>
      </c>
      <c r="C1498" s="25" t="str">
        <f t="shared" si="161"/>
        <v>Bildetema Flash</v>
      </c>
      <c r="D1498" s="18" t="s">
        <v>5913</v>
      </c>
      <c r="E1498" s="45" t="s">
        <v>5914</v>
      </c>
      <c r="F1498" s="18" t="s">
        <v>5915</v>
      </c>
      <c r="G1498" s="7" t="s">
        <v>5916</v>
      </c>
      <c r="H1498" s="28"/>
    </row>
    <row r="1499" spans="1:8" ht="15.75" customHeight="1">
      <c r="A1499" s="45" t="s">
        <v>5917</v>
      </c>
      <c r="B1499" s="25" t="str">
        <f t="shared" si="160"/>
        <v>Bildetema HTML5</v>
      </c>
      <c r="C1499" s="25" t="str">
        <f t="shared" si="161"/>
        <v>Bildetema Flash</v>
      </c>
      <c r="D1499" s="18" t="s">
        <v>5918</v>
      </c>
      <c r="E1499" s="45" t="s">
        <v>5919</v>
      </c>
      <c r="F1499" s="18" t="s">
        <v>5919</v>
      </c>
      <c r="G1499" s="7" t="s">
        <v>4510</v>
      </c>
      <c r="H1499" s="28"/>
    </row>
    <row r="1500" spans="1:8" ht="21.95">
      <c r="A1500" s="45" t="s">
        <v>5920</v>
      </c>
      <c r="B1500" s="25" t="str">
        <f t="shared" si="160"/>
        <v>Bildetema HTML5</v>
      </c>
      <c r="C1500" s="25" t="str">
        <f t="shared" si="161"/>
        <v>Bildetema Flash</v>
      </c>
      <c r="D1500" s="45" t="s">
        <v>800</v>
      </c>
      <c r="E1500" s="45" t="s">
        <v>5921</v>
      </c>
      <c r="F1500" s="45" t="s">
        <v>802</v>
      </c>
      <c r="G1500" s="52" t="s">
        <v>5922</v>
      </c>
      <c r="H1500" s="28"/>
    </row>
    <row r="1501" spans="1:8" ht="15.75" customHeight="1">
      <c r="A1501" s="45" t="s">
        <v>5923</v>
      </c>
      <c r="B1501" s="25" t="str">
        <f t="shared" si="160"/>
        <v>Bildetema HTML5</v>
      </c>
      <c r="C1501" s="25" t="str">
        <f t="shared" si="161"/>
        <v>Bildetema Flash</v>
      </c>
      <c r="D1501" s="18" t="s">
        <v>5924</v>
      </c>
      <c r="E1501" s="45" t="s">
        <v>5925</v>
      </c>
      <c r="F1501" s="18" t="s">
        <v>3554</v>
      </c>
      <c r="G1501" s="7" t="s">
        <v>3555</v>
      </c>
      <c r="H1501" s="28"/>
    </row>
    <row r="1502" spans="1:8" ht="15.75" customHeight="1">
      <c r="A1502" s="45" t="s">
        <v>5926</v>
      </c>
      <c r="B1502" s="25" t="str">
        <f t="shared" si="160"/>
        <v>Bildetema HTML5</v>
      </c>
      <c r="C1502" s="25" t="str">
        <f t="shared" si="161"/>
        <v>Bildetema Flash</v>
      </c>
      <c r="D1502" s="18" t="s">
        <v>5927</v>
      </c>
      <c r="E1502" s="45" t="s">
        <v>5928</v>
      </c>
      <c r="F1502" s="18" t="s">
        <v>5929</v>
      </c>
      <c r="G1502" s="7" t="s">
        <v>5930</v>
      </c>
      <c r="H1502" s="28"/>
    </row>
    <row r="1503" spans="1:8" ht="15.75" customHeight="1">
      <c r="A1503" s="45" t="s">
        <v>5931</v>
      </c>
      <c r="B1503" s="25" t="str">
        <f t="shared" si="160"/>
        <v>Bildetema HTML5</v>
      </c>
      <c r="C1503" s="25" t="str">
        <f t="shared" si="161"/>
        <v>Bildetema Flash</v>
      </c>
      <c r="D1503" s="18" t="s">
        <v>5932</v>
      </c>
      <c r="E1503" s="45" t="s">
        <v>5933</v>
      </c>
      <c r="F1503" s="18" t="s">
        <v>5934</v>
      </c>
      <c r="G1503" s="19" t="s">
        <v>5935</v>
      </c>
      <c r="H1503" s="29"/>
    </row>
    <row r="1504" spans="1:8">
      <c r="A1504" s="23"/>
      <c r="B1504" s="25"/>
      <c r="C1504" s="25"/>
      <c r="D1504" s="23"/>
      <c r="E1504" s="23"/>
      <c r="F1504" s="24"/>
      <c r="G1504" s="7"/>
      <c r="H1504" s="28"/>
    </row>
    <row r="1505" spans="1:9" ht="21" customHeight="1">
      <c r="A1505" s="38" t="s">
        <v>5936</v>
      </c>
      <c r="B1505" s="25" t="str">
        <f>HYPERLINK("http://clu.uni.no/bildetema-html5/bildetema.html?version=norwegian&amp;languages=swe,eng,nob&amp;language=nob&amp;page=22&amp;subpage=2","Bildetema HTML5")</f>
        <v>Bildetema HTML5</v>
      </c>
      <c r="C1505" s="25" t="str">
        <f>HYPERLINK("http://clu.uni.no/bildetema-flash/bildetema.html?version=norwegian&amp;languages=swe,eng,nob&amp;language=nob&amp;page=22&amp;subpage=2","Bildetema Flash")</f>
        <v>Bildetema Flash</v>
      </c>
      <c r="D1505" s="38" t="s">
        <v>5937</v>
      </c>
      <c r="E1505" s="38" t="s">
        <v>5938</v>
      </c>
      <c r="F1505" s="38" t="s">
        <v>5939</v>
      </c>
      <c r="G1505" s="38" t="s">
        <v>5940</v>
      </c>
      <c r="H1505" s="28"/>
      <c r="I1505" s="19"/>
    </row>
    <row r="1506" spans="1:9">
      <c r="A1506" s="5"/>
      <c r="B1506" s="25"/>
      <c r="C1506" s="25"/>
      <c r="D1506" s="5"/>
      <c r="E1506" s="5"/>
      <c r="F1506" s="6"/>
      <c r="G1506" s="7"/>
      <c r="H1506" s="28"/>
      <c r="I1506" s="19"/>
    </row>
    <row r="1507" spans="1:9" ht="15.75" customHeight="1">
      <c r="A1507" s="45" t="s">
        <v>5941</v>
      </c>
      <c r="B1507" s="25" t="str">
        <f t="shared" ref="B1507:B1519" si="162">HYPERLINK("http://clu.uni.no/bildetema-html5/bildetema.html?version=norwegian&amp;languages=swe,eng,nob&amp;language=nob&amp;page=22&amp;subpage=2","Bildetema HTML5")</f>
        <v>Bildetema HTML5</v>
      </c>
      <c r="C1507" s="25" t="str">
        <f t="shared" ref="C1507:C1519" si="163">HYPERLINK("http://clu.uni.no/bildetema-flash/bildetema.html?version=norwegian&amp;languages=swe,eng,nob&amp;language=nob&amp;page=22&amp;subpage=2","Bildetema Flash")</f>
        <v>Bildetema Flash</v>
      </c>
      <c r="D1507" s="18" t="s">
        <v>5942</v>
      </c>
      <c r="E1507" s="45" t="s">
        <v>5943</v>
      </c>
      <c r="F1507" s="18" t="s">
        <v>5944</v>
      </c>
      <c r="G1507" s="7" t="s">
        <v>5945</v>
      </c>
      <c r="H1507" s="28"/>
      <c r="I1507" s="19"/>
    </row>
    <row r="1508" spans="1:9" ht="15.75" customHeight="1">
      <c r="A1508" s="45" t="s">
        <v>5946</v>
      </c>
      <c r="B1508" s="25" t="str">
        <f t="shared" si="162"/>
        <v>Bildetema HTML5</v>
      </c>
      <c r="C1508" s="25" t="str">
        <f t="shared" si="163"/>
        <v>Bildetema Flash</v>
      </c>
      <c r="D1508" s="18" t="s">
        <v>5947</v>
      </c>
      <c r="E1508" s="45" t="s">
        <v>5948</v>
      </c>
      <c r="F1508" s="18" t="s">
        <v>5949</v>
      </c>
      <c r="G1508" s="19" t="s">
        <v>5950</v>
      </c>
      <c r="H1508" s="27"/>
      <c r="I1508" s="39"/>
    </row>
    <row r="1509" spans="1:9" ht="15.75" customHeight="1">
      <c r="A1509" s="45" t="s">
        <v>5951</v>
      </c>
      <c r="B1509" s="25" t="str">
        <f t="shared" si="162"/>
        <v>Bildetema HTML5</v>
      </c>
      <c r="C1509" s="25" t="str">
        <f t="shared" si="163"/>
        <v>Bildetema Flash</v>
      </c>
      <c r="D1509" s="18" t="s">
        <v>5952</v>
      </c>
      <c r="E1509" s="45" t="s">
        <v>5953</v>
      </c>
      <c r="F1509" s="18" t="s">
        <v>5954</v>
      </c>
      <c r="G1509" s="7" t="s">
        <v>5955</v>
      </c>
      <c r="H1509" s="28"/>
      <c r="I1509" s="19"/>
    </row>
    <row r="1510" spans="1:9" ht="15.75" customHeight="1">
      <c r="A1510" s="45" t="s">
        <v>5956</v>
      </c>
      <c r="B1510" s="25" t="str">
        <f t="shared" si="162"/>
        <v>Bildetema HTML5</v>
      </c>
      <c r="C1510" s="25" t="str">
        <f t="shared" si="163"/>
        <v>Bildetema Flash</v>
      </c>
      <c r="D1510" s="18" t="s">
        <v>5957</v>
      </c>
      <c r="E1510" s="45" t="s">
        <v>5958</v>
      </c>
      <c r="F1510" s="18" t="s">
        <v>5959</v>
      </c>
      <c r="G1510" s="19" t="s">
        <v>5960</v>
      </c>
      <c r="H1510" s="29"/>
      <c r="I1510" s="19"/>
    </row>
    <row r="1511" spans="1:9" ht="15.75" customHeight="1">
      <c r="A1511" s="45" t="s">
        <v>5961</v>
      </c>
      <c r="B1511" s="25" t="str">
        <f t="shared" si="162"/>
        <v>Bildetema HTML5</v>
      </c>
      <c r="C1511" s="25" t="str">
        <f t="shared" si="163"/>
        <v>Bildetema Flash</v>
      </c>
      <c r="D1511" s="18" t="s">
        <v>5962</v>
      </c>
      <c r="E1511" s="45" t="s">
        <v>5962</v>
      </c>
      <c r="F1511" s="18" t="s">
        <v>5963</v>
      </c>
      <c r="G1511" s="7"/>
      <c r="H1511" s="27" t="s">
        <v>5964</v>
      </c>
      <c r="I1511" s="19"/>
    </row>
    <row r="1512" spans="1:9" ht="15.75" customHeight="1">
      <c r="A1512" s="45" t="s">
        <v>5965</v>
      </c>
      <c r="B1512" s="25" t="str">
        <f t="shared" si="162"/>
        <v>Bildetema HTML5</v>
      </c>
      <c r="C1512" s="25" t="str">
        <f t="shared" si="163"/>
        <v>Bildetema Flash</v>
      </c>
      <c r="D1512" s="18" t="s">
        <v>5966</v>
      </c>
      <c r="E1512" s="45" t="s">
        <v>5966</v>
      </c>
      <c r="F1512" s="18" t="s">
        <v>5967</v>
      </c>
      <c r="G1512" s="19" t="s">
        <v>5968</v>
      </c>
      <c r="H1512" s="28"/>
      <c r="I1512" s="19"/>
    </row>
    <row r="1513" spans="1:9" ht="15.75" customHeight="1">
      <c r="A1513" s="45" t="s">
        <v>5969</v>
      </c>
      <c r="B1513" s="25" t="str">
        <f t="shared" si="162"/>
        <v>Bildetema HTML5</v>
      </c>
      <c r="C1513" s="25" t="str">
        <f t="shared" si="163"/>
        <v>Bildetema Flash</v>
      </c>
      <c r="D1513" s="18" t="s">
        <v>5970</v>
      </c>
      <c r="E1513" s="45" t="s">
        <v>5971</v>
      </c>
      <c r="F1513" s="18" t="s">
        <v>5972</v>
      </c>
      <c r="G1513" s="19" t="s">
        <v>5973</v>
      </c>
      <c r="H1513" s="27"/>
      <c r="I1513" s="19"/>
    </row>
    <row r="1514" spans="1:9" ht="15.75" customHeight="1">
      <c r="A1514" s="45" t="s">
        <v>5974</v>
      </c>
      <c r="B1514" s="25" t="str">
        <f t="shared" si="162"/>
        <v>Bildetema HTML5</v>
      </c>
      <c r="C1514" s="25" t="str">
        <f t="shared" si="163"/>
        <v>Bildetema Flash</v>
      </c>
      <c r="D1514" s="18" t="s">
        <v>5975</v>
      </c>
      <c r="E1514" s="45" t="s">
        <v>5976</v>
      </c>
      <c r="F1514" s="18" t="s">
        <v>5977</v>
      </c>
      <c r="G1514" s="7" t="s">
        <v>5978</v>
      </c>
      <c r="H1514" s="28"/>
      <c r="I1514" s="19"/>
    </row>
    <row r="1515" spans="1:9" ht="15.75" customHeight="1">
      <c r="A1515" s="45" t="s">
        <v>5979</v>
      </c>
      <c r="B1515" s="25" t="str">
        <f t="shared" si="162"/>
        <v>Bildetema HTML5</v>
      </c>
      <c r="C1515" s="25" t="str">
        <f t="shared" si="163"/>
        <v>Bildetema Flash</v>
      </c>
      <c r="D1515" s="18" t="s">
        <v>5980</v>
      </c>
      <c r="E1515" s="45" t="s">
        <v>5981</v>
      </c>
      <c r="F1515" s="18" t="s">
        <v>5982</v>
      </c>
      <c r="G1515" s="7"/>
      <c r="H1515" s="28" t="s">
        <v>5983</v>
      </c>
      <c r="I1515" s="19"/>
    </row>
    <row r="1516" spans="1:9" ht="15.75" customHeight="1">
      <c r="A1516" s="45" t="s">
        <v>5984</v>
      </c>
      <c r="B1516" s="25" t="str">
        <f t="shared" si="162"/>
        <v>Bildetema HTML5</v>
      </c>
      <c r="C1516" s="25" t="str">
        <f t="shared" si="163"/>
        <v>Bildetema Flash</v>
      </c>
      <c r="D1516" s="18" t="s">
        <v>5985</v>
      </c>
      <c r="E1516" s="45" t="s">
        <v>5986</v>
      </c>
      <c r="F1516" s="18" t="s">
        <v>5987</v>
      </c>
      <c r="G1516" s="7" t="s">
        <v>5916</v>
      </c>
      <c r="H1516" s="28"/>
      <c r="I1516" s="19"/>
    </row>
    <row r="1517" spans="1:9" ht="15.75" customHeight="1">
      <c r="A1517" s="45" t="s">
        <v>5988</v>
      </c>
      <c r="B1517" s="25" t="str">
        <f t="shared" si="162"/>
        <v>Bildetema HTML5</v>
      </c>
      <c r="C1517" s="25" t="str">
        <f t="shared" si="163"/>
        <v>Bildetema Flash</v>
      </c>
      <c r="D1517" s="18" t="s">
        <v>5989</v>
      </c>
      <c r="E1517" s="45" t="s">
        <v>5989</v>
      </c>
      <c r="F1517" s="18" t="s">
        <v>5990</v>
      </c>
      <c r="G1517" s="7"/>
      <c r="H1517" s="27" t="s">
        <v>5991</v>
      </c>
      <c r="I1517" s="19"/>
    </row>
    <row r="1518" spans="1:9" ht="15.75" customHeight="1">
      <c r="A1518" s="45" t="s">
        <v>5992</v>
      </c>
      <c r="B1518" s="25" t="str">
        <f t="shared" si="162"/>
        <v>Bildetema HTML5</v>
      </c>
      <c r="C1518" s="25" t="str">
        <f t="shared" si="163"/>
        <v>Bildetema Flash</v>
      </c>
      <c r="D1518" s="18" t="s">
        <v>5993</v>
      </c>
      <c r="E1518" s="45" t="s">
        <v>5938</v>
      </c>
      <c r="F1518" s="18" t="s">
        <v>5994</v>
      </c>
      <c r="G1518" s="7" t="s">
        <v>5930</v>
      </c>
      <c r="H1518" s="28"/>
      <c r="I1518" s="19"/>
    </row>
    <row r="1519" spans="1:9" ht="15.75" customHeight="1">
      <c r="A1519" s="45" t="s">
        <v>5995</v>
      </c>
      <c r="B1519" s="25" t="str">
        <f t="shared" si="162"/>
        <v>Bildetema HTML5</v>
      </c>
      <c r="C1519" s="25" t="str">
        <f t="shared" si="163"/>
        <v>Bildetema Flash</v>
      </c>
      <c r="D1519" s="18" t="s">
        <v>5996</v>
      </c>
      <c r="E1519" s="45" t="s">
        <v>5997</v>
      </c>
      <c r="F1519" s="18" t="s">
        <v>5994</v>
      </c>
      <c r="G1519" s="7" t="s">
        <v>5930</v>
      </c>
      <c r="H1519" s="28"/>
      <c r="I1519" s="19"/>
    </row>
    <row r="1520" spans="1:9">
      <c r="A1520" s="23"/>
      <c r="B1520" s="25"/>
      <c r="C1520" s="25"/>
      <c r="D1520" s="23"/>
      <c r="E1520" s="23"/>
      <c r="F1520" s="24"/>
      <c r="G1520" s="7"/>
      <c r="H1520" s="28"/>
      <c r="I1520" s="19"/>
    </row>
    <row r="1521" spans="1:8" ht="21" customHeight="1">
      <c r="A1521" s="38" t="s">
        <v>5998</v>
      </c>
      <c r="B1521" s="25" t="str">
        <f>HYPERLINK("http://clu.uni.no/bildetema-html5/bildetema.html?version=norwegian&amp;languages=swe,eng,nob&amp;language=nob&amp;page=22&amp;subpage=3","Bildetema HTML5")</f>
        <v>Bildetema HTML5</v>
      </c>
      <c r="C1521" s="25" t="str">
        <f>HYPERLINK("http://clu.uni.no/bildetema-flash/bildetema.html?version=norwegian&amp;languages=swe,eng,nob&amp;language=nob&amp;page=22&amp;subpage=3","Bildetema Flash")</f>
        <v>Bildetema Flash</v>
      </c>
      <c r="D1521" s="38" t="s">
        <v>5999</v>
      </c>
      <c r="E1521" s="38" t="s">
        <v>6000</v>
      </c>
      <c r="F1521" s="38" t="s">
        <v>6001</v>
      </c>
      <c r="G1521" s="38" t="s">
        <v>6002</v>
      </c>
      <c r="H1521" s="28"/>
    </row>
    <row r="1522" spans="1:8">
      <c r="A1522" s="5"/>
      <c r="B1522" s="25"/>
      <c r="C1522" s="25"/>
      <c r="D1522" s="5"/>
      <c r="E1522" s="5"/>
      <c r="F1522" s="6"/>
      <c r="G1522" s="7"/>
      <c r="H1522" s="28"/>
    </row>
    <row r="1523" spans="1:8" ht="15.75" customHeight="1">
      <c r="A1523" s="45" t="s">
        <v>6003</v>
      </c>
      <c r="B1523" s="25" t="str">
        <f t="shared" ref="B1523:B1531" si="164">HYPERLINK("http://clu.uni.no/bildetema-html5/bildetema.html?version=norwegian&amp;languages=swe,eng,nob&amp;language=nob&amp;page=22&amp;subpage=3","Bildetema HTML5")</f>
        <v>Bildetema HTML5</v>
      </c>
      <c r="C1523" s="25" t="str">
        <f t="shared" ref="C1523:C1531" si="165">HYPERLINK("http://clu.uni.no/bildetema-flash/bildetema.html?version=norwegian&amp;languages=swe,eng,nob&amp;language=nob&amp;page=22&amp;subpage=3","Bildetema Flash")</f>
        <v>Bildetema Flash</v>
      </c>
      <c r="D1523" s="18" t="s">
        <v>6004</v>
      </c>
      <c r="E1523" s="45" t="s">
        <v>6005</v>
      </c>
      <c r="F1523" s="18" t="s">
        <v>6006</v>
      </c>
      <c r="G1523" s="7" t="s">
        <v>6007</v>
      </c>
      <c r="H1523" s="28"/>
    </row>
    <row r="1524" spans="1:8" ht="15.75" customHeight="1">
      <c r="A1524" s="45" t="s">
        <v>6008</v>
      </c>
      <c r="B1524" s="25" t="str">
        <f t="shared" si="164"/>
        <v>Bildetema HTML5</v>
      </c>
      <c r="C1524" s="25" t="str">
        <f t="shared" si="165"/>
        <v>Bildetema Flash</v>
      </c>
      <c r="D1524" s="18" t="s">
        <v>6009</v>
      </c>
      <c r="E1524" s="45" t="s">
        <v>6010</v>
      </c>
      <c r="F1524" s="18" t="s">
        <v>6011</v>
      </c>
      <c r="G1524" s="7" t="s">
        <v>6012</v>
      </c>
      <c r="H1524" s="28" t="s">
        <v>26</v>
      </c>
    </row>
    <row r="1525" spans="1:8" ht="15.75" customHeight="1">
      <c r="A1525" s="45" t="s">
        <v>6013</v>
      </c>
      <c r="B1525" s="25" t="str">
        <f t="shared" si="164"/>
        <v>Bildetema HTML5</v>
      </c>
      <c r="C1525" s="25" t="str">
        <f t="shared" si="165"/>
        <v>Bildetema Flash</v>
      </c>
      <c r="D1525" s="18" t="s">
        <v>6014</v>
      </c>
      <c r="E1525" s="45" t="s">
        <v>6015</v>
      </c>
      <c r="F1525" s="18" t="s">
        <v>6016</v>
      </c>
      <c r="G1525" s="19" t="s">
        <v>6017</v>
      </c>
      <c r="H1525" s="28" t="s">
        <v>6018</v>
      </c>
    </row>
    <row r="1526" spans="1:8" ht="15.75" customHeight="1">
      <c r="A1526" s="45" t="s">
        <v>6019</v>
      </c>
      <c r="B1526" s="25" t="str">
        <f t="shared" si="164"/>
        <v>Bildetema HTML5</v>
      </c>
      <c r="C1526" s="25" t="str">
        <f t="shared" si="165"/>
        <v>Bildetema Flash</v>
      </c>
      <c r="D1526" s="18" t="s">
        <v>6020</v>
      </c>
      <c r="E1526" s="45" t="s">
        <v>6021</v>
      </c>
      <c r="F1526" s="18" t="s">
        <v>6022</v>
      </c>
      <c r="G1526" s="7" t="s">
        <v>6023</v>
      </c>
      <c r="H1526" s="28"/>
    </row>
    <row r="1527" spans="1:8" ht="15.75" customHeight="1">
      <c r="A1527" s="45" t="s">
        <v>6024</v>
      </c>
      <c r="B1527" s="25" t="str">
        <f t="shared" si="164"/>
        <v>Bildetema HTML5</v>
      </c>
      <c r="C1527" s="25" t="str">
        <f t="shared" si="165"/>
        <v>Bildetema Flash</v>
      </c>
      <c r="D1527" s="18" t="s">
        <v>6025</v>
      </c>
      <c r="E1527" s="45" t="s">
        <v>6026</v>
      </c>
      <c r="F1527" s="18" t="s">
        <v>6027</v>
      </c>
      <c r="G1527" s="7" t="s">
        <v>6028</v>
      </c>
      <c r="H1527" s="27" t="s">
        <v>6029</v>
      </c>
    </row>
    <row r="1528" spans="1:8" ht="15.75" customHeight="1">
      <c r="A1528" s="45" t="s">
        <v>6030</v>
      </c>
      <c r="B1528" s="25" t="str">
        <f t="shared" si="164"/>
        <v>Bildetema HTML5</v>
      </c>
      <c r="C1528" s="25" t="str">
        <f t="shared" si="165"/>
        <v>Bildetema Flash</v>
      </c>
      <c r="D1528" s="18" t="s">
        <v>6031</v>
      </c>
      <c r="E1528" s="45" t="s">
        <v>6032</v>
      </c>
      <c r="F1528" s="18" t="s">
        <v>6033</v>
      </c>
      <c r="G1528" s="7" t="s">
        <v>6034</v>
      </c>
      <c r="H1528" s="28"/>
    </row>
    <row r="1529" spans="1:8" ht="15.75" customHeight="1">
      <c r="A1529" s="45" t="s">
        <v>6035</v>
      </c>
      <c r="B1529" s="25" t="str">
        <f t="shared" si="164"/>
        <v>Bildetema HTML5</v>
      </c>
      <c r="C1529" s="25" t="str">
        <f t="shared" si="165"/>
        <v>Bildetema Flash</v>
      </c>
      <c r="D1529" s="18" t="s">
        <v>6036</v>
      </c>
      <c r="E1529" s="45" t="s">
        <v>6037</v>
      </c>
      <c r="F1529" s="18" t="s">
        <v>6038</v>
      </c>
      <c r="G1529" s="7"/>
      <c r="H1529" s="27" t="s">
        <v>6039</v>
      </c>
    </row>
    <row r="1530" spans="1:8" ht="15.75" customHeight="1">
      <c r="A1530" s="45" t="s">
        <v>6040</v>
      </c>
      <c r="B1530" s="25" t="str">
        <f t="shared" si="164"/>
        <v>Bildetema HTML5</v>
      </c>
      <c r="C1530" s="25" t="str">
        <f t="shared" si="165"/>
        <v>Bildetema Flash</v>
      </c>
      <c r="D1530" s="18" t="s">
        <v>6041</v>
      </c>
      <c r="E1530" s="45" t="s">
        <v>6042</v>
      </c>
      <c r="F1530" s="18" t="s">
        <v>6043</v>
      </c>
      <c r="G1530" s="7"/>
      <c r="H1530" s="27" t="s">
        <v>6044</v>
      </c>
    </row>
    <row r="1531" spans="1:8" ht="15.75" customHeight="1">
      <c r="A1531" s="45" t="s">
        <v>6045</v>
      </c>
      <c r="B1531" s="25" t="str">
        <f t="shared" si="164"/>
        <v>Bildetema HTML5</v>
      </c>
      <c r="C1531" s="25" t="str">
        <f t="shared" si="165"/>
        <v>Bildetema Flash</v>
      </c>
      <c r="D1531" s="18" t="s">
        <v>6046</v>
      </c>
      <c r="E1531" s="45" t="s">
        <v>6047</v>
      </c>
      <c r="F1531" s="18" t="s">
        <v>6048</v>
      </c>
      <c r="G1531" s="7" t="s">
        <v>6049</v>
      </c>
      <c r="H1531" s="28" t="s">
        <v>26</v>
      </c>
    </row>
    <row r="1532" spans="1:8">
      <c r="A1532" s="23"/>
      <c r="B1532" s="25"/>
      <c r="C1532" s="25"/>
      <c r="D1532" s="23"/>
      <c r="E1532" s="23"/>
      <c r="F1532" s="24"/>
      <c r="G1532" s="7"/>
      <c r="H1532" s="28"/>
    </row>
    <row r="1533" spans="1:8" ht="21" customHeight="1">
      <c r="A1533" s="38" t="s">
        <v>6050</v>
      </c>
      <c r="B1533" s="25" t="str">
        <f>HYPERLINK("http://clu.uni.no/bildetema-html5/bildetema.html?version=norwegian&amp;languages=swe,eng,nob&amp;language=nob&amp;page=22&amp;subpage=4","Bildetema HTML5")</f>
        <v>Bildetema HTML5</v>
      </c>
      <c r="C1533" s="25" t="str">
        <f>HYPERLINK("http://clu.uni.no/bildetema-flash/bildetema.html?version=norwegian&amp;languages=swe,eng,nob&amp;language=nob&amp;page=22&amp;subpage=4","Bildetema Flash")</f>
        <v>Bildetema Flash</v>
      </c>
      <c r="D1533" s="38" t="s">
        <v>6051</v>
      </c>
      <c r="E1533" s="38" t="s">
        <v>6052</v>
      </c>
      <c r="F1533" s="38" t="s">
        <v>6053</v>
      </c>
      <c r="G1533" s="38" t="s">
        <v>6054</v>
      </c>
      <c r="H1533" s="28"/>
    </row>
    <row r="1534" spans="1:8">
      <c r="A1534" s="5"/>
      <c r="B1534" s="25"/>
      <c r="C1534" s="25"/>
      <c r="D1534" s="5"/>
      <c r="E1534" s="5"/>
      <c r="F1534" s="6"/>
      <c r="G1534" s="7"/>
      <c r="H1534" s="28"/>
    </row>
    <row r="1535" spans="1:8" ht="15.75" customHeight="1">
      <c r="A1535" s="45" t="s">
        <v>6055</v>
      </c>
      <c r="B1535" s="25" t="str">
        <f t="shared" ref="B1535:B1542" si="166">HYPERLINK("http://clu.uni.no/bildetema-html5/bildetema.html?version=norwegian&amp;languages=swe,eng,nob&amp;language=nob&amp;page=22&amp;subpage=4","Bildetema HTML5")</f>
        <v>Bildetema HTML5</v>
      </c>
      <c r="C1535" s="25" t="str">
        <f t="shared" ref="C1535:C1542" si="167">HYPERLINK("http://clu.uni.no/bildetema-flash/bildetema.html?version=norwegian&amp;languages=swe,eng,nob&amp;language=nob&amp;page=22&amp;subpage=4","Bildetema Flash")</f>
        <v>Bildetema Flash</v>
      </c>
      <c r="D1535" s="18" t="s">
        <v>6056</v>
      </c>
      <c r="E1535" s="45" t="s">
        <v>6057</v>
      </c>
      <c r="F1535" s="18" t="s">
        <v>6058</v>
      </c>
      <c r="G1535" s="19" t="s">
        <v>6059</v>
      </c>
      <c r="H1535" s="27"/>
    </row>
    <row r="1536" spans="1:8" ht="15.75" customHeight="1">
      <c r="A1536" s="45" t="s">
        <v>6060</v>
      </c>
      <c r="B1536" s="25" t="str">
        <f t="shared" si="166"/>
        <v>Bildetema HTML5</v>
      </c>
      <c r="C1536" s="25" t="str">
        <f t="shared" si="167"/>
        <v>Bildetema Flash</v>
      </c>
      <c r="D1536" s="18" t="s">
        <v>6061</v>
      </c>
      <c r="E1536" s="45" t="s">
        <v>6062</v>
      </c>
      <c r="F1536" s="18" t="s">
        <v>6063</v>
      </c>
      <c r="G1536" s="7" t="s">
        <v>6064</v>
      </c>
      <c r="H1536" s="28"/>
    </row>
    <row r="1537" spans="1:24" ht="15.75" customHeight="1">
      <c r="A1537" s="45" t="s">
        <v>6065</v>
      </c>
      <c r="B1537" s="25" t="str">
        <f t="shared" si="166"/>
        <v>Bildetema HTML5</v>
      </c>
      <c r="C1537" s="25" t="str">
        <f t="shared" si="167"/>
        <v>Bildetema Flash</v>
      </c>
      <c r="D1537" s="18" t="s">
        <v>6066</v>
      </c>
      <c r="E1537" s="45" t="s">
        <v>6067</v>
      </c>
      <c r="F1537" s="18" t="s">
        <v>6068</v>
      </c>
      <c r="G1537" s="19" t="s">
        <v>6069</v>
      </c>
      <c r="H1537" s="27"/>
      <c r="I1537" s="19"/>
      <c r="J1537" s="19"/>
      <c r="K1537" s="19"/>
      <c r="L1537" s="19"/>
      <c r="M1537" s="19"/>
      <c r="N1537" s="19"/>
      <c r="O1537" s="19"/>
      <c r="P1537" s="19"/>
      <c r="Q1537" s="19"/>
      <c r="R1537" s="19"/>
      <c r="S1537" s="19"/>
      <c r="T1537" s="19"/>
      <c r="U1537" s="19"/>
      <c r="V1537" s="19"/>
      <c r="W1537" s="19"/>
      <c r="X1537" s="19"/>
    </row>
    <row r="1538" spans="1:24" ht="15.75" customHeight="1">
      <c r="A1538" s="45" t="s">
        <v>6070</v>
      </c>
      <c r="B1538" s="25" t="str">
        <f t="shared" si="166"/>
        <v>Bildetema HTML5</v>
      </c>
      <c r="C1538" s="25" t="str">
        <f t="shared" si="167"/>
        <v>Bildetema Flash</v>
      </c>
      <c r="D1538" s="18" t="s">
        <v>6071</v>
      </c>
      <c r="E1538" s="45" t="s">
        <v>6072</v>
      </c>
      <c r="F1538" s="18" t="s">
        <v>6073</v>
      </c>
      <c r="G1538" s="7" t="s">
        <v>6074</v>
      </c>
      <c r="H1538" s="28"/>
      <c r="I1538" s="19"/>
      <c r="J1538" s="19"/>
      <c r="K1538" s="19"/>
      <c r="L1538" s="19"/>
      <c r="M1538" s="19"/>
      <c r="N1538" s="19"/>
      <c r="O1538" s="19"/>
      <c r="P1538" s="19"/>
      <c r="Q1538" s="19"/>
      <c r="R1538" s="19"/>
      <c r="S1538" s="19"/>
      <c r="T1538" s="19"/>
      <c r="U1538" s="19"/>
      <c r="V1538" s="19"/>
      <c r="W1538" s="19"/>
      <c r="X1538" s="19"/>
    </row>
    <row r="1539" spans="1:24" ht="15.75" customHeight="1">
      <c r="A1539" s="45" t="s">
        <v>6075</v>
      </c>
      <c r="B1539" s="25" t="str">
        <f t="shared" si="166"/>
        <v>Bildetema HTML5</v>
      </c>
      <c r="C1539" s="25" t="str">
        <f t="shared" si="167"/>
        <v>Bildetema Flash</v>
      </c>
      <c r="D1539" s="18" t="s">
        <v>6076</v>
      </c>
      <c r="E1539" s="45" t="s">
        <v>6077</v>
      </c>
      <c r="F1539" s="18" t="s">
        <v>6078</v>
      </c>
      <c r="G1539" s="7" t="s">
        <v>6079</v>
      </c>
      <c r="H1539" s="28"/>
      <c r="I1539" s="19"/>
      <c r="J1539" s="19"/>
      <c r="K1539" s="19"/>
      <c r="L1539" s="19"/>
      <c r="M1539" s="19"/>
      <c r="N1539" s="19"/>
      <c r="O1539" s="19"/>
      <c r="P1539" s="19"/>
      <c r="Q1539" s="19"/>
      <c r="R1539" s="19"/>
      <c r="S1539" s="19"/>
      <c r="T1539" s="19"/>
      <c r="U1539" s="19"/>
      <c r="V1539" s="19"/>
      <c r="W1539" s="19"/>
      <c r="X1539" s="19"/>
    </row>
    <row r="1540" spans="1:24" ht="15.75" customHeight="1">
      <c r="A1540" s="45" t="s">
        <v>6080</v>
      </c>
      <c r="B1540" s="25" t="str">
        <f t="shared" si="166"/>
        <v>Bildetema HTML5</v>
      </c>
      <c r="C1540" s="25" t="str">
        <f t="shared" si="167"/>
        <v>Bildetema Flash</v>
      </c>
      <c r="D1540" s="18" t="s">
        <v>6081</v>
      </c>
      <c r="E1540" s="45" t="s">
        <v>6082</v>
      </c>
      <c r="F1540" s="18" t="s">
        <v>6083</v>
      </c>
      <c r="G1540" s="19" t="s">
        <v>6084</v>
      </c>
      <c r="H1540" s="28" t="s">
        <v>26</v>
      </c>
      <c r="I1540" s="19"/>
      <c r="J1540" s="19"/>
      <c r="K1540" s="19"/>
      <c r="L1540" s="19"/>
      <c r="M1540" s="19"/>
      <c r="N1540" s="19"/>
      <c r="O1540" s="19"/>
      <c r="P1540" s="19"/>
      <c r="Q1540" s="19"/>
      <c r="R1540" s="19"/>
      <c r="S1540" s="19"/>
      <c r="T1540" s="19"/>
      <c r="U1540" s="19"/>
      <c r="V1540" s="19"/>
      <c r="W1540" s="19"/>
      <c r="X1540" s="19"/>
    </row>
    <row r="1541" spans="1:24" ht="15.75" customHeight="1">
      <c r="A1541" s="45" t="s">
        <v>6085</v>
      </c>
      <c r="B1541" s="25" t="str">
        <f t="shared" si="166"/>
        <v>Bildetema HTML5</v>
      </c>
      <c r="C1541" s="25" t="str">
        <f t="shared" si="167"/>
        <v>Bildetema Flash</v>
      </c>
      <c r="D1541" s="18" t="s">
        <v>6086</v>
      </c>
      <c r="E1541" s="45" t="s">
        <v>6087</v>
      </c>
      <c r="F1541" s="18" t="s">
        <v>6088</v>
      </c>
      <c r="G1541" s="7" t="s">
        <v>6089</v>
      </c>
      <c r="H1541" s="28" t="s">
        <v>26</v>
      </c>
      <c r="I1541" s="19"/>
      <c r="J1541" s="19"/>
      <c r="K1541" s="19"/>
      <c r="L1541" s="19"/>
      <c r="M1541" s="19"/>
      <c r="N1541" s="19"/>
      <c r="O1541" s="19"/>
      <c r="P1541" s="19"/>
      <c r="Q1541" s="19"/>
      <c r="R1541" s="19"/>
      <c r="S1541" s="19"/>
      <c r="T1541" s="19"/>
      <c r="U1541" s="19"/>
      <c r="V1541" s="19"/>
      <c r="W1541" s="19"/>
      <c r="X1541" s="19"/>
    </row>
    <row r="1542" spans="1:24" ht="15.75" customHeight="1">
      <c r="A1542" s="45" t="s">
        <v>6090</v>
      </c>
      <c r="B1542" s="25" t="str">
        <f t="shared" si="166"/>
        <v>Bildetema HTML5</v>
      </c>
      <c r="C1542" s="25" t="str">
        <f t="shared" si="167"/>
        <v>Bildetema Flash</v>
      </c>
      <c r="D1542" s="18" t="s">
        <v>6091</v>
      </c>
      <c r="E1542" s="45" t="s">
        <v>6092</v>
      </c>
      <c r="F1542" s="18" t="s">
        <v>6093</v>
      </c>
      <c r="G1542" s="7" t="s">
        <v>3515</v>
      </c>
      <c r="H1542" s="28"/>
      <c r="I1542" s="19"/>
      <c r="J1542" s="19"/>
      <c r="K1542" s="19"/>
      <c r="L1542" s="19"/>
      <c r="M1542" s="19"/>
      <c r="N1542" s="19"/>
      <c r="O1542" s="19"/>
      <c r="P1542" s="19"/>
      <c r="Q1542" s="19"/>
      <c r="R1542" s="19"/>
      <c r="S1542" s="19"/>
      <c r="T1542" s="19"/>
      <c r="U1542" s="19"/>
      <c r="V1542" s="19"/>
      <c r="W1542" s="19"/>
      <c r="X1542" s="19"/>
    </row>
    <row r="1543" spans="1:24">
      <c r="A1543" s="23"/>
      <c r="B1543" s="25"/>
      <c r="C1543" s="25"/>
      <c r="D1543" s="23"/>
      <c r="E1543" s="23"/>
      <c r="F1543" s="24"/>
      <c r="G1543" s="7"/>
      <c r="H1543" s="28"/>
      <c r="I1543" s="19"/>
      <c r="J1543" s="19"/>
      <c r="K1543" s="19"/>
      <c r="L1543" s="19"/>
      <c r="M1543" s="19"/>
      <c r="N1543" s="19"/>
      <c r="O1543" s="19"/>
      <c r="P1543" s="19"/>
      <c r="Q1543" s="19"/>
      <c r="R1543" s="19"/>
      <c r="S1543" s="19"/>
      <c r="T1543" s="19"/>
      <c r="U1543" s="19"/>
      <c r="V1543" s="19"/>
      <c r="W1543" s="19"/>
      <c r="X1543" s="19"/>
    </row>
    <row r="1544" spans="1:24" ht="55.5" customHeight="1">
      <c r="A1544" s="41" t="s">
        <v>6094</v>
      </c>
      <c r="B1544" s="25" t="str">
        <f>HYPERLINK("http://clu.uni.no/bildetema-html5/bildetema.html?version=norwegian&amp;languages=swe,eng,nob&amp;language=nob&amp;page=23&amp;subpage=1","Bildetema HTML5")</f>
        <v>Bildetema HTML5</v>
      </c>
      <c r="C1544" s="25" t="str">
        <f>HYPERLINK("http://clu.uni.no/bildetema-flash/bildetema.html?version=norwegian&amp;languages=swe,eng,nob&amp;language=nob&amp;page=23&amp;subpage=1","Bildetema Flash")</f>
        <v>Bildetema Flash</v>
      </c>
      <c r="D1544" s="41" t="s">
        <v>6095</v>
      </c>
      <c r="E1544" s="41" t="s">
        <v>6096</v>
      </c>
      <c r="F1544" s="41" t="s">
        <v>6097</v>
      </c>
      <c r="G1544" s="41" t="s">
        <v>6098</v>
      </c>
      <c r="H1544" s="28"/>
      <c r="I1544" s="19"/>
      <c r="J1544" s="19"/>
      <c r="K1544" s="19"/>
      <c r="L1544" s="19"/>
      <c r="M1544" s="19"/>
      <c r="N1544" s="19"/>
      <c r="O1544" s="19"/>
      <c r="P1544" s="19"/>
      <c r="Q1544" s="19"/>
      <c r="R1544" s="19"/>
      <c r="S1544" s="19"/>
      <c r="T1544" s="19"/>
      <c r="U1544" s="19"/>
      <c r="V1544" s="19"/>
      <c r="W1544" s="19"/>
      <c r="X1544" s="19"/>
    </row>
    <row r="1545" spans="1:24" ht="24.75" customHeight="1">
      <c r="A1545" s="23"/>
      <c r="B1545" s="25"/>
      <c r="C1545" s="25"/>
      <c r="D1545" s="23"/>
      <c r="E1545" s="23"/>
      <c r="F1545" s="24"/>
      <c r="G1545" s="26"/>
      <c r="H1545" s="20"/>
      <c r="I1545" s="26"/>
      <c r="J1545" s="26"/>
      <c r="K1545" s="26"/>
      <c r="L1545" s="26"/>
      <c r="M1545" s="26"/>
      <c r="N1545" s="26"/>
      <c r="O1545" s="26"/>
      <c r="P1545" s="26"/>
      <c r="Q1545" s="26"/>
      <c r="R1545" s="26"/>
      <c r="S1545" s="26"/>
      <c r="T1545" s="26"/>
      <c r="U1545" s="26"/>
      <c r="V1545" s="26"/>
      <c r="W1545" s="26"/>
      <c r="X1545" s="26"/>
    </row>
    <row r="1546" spans="1:24" ht="21" customHeight="1">
      <c r="A1546" s="38" t="s">
        <v>6099</v>
      </c>
      <c r="B1546" s="25" t="str">
        <f>HYPERLINK("http://clu.uni.no/bildetema-html5/bildetema.html?version=norwegian&amp;languages=swe,eng,nob&amp;language=nob&amp;page=23&amp;subpage=1","Bildetema HTML5")</f>
        <v>Bildetema HTML5</v>
      </c>
      <c r="C1546" s="25" t="str">
        <f>HYPERLINK("http://clu.uni.no/bildetema-flash/bildetema.html?version=norwegian&amp;languages=swe,eng,nob&amp;language=nob&amp;page=23&amp;subpage=1","Bildetema Flash")</f>
        <v>Bildetema Flash</v>
      </c>
      <c r="D1546" s="38" t="s">
        <v>6100</v>
      </c>
      <c r="E1546" s="38" t="s">
        <v>6101</v>
      </c>
      <c r="F1546" s="38" t="s">
        <v>6102</v>
      </c>
      <c r="G1546" s="38" t="s">
        <v>6103</v>
      </c>
      <c r="H1546" s="28"/>
      <c r="I1546" s="19"/>
      <c r="J1546" s="19"/>
      <c r="K1546" s="19"/>
      <c r="L1546" s="19"/>
      <c r="M1546" s="19"/>
      <c r="N1546" s="19"/>
      <c r="O1546" s="19"/>
      <c r="P1546" s="19"/>
      <c r="Q1546" s="19"/>
      <c r="R1546" s="19"/>
      <c r="S1546" s="19"/>
      <c r="T1546" s="19"/>
      <c r="U1546" s="19"/>
      <c r="V1546" s="19"/>
      <c r="W1546" s="19"/>
      <c r="X1546" s="19"/>
    </row>
    <row r="1547" spans="1:24">
      <c r="A1547" s="5"/>
      <c r="B1547" s="25"/>
      <c r="C1547" s="25"/>
      <c r="D1547" s="5"/>
      <c r="E1547" s="5"/>
      <c r="F1547" s="6"/>
      <c r="G1547" s="7"/>
      <c r="H1547" s="28"/>
      <c r="I1547" s="19"/>
      <c r="J1547" s="19"/>
      <c r="K1547" s="19"/>
      <c r="L1547" s="19"/>
      <c r="M1547" s="19"/>
      <c r="N1547" s="19"/>
      <c r="O1547" s="19"/>
      <c r="P1547" s="19"/>
      <c r="Q1547" s="19"/>
      <c r="R1547" s="19"/>
      <c r="S1547" s="19"/>
      <c r="T1547" s="19"/>
      <c r="U1547" s="19"/>
      <c r="V1547" s="19"/>
      <c r="W1547" s="19"/>
      <c r="X1547" s="19"/>
    </row>
    <row r="1548" spans="1:24" ht="15.75" customHeight="1">
      <c r="A1548" s="45" t="s">
        <v>6104</v>
      </c>
      <c r="B1548" s="25" t="str">
        <f t="shared" ref="B1548:B1557" si="168">HYPERLINK("http://clu.uni.no/bildetema-html5/bildetema.html?version=norwegian&amp;languages=swe,eng,nob&amp;language=nob&amp;page=23&amp;subpage=1","Bildetema HTML5")</f>
        <v>Bildetema HTML5</v>
      </c>
      <c r="C1548" s="25" t="str">
        <f t="shared" ref="C1548:C1557" si="169">HYPERLINK("http://clu.uni.no/bildetema-flash/bildetema.html?version=norwegian&amp;languages=swe,eng,nob&amp;language=nob&amp;page=23&amp;subpage=1","Bildetema Flash")</f>
        <v>Bildetema Flash</v>
      </c>
      <c r="D1548" s="18" t="s">
        <v>6105</v>
      </c>
      <c r="E1548" s="45" t="s">
        <v>6106</v>
      </c>
      <c r="F1548" s="18" t="s">
        <v>6107</v>
      </c>
      <c r="G1548" s="19" t="s">
        <v>6108</v>
      </c>
      <c r="H1548" s="27"/>
      <c r="I1548" s="19"/>
      <c r="J1548" s="19"/>
      <c r="K1548" s="19"/>
      <c r="L1548" s="19"/>
      <c r="M1548" s="19"/>
      <c r="N1548" s="19"/>
      <c r="O1548" s="19"/>
      <c r="P1548" s="19"/>
      <c r="Q1548" s="19"/>
      <c r="R1548" s="19"/>
      <c r="S1548" s="19"/>
      <c r="T1548" s="19"/>
      <c r="U1548" s="19"/>
      <c r="V1548" s="19"/>
      <c r="W1548" s="19"/>
      <c r="X1548" s="19"/>
    </row>
    <row r="1549" spans="1:24" ht="15.75" customHeight="1">
      <c r="A1549" s="45" t="s">
        <v>6109</v>
      </c>
      <c r="B1549" s="25" t="str">
        <f t="shared" si="168"/>
        <v>Bildetema HTML5</v>
      </c>
      <c r="C1549" s="25" t="str">
        <f t="shared" si="169"/>
        <v>Bildetema Flash</v>
      </c>
      <c r="D1549" s="18" t="s">
        <v>6110</v>
      </c>
      <c r="E1549" s="45" t="s">
        <v>6111</v>
      </c>
      <c r="F1549" s="18" t="s">
        <v>6112</v>
      </c>
      <c r="G1549" s="7"/>
      <c r="H1549" s="27" t="s">
        <v>6113</v>
      </c>
      <c r="I1549" s="19"/>
      <c r="J1549" s="19"/>
      <c r="K1549" s="19"/>
      <c r="L1549" s="19"/>
      <c r="M1549" s="19"/>
      <c r="N1549" s="19"/>
      <c r="O1549" s="19"/>
      <c r="P1549" s="19"/>
      <c r="Q1549" s="19"/>
      <c r="R1549" s="19"/>
      <c r="S1549" s="19"/>
      <c r="T1549" s="19"/>
      <c r="U1549" s="19"/>
      <c r="V1549" s="19"/>
      <c r="W1549" s="19"/>
      <c r="X1549" s="19"/>
    </row>
    <row r="1550" spans="1:24" ht="15.75" customHeight="1">
      <c r="A1550" s="45" t="s">
        <v>6114</v>
      </c>
      <c r="B1550" s="25" t="str">
        <f t="shared" si="168"/>
        <v>Bildetema HTML5</v>
      </c>
      <c r="C1550" s="25" t="str">
        <f t="shared" si="169"/>
        <v>Bildetema Flash</v>
      </c>
      <c r="D1550" s="18" t="s">
        <v>6115</v>
      </c>
      <c r="E1550" s="45" t="s">
        <v>6116</v>
      </c>
      <c r="F1550" s="18" t="s">
        <v>6117</v>
      </c>
      <c r="G1550" s="7"/>
      <c r="H1550" s="27" t="s">
        <v>6118</v>
      </c>
      <c r="I1550" s="19"/>
      <c r="J1550" s="19"/>
      <c r="K1550" s="19"/>
      <c r="L1550" s="19"/>
      <c r="M1550" s="19"/>
      <c r="N1550" s="19"/>
      <c r="O1550" s="19"/>
      <c r="P1550" s="19"/>
      <c r="Q1550" s="19"/>
      <c r="R1550" s="19"/>
      <c r="S1550" s="19"/>
      <c r="T1550" s="19"/>
      <c r="U1550" s="19"/>
      <c r="V1550" s="19"/>
      <c r="W1550" s="19"/>
      <c r="X1550" s="19"/>
    </row>
    <row r="1551" spans="1:24" ht="15.75" customHeight="1">
      <c r="A1551" s="45" t="s">
        <v>6119</v>
      </c>
      <c r="B1551" s="25" t="str">
        <f t="shared" si="168"/>
        <v>Bildetema HTML5</v>
      </c>
      <c r="C1551" s="25" t="str">
        <f t="shared" si="169"/>
        <v>Bildetema Flash</v>
      </c>
      <c r="D1551" s="18" t="s">
        <v>6120</v>
      </c>
      <c r="E1551" s="45" t="s">
        <v>6121</v>
      </c>
      <c r="F1551" s="18" t="s">
        <v>6122</v>
      </c>
      <c r="G1551" s="19" t="s">
        <v>6123</v>
      </c>
      <c r="H1551" s="27"/>
      <c r="I1551" s="19"/>
      <c r="J1551" s="19"/>
      <c r="K1551" s="19"/>
      <c r="L1551" s="19"/>
      <c r="M1551" s="19"/>
      <c r="N1551" s="19"/>
      <c r="O1551" s="19"/>
      <c r="P1551" s="19"/>
      <c r="Q1551" s="19"/>
      <c r="R1551" s="19"/>
      <c r="S1551" s="19"/>
      <c r="T1551" s="19"/>
      <c r="U1551" s="19"/>
      <c r="V1551" s="19"/>
      <c r="W1551" s="19"/>
      <c r="X1551" s="19"/>
    </row>
    <row r="1552" spans="1:24" ht="15.75" customHeight="1">
      <c r="A1552" s="45" t="s">
        <v>6124</v>
      </c>
      <c r="B1552" s="25" t="str">
        <f t="shared" si="168"/>
        <v>Bildetema HTML5</v>
      </c>
      <c r="C1552" s="25" t="str">
        <f t="shared" si="169"/>
        <v>Bildetema Flash</v>
      </c>
      <c r="D1552" s="18" t="s">
        <v>6125</v>
      </c>
      <c r="E1552" s="45" t="s">
        <v>6126</v>
      </c>
      <c r="F1552" s="18" t="s">
        <v>6127</v>
      </c>
      <c r="G1552" s="7"/>
      <c r="H1552" s="27" t="s">
        <v>6128</v>
      </c>
      <c r="I1552" s="19"/>
      <c r="J1552" s="19"/>
      <c r="K1552" s="19"/>
      <c r="L1552" s="19"/>
      <c r="M1552" s="19"/>
      <c r="N1552" s="19"/>
      <c r="O1552" s="19"/>
      <c r="P1552" s="19"/>
      <c r="Q1552" s="19"/>
      <c r="R1552" s="19"/>
      <c r="S1552" s="19"/>
      <c r="T1552" s="19"/>
      <c r="U1552" s="19"/>
      <c r="V1552" s="19"/>
      <c r="W1552" s="19"/>
      <c r="X1552" s="19"/>
    </row>
    <row r="1553" spans="1:8" ht="15.75" customHeight="1">
      <c r="A1553" s="45" t="s">
        <v>6129</v>
      </c>
      <c r="B1553" s="25" t="str">
        <f t="shared" si="168"/>
        <v>Bildetema HTML5</v>
      </c>
      <c r="C1553" s="25" t="str">
        <f t="shared" si="169"/>
        <v>Bildetema Flash</v>
      </c>
      <c r="D1553" s="18" t="s">
        <v>6130</v>
      </c>
      <c r="E1553" s="45" t="s">
        <v>6131</v>
      </c>
      <c r="F1553" s="18" t="s">
        <v>6132</v>
      </c>
      <c r="G1553" s="7"/>
      <c r="H1553" s="27" t="s">
        <v>6133</v>
      </c>
    </row>
    <row r="1554" spans="1:8" ht="15.75" customHeight="1">
      <c r="A1554" s="45" t="s">
        <v>6134</v>
      </c>
      <c r="B1554" s="25" t="str">
        <f t="shared" si="168"/>
        <v>Bildetema HTML5</v>
      </c>
      <c r="C1554" s="25" t="str">
        <f t="shared" si="169"/>
        <v>Bildetema Flash</v>
      </c>
      <c r="D1554" s="18" t="s">
        <v>6135</v>
      </c>
      <c r="E1554" s="45" t="s">
        <v>6136</v>
      </c>
      <c r="F1554" s="18" t="s">
        <v>6137</v>
      </c>
      <c r="G1554" s="19" t="s">
        <v>6138</v>
      </c>
      <c r="H1554" s="27" t="s">
        <v>6139</v>
      </c>
    </row>
    <row r="1555" spans="1:8" ht="15.75" customHeight="1">
      <c r="A1555" s="45" t="s">
        <v>6140</v>
      </c>
      <c r="B1555" s="25" t="str">
        <f t="shared" si="168"/>
        <v>Bildetema HTML5</v>
      </c>
      <c r="C1555" s="25" t="str">
        <f t="shared" si="169"/>
        <v>Bildetema Flash</v>
      </c>
      <c r="D1555" s="18" t="s">
        <v>6141</v>
      </c>
      <c r="E1555" s="45" t="s">
        <v>6142</v>
      </c>
      <c r="F1555" s="18" t="s">
        <v>6143</v>
      </c>
      <c r="G1555" s="19" t="s">
        <v>6144</v>
      </c>
      <c r="H1555" s="29"/>
    </row>
    <row r="1556" spans="1:8" ht="15.75" customHeight="1">
      <c r="A1556" s="45" t="s">
        <v>6145</v>
      </c>
      <c r="B1556" s="25" t="str">
        <f t="shared" si="168"/>
        <v>Bildetema HTML5</v>
      </c>
      <c r="C1556" s="25" t="str">
        <f t="shared" si="169"/>
        <v>Bildetema Flash</v>
      </c>
      <c r="D1556" s="18" t="s">
        <v>6146</v>
      </c>
      <c r="E1556" s="45" t="s">
        <v>6147</v>
      </c>
      <c r="F1556" s="18" t="s">
        <v>6148</v>
      </c>
      <c r="G1556" s="7"/>
      <c r="H1556" s="27" t="s">
        <v>6149</v>
      </c>
    </row>
    <row r="1557" spans="1:8" ht="15.75" customHeight="1">
      <c r="A1557" s="45" t="s">
        <v>6150</v>
      </c>
      <c r="B1557" s="25" t="str">
        <f t="shared" si="168"/>
        <v>Bildetema HTML5</v>
      </c>
      <c r="C1557" s="25" t="str">
        <f t="shared" si="169"/>
        <v>Bildetema Flash</v>
      </c>
      <c r="D1557" s="18" t="s">
        <v>6151</v>
      </c>
      <c r="E1557" s="45" t="s">
        <v>6152</v>
      </c>
      <c r="F1557" s="18" t="s">
        <v>6153</v>
      </c>
      <c r="G1557" s="7"/>
      <c r="H1557" s="27" t="s">
        <v>6154</v>
      </c>
    </row>
    <row r="1558" spans="1:8">
      <c r="A1558" s="23"/>
      <c r="B1558" s="25"/>
      <c r="C1558" s="25"/>
      <c r="D1558" s="23"/>
      <c r="E1558" s="23"/>
      <c r="F1558" s="24"/>
      <c r="G1558" s="7"/>
      <c r="H1558" s="28"/>
    </row>
    <row r="1559" spans="1:8" ht="21" customHeight="1">
      <c r="A1559" s="38" t="s">
        <v>6155</v>
      </c>
      <c r="B1559" s="25" t="str">
        <f>HYPERLINK("http://clu.uni.no/bildetema-html5/bildetema.html?version=norwegian&amp;languages=swe,eng,nob&amp;language=nob&amp;page=23&amp;subpage=2","Bildetema HTML5")</f>
        <v>Bildetema HTML5</v>
      </c>
      <c r="C1559" s="25" t="str">
        <f>HYPERLINK("http://clu.uni.no/bildetema-flash/bildetema.html?version=norwegian&amp;languages=swe,eng,nob&amp;language=nob&amp;page=23&amp;subpage=2","Bildetema Flash")</f>
        <v>Bildetema Flash</v>
      </c>
      <c r="D1559" s="38" t="s">
        <v>6156</v>
      </c>
      <c r="E1559" s="38" t="s">
        <v>6157</v>
      </c>
      <c r="F1559" s="38" t="s">
        <v>6158</v>
      </c>
      <c r="G1559" s="38" t="s">
        <v>6159</v>
      </c>
      <c r="H1559" s="28"/>
    </row>
    <row r="1560" spans="1:8">
      <c r="A1560" s="5"/>
      <c r="B1560" s="25"/>
      <c r="C1560" s="25"/>
      <c r="D1560" s="5"/>
      <c r="E1560" s="5"/>
      <c r="F1560" s="6"/>
      <c r="G1560" s="7"/>
      <c r="H1560" s="28"/>
    </row>
    <row r="1561" spans="1:8" ht="15.75" customHeight="1">
      <c r="A1561" s="45" t="s">
        <v>6160</v>
      </c>
      <c r="B1561" s="25" t="str">
        <f t="shared" ref="B1561:B1570" si="170">HYPERLINK("http://clu.uni.no/bildetema-html5/bildetema.html?version=norwegian&amp;languages=swe,eng,nob&amp;language=nob&amp;page=23&amp;subpage=2","Bildetema HTML5")</f>
        <v>Bildetema HTML5</v>
      </c>
      <c r="C1561" s="25" t="str">
        <f t="shared" ref="C1561:C1570" si="171">HYPERLINK("http://clu.uni.no/bildetema-flash/bildetema.html?version=norwegian&amp;languages=swe,eng,nob&amp;language=nob&amp;page=23&amp;subpage=2","Bildetema Flash")</f>
        <v>Bildetema Flash</v>
      </c>
      <c r="D1561" s="18" t="s">
        <v>6161</v>
      </c>
      <c r="E1561" s="45" t="s">
        <v>6162</v>
      </c>
      <c r="F1561" s="18" t="s">
        <v>6163</v>
      </c>
      <c r="G1561" s="19" t="s">
        <v>6164</v>
      </c>
      <c r="H1561" s="28"/>
    </row>
    <row r="1562" spans="1:8" ht="15.75" customHeight="1">
      <c r="A1562" s="45" t="s">
        <v>6165</v>
      </c>
      <c r="B1562" s="25" t="str">
        <f t="shared" si="170"/>
        <v>Bildetema HTML5</v>
      </c>
      <c r="C1562" s="25" t="str">
        <f t="shared" si="171"/>
        <v>Bildetema Flash</v>
      </c>
      <c r="D1562" s="18" t="s">
        <v>6166</v>
      </c>
      <c r="E1562" s="45" t="s">
        <v>6167</v>
      </c>
      <c r="F1562" s="18" t="s">
        <v>6167</v>
      </c>
      <c r="G1562" s="7" t="s">
        <v>6168</v>
      </c>
      <c r="H1562" s="28"/>
    </row>
    <row r="1563" spans="1:8" ht="15.75" customHeight="1">
      <c r="A1563" s="45" t="s">
        <v>6169</v>
      </c>
      <c r="B1563" s="25" t="str">
        <f t="shared" si="170"/>
        <v>Bildetema HTML5</v>
      </c>
      <c r="C1563" s="25" t="str">
        <f t="shared" si="171"/>
        <v>Bildetema Flash</v>
      </c>
      <c r="D1563" s="18" t="s">
        <v>6170</v>
      </c>
      <c r="E1563" s="45" t="s">
        <v>6171</v>
      </c>
      <c r="F1563" s="18" t="s">
        <v>6172</v>
      </c>
      <c r="G1563" s="7"/>
      <c r="H1563" s="27" t="s">
        <v>6173</v>
      </c>
    </row>
    <row r="1564" spans="1:8" ht="15.75" customHeight="1">
      <c r="A1564" s="45" t="s">
        <v>6174</v>
      </c>
      <c r="B1564" s="25" t="str">
        <f t="shared" si="170"/>
        <v>Bildetema HTML5</v>
      </c>
      <c r="C1564" s="25" t="str">
        <f t="shared" si="171"/>
        <v>Bildetema Flash</v>
      </c>
      <c r="D1564" s="18" t="s">
        <v>6175</v>
      </c>
      <c r="E1564" s="45" t="s">
        <v>6176</v>
      </c>
      <c r="F1564" s="18" t="s">
        <v>6177</v>
      </c>
      <c r="G1564" s="19" t="s">
        <v>6178</v>
      </c>
      <c r="H1564" s="46"/>
    </row>
    <row r="1565" spans="1:8" ht="15.75" customHeight="1">
      <c r="A1565" s="45" t="s">
        <v>6179</v>
      </c>
      <c r="B1565" s="25" t="str">
        <f t="shared" si="170"/>
        <v>Bildetema HTML5</v>
      </c>
      <c r="C1565" s="25" t="str">
        <f t="shared" si="171"/>
        <v>Bildetema Flash</v>
      </c>
      <c r="D1565" s="18" t="s">
        <v>6180</v>
      </c>
      <c r="E1565" s="45" t="s">
        <v>6181</v>
      </c>
      <c r="F1565" s="18" t="s">
        <v>6182</v>
      </c>
      <c r="G1565" s="7" t="s">
        <v>6183</v>
      </c>
      <c r="H1565" s="28"/>
    </row>
    <row r="1566" spans="1:8" ht="15.75" customHeight="1">
      <c r="A1566" s="45" t="s">
        <v>6184</v>
      </c>
      <c r="B1566" s="25" t="str">
        <f t="shared" si="170"/>
        <v>Bildetema HTML5</v>
      </c>
      <c r="C1566" s="25" t="str">
        <f t="shared" si="171"/>
        <v>Bildetema Flash</v>
      </c>
      <c r="D1566" s="18" t="s">
        <v>6185</v>
      </c>
      <c r="E1566" s="45" t="s">
        <v>6186</v>
      </c>
      <c r="F1566" s="18" t="s">
        <v>6187</v>
      </c>
      <c r="G1566" s="7"/>
      <c r="H1566" s="27" t="s">
        <v>6188</v>
      </c>
    </row>
    <row r="1567" spans="1:8" ht="15.75" customHeight="1">
      <c r="A1567" s="45" t="s">
        <v>6189</v>
      </c>
      <c r="B1567" s="25" t="str">
        <f t="shared" si="170"/>
        <v>Bildetema HTML5</v>
      </c>
      <c r="C1567" s="25" t="str">
        <f t="shared" si="171"/>
        <v>Bildetema Flash</v>
      </c>
      <c r="D1567" s="18" t="s">
        <v>6190</v>
      </c>
      <c r="E1567" s="45" t="s">
        <v>6191</v>
      </c>
      <c r="F1567" s="18" t="s">
        <v>6191</v>
      </c>
      <c r="G1567" s="7" t="s">
        <v>6192</v>
      </c>
      <c r="H1567" s="28"/>
    </row>
    <row r="1568" spans="1:8" ht="15.75" customHeight="1">
      <c r="A1568" s="45" t="s">
        <v>6193</v>
      </c>
      <c r="B1568" s="25" t="str">
        <f t="shared" si="170"/>
        <v>Bildetema HTML5</v>
      </c>
      <c r="C1568" s="25" t="str">
        <f t="shared" si="171"/>
        <v>Bildetema Flash</v>
      </c>
      <c r="D1568" s="18" t="s">
        <v>6194</v>
      </c>
      <c r="E1568" s="45" t="s">
        <v>6195</v>
      </c>
      <c r="F1568" s="18" t="s">
        <v>6196</v>
      </c>
      <c r="G1568" s="7"/>
      <c r="H1568" s="29" t="s">
        <v>6197</v>
      </c>
    </row>
    <row r="1569" spans="1:9" ht="15.75" customHeight="1">
      <c r="A1569" s="45" t="s">
        <v>6198</v>
      </c>
      <c r="B1569" s="25" t="str">
        <f t="shared" si="170"/>
        <v>Bildetema HTML5</v>
      </c>
      <c r="C1569" s="25" t="str">
        <f t="shared" si="171"/>
        <v>Bildetema Flash</v>
      </c>
      <c r="D1569" s="18" t="s">
        <v>6199</v>
      </c>
      <c r="E1569" s="45" t="s">
        <v>6200</v>
      </c>
      <c r="F1569" s="18" t="s">
        <v>6201</v>
      </c>
      <c r="G1569" s="7" t="s">
        <v>6202</v>
      </c>
      <c r="H1569" s="28" t="s">
        <v>6203</v>
      </c>
      <c r="I1569" s="19"/>
    </row>
    <row r="1570" spans="1:9" ht="15.75" customHeight="1">
      <c r="A1570" s="45" t="s">
        <v>6204</v>
      </c>
      <c r="B1570" s="25" t="str">
        <f t="shared" si="170"/>
        <v>Bildetema HTML5</v>
      </c>
      <c r="C1570" s="25" t="str">
        <f t="shared" si="171"/>
        <v>Bildetema Flash</v>
      </c>
      <c r="D1570" s="18" t="s">
        <v>6205</v>
      </c>
      <c r="E1570" s="45" t="s">
        <v>6206</v>
      </c>
      <c r="F1570" s="18" t="s">
        <v>6207</v>
      </c>
      <c r="G1570" s="7" t="s">
        <v>6208</v>
      </c>
      <c r="H1570" s="28"/>
      <c r="I1570" s="19"/>
    </row>
    <row r="1571" spans="1:9">
      <c r="A1571" s="23"/>
      <c r="B1571" s="25"/>
      <c r="C1571" s="25"/>
      <c r="D1571" s="23"/>
      <c r="E1571" s="23"/>
      <c r="F1571" s="24"/>
      <c r="G1571" s="7"/>
      <c r="H1571" s="28"/>
      <c r="I1571" s="19"/>
    </row>
    <row r="1572" spans="1:9" ht="21" customHeight="1">
      <c r="A1572" s="38" t="s">
        <v>6209</v>
      </c>
      <c r="B1572" s="25" t="str">
        <f>HYPERLINK("http://clu.uni.no/bildetema-html5/bildetema.html?version=norwegian&amp;languages=swe,eng,nob&amp;language=nob&amp;page=23&amp;subpage=3","Bildetema HTML5")</f>
        <v>Bildetema HTML5</v>
      </c>
      <c r="C1572" s="25" t="str">
        <f>HYPERLINK("http://clu.uni.no/bildetema-flash/bildetema.html?version=norwegian&amp;languages=swe,eng,nob&amp;language=nob&amp;page=23&amp;subpage=3","Bildetema Flash")</f>
        <v>Bildetema Flash</v>
      </c>
      <c r="D1572" s="38" t="s">
        <v>6210</v>
      </c>
      <c r="E1572" s="38" t="s">
        <v>6211</v>
      </c>
      <c r="F1572" s="38" t="s">
        <v>6212</v>
      </c>
      <c r="G1572" s="38" t="s">
        <v>6213</v>
      </c>
      <c r="H1572" s="28"/>
      <c r="I1572" s="19"/>
    </row>
    <row r="1573" spans="1:9">
      <c r="A1573" s="5"/>
      <c r="B1573" s="25"/>
      <c r="C1573" s="25"/>
      <c r="D1573" s="5"/>
      <c r="E1573" s="5"/>
      <c r="F1573" s="6"/>
      <c r="G1573" s="7"/>
      <c r="H1573" s="28"/>
      <c r="I1573" s="19"/>
    </row>
    <row r="1574" spans="1:9" ht="15.75" customHeight="1">
      <c r="A1574" s="45" t="s">
        <v>6214</v>
      </c>
      <c r="B1574" s="25" t="str">
        <f t="shared" ref="B1574:B1579" si="172">HYPERLINK("http://clu.uni.no/bildetema-html5/bildetema.html?version=norwegian&amp;languages=swe,eng,nob&amp;language=nob&amp;page=23&amp;subpage=3","Bildetema HTML5")</f>
        <v>Bildetema HTML5</v>
      </c>
      <c r="C1574" s="25" t="str">
        <f t="shared" ref="C1574:C1579" si="173">HYPERLINK("http://clu.uni.no/bildetema-flash/bildetema.html?version=norwegian&amp;languages=swe,eng,nob&amp;language=nob&amp;page=23&amp;subpage=3","Bildetema Flash")</f>
        <v>Bildetema Flash</v>
      </c>
      <c r="D1574" s="18" t="s">
        <v>6215</v>
      </c>
      <c r="E1574" s="45" t="s">
        <v>6216</v>
      </c>
      <c r="F1574" s="18" t="s">
        <v>6217</v>
      </c>
      <c r="G1574" s="19"/>
      <c r="H1574" s="27" t="s">
        <v>26</v>
      </c>
      <c r="I1574" s="19"/>
    </row>
    <row r="1575" spans="1:9" ht="15.75" customHeight="1">
      <c r="A1575" s="45" t="s">
        <v>6218</v>
      </c>
      <c r="B1575" s="25" t="str">
        <f t="shared" si="172"/>
        <v>Bildetema HTML5</v>
      </c>
      <c r="C1575" s="25" t="str">
        <f t="shared" si="173"/>
        <v>Bildetema Flash</v>
      </c>
      <c r="D1575" s="18" t="s">
        <v>6219</v>
      </c>
      <c r="E1575" s="45" t="s">
        <v>6220</v>
      </c>
      <c r="F1575" s="18" t="s">
        <v>6221</v>
      </c>
      <c r="G1575" s="19" t="s">
        <v>6222</v>
      </c>
      <c r="H1575" s="27"/>
      <c r="I1575" s="39"/>
    </row>
    <row r="1576" spans="1:9" ht="15.75" customHeight="1">
      <c r="A1576" s="45" t="s">
        <v>6223</v>
      </c>
      <c r="B1576" s="25" t="str">
        <f t="shared" si="172"/>
        <v>Bildetema HTML5</v>
      </c>
      <c r="C1576" s="25" t="str">
        <f t="shared" si="173"/>
        <v>Bildetema Flash</v>
      </c>
      <c r="D1576" s="18" t="s">
        <v>6224</v>
      </c>
      <c r="E1576" s="45" t="s">
        <v>6225</v>
      </c>
      <c r="F1576" s="18" t="s">
        <v>6226</v>
      </c>
      <c r="G1576" s="7"/>
      <c r="H1576" s="27" t="s">
        <v>6227</v>
      </c>
      <c r="I1576" s="19"/>
    </row>
    <row r="1577" spans="1:9" ht="15.75" customHeight="1">
      <c r="A1577" s="45" t="s">
        <v>6228</v>
      </c>
      <c r="B1577" s="25" t="str">
        <f t="shared" si="172"/>
        <v>Bildetema HTML5</v>
      </c>
      <c r="C1577" s="25" t="str">
        <f t="shared" si="173"/>
        <v>Bildetema Flash</v>
      </c>
      <c r="D1577" s="18" t="s">
        <v>6229</v>
      </c>
      <c r="E1577" s="45" t="s">
        <v>6230</v>
      </c>
      <c r="F1577" s="18" t="s">
        <v>6231</v>
      </c>
      <c r="G1577" s="19"/>
      <c r="H1577" s="27" t="s">
        <v>6232</v>
      </c>
      <c r="I1577" s="19"/>
    </row>
    <row r="1578" spans="1:9" ht="15.75" customHeight="1">
      <c r="A1578" s="45" t="s">
        <v>6233</v>
      </c>
      <c r="B1578" s="25" t="str">
        <f t="shared" si="172"/>
        <v>Bildetema HTML5</v>
      </c>
      <c r="C1578" s="25" t="str">
        <f t="shared" si="173"/>
        <v>Bildetema Flash</v>
      </c>
      <c r="D1578" s="18" t="s">
        <v>6234</v>
      </c>
      <c r="E1578" s="45" t="s">
        <v>6235</v>
      </c>
      <c r="F1578" s="18" t="s">
        <v>6236</v>
      </c>
      <c r="G1578" s="19" t="s">
        <v>6235</v>
      </c>
      <c r="H1578" s="27" t="s">
        <v>6237</v>
      </c>
      <c r="I1578" s="19"/>
    </row>
    <row r="1579" spans="1:9" ht="15.75" customHeight="1">
      <c r="A1579" s="45" t="s">
        <v>6238</v>
      </c>
      <c r="B1579" s="25" t="str">
        <f t="shared" si="172"/>
        <v>Bildetema HTML5</v>
      </c>
      <c r="C1579" s="25" t="str">
        <f t="shared" si="173"/>
        <v>Bildetema Flash</v>
      </c>
      <c r="D1579" s="18" t="s">
        <v>6239</v>
      </c>
      <c r="E1579" s="45" t="s">
        <v>6240</v>
      </c>
      <c r="F1579" s="18" t="s">
        <v>6241</v>
      </c>
      <c r="G1579" s="19" t="s">
        <v>6242</v>
      </c>
      <c r="H1579" s="27"/>
      <c r="I1579" s="39"/>
    </row>
    <row r="1580" spans="1:9">
      <c r="A1580" s="23"/>
      <c r="B1580" s="25"/>
      <c r="C1580" s="25"/>
      <c r="D1580" s="23"/>
      <c r="E1580" s="23"/>
      <c r="F1580" s="24"/>
      <c r="G1580" s="7"/>
      <c r="H1580" s="28"/>
      <c r="I1580" s="19"/>
    </row>
    <row r="1581" spans="1:9" ht="21" customHeight="1">
      <c r="A1581" s="38" t="s">
        <v>6243</v>
      </c>
      <c r="B1581" s="25" t="str">
        <f>HYPERLINK("http://clu.uni.no/bildetema-html5/bildetema.html?version=norwegian&amp;languages=swe,eng,nob&amp;language=nob&amp;page=23&amp;subpage=4","Bildetema HTML5")</f>
        <v>Bildetema HTML5</v>
      </c>
      <c r="C1581" s="25" t="str">
        <f>HYPERLINK("http://clu.uni.no/bildetema-flash/bildetema.html?version=norwegian&amp;languages=swe,eng,nob&amp;language=nob&amp;page=23&amp;subpage=4","Bildetema Flash")</f>
        <v>Bildetema Flash</v>
      </c>
      <c r="D1581" s="38" t="s">
        <v>3111</v>
      </c>
      <c r="E1581" s="38" t="s">
        <v>6244</v>
      </c>
      <c r="F1581" s="38" t="s">
        <v>6245</v>
      </c>
      <c r="G1581" s="38" t="s">
        <v>6246</v>
      </c>
      <c r="H1581" s="28"/>
      <c r="I1581" s="19"/>
    </row>
    <row r="1582" spans="1:9">
      <c r="A1582" s="5"/>
      <c r="B1582" s="25"/>
      <c r="C1582" s="25"/>
      <c r="D1582" s="5"/>
      <c r="E1582" s="5"/>
      <c r="F1582" s="6"/>
      <c r="G1582" s="7"/>
      <c r="H1582" s="28"/>
      <c r="I1582" s="19"/>
    </row>
    <row r="1583" spans="1:9" ht="21.95">
      <c r="A1583" s="45" t="s">
        <v>6247</v>
      </c>
      <c r="B1583" s="25" t="str">
        <f t="shared" ref="B1583:B1596" si="174">HYPERLINK("http://clu.uni.no/bildetema-html5/bildetema.html?version=norwegian&amp;languages=swe,eng,nob&amp;language=nob&amp;page=23&amp;subpage=4","Bildetema HTML5")</f>
        <v>Bildetema HTML5</v>
      </c>
      <c r="C1583" s="25" t="str">
        <f t="shared" ref="C1583:C1596" si="175">HYPERLINK("http://clu.uni.no/bildetema-flash/bildetema.html?version=norwegian&amp;languages=swe,eng,nob&amp;language=nob&amp;page=23&amp;subpage=4","Bildetema Flash")</f>
        <v>Bildetema Flash</v>
      </c>
      <c r="D1583" s="45" t="s">
        <v>755</v>
      </c>
      <c r="E1583" s="45" t="s">
        <v>6248</v>
      </c>
      <c r="F1583" s="45" t="s">
        <v>757</v>
      </c>
      <c r="G1583" s="52" t="s">
        <v>6249</v>
      </c>
      <c r="H1583" s="28"/>
      <c r="I1583" s="19"/>
    </row>
    <row r="1584" spans="1:9" ht="15.75" customHeight="1">
      <c r="A1584" s="45" t="s">
        <v>6250</v>
      </c>
      <c r="B1584" s="25" t="str">
        <f t="shared" si="174"/>
        <v>Bildetema HTML5</v>
      </c>
      <c r="C1584" s="25" t="str">
        <f t="shared" si="175"/>
        <v>Bildetema Flash</v>
      </c>
      <c r="D1584" s="18" t="s">
        <v>6251</v>
      </c>
      <c r="E1584" s="45" t="s">
        <v>6252</v>
      </c>
      <c r="F1584" s="18" t="s">
        <v>6253</v>
      </c>
      <c r="G1584" s="7" t="s">
        <v>6254</v>
      </c>
      <c r="H1584" s="28"/>
      <c r="I1584" s="19"/>
    </row>
    <row r="1585" spans="1:24" ht="15.75" customHeight="1">
      <c r="A1585" s="45" t="s">
        <v>6255</v>
      </c>
      <c r="B1585" s="25" t="str">
        <f t="shared" si="174"/>
        <v>Bildetema HTML5</v>
      </c>
      <c r="C1585" s="25" t="str">
        <f t="shared" si="175"/>
        <v>Bildetema Flash</v>
      </c>
      <c r="D1585" s="18" t="s">
        <v>6256</v>
      </c>
      <c r="E1585" s="45" t="s">
        <v>6257</v>
      </c>
      <c r="F1585" s="18" t="s">
        <v>6258</v>
      </c>
      <c r="G1585" s="19" t="s">
        <v>6259</v>
      </c>
      <c r="H1585" s="28"/>
      <c r="I1585" s="19"/>
      <c r="J1585" s="19"/>
      <c r="K1585" s="19"/>
      <c r="L1585" s="19"/>
      <c r="M1585" s="19"/>
      <c r="N1585" s="19"/>
      <c r="O1585" s="19"/>
      <c r="P1585" s="19"/>
      <c r="Q1585" s="19"/>
      <c r="R1585" s="19"/>
      <c r="S1585" s="19"/>
      <c r="T1585" s="19"/>
      <c r="U1585" s="19"/>
      <c r="V1585" s="19"/>
      <c r="W1585" s="19"/>
      <c r="X1585" s="19"/>
    </row>
    <row r="1586" spans="1:24" ht="15.75" customHeight="1">
      <c r="A1586" s="45" t="s">
        <v>6260</v>
      </c>
      <c r="B1586" s="25" t="str">
        <f t="shared" si="174"/>
        <v>Bildetema HTML5</v>
      </c>
      <c r="C1586" s="25" t="str">
        <f t="shared" si="175"/>
        <v>Bildetema Flash</v>
      </c>
      <c r="D1586" s="18" t="s">
        <v>6261</v>
      </c>
      <c r="E1586" s="45" t="s">
        <v>6262</v>
      </c>
      <c r="F1586" s="18" t="s">
        <v>6263</v>
      </c>
      <c r="G1586" s="7" t="s">
        <v>6264</v>
      </c>
      <c r="H1586" s="28"/>
      <c r="I1586" s="19"/>
      <c r="J1586" s="19"/>
      <c r="K1586" s="19"/>
      <c r="L1586" s="19"/>
      <c r="M1586" s="19"/>
      <c r="N1586" s="19"/>
      <c r="O1586" s="19"/>
      <c r="P1586" s="19"/>
      <c r="Q1586" s="19"/>
      <c r="R1586" s="19"/>
      <c r="S1586" s="19"/>
      <c r="T1586" s="19"/>
      <c r="U1586" s="19"/>
      <c r="V1586" s="19"/>
      <c r="W1586" s="19"/>
      <c r="X1586" s="19"/>
    </row>
    <row r="1587" spans="1:24" ht="15.75" customHeight="1">
      <c r="A1587" s="45" t="s">
        <v>6265</v>
      </c>
      <c r="B1587" s="25" t="str">
        <f t="shared" si="174"/>
        <v>Bildetema HTML5</v>
      </c>
      <c r="C1587" s="25" t="str">
        <f t="shared" si="175"/>
        <v>Bildetema Flash</v>
      </c>
      <c r="D1587" s="18" t="s">
        <v>6266</v>
      </c>
      <c r="E1587" s="45" t="s">
        <v>6267</v>
      </c>
      <c r="F1587" s="18" t="s">
        <v>6268</v>
      </c>
      <c r="G1587" s="52" t="s">
        <v>6269</v>
      </c>
      <c r="H1587" s="52" t="s">
        <v>6270</v>
      </c>
      <c r="I1587" s="19"/>
      <c r="J1587" s="19"/>
      <c r="K1587" s="19"/>
      <c r="L1587" s="19"/>
      <c r="M1587" s="19"/>
      <c r="N1587" s="19"/>
      <c r="O1587" s="19"/>
      <c r="P1587" s="19"/>
      <c r="Q1587" s="19"/>
      <c r="R1587" s="19"/>
      <c r="S1587" s="19"/>
      <c r="T1587" s="19"/>
      <c r="U1587" s="19"/>
      <c r="V1587" s="19"/>
      <c r="W1587" s="19"/>
      <c r="X1587" s="19"/>
    </row>
    <row r="1588" spans="1:24" ht="15.75" customHeight="1">
      <c r="A1588" s="45" t="s">
        <v>6271</v>
      </c>
      <c r="B1588" s="25" t="str">
        <f t="shared" si="174"/>
        <v>Bildetema HTML5</v>
      </c>
      <c r="C1588" s="25" t="str">
        <f t="shared" si="175"/>
        <v>Bildetema Flash</v>
      </c>
      <c r="D1588" s="18" t="s">
        <v>6272</v>
      </c>
      <c r="E1588" s="45" t="s">
        <v>6273</v>
      </c>
      <c r="F1588" s="18" t="s">
        <v>6274</v>
      </c>
      <c r="G1588" s="7" t="s">
        <v>6275</v>
      </c>
      <c r="H1588" s="28"/>
      <c r="I1588" s="19"/>
      <c r="J1588" s="19"/>
      <c r="K1588" s="19"/>
      <c r="L1588" s="19"/>
      <c r="M1588" s="19"/>
      <c r="N1588" s="19"/>
      <c r="O1588" s="19"/>
      <c r="P1588" s="19"/>
      <c r="Q1588" s="19"/>
      <c r="R1588" s="19"/>
      <c r="S1588" s="19"/>
      <c r="T1588" s="19"/>
      <c r="U1588" s="19"/>
      <c r="V1588" s="19"/>
      <c r="W1588" s="19"/>
      <c r="X1588" s="19"/>
    </row>
    <row r="1589" spans="1:24" ht="15.75" customHeight="1">
      <c r="A1589" s="45" t="s">
        <v>6276</v>
      </c>
      <c r="B1589" s="25" t="str">
        <f t="shared" si="174"/>
        <v>Bildetema HTML5</v>
      </c>
      <c r="C1589" s="25" t="str">
        <f t="shared" si="175"/>
        <v>Bildetema Flash</v>
      </c>
      <c r="D1589" s="18" t="s">
        <v>6277</v>
      </c>
      <c r="E1589" s="45" t="s">
        <v>6278</v>
      </c>
      <c r="F1589" s="18" t="s">
        <v>6279</v>
      </c>
      <c r="G1589" s="7" t="s">
        <v>6280</v>
      </c>
      <c r="H1589" s="28"/>
      <c r="I1589" s="19"/>
      <c r="J1589" s="19"/>
      <c r="K1589" s="19"/>
      <c r="L1589" s="19"/>
      <c r="M1589" s="19"/>
      <c r="N1589" s="19"/>
      <c r="O1589" s="19"/>
      <c r="P1589" s="19"/>
      <c r="Q1589" s="19"/>
      <c r="R1589" s="19"/>
      <c r="S1589" s="19"/>
      <c r="T1589" s="19"/>
      <c r="U1589" s="19"/>
      <c r="V1589" s="19"/>
      <c r="W1589" s="19"/>
      <c r="X1589" s="19"/>
    </row>
    <row r="1590" spans="1:24" ht="15.75" customHeight="1">
      <c r="A1590" s="45" t="s">
        <v>6281</v>
      </c>
      <c r="B1590" s="25" t="str">
        <f t="shared" si="174"/>
        <v>Bildetema HTML5</v>
      </c>
      <c r="C1590" s="25" t="str">
        <f t="shared" si="175"/>
        <v>Bildetema Flash</v>
      </c>
      <c r="D1590" s="18" t="s">
        <v>6282</v>
      </c>
      <c r="E1590" s="45" t="s">
        <v>6283</v>
      </c>
      <c r="F1590" s="18" t="s">
        <v>6284</v>
      </c>
      <c r="G1590" s="7" t="s">
        <v>6283</v>
      </c>
      <c r="H1590" s="27" t="s">
        <v>6285</v>
      </c>
      <c r="I1590" s="19"/>
      <c r="J1590" s="19"/>
      <c r="K1590" s="19"/>
      <c r="L1590" s="19"/>
      <c r="M1590" s="19"/>
      <c r="N1590" s="19"/>
      <c r="O1590" s="19"/>
      <c r="P1590" s="19"/>
      <c r="Q1590" s="19"/>
      <c r="R1590" s="19"/>
      <c r="S1590" s="19"/>
      <c r="T1590" s="19"/>
      <c r="U1590" s="19"/>
      <c r="V1590" s="19"/>
      <c r="W1590" s="19"/>
      <c r="X1590" s="19"/>
    </row>
    <row r="1591" spans="1:24" ht="15.75" customHeight="1">
      <c r="A1591" s="45" t="s">
        <v>6286</v>
      </c>
      <c r="B1591" s="25" t="str">
        <f t="shared" si="174"/>
        <v>Bildetema HTML5</v>
      </c>
      <c r="C1591" s="25" t="str">
        <f t="shared" si="175"/>
        <v>Bildetema Flash</v>
      </c>
      <c r="D1591" s="18" t="s">
        <v>6287</v>
      </c>
      <c r="E1591" s="45" t="s">
        <v>6288</v>
      </c>
      <c r="F1591" s="18" t="s">
        <v>6289</v>
      </c>
      <c r="G1591" s="7" t="s">
        <v>6290</v>
      </c>
      <c r="H1591" s="28"/>
      <c r="I1591" s="19"/>
      <c r="J1591" s="19"/>
      <c r="K1591" s="19"/>
      <c r="L1591" s="19"/>
      <c r="M1591" s="19"/>
      <c r="N1591" s="19"/>
      <c r="O1591" s="19"/>
      <c r="P1591" s="19"/>
      <c r="Q1591" s="19"/>
      <c r="R1591" s="19"/>
      <c r="S1591" s="19"/>
      <c r="T1591" s="19"/>
      <c r="U1591" s="19"/>
      <c r="V1591" s="19"/>
      <c r="W1591" s="19"/>
      <c r="X1591" s="19"/>
    </row>
    <row r="1592" spans="1:24" ht="15.75" customHeight="1">
      <c r="A1592" s="45" t="s">
        <v>6291</v>
      </c>
      <c r="B1592" s="25" t="str">
        <f t="shared" si="174"/>
        <v>Bildetema HTML5</v>
      </c>
      <c r="C1592" s="25" t="str">
        <f t="shared" si="175"/>
        <v>Bildetema Flash</v>
      </c>
      <c r="D1592" s="18" t="s">
        <v>6292</v>
      </c>
      <c r="E1592" s="45" t="s">
        <v>6293</v>
      </c>
      <c r="F1592" s="18" t="s">
        <v>6294</v>
      </c>
      <c r="G1592" s="7" t="s">
        <v>6295</v>
      </c>
      <c r="H1592" s="28"/>
      <c r="I1592" s="19"/>
      <c r="J1592" s="19"/>
      <c r="K1592" s="19"/>
      <c r="L1592" s="19"/>
      <c r="M1592" s="19"/>
      <c r="N1592" s="19"/>
      <c r="O1592" s="19"/>
      <c r="P1592" s="19"/>
      <c r="Q1592" s="19"/>
      <c r="R1592" s="19"/>
      <c r="S1592" s="19"/>
      <c r="T1592" s="19"/>
      <c r="U1592" s="19"/>
      <c r="V1592" s="19"/>
      <c r="W1592" s="19"/>
      <c r="X1592" s="19"/>
    </row>
    <row r="1593" spans="1:24" ht="15.75" customHeight="1">
      <c r="A1593" s="45" t="s">
        <v>6296</v>
      </c>
      <c r="B1593" s="25" t="str">
        <f t="shared" si="174"/>
        <v>Bildetema HTML5</v>
      </c>
      <c r="C1593" s="25" t="str">
        <f t="shared" si="175"/>
        <v>Bildetema Flash</v>
      </c>
      <c r="D1593" s="18" t="s">
        <v>3226</v>
      </c>
      <c r="E1593" s="45" t="s">
        <v>3227</v>
      </c>
      <c r="F1593" s="18" t="s">
        <v>3228</v>
      </c>
      <c r="G1593" s="19" t="s">
        <v>3229</v>
      </c>
      <c r="H1593" s="28"/>
      <c r="I1593" s="19"/>
      <c r="J1593" s="19"/>
      <c r="K1593" s="19"/>
      <c r="L1593" s="19"/>
      <c r="M1593" s="19"/>
      <c r="N1593" s="19"/>
      <c r="O1593" s="19"/>
      <c r="P1593" s="19"/>
      <c r="Q1593" s="19"/>
      <c r="R1593" s="19"/>
      <c r="S1593" s="19"/>
      <c r="T1593" s="19"/>
      <c r="U1593" s="19"/>
      <c r="V1593" s="19"/>
      <c r="W1593" s="19"/>
      <c r="X1593" s="19"/>
    </row>
    <row r="1594" spans="1:24" ht="15.75" customHeight="1">
      <c r="A1594" s="45" t="s">
        <v>6297</v>
      </c>
      <c r="B1594" s="25" t="str">
        <f t="shared" si="174"/>
        <v>Bildetema HTML5</v>
      </c>
      <c r="C1594" s="25" t="str">
        <f t="shared" si="175"/>
        <v>Bildetema Flash</v>
      </c>
      <c r="D1594" s="18" t="s">
        <v>6298</v>
      </c>
      <c r="E1594" s="45" t="s">
        <v>6299</v>
      </c>
      <c r="F1594" s="18" t="s">
        <v>6299</v>
      </c>
      <c r="G1594" s="7" t="s">
        <v>6299</v>
      </c>
      <c r="H1594" s="28"/>
      <c r="I1594" s="19"/>
      <c r="J1594" s="19"/>
      <c r="K1594" s="19"/>
      <c r="L1594" s="19"/>
      <c r="M1594" s="19"/>
      <c r="N1594" s="19"/>
      <c r="O1594" s="19"/>
      <c r="P1594" s="19"/>
      <c r="Q1594" s="19"/>
      <c r="R1594" s="19"/>
      <c r="S1594" s="19"/>
      <c r="T1594" s="19"/>
      <c r="U1594" s="19"/>
      <c r="V1594" s="19"/>
      <c r="W1594" s="19"/>
      <c r="X1594" s="19"/>
    </row>
    <row r="1595" spans="1:24" ht="15.75" customHeight="1">
      <c r="A1595" s="45" t="s">
        <v>6300</v>
      </c>
      <c r="B1595" s="25" t="str">
        <f t="shared" si="174"/>
        <v>Bildetema HTML5</v>
      </c>
      <c r="C1595" s="25" t="str">
        <f t="shared" si="175"/>
        <v>Bildetema Flash</v>
      </c>
      <c r="D1595" s="18" t="s">
        <v>6301</v>
      </c>
      <c r="E1595" s="45" t="s">
        <v>6302</v>
      </c>
      <c r="F1595" s="18" t="s">
        <v>6303</v>
      </c>
      <c r="G1595" s="7" t="s">
        <v>6304</v>
      </c>
      <c r="H1595" s="28"/>
      <c r="I1595" s="19"/>
      <c r="J1595" s="19"/>
      <c r="K1595" s="19"/>
      <c r="L1595" s="19"/>
      <c r="M1595" s="19"/>
      <c r="N1595" s="19"/>
      <c r="O1595" s="19"/>
      <c r="P1595" s="19"/>
      <c r="Q1595" s="19"/>
      <c r="R1595" s="19"/>
      <c r="S1595" s="19"/>
      <c r="T1595" s="19"/>
      <c r="U1595" s="19"/>
      <c r="V1595" s="19"/>
      <c r="W1595" s="19"/>
      <c r="X1595" s="19"/>
    </row>
    <row r="1596" spans="1:24" ht="15.75" customHeight="1">
      <c r="A1596" s="45" t="s">
        <v>6305</v>
      </c>
      <c r="B1596" s="25" t="str">
        <f t="shared" si="174"/>
        <v>Bildetema HTML5</v>
      </c>
      <c r="C1596" s="25" t="str">
        <f t="shared" si="175"/>
        <v>Bildetema Flash</v>
      </c>
      <c r="D1596" s="18" t="s">
        <v>5996</v>
      </c>
      <c r="E1596" s="45" t="s">
        <v>5997</v>
      </c>
      <c r="F1596" s="18" t="s">
        <v>5994</v>
      </c>
      <c r="G1596" s="7" t="s">
        <v>5930</v>
      </c>
      <c r="H1596" s="28"/>
      <c r="I1596" s="19"/>
      <c r="J1596" s="19"/>
      <c r="K1596" s="19"/>
      <c r="L1596" s="19"/>
      <c r="M1596" s="19"/>
      <c r="N1596" s="19"/>
      <c r="O1596" s="19"/>
      <c r="P1596" s="19"/>
      <c r="Q1596" s="19"/>
      <c r="R1596" s="19"/>
      <c r="S1596" s="19"/>
      <c r="T1596" s="19"/>
      <c r="U1596" s="19"/>
      <c r="V1596" s="19"/>
      <c r="W1596" s="19"/>
      <c r="X1596" s="19"/>
    </row>
    <row r="1597" spans="1:24">
      <c r="A1597" s="23"/>
      <c r="B1597" s="25"/>
      <c r="C1597" s="25"/>
      <c r="D1597" s="23"/>
      <c r="E1597" s="23"/>
      <c r="F1597" s="24"/>
      <c r="G1597" s="7"/>
      <c r="H1597" s="28"/>
      <c r="I1597" s="19"/>
      <c r="J1597" s="19"/>
      <c r="K1597" s="19"/>
      <c r="L1597" s="19"/>
      <c r="M1597" s="19"/>
      <c r="N1597" s="19"/>
      <c r="O1597" s="19"/>
      <c r="P1597" s="19"/>
      <c r="Q1597" s="19"/>
      <c r="R1597" s="19"/>
      <c r="S1597" s="19"/>
      <c r="T1597" s="19"/>
      <c r="U1597" s="19"/>
      <c r="V1597" s="19"/>
      <c r="W1597" s="19"/>
      <c r="X1597" s="19"/>
    </row>
    <row r="1598" spans="1:24" ht="27.75" customHeight="1">
      <c r="A1598" s="41" t="s">
        <v>6306</v>
      </c>
      <c r="B1598" s="25" t="str">
        <f>HYPERLINK("http://clu.uni.no/bildetema-html5/bildetema.html?version=norwegian&amp;languages=swe,eng,nob&amp;language=nob&amp;page=24&amp;subpage=1","Bildetema HTML5")</f>
        <v>Bildetema HTML5</v>
      </c>
      <c r="C1598" s="25" t="str">
        <f>HYPERLINK("http://clu.uni.no/bildetema-flash/bildetema.html?version=norwegian&amp;languages=swe,eng,nob&amp;language=nob&amp;page=24&amp;subpage=1","Bildetema Flash")</f>
        <v>Bildetema Flash</v>
      </c>
      <c r="D1598" s="41" t="s">
        <v>6307</v>
      </c>
      <c r="E1598" s="41" t="s">
        <v>6308</v>
      </c>
      <c r="F1598" s="41" t="s">
        <v>6309</v>
      </c>
      <c r="G1598" s="41" t="s">
        <v>6310</v>
      </c>
      <c r="H1598" s="28"/>
      <c r="I1598" s="19"/>
      <c r="J1598" s="19"/>
      <c r="K1598" s="19"/>
      <c r="L1598" s="19"/>
      <c r="M1598" s="19"/>
      <c r="N1598" s="19"/>
      <c r="O1598" s="19"/>
      <c r="P1598" s="19"/>
      <c r="Q1598" s="19"/>
      <c r="R1598" s="19"/>
      <c r="S1598" s="19"/>
      <c r="T1598" s="19"/>
      <c r="U1598" s="19"/>
      <c r="V1598" s="19"/>
      <c r="W1598" s="19"/>
      <c r="X1598" s="19"/>
    </row>
    <row r="1599" spans="1:24" ht="24.75" customHeight="1">
      <c r="A1599" s="23"/>
      <c r="B1599" s="25"/>
      <c r="C1599" s="25"/>
      <c r="D1599" s="23"/>
      <c r="E1599" s="23"/>
      <c r="F1599" s="24"/>
      <c r="G1599" s="26"/>
      <c r="H1599" s="20"/>
      <c r="I1599" s="26"/>
      <c r="J1599" s="26"/>
      <c r="K1599" s="26"/>
      <c r="L1599" s="26"/>
      <c r="M1599" s="26"/>
      <c r="N1599" s="26"/>
      <c r="O1599" s="26"/>
      <c r="P1599" s="26"/>
      <c r="Q1599" s="26"/>
      <c r="R1599" s="26"/>
      <c r="S1599" s="26"/>
      <c r="T1599" s="26"/>
      <c r="U1599" s="26"/>
      <c r="V1599" s="26"/>
      <c r="W1599" s="26"/>
      <c r="X1599" s="26"/>
    </row>
    <row r="1600" spans="1:24" ht="21" customHeight="1">
      <c r="A1600" s="38" t="s">
        <v>6311</v>
      </c>
      <c r="B1600" s="25" t="str">
        <f>HYPERLINK("http://clu.uni.no/bildetema-html5/bildetema.html?version=norwegian&amp;languages=swe,eng,nob&amp;language=nob&amp;page=24&amp;subpage=1","Bildetema HTML5")</f>
        <v>Bildetema HTML5</v>
      </c>
      <c r="C1600" s="25" t="str">
        <f>HYPERLINK("http://clu.uni.no/bildetema-flash/bildetema.html?version=norwegian&amp;languages=swe,eng,nob&amp;language=nob&amp;page=24&amp;subpage=1","Bildetema Flash")</f>
        <v>Bildetema Flash</v>
      </c>
      <c r="D1600" s="38" t="s">
        <v>1592</v>
      </c>
      <c r="E1600" s="38" t="s">
        <v>1592</v>
      </c>
      <c r="F1600" s="38" t="s">
        <v>1593</v>
      </c>
      <c r="G1600" s="38" t="s">
        <v>1594</v>
      </c>
      <c r="H1600" s="28"/>
      <c r="I1600" s="19"/>
      <c r="J1600" s="19"/>
      <c r="K1600" s="19"/>
      <c r="L1600" s="19"/>
      <c r="M1600" s="19"/>
      <c r="N1600" s="19"/>
      <c r="O1600" s="19"/>
      <c r="P1600" s="19"/>
      <c r="Q1600" s="19"/>
      <c r="R1600" s="19"/>
      <c r="S1600" s="19"/>
      <c r="T1600" s="19"/>
      <c r="U1600" s="19"/>
      <c r="V1600" s="19"/>
      <c r="W1600" s="19"/>
      <c r="X1600" s="19"/>
    </row>
    <row r="1601" spans="1:8">
      <c r="A1601" s="5"/>
      <c r="B1601" s="25"/>
      <c r="C1601" s="25"/>
      <c r="D1601" s="5"/>
      <c r="E1601" s="5"/>
      <c r="F1601" s="6"/>
      <c r="G1601" s="7"/>
      <c r="H1601" s="28"/>
    </row>
    <row r="1602" spans="1:8" ht="15.75" customHeight="1">
      <c r="A1602" s="45" t="s">
        <v>6312</v>
      </c>
      <c r="B1602" s="25" t="str">
        <f t="shared" ref="B1602:B1608" si="176">HYPERLINK("http://clu.uni.no/bildetema-html5/bildetema.html?version=norwegian&amp;languages=swe,eng,nob&amp;language=nob&amp;page=24&amp;subpage=1","Bildetema HTML5")</f>
        <v>Bildetema HTML5</v>
      </c>
      <c r="C1602" s="25" t="str">
        <f t="shared" ref="C1602:C1608" si="177">HYPERLINK("http://clu.uni.no/bildetema-flash/bildetema.html?version=norwegian&amp;languages=swe,eng,nob&amp;language=nob&amp;page=24&amp;subpage=1","Bildetema Flash")</f>
        <v>Bildetema Flash</v>
      </c>
      <c r="D1602" s="18" t="s">
        <v>6313</v>
      </c>
      <c r="E1602" s="45" t="s">
        <v>6314</v>
      </c>
      <c r="F1602" s="18" t="s">
        <v>6315</v>
      </c>
      <c r="G1602" s="7" t="s">
        <v>6316</v>
      </c>
      <c r="H1602" s="28"/>
    </row>
    <row r="1603" spans="1:8" ht="15.75" customHeight="1">
      <c r="A1603" s="45" t="s">
        <v>6317</v>
      </c>
      <c r="B1603" s="25" t="str">
        <f t="shared" si="176"/>
        <v>Bildetema HTML5</v>
      </c>
      <c r="C1603" s="25" t="str">
        <f t="shared" si="177"/>
        <v>Bildetema Flash</v>
      </c>
      <c r="D1603" s="18" t="s">
        <v>6318</v>
      </c>
      <c r="E1603" s="45" t="s">
        <v>6319</v>
      </c>
      <c r="F1603" s="18" t="s">
        <v>6320</v>
      </c>
      <c r="G1603" s="19" t="s">
        <v>6321</v>
      </c>
      <c r="H1603" s="27" t="s">
        <v>26</v>
      </c>
    </row>
    <row r="1604" spans="1:8" ht="15.75" customHeight="1">
      <c r="A1604" s="45" t="s">
        <v>6322</v>
      </c>
      <c r="B1604" s="25" t="str">
        <f t="shared" si="176"/>
        <v>Bildetema HTML5</v>
      </c>
      <c r="C1604" s="25" t="str">
        <f t="shared" si="177"/>
        <v>Bildetema Flash</v>
      </c>
      <c r="D1604" s="18" t="s">
        <v>6323</v>
      </c>
      <c r="E1604" s="45" t="s">
        <v>6324</v>
      </c>
      <c r="F1604" s="18" t="s">
        <v>6325</v>
      </c>
      <c r="G1604" s="7"/>
      <c r="H1604" s="27" t="s">
        <v>26</v>
      </c>
    </row>
    <row r="1605" spans="1:8" ht="15.75" customHeight="1">
      <c r="A1605" s="45" t="s">
        <v>6326</v>
      </c>
      <c r="B1605" s="25" t="str">
        <f t="shared" si="176"/>
        <v>Bildetema HTML5</v>
      </c>
      <c r="C1605" s="25" t="str">
        <f t="shared" si="177"/>
        <v>Bildetema Flash</v>
      </c>
      <c r="D1605" s="18" t="s">
        <v>6327</v>
      </c>
      <c r="E1605" s="45" t="s">
        <v>6328</v>
      </c>
      <c r="F1605" s="18" t="s">
        <v>6329</v>
      </c>
      <c r="G1605" s="7"/>
      <c r="H1605" s="27" t="s">
        <v>26</v>
      </c>
    </row>
    <row r="1606" spans="1:8" ht="15.75" customHeight="1">
      <c r="A1606" s="45" t="s">
        <v>6330</v>
      </c>
      <c r="B1606" s="25" t="str">
        <f t="shared" si="176"/>
        <v>Bildetema HTML5</v>
      </c>
      <c r="C1606" s="25" t="str">
        <f t="shared" si="177"/>
        <v>Bildetema Flash</v>
      </c>
      <c r="D1606" s="18" t="s">
        <v>6331</v>
      </c>
      <c r="E1606" s="45" t="s">
        <v>6332</v>
      </c>
      <c r="F1606" s="18" t="s">
        <v>6333</v>
      </c>
      <c r="G1606" s="19" t="s">
        <v>6334</v>
      </c>
      <c r="H1606" s="27" t="s">
        <v>26</v>
      </c>
    </row>
    <row r="1607" spans="1:8" ht="15.75" customHeight="1">
      <c r="A1607" s="45" t="s">
        <v>6335</v>
      </c>
      <c r="B1607" s="25" t="str">
        <f t="shared" si="176"/>
        <v>Bildetema HTML5</v>
      </c>
      <c r="C1607" s="25" t="str">
        <f t="shared" si="177"/>
        <v>Bildetema Flash</v>
      </c>
      <c r="D1607" s="18" t="s">
        <v>5709</v>
      </c>
      <c r="E1607" s="45" t="s">
        <v>6336</v>
      </c>
      <c r="F1607" s="18" t="s">
        <v>6337</v>
      </c>
      <c r="G1607" s="7" t="s">
        <v>6338</v>
      </c>
      <c r="H1607" s="28"/>
    </row>
    <row r="1608" spans="1:8" ht="15.75" customHeight="1">
      <c r="A1608" s="45" t="s">
        <v>6339</v>
      </c>
      <c r="B1608" s="25" t="str">
        <f t="shared" si="176"/>
        <v>Bildetema HTML5</v>
      </c>
      <c r="C1608" s="25" t="str">
        <f t="shared" si="177"/>
        <v>Bildetema Flash</v>
      </c>
      <c r="D1608" s="18" t="s">
        <v>6340</v>
      </c>
      <c r="E1608" s="45" t="s">
        <v>6341</v>
      </c>
      <c r="F1608" s="18" t="s">
        <v>6342</v>
      </c>
      <c r="G1608" s="19" t="s">
        <v>6343</v>
      </c>
      <c r="H1608" s="28"/>
    </row>
    <row r="1609" spans="1:8">
      <c r="A1609" s="23"/>
      <c r="B1609" s="25"/>
      <c r="C1609" s="25"/>
      <c r="D1609" s="23"/>
      <c r="E1609" s="23"/>
      <c r="F1609" s="24"/>
      <c r="G1609" s="7"/>
      <c r="H1609" s="28"/>
    </row>
    <row r="1610" spans="1:8" ht="21" customHeight="1">
      <c r="A1610" s="38" t="s">
        <v>6344</v>
      </c>
      <c r="B1610" s="25" t="str">
        <f>HYPERLINK("http://clu.uni.no/bildetema-html5/bildetema.html?version=norwegian&amp;languages=swe,eng,nob&amp;language=nob&amp;page=24&amp;subpage=2","Bildetema HTML5")</f>
        <v>Bildetema HTML5</v>
      </c>
      <c r="C1610" s="25" t="str">
        <f>HYPERLINK("http://clu.uni.no/bildetema-flash/bildetema.html?version=norwegian&amp;languages=swe,eng,nob&amp;language=nob&amp;page=24&amp;subpage=2","Bildetema Flash")</f>
        <v>Bildetema Flash</v>
      </c>
      <c r="D1610" s="38" t="s">
        <v>6345</v>
      </c>
      <c r="E1610" s="38" t="s">
        <v>6346</v>
      </c>
      <c r="F1610" s="38" t="s">
        <v>6347</v>
      </c>
      <c r="G1610" s="38" t="s">
        <v>6348</v>
      </c>
      <c r="H1610" s="28"/>
    </row>
    <row r="1611" spans="1:8">
      <c r="A1611" s="5"/>
      <c r="B1611" s="25"/>
      <c r="C1611" s="25"/>
      <c r="D1611" s="5"/>
      <c r="E1611" s="5"/>
      <c r="F1611" s="6"/>
      <c r="G1611" s="7"/>
      <c r="H1611" s="28"/>
    </row>
    <row r="1612" spans="1:8" ht="15.75" customHeight="1">
      <c r="A1612" s="45" t="s">
        <v>6349</v>
      </c>
      <c r="B1612" s="25" t="str">
        <f t="shared" ref="B1612:B1621" si="178">HYPERLINK("http://clu.uni.no/bildetema-html5/bildetema.html?version=norwegian&amp;languages=swe,eng,nob&amp;language=nob&amp;page=24&amp;subpage=2","Bildetema HTML5")</f>
        <v>Bildetema HTML5</v>
      </c>
      <c r="C1612" s="25" t="str">
        <f t="shared" ref="C1612:C1621" si="179">HYPERLINK("http://clu.uni.no/bildetema-flash/bildetema.html?version=norwegian&amp;languages=swe,eng,nob&amp;language=nob&amp;page=24&amp;subpage=2","Bildetema Flash")</f>
        <v>Bildetema Flash</v>
      </c>
      <c r="D1612" s="18" t="s">
        <v>6350</v>
      </c>
      <c r="E1612" s="45" t="s">
        <v>6351</v>
      </c>
      <c r="F1612" s="18" t="s">
        <v>6352</v>
      </c>
      <c r="G1612" s="19" t="s">
        <v>6353</v>
      </c>
      <c r="H1612" s="28"/>
    </row>
    <row r="1613" spans="1:8" ht="15.75" customHeight="1">
      <c r="A1613" s="45" t="s">
        <v>6354</v>
      </c>
      <c r="B1613" s="25" t="str">
        <f t="shared" si="178"/>
        <v>Bildetema HTML5</v>
      </c>
      <c r="C1613" s="25" t="str">
        <f t="shared" si="179"/>
        <v>Bildetema Flash</v>
      </c>
      <c r="D1613" s="18" t="s">
        <v>6355</v>
      </c>
      <c r="E1613" s="45" t="s">
        <v>6356</v>
      </c>
      <c r="F1613" s="18" t="s">
        <v>6357</v>
      </c>
      <c r="G1613" s="7" t="s">
        <v>6358</v>
      </c>
      <c r="H1613" s="28"/>
    </row>
    <row r="1614" spans="1:8" ht="21.95">
      <c r="A1614" s="45" t="s">
        <v>6359</v>
      </c>
      <c r="B1614" s="25" t="str">
        <f t="shared" si="178"/>
        <v>Bildetema HTML5</v>
      </c>
      <c r="C1614" s="25" t="str">
        <f t="shared" si="179"/>
        <v>Bildetema Flash</v>
      </c>
      <c r="D1614" s="45" t="s">
        <v>1570</v>
      </c>
      <c r="E1614" s="45" t="s">
        <v>1571</v>
      </c>
      <c r="F1614" s="45" t="s">
        <v>1572</v>
      </c>
      <c r="G1614" s="45" t="s">
        <v>1573</v>
      </c>
      <c r="H1614" s="28"/>
    </row>
    <row r="1615" spans="1:8" ht="15.75" customHeight="1">
      <c r="A1615" s="45" t="s">
        <v>6360</v>
      </c>
      <c r="B1615" s="25" t="str">
        <f t="shared" si="178"/>
        <v>Bildetema HTML5</v>
      </c>
      <c r="C1615" s="25" t="str">
        <f t="shared" si="179"/>
        <v>Bildetema Flash</v>
      </c>
      <c r="D1615" s="18" t="s">
        <v>6361</v>
      </c>
      <c r="E1615" s="45" t="s">
        <v>6362</v>
      </c>
      <c r="F1615" s="18" t="s">
        <v>6363</v>
      </c>
      <c r="G1615" s="7"/>
      <c r="H1615" s="27" t="s">
        <v>6364</v>
      </c>
    </row>
    <row r="1616" spans="1:8" ht="15.75" customHeight="1">
      <c r="A1616" s="45" t="s">
        <v>6365</v>
      </c>
      <c r="B1616" s="25" t="str">
        <f t="shared" si="178"/>
        <v>Bildetema HTML5</v>
      </c>
      <c r="C1616" s="25" t="str">
        <f t="shared" si="179"/>
        <v>Bildetema Flash</v>
      </c>
      <c r="D1616" s="18" t="s">
        <v>6366</v>
      </c>
      <c r="E1616" s="45" t="s">
        <v>6367</v>
      </c>
      <c r="F1616" s="18" t="s">
        <v>6368</v>
      </c>
      <c r="G1616" s="7" t="s">
        <v>6369</v>
      </c>
      <c r="H1616" s="28"/>
    </row>
    <row r="1617" spans="1:8" ht="15.75" customHeight="1">
      <c r="A1617" s="45" t="s">
        <v>6370</v>
      </c>
      <c r="B1617" s="25" t="str">
        <f t="shared" si="178"/>
        <v>Bildetema HTML5</v>
      </c>
      <c r="C1617" s="25" t="str">
        <f t="shared" si="179"/>
        <v>Bildetema Flash</v>
      </c>
      <c r="D1617" s="18" t="s">
        <v>6371</v>
      </c>
      <c r="E1617" s="45" t="s">
        <v>6372</v>
      </c>
      <c r="F1617" s="18" t="s">
        <v>6373</v>
      </c>
      <c r="G1617" s="7"/>
      <c r="H1617" s="28"/>
    </row>
    <row r="1618" spans="1:8" ht="15.75" customHeight="1">
      <c r="A1618" s="45" t="s">
        <v>6374</v>
      </c>
      <c r="B1618" s="25" t="str">
        <f t="shared" si="178"/>
        <v>Bildetema HTML5</v>
      </c>
      <c r="C1618" s="25" t="str">
        <f t="shared" si="179"/>
        <v>Bildetema Flash</v>
      </c>
      <c r="D1618" s="18" t="s">
        <v>6375</v>
      </c>
      <c r="E1618" s="45" t="s">
        <v>6376</v>
      </c>
      <c r="F1618" s="18" t="s">
        <v>6377</v>
      </c>
      <c r="G1618" s="19" t="s">
        <v>6378</v>
      </c>
      <c r="H1618" s="27"/>
    </row>
    <row r="1619" spans="1:8" ht="15.75" customHeight="1">
      <c r="A1619" s="45" t="s">
        <v>6379</v>
      </c>
      <c r="B1619" s="25" t="str">
        <f t="shared" si="178"/>
        <v>Bildetema HTML5</v>
      </c>
      <c r="C1619" s="25" t="str">
        <f t="shared" si="179"/>
        <v>Bildetema Flash</v>
      </c>
      <c r="D1619" s="18" t="s">
        <v>6380</v>
      </c>
      <c r="E1619" s="45" t="s">
        <v>6381</v>
      </c>
      <c r="F1619" s="18" t="s">
        <v>6382</v>
      </c>
      <c r="G1619" s="7" t="s">
        <v>6383</v>
      </c>
      <c r="H1619" s="28"/>
    </row>
    <row r="1620" spans="1:8" ht="15.75" customHeight="1">
      <c r="A1620" s="45" t="s">
        <v>6384</v>
      </c>
      <c r="B1620" s="25" t="str">
        <f t="shared" si="178"/>
        <v>Bildetema HTML5</v>
      </c>
      <c r="C1620" s="25" t="str">
        <f t="shared" si="179"/>
        <v>Bildetema Flash</v>
      </c>
      <c r="D1620" s="18" t="s">
        <v>6385</v>
      </c>
      <c r="E1620" s="45" t="s">
        <v>6386</v>
      </c>
      <c r="F1620" s="18" t="s">
        <v>6387</v>
      </c>
      <c r="G1620" s="7" t="s">
        <v>6388</v>
      </c>
      <c r="H1620" s="28"/>
    </row>
    <row r="1621" spans="1:8" ht="15.75" customHeight="1">
      <c r="A1621" s="45" t="s">
        <v>6389</v>
      </c>
      <c r="B1621" s="25" t="str">
        <f t="shared" si="178"/>
        <v>Bildetema HTML5</v>
      </c>
      <c r="C1621" s="25" t="str">
        <f t="shared" si="179"/>
        <v>Bildetema Flash</v>
      </c>
      <c r="D1621" s="18" t="s">
        <v>6390</v>
      </c>
      <c r="E1621" s="45" t="s">
        <v>6391</v>
      </c>
      <c r="F1621" s="18" t="s">
        <v>6392</v>
      </c>
      <c r="G1621" s="7"/>
      <c r="H1621" s="27" t="s">
        <v>6393</v>
      </c>
    </row>
    <row r="1622" spans="1:8">
      <c r="A1622" s="23"/>
      <c r="B1622" s="25"/>
      <c r="C1622" s="25"/>
      <c r="D1622" s="23"/>
      <c r="E1622" s="23"/>
      <c r="F1622" s="24"/>
      <c r="G1622" s="7"/>
      <c r="H1622" s="28"/>
    </row>
    <row r="1623" spans="1:8" ht="21" customHeight="1">
      <c r="A1623" s="38" t="s">
        <v>6394</v>
      </c>
      <c r="B1623" s="25" t="str">
        <f>HYPERLINK("http://clu.uni.no/bildetema-html5/bildetema.html?version=norwegian&amp;languages=swe,eng,nob&amp;language=nob&amp;page=24&amp;subpage=3","Bildetema HTML5")</f>
        <v>Bildetema HTML5</v>
      </c>
      <c r="C1623" s="25" t="str">
        <f>HYPERLINK("http://clu.uni.no/bildetema-flash/bildetema.html?version=norwegian&amp;languages=swe,eng,nob&amp;language=nob&amp;page=24&amp;subpage=3","Bildetema Flash")</f>
        <v>Bildetema Flash</v>
      </c>
      <c r="D1623" s="38" t="s">
        <v>6395</v>
      </c>
      <c r="E1623" s="38" t="s">
        <v>6396</v>
      </c>
      <c r="F1623" s="38" t="s">
        <v>6397</v>
      </c>
      <c r="G1623" s="38" t="s">
        <v>6398</v>
      </c>
      <c r="H1623" s="28"/>
    </row>
    <row r="1624" spans="1:8">
      <c r="A1624" s="5"/>
      <c r="B1624" s="25"/>
      <c r="C1624" s="25"/>
      <c r="D1624" s="5"/>
      <c r="E1624" s="5"/>
      <c r="F1624" s="6"/>
      <c r="G1624" s="7"/>
      <c r="H1624" s="28"/>
    </row>
    <row r="1625" spans="1:8" ht="15.75" customHeight="1">
      <c r="A1625" s="45" t="s">
        <v>6399</v>
      </c>
      <c r="B1625" s="25" t="str">
        <f t="shared" ref="B1625:B1631" si="180">HYPERLINK("http://clu.uni.no/bildetema-html5/bildetema.html?version=norwegian&amp;languages=swe,eng,nob&amp;language=nob&amp;page=24&amp;subpage=3","Bildetema HTML5")</f>
        <v>Bildetema HTML5</v>
      </c>
      <c r="C1625" s="25" t="str">
        <f t="shared" ref="C1625:C1631" si="181">HYPERLINK("http://clu.uni.no/bildetema-flash/bildetema.html?version=norwegian&amp;languages=swe,eng,nob&amp;language=nob&amp;page=24&amp;subpage=3","Bildetema Flash")</f>
        <v>Bildetema Flash</v>
      </c>
      <c r="D1625" s="18" t="s">
        <v>6400</v>
      </c>
      <c r="E1625" s="45" t="s">
        <v>6401</v>
      </c>
      <c r="F1625" s="18" t="s">
        <v>6402</v>
      </c>
      <c r="G1625" s="19" t="s">
        <v>6403</v>
      </c>
      <c r="H1625" s="29"/>
    </row>
    <row r="1626" spans="1:8" ht="15.75" customHeight="1">
      <c r="A1626" s="45" t="s">
        <v>6404</v>
      </c>
      <c r="B1626" s="25" t="str">
        <f t="shared" si="180"/>
        <v>Bildetema HTML5</v>
      </c>
      <c r="C1626" s="25" t="str">
        <f t="shared" si="181"/>
        <v>Bildetema Flash</v>
      </c>
      <c r="D1626" s="18" t="s">
        <v>6405</v>
      </c>
      <c r="E1626" s="45" t="s">
        <v>6406</v>
      </c>
      <c r="F1626" s="18" t="s">
        <v>6407</v>
      </c>
      <c r="G1626" s="7" t="s">
        <v>6408</v>
      </c>
      <c r="H1626" s="28"/>
    </row>
    <row r="1627" spans="1:8" ht="15.75" customHeight="1">
      <c r="A1627" s="45" t="s">
        <v>6409</v>
      </c>
      <c r="B1627" s="25" t="str">
        <f t="shared" si="180"/>
        <v>Bildetema HTML5</v>
      </c>
      <c r="C1627" s="25" t="str">
        <f t="shared" si="181"/>
        <v>Bildetema Flash</v>
      </c>
      <c r="D1627" s="18" t="s">
        <v>6410</v>
      </c>
      <c r="E1627" s="45" t="s">
        <v>6411</v>
      </c>
      <c r="F1627" s="18" t="s">
        <v>6412</v>
      </c>
      <c r="G1627" s="7" t="s">
        <v>6413</v>
      </c>
      <c r="H1627" s="28"/>
    </row>
    <row r="1628" spans="1:8" ht="15.75" customHeight="1">
      <c r="A1628" s="45" t="s">
        <v>6414</v>
      </c>
      <c r="B1628" s="25" t="str">
        <f t="shared" si="180"/>
        <v>Bildetema HTML5</v>
      </c>
      <c r="C1628" s="25" t="str">
        <f t="shared" si="181"/>
        <v>Bildetema Flash</v>
      </c>
      <c r="D1628" s="18" t="s">
        <v>6415</v>
      </c>
      <c r="E1628" s="45" t="s">
        <v>6416</v>
      </c>
      <c r="F1628" s="18" t="s">
        <v>6417</v>
      </c>
      <c r="G1628" s="7" t="s">
        <v>6418</v>
      </c>
      <c r="H1628" s="28"/>
    </row>
    <row r="1629" spans="1:8" ht="15.75" customHeight="1">
      <c r="A1629" s="45" t="s">
        <v>6419</v>
      </c>
      <c r="B1629" s="25" t="str">
        <f t="shared" si="180"/>
        <v>Bildetema HTML5</v>
      </c>
      <c r="C1629" s="25" t="str">
        <f t="shared" si="181"/>
        <v>Bildetema Flash</v>
      </c>
      <c r="D1629" s="18" t="s">
        <v>6420</v>
      </c>
      <c r="E1629" s="45" t="s">
        <v>6421</v>
      </c>
      <c r="F1629" s="18" t="s">
        <v>6422</v>
      </c>
      <c r="G1629" s="7"/>
      <c r="H1629" s="27" t="s">
        <v>6423</v>
      </c>
    </row>
    <row r="1630" spans="1:8" ht="15.75" customHeight="1">
      <c r="A1630" s="45" t="s">
        <v>6424</v>
      </c>
      <c r="B1630" s="25" t="str">
        <f t="shared" si="180"/>
        <v>Bildetema HTML5</v>
      </c>
      <c r="C1630" s="25" t="str">
        <f t="shared" si="181"/>
        <v>Bildetema Flash</v>
      </c>
      <c r="D1630" s="18" t="s">
        <v>6425</v>
      </c>
      <c r="E1630" s="45" t="s">
        <v>6426</v>
      </c>
      <c r="F1630" s="18" t="s">
        <v>6427</v>
      </c>
      <c r="G1630" s="7" t="s">
        <v>6428</v>
      </c>
      <c r="H1630" s="28"/>
    </row>
    <row r="1631" spans="1:8" ht="15.75" customHeight="1">
      <c r="A1631" s="45" t="s">
        <v>6429</v>
      </c>
      <c r="B1631" s="25" t="str">
        <f t="shared" si="180"/>
        <v>Bildetema HTML5</v>
      </c>
      <c r="C1631" s="25" t="str">
        <f t="shared" si="181"/>
        <v>Bildetema Flash</v>
      </c>
      <c r="D1631" s="18" t="s">
        <v>6430</v>
      </c>
      <c r="E1631" s="45" t="s">
        <v>6431</v>
      </c>
      <c r="F1631" s="18" t="s">
        <v>6432</v>
      </c>
      <c r="G1631" s="7"/>
      <c r="H1631" s="27" t="s">
        <v>6433</v>
      </c>
    </row>
    <row r="1632" spans="1:8">
      <c r="A1632" s="23"/>
      <c r="B1632" s="25"/>
      <c r="C1632" s="25"/>
      <c r="D1632" s="23"/>
      <c r="E1632" s="23"/>
      <c r="F1632" s="24"/>
      <c r="G1632" s="7"/>
      <c r="H1632" s="28"/>
    </row>
    <row r="1633" spans="1:8" ht="21" customHeight="1">
      <c r="A1633" s="38" t="s">
        <v>6434</v>
      </c>
      <c r="B1633" s="25" t="str">
        <f>HYPERLINK("http://clu.uni.no/bildetema-html5/bildetema.html?version=norwegian&amp;languages=swe,eng,nob&amp;language=nob&amp;page=24&amp;subpage=4","Bildetema HTML5")</f>
        <v>Bildetema HTML5</v>
      </c>
      <c r="C1633" s="25" t="str">
        <f>HYPERLINK("http://clu.uni.no/bildetema-flash/bildetema.html?version=norwegian&amp;languages=swe,eng,nob&amp;language=nob&amp;page=24&amp;subpage=4","Bildetema Flash")</f>
        <v>Bildetema Flash</v>
      </c>
      <c r="D1633" s="38" t="s">
        <v>6435</v>
      </c>
      <c r="E1633" s="38" t="s">
        <v>6436</v>
      </c>
      <c r="F1633" s="38" t="s">
        <v>6437</v>
      </c>
      <c r="G1633" s="40" t="s">
        <v>6438</v>
      </c>
      <c r="H1633" s="27" t="s">
        <v>26</v>
      </c>
    </row>
    <row r="1634" spans="1:8">
      <c r="A1634" s="5"/>
      <c r="B1634" s="25"/>
      <c r="C1634" s="25"/>
      <c r="D1634" s="5"/>
      <c r="E1634" s="5"/>
      <c r="F1634" s="6"/>
      <c r="G1634" s="7"/>
      <c r="H1634" s="28"/>
    </row>
    <row r="1635" spans="1:8" ht="15.75" customHeight="1">
      <c r="A1635" s="45" t="s">
        <v>6439</v>
      </c>
      <c r="B1635" s="25" t="str">
        <f t="shared" ref="B1635:B1642" si="182">HYPERLINK("http://clu.uni.no/bildetema-html5/bildetema.html?version=norwegian&amp;languages=swe,eng,nob&amp;language=nob&amp;page=24&amp;subpage=4","Bildetema HTML5")</f>
        <v>Bildetema HTML5</v>
      </c>
      <c r="C1635" s="25" t="str">
        <f t="shared" ref="C1635:C1642" si="183">HYPERLINK("http://clu.uni.no/bildetema-flash/bildetema.html?version=norwegian&amp;languages=swe,eng,nob&amp;language=nob&amp;page=24&amp;subpage=4","Bildetema Flash")</f>
        <v>Bildetema Flash</v>
      </c>
      <c r="D1635" s="18" t="s">
        <v>1565</v>
      </c>
      <c r="E1635" s="45" t="s">
        <v>1566</v>
      </c>
      <c r="F1635" s="18" t="s">
        <v>1567</v>
      </c>
      <c r="G1635" s="7" t="s">
        <v>1568</v>
      </c>
      <c r="H1635" s="28"/>
    </row>
    <row r="1636" spans="1:8" ht="15.75" customHeight="1">
      <c r="A1636" s="45" t="s">
        <v>6440</v>
      </c>
      <c r="B1636" s="25" t="str">
        <f t="shared" si="182"/>
        <v>Bildetema HTML5</v>
      </c>
      <c r="C1636" s="25" t="str">
        <f t="shared" si="183"/>
        <v>Bildetema Flash</v>
      </c>
      <c r="D1636" s="18" t="s">
        <v>6441</v>
      </c>
      <c r="E1636" s="45" t="s">
        <v>6442</v>
      </c>
      <c r="F1636" s="18" t="s">
        <v>6443</v>
      </c>
      <c r="G1636" s="7" t="s">
        <v>6444</v>
      </c>
      <c r="H1636" s="28"/>
    </row>
    <row r="1637" spans="1:8" ht="15.75" customHeight="1">
      <c r="A1637" s="45" t="s">
        <v>6445</v>
      </c>
      <c r="B1637" s="25" t="str">
        <f t="shared" si="182"/>
        <v>Bildetema HTML5</v>
      </c>
      <c r="C1637" s="25" t="str">
        <f t="shared" si="183"/>
        <v>Bildetema Flash</v>
      </c>
      <c r="D1637" s="18" t="s">
        <v>6446</v>
      </c>
      <c r="E1637" s="45" t="s">
        <v>3952</v>
      </c>
      <c r="F1637" s="18" t="s">
        <v>6447</v>
      </c>
      <c r="G1637" s="7" t="s">
        <v>6448</v>
      </c>
      <c r="H1637" s="28"/>
    </row>
    <row r="1638" spans="1:8" ht="15.75" customHeight="1">
      <c r="A1638" s="45" t="s">
        <v>6449</v>
      </c>
      <c r="B1638" s="25" t="str">
        <f t="shared" si="182"/>
        <v>Bildetema HTML5</v>
      </c>
      <c r="C1638" s="25" t="str">
        <f t="shared" si="183"/>
        <v>Bildetema Flash</v>
      </c>
      <c r="D1638" s="18" t="s">
        <v>1601</v>
      </c>
      <c r="E1638" s="45" t="s">
        <v>1602</v>
      </c>
      <c r="F1638" s="18" t="s">
        <v>1603</v>
      </c>
      <c r="G1638" s="7" t="s">
        <v>1604</v>
      </c>
      <c r="H1638" s="28"/>
    </row>
    <row r="1639" spans="1:8" ht="15.75" customHeight="1">
      <c r="A1639" s="45" t="s">
        <v>6450</v>
      </c>
      <c r="B1639" s="25" t="str">
        <f t="shared" si="182"/>
        <v>Bildetema HTML5</v>
      </c>
      <c r="C1639" s="25" t="str">
        <f t="shared" si="183"/>
        <v>Bildetema Flash</v>
      </c>
      <c r="D1639" s="18" t="s">
        <v>6451</v>
      </c>
      <c r="E1639" s="45" t="s">
        <v>6452</v>
      </c>
      <c r="F1639" s="18" t="s">
        <v>6453</v>
      </c>
      <c r="G1639" s="7" t="s">
        <v>6454</v>
      </c>
      <c r="H1639" s="28"/>
    </row>
    <row r="1640" spans="1:8" ht="15.75" customHeight="1">
      <c r="A1640" s="45" t="s">
        <v>6455</v>
      </c>
      <c r="B1640" s="25" t="str">
        <f t="shared" si="182"/>
        <v>Bildetema HTML5</v>
      </c>
      <c r="C1640" s="25" t="str">
        <f t="shared" si="183"/>
        <v>Bildetema Flash</v>
      </c>
      <c r="D1640" s="18" t="s">
        <v>6456</v>
      </c>
      <c r="E1640" s="45" t="s">
        <v>6457</v>
      </c>
      <c r="F1640" s="18" t="s">
        <v>6458</v>
      </c>
      <c r="G1640" s="19" t="s">
        <v>6459</v>
      </c>
      <c r="H1640" s="27" t="s">
        <v>6460</v>
      </c>
    </row>
    <row r="1641" spans="1:8" ht="15.75" customHeight="1">
      <c r="A1641" s="45" t="s">
        <v>6461</v>
      </c>
      <c r="B1641" s="25" t="str">
        <f t="shared" si="182"/>
        <v>Bildetema HTML5</v>
      </c>
      <c r="C1641" s="25" t="str">
        <f t="shared" si="183"/>
        <v>Bildetema Flash</v>
      </c>
      <c r="D1641" s="18" t="s">
        <v>6462</v>
      </c>
      <c r="E1641" s="45" t="s">
        <v>6463</v>
      </c>
      <c r="F1641" s="18" t="s">
        <v>6464</v>
      </c>
      <c r="G1641" s="7" t="s">
        <v>6465</v>
      </c>
      <c r="H1641" s="28"/>
    </row>
    <row r="1642" spans="1:8" ht="15.75" customHeight="1">
      <c r="A1642" s="45" t="s">
        <v>6466</v>
      </c>
      <c r="B1642" s="25" t="str">
        <f t="shared" si="182"/>
        <v>Bildetema HTML5</v>
      </c>
      <c r="C1642" s="25" t="str">
        <f t="shared" si="183"/>
        <v>Bildetema Flash</v>
      </c>
      <c r="D1642" s="18" t="s">
        <v>1606</v>
      </c>
      <c r="E1642" s="45" t="s">
        <v>1607</v>
      </c>
      <c r="F1642" s="18" t="s">
        <v>6467</v>
      </c>
      <c r="G1642" s="7" t="s">
        <v>1609</v>
      </c>
      <c r="H1642" s="28"/>
    </row>
    <row r="1643" spans="1:8">
      <c r="A1643" s="23"/>
      <c r="B1643" s="25"/>
      <c r="C1643" s="25"/>
      <c r="D1643" s="23"/>
      <c r="E1643" s="23"/>
      <c r="F1643" s="24"/>
      <c r="G1643" s="7"/>
      <c r="H1643" s="28"/>
    </row>
    <row r="1644" spans="1:8" ht="27.75" customHeight="1">
      <c r="A1644" s="41" t="s">
        <v>6468</v>
      </c>
      <c r="B1644" s="25" t="str">
        <f>HYPERLINK("http://clu.uni.no/bildetema-html5/bildetema.html?version=norwegian&amp;languages=swe,eng,nob&amp;language=nob&amp;page=25&amp;subpage=1","Bildetema HTML5")</f>
        <v>Bildetema HTML5</v>
      </c>
      <c r="C1644" s="25" t="str">
        <f>HYPERLINK("http://clu.uni.no/bildetema-flash/bildetema.html?version=norwegian&amp;languages=swe,eng,nob&amp;language=nob&amp;page=25&amp;subpage=1","Bildetema Flash")</f>
        <v>Bildetema Flash</v>
      </c>
      <c r="D1644" s="41" t="s">
        <v>6469</v>
      </c>
      <c r="E1644" s="41" t="s">
        <v>6470</v>
      </c>
      <c r="F1644" s="41" t="s">
        <v>6471</v>
      </c>
      <c r="G1644" s="41" t="s">
        <v>6472</v>
      </c>
      <c r="H1644" s="28"/>
    </row>
    <row r="1645" spans="1:8">
      <c r="A1645" s="23"/>
      <c r="B1645" s="25"/>
      <c r="C1645" s="25"/>
      <c r="D1645" s="23"/>
      <c r="E1645" s="23"/>
      <c r="F1645" s="24"/>
      <c r="G1645" s="7"/>
      <c r="H1645" s="28"/>
    </row>
    <row r="1646" spans="1:8" ht="21" customHeight="1">
      <c r="A1646" s="38" t="s">
        <v>6473</v>
      </c>
      <c r="B1646" s="25" t="str">
        <f>HYPERLINK("http://clu.uni.no/bildetema-html5/bildetema.html?version=norwegian&amp;languages=swe,eng,nob&amp;language=nob&amp;page=25&amp;subpage=1","Bildetema HTML5")</f>
        <v>Bildetema HTML5</v>
      </c>
      <c r="C1646" s="25" t="str">
        <f>HYPERLINK("http://clu.uni.no/bildetema-flash/bildetema.html?version=norwegian&amp;languages=swe,eng,nob&amp;language=nob&amp;page=25&amp;subpage=1","Bildetema Flash")</f>
        <v>Bildetema Flash</v>
      </c>
      <c r="D1646" s="38" t="s">
        <v>6474</v>
      </c>
      <c r="E1646" s="38" t="s">
        <v>6475</v>
      </c>
      <c r="F1646" s="38" t="s">
        <v>6476</v>
      </c>
      <c r="G1646" s="38" t="s">
        <v>6477</v>
      </c>
      <c r="H1646" s="28"/>
    </row>
    <row r="1647" spans="1:8">
      <c r="A1647" s="5"/>
      <c r="B1647" s="25"/>
      <c r="C1647" s="25"/>
      <c r="D1647" s="5"/>
      <c r="E1647" s="5"/>
      <c r="F1647" s="6"/>
      <c r="G1647" s="7"/>
      <c r="H1647" s="28"/>
    </row>
    <row r="1648" spans="1:8" ht="15.75" customHeight="1">
      <c r="A1648" s="45" t="s">
        <v>6478</v>
      </c>
      <c r="B1648" s="25" t="str">
        <f t="shared" ref="B1648:B1655" si="184">HYPERLINK("http://clu.uni.no/bildetema-html5/bildetema.html?version=norwegian&amp;languages=swe,eng,nob&amp;language=nob&amp;page=25&amp;subpage=1","Bildetema HTML5")</f>
        <v>Bildetema HTML5</v>
      </c>
      <c r="C1648" s="25" t="str">
        <f t="shared" ref="C1648:C1655" si="185">HYPERLINK("http://clu.uni.no/bildetema-flash/bildetema.html?version=norwegian&amp;languages=swe,eng,nob&amp;language=nob&amp;page=25&amp;subpage=1","Bildetema Flash")</f>
        <v>Bildetema Flash</v>
      </c>
      <c r="D1648" s="18" t="s">
        <v>6479</v>
      </c>
      <c r="E1648" s="45" t="s">
        <v>6480</v>
      </c>
      <c r="F1648" s="18" t="s">
        <v>6481</v>
      </c>
      <c r="G1648" s="7" t="s">
        <v>6482</v>
      </c>
      <c r="H1648" s="28"/>
    </row>
    <row r="1649" spans="1:8" ht="15.75" customHeight="1">
      <c r="A1649" s="45" t="s">
        <v>6483</v>
      </c>
      <c r="B1649" s="25" t="str">
        <f t="shared" si="184"/>
        <v>Bildetema HTML5</v>
      </c>
      <c r="C1649" s="25" t="str">
        <f t="shared" si="185"/>
        <v>Bildetema Flash</v>
      </c>
      <c r="D1649" s="18" t="s">
        <v>6484</v>
      </c>
      <c r="E1649" s="45" t="s">
        <v>6485</v>
      </c>
      <c r="F1649" s="18" t="s">
        <v>6486</v>
      </c>
      <c r="G1649" s="7" t="s">
        <v>6487</v>
      </c>
      <c r="H1649" s="28"/>
    </row>
    <row r="1650" spans="1:8" ht="15.75" customHeight="1">
      <c r="A1650" s="45" t="s">
        <v>6488</v>
      </c>
      <c r="B1650" s="25" t="str">
        <f t="shared" si="184"/>
        <v>Bildetema HTML5</v>
      </c>
      <c r="C1650" s="25" t="str">
        <f t="shared" si="185"/>
        <v>Bildetema Flash</v>
      </c>
      <c r="D1650" s="18" t="s">
        <v>1686</v>
      </c>
      <c r="E1650" s="45" t="s">
        <v>1687</v>
      </c>
      <c r="F1650" s="18" t="s">
        <v>1687</v>
      </c>
      <c r="G1650" s="7" t="s">
        <v>1688</v>
      </c>
      <c r="H1650" s="28"/>
    </row>
    <row r="1651" spans="1:8" ht="15.75" customHeight="1">
      <c r="A1651" s="45" t="s">
        <v>6489</v>
      </c>
      <c r="B1651" s="25" t="str">
        <f t="shared" si="184"/>
        <v>Bildetema HTML5</v>
      </c>
      <c r="C1651" s="25" t="str">
        <f t="shared" si="185"/>
        <v>Bildetema Flash</v>
      </c>
      <c r="D1651" s="18" t="s">
        <v>6490</v>
      </c>
      <c r="E1651" s="45" t="s">
        <v>6491</v>
      </c>
      <c r="F1651" s="18" t="s">
        <v>6492</v>
      </c>
      <c r="G1651" s="19" t="s">
        <v>6493</v>
      </c>
      <c r="H1651" s="28"/>
    </row>
    <row r="1652" spans="1:8" ht="15.75" customHeight="1">
      <c r="A1652" s="45" t="s">
        <v>6494</v>
      </c>
      <c r="B1652" s="25" t="str">
        <f t="shared" si="184"/>
        <v>Bildetema HTML5</v>
      </c>
      <c r="C1652" s="25" t="str">
        <f t="shared" si="185"/>
        <v>Bildetema Flash</v>
      </c>
      <c r="D1652" s="18" t="s">
        <v>6495</v>
      </c>
      <c r="E1652" s="45" t="s">
        <v>6495</v>
      </c>
      <c r="F1652" s="18" t="s">
        <v>6496</v>
      </c>
      <c r="G1652" s="7" t="s">
        <v>6497</v>
      </c>
      <c r="H1652" s="28"/>
    </row>
    <row r="1653" spans="1:8" ht="15.75" customHeight="1">
      <c r="A1653" s="45" t="s">
        <v>6498</v>
      </c>
      <c r="B1653" s="25" t="str">
        <f t="shared" si="184"/>
        <v>Bildetema HTML5</v>
      </c>
      <c r="C1653" s="25" t="str">
        <f t="shared" si="185"/>
        <v>Bildetema Flash</v>
      </c>
      <c r="D1653" s="18" t="s">
        <v>3888</v>
      </c>
      <c r="E1653" s="45" t="s">
        <v>3889</v>
      </c>
      <c r="F1653" s="18" t="s">
        <v>6499</v>
      </c>
      <c r="G1653" s="7" t="s">
        <v>6500</v>
      </c>
      <c r="H1653" s="28"/>
    </row>
    <row r="1654" spans="1:8" ht="15.75" customHeight="1">
      <c r="A1654" s="45" t="s">
        <v>6501</v>
      </c>
      <c r="B1654" s="25" t="str">
        <f t="shared" si="184"/>
        <v>Bildetema HTML5</v>
      </c>
      <c r="C1654" s="25" t="str">
        <f t="shared" si="185"/>
        <v>Bildetema Flash</v>
      </c>
      <c r="D1654" s="18" t="s">
        <v>6502</v>
      </c>
      <c r="E1654" s="45" t="s">
        <v>6503</v>
      </c>
      <c r="F1654" s="18" t="s">
        <v>6504</v>
      </c>
      <c r="G1654" s="7" t="s">
        <v>860</v>
      </c>
      <c r="H1654" s="28"/>
    </row>
    <row r="1655" spans="1:8" ht="15.75" customHeight="1">
      <c r="A1655" s="45" t="s">
        <v>6505</v>
      </c>
      <c r="B1655" s="25" t="str">
        <f t="shared" si="184"/>
        <v>Bildetema HTML5</v>
      </c>
      <c r="C1655" s="25" t="str">
        <f t="shared" si="185"/>
        <v>Bildetema Flash</v>
      </c>
      <c r="D1655" s="18" t="s">
        <v>6506</v>
      </c>
      <c r="E1655" s="45" t="s">
        <v>6507</v>
      </c>
      <c r="F1655" s="18" t="s">
        <v>4088</v>
      </c>
      <c r="G1655" s="7" t="s">
        <v>665</v>
      </c>
      <c r="H1655" s="28"/>
    </row>
    <row r="1656" spans="1:8">
      <c r="A1656" s="23"/>
      <c r="B1656" s="25"/>
      <c r="C1656" s="25"/>
      <c r="D1656" s="23"/>
      <c r="E1656" s="23"/>
      <c r="F1656" s="24"/>
      <c r="G1656" s="7"/>
      <c r="H1656" s="28"/>
    </row>
    <row r="1657" spans="1:8" ht="21" customHeight="1">
      <c r="A1657" s="38" t="s">
        <v>6508</v>
      </c>
      <c r="B1657" s="25" t="str">
        <f>HYPERLINK("http://clu.uni.no/bildetema-html5/bildetema.html?version=norwegian&amp;languages=swe,eng,nob&amp;language=nob&amp;page=25&amp;subpage=2","Bildetema HTML5")</f>
        <v>Bildetema HTML5</v>
      </c>
      <c r="C1657" s="25" t="str">
        <f>HYPERLINK("http://clu.uni.no/bildetema-flash/bildetema.html?version=norwegian&amp;languages=swe,eng,nob&amp;language=nob&amp;page=25&amp;subpage=2","Bildetema Flash")</f>
        <v>Bildetema Flash</v>
      </c>
      <c r="D1657" s="38" t="s">
        <v>6509</v>
      </c>
      <c r="E1657" s="38" t="s">
        <v>6510</v>
      </c>
      <c r="F1657" s="38" t="s">
        <v>6511</v>
      </c>
      <c r="G1657" s="38" t="s">
        <v>6512</v>
      </c>
      <c r="H1657" s="28"/>
    </row>
    <row r="1658" spans="1:8">
      <c r="A1658" s="5"/>
      <c r="B1658" s="25"/>
      <c r="C1658" s="25"/>
      <c r="D1658" s="5"/>
      <c r="E1658" s="5"/>
      <c r="F1658" s="6"/>
      <c r="G1658" s="7"/>
      <c r="H1658" s="28"/>
    </row>
    <row r="1659" spans="1:8" ht="15.75" customHeight="1">
      <c r="A1659" s="45" t="s">
        <v>6513</v>
      </c>
      <c r="B1659" s="25" t="str">
        <f t="shared" ref="B1659:B1669" si="186">HYPERLINK("http://clu.uni.no/bildetema-html5/bildetema.html?version=norwegian&amp;languages=swe,eng,nob&amp;language=nob&amp;page=25&amp;subpage=2","Bildetema HTML5")</f>
        <v>Bildetema HTML5</v>
      </c>
      <c r="C1659" s="25" t="str">
        <f t="shared" ref="C1659:C1669" si="187">HYPERLINK("http://clu.uni.no/bildetema-flash/bildetema.html?version=norwegian&amp;languages=swe,eng,nob&amp;language=nob&amp;page=25&amp;subpage=2","Bildetema Flash")</f>
        <v>Bildetema Flash</v>
      </c>
      <c r="D1659" s="18" t="s">
        <v>6514</v>
      </c>
      <c r="E1659" s="45" t="s">
        <v>6515</v>
      </c>
      <c r="F1659" s="18" t="s">
        <v>6516</v>
      </c>
      <c r="G1659" s="7" t="s">
        <v>6517</v>
      </c>
      <c r="H1659" s="28"/>
    </row>
    <row r="1660" spans="1:8" ht="15.75" customHeight="1">
      <c r="A1660" s="45" t="s">
        <v>6518</v>
      </c>
      <c r="B1660" s="25" t="str">
        <f t="shared" si="186"/>
        <v>Bildetema HTML5</v>
      </c>
      <c r="C1660" s="25" t="str">
        <f t="shared" si="187"/>
        <v>Bildetema Flash</v>
      </c>
      <c r="D1660" s="18" t="s">
        <v>6519</v>
      </c>
      <c r="E1660" s="45" t="s">
        <v>6520</v>
      </c>
      <c r="F1660" s="18" t="s">
        <v>6521</v>
      </c>
      <c r="G1660" s="7" t="s">
        <v>6522</v>
      </c>
      <c r="H1660" s="28"/>
    </row>
    <row r="1661" spans="1:8" ht="15.75" customHeight="1">
      <c r="A1661" s="45" t="s">
        <v>6523</v>
      </c>
      <c r="B1661" s="25" t="str">
        <f t="shared" si="186"/>
        <v>Bildetema HTML5</v>
      </c>
      <c r="C1661" s="25" t="str">
        <f t="shared" si="187"/>
        <v>Bildetema Flash</v>
      </c>
      <c r="D1661" s="18" t="s">
        <v>6524</v>
      </c>
      <c r="E1661" s="45" t="s">
        <v>6525</v>
      </c>
      <c r="F1661" s="18" t="s">
        <v>6526</v>
      </c>
      <c r="G1661" s="7" t="s">
        <v>6527</v>
      </c>
      <c r="H1661" s="28"/>
    </row>
    <row r="1662" spans="1:8" ht="15.75" customHeight="1">
      <c r="A1662" s="45" t="s">
        <v>6528</v>
      </c>
      <c r="B1662" s="25" t="str">
        <f t="shared" si="186"/>
        <v>Bildetema HTML5</v>
      </c>
      <c r="C1662" s="25" t="str">
        <f t="shared" si="187"/>
        <v>Bildetema Flash</v>
      </c>
      <c r="D1662" s="18" t="s">
        <v>6529</v>
      </c>
      <c r="E1662" s="45" t="s">
        <v>6530</v>
      </c>
      <c r="F1662" s="18" t="s">
        <v>3014</v>
      </c>
      <c r="G1662" s="7" t="s">
        <v>6531</v>
      </c>
      <c r="H1662" s="28"/>
    </row>
    <row r="1663" spans="1:8" ht="15.75" customHeight="1">
      <c r="A1663" s="45" t="s">
        <v>6532</v>
      </c>
      <c r="B1663" s="25" t="str">
        <f t="shared" si="186"/>
        <v>Bildetema HTML5</v>
      </c>
      <c r="C1663" s="25" t="str">
        <f t="shared" si="187"/>
        <v>Bildetema Flash</v>
      </c>
      <c r="D1663" s="18" t="s">
        <v>6533</v>
      </c>
      <c r="E1663" s="45" t="s">
        <v>6534</v>
      </c>
      <c r="F1663" s="18" t="s">
        <v>6535</v>
      </c>
      <c r="G1663" s="7" t="s">
        <v>6536</v>
      </c>
      <c r="H1663" s="28"/>
    </row>
    <row r="1664" spans="1:8" ht="15.75" customHeight="1">
      <c r="A1664" s="45" t="s">
        <v>6537</v>
      </c>
      <c r="B1664" s="25" t="str">
        <f t="shared" si="186"/>
        <v>Bildetema HTML5</v>
      </c>
      <c r="C1664" s="25" t="str">
        <f t="shared" si="187"/>
        <v>Bildetema Flash</v>
      </c>
      <c r="D1664" s="18" t="s">
        <v>6538</v>
      </c>
      <c r="E1664" s="45" t="s">
        <v>6539</v>
      </c>
      <c r="F1664" s="18" t="s">
        <v>6540</v>
      </c>
      <c r="G1664" s="7" t="s">
        <v>6541</v>
      </c>
      <c r="H1664" s="28"/>
    </row>
    <row r="1665" spans="1:9" ht="15.75" customHeight="1">
      <c r="A1665" s="45" t="s">
        <v>6542</v>
      </c>
      <c r="B1665" s="25" t="str">
        <f t="shared" si="186"/>
        <v>Bildetema HTML5</v>
      </c>
      <c r="C1665" s="25" t="str">
        <f t="shared" si="187"/>
        <v>Bildetema Flash</v>
      </c>
      <c r="D1665" s="18" t="s">
        <v>6543</v>
      </c>
      <c r="E1665" s="45" t="s">
        <v>6544</v>
      </c>
      <c r="F1665" s="18" t="s">
        <v>6544</v>
      </c>
      <c r="G1665" s="7" t="s">
        <v>6545</v>
      </c>
      <c r="H1665" s="28"/>
      <c r="I1665" s="19"/>
    </row>
    <row r="1666" spans="1:9" ht="15.75" customHeight="1">
      <c r="A1666" s="45" t="s">
        <v>6546</v>
      </c>
      <c r="B1666" s="25" t="str">
        <f t="shared" si="186"/>
        <v>Bildetema HTML5</v>
      </c>
      <c r="C1666" s="25" t="str">
        <f t="shared" si="187"/>
        <v>Bildetema Flash</v>
      </c>
      <c r="D1666" s="18" t="s">
        <v>6547</v>
      </c>
      <c r="E1666" s="45" t="s">
        <v>6548</v>
      </c>
      <c r="F1666" s="18" t="s">
        <v>6549</v>
      </c>
      <c r="G1666" s="7"/>
      <c r="H1666" s="27" t="s">
        <v>6550</v>
      </c>
      <c r="I1666" s="19"/>
    </row>
    <row r="1667" spans="1:9" ht="15.75" customHeight="1">
      <c r="A1667" s="45" t="s">
        <v>6551</v>
      </c>
      <c r="B1667" s="25" t="str">
        <f t="shared" si="186"/>
        <v>Bildetema HTML5</v>
      </c>
      <c r="C1667" s="25" t="str">
        <f t="shared" si="187"/>
        <v>Bildetema Flash</v>
      </c>
      <c r="D1667" s="18" t="s">
        <v>6552</v>
      </c>
      <c r="E1667" s="45" t="s">
        <v>6553</v>
      </c>
      <c r="F1667" s="18" t="s">
        <v>6554</v>
      </c>
      <c r="G1667" s="7" t="s">
        <v>6555</v>
      </c>
      <c r="H1667" s="28"/>
      <c r="I1667" s="19"/>
    </row>
    <row r="1668" spans="1:9" ht="15.75" customHeight="1">
      <c r="A1668" s="45" t="s">
        <v>6556</v>
      </c>
      <c r="B1668" s="25" t="str">
        <f t="shared" si="186"/>
        <v>Bildetema HTML5</v>
      </c>
      <c r="C1668" s="25" t="str">
        <f t="shared" si="187"/>
        <v>Bildetema Flash</v>
      </c>
      <c r="D1668" s="18" t="s">
        <v>6557</v>
      </c>
      <c r="E1668" s="45" t="s">
        <v>6558</v>
      </c>
      <c r="F1668" s="18" t="s">
        <v>6559</v>
      </c>
      <c r="G1668" s="7" t="s">
        <v>6560</v>
      </c>
      <c r="H1668" s="28"/>
      <c r="I1668" s="19"/>
    </row>
    <row r="1669" spans="1:9" ht="15.75" customHeight="1">
      <c r="A1669" s="45" t="s">
        <v>6561</v>
      </c>
      <c r="B1669" s="25" t="str">
        <f t="shared" si="186"/>
        <v>Bildetema HTML5</v>
      </c>
      <c r="C1669" s="25" t="str">
        <f t="shared" si="187"/>
        <v>Bildetema Flash</v>
      </c>
      <c r="D1669" s="18" t="s">
        <v>6562</v>
      </c>
      <c r="E1669" s="45" t="s">
        <v>6563</v>
      </c>
      <c r="F1669" s="18" t="s">
        <v>6535</v>
      </c>
      <c r="G1669" s="7" t="s">
        <v>6564</v>
      </c>
      <c r="H1669" s="28"/>
      <c r="I1669" s="19"/>
    </row>
    <row r="1670" spans="1:9">
      <c r="A1670" s="23"/>
      <c r="B1670" s="25"/>
      <c r="C1670" s="25"/>
      <c r="D1670" s="23"/>
      <c r="E1670" s="23"/>
      <c r="F1670" s="24"/>
      <c r="G1670" s="7"/>
      <c r="H1670" s="28"/>
      <c r="I1670" s="19"/>
    </row>
    <row r="1671" spans="1:9" ht="21" customHeight="1">
      <c r="A1671" s="38" t="s">
        <v>6565</v>
      </c>
      <c r="B1671" s="25" t="str">
        <f>HYPERLINK("http://clu.uni.no/bildetema-html5/bildetema.html?version=norwegian&amp;languages=swe,eng,nob&amp;language=nob&amp;page=25&amp;subpage=3","Bildetema HTML5")</f>
        <v>Bildetema HTML5</v>
      </c>
      <c r="C1671" s="25" t="str">
        <f>HYPERLINK("http://clu.uni.no/bildetema-flash/bildetema.html?version=norwegian&amp;languages=swe,eng,nob&amp;language=nob&amp;page=25&amp;subpage=3","Bildetema Flash")</f>
        <v>Bildetema Flash</v>
      </c>
      <c r="D1671" s="38" t="s">
        <v>6566</v>
      </c>
      <c r="E1671" s="38" t="s">
        <v>6567</v>
      </c>
      <c r="F1671" s="38" t="s">
        <v>6568</v>
      </c>
      <c r="G1671" s="38" t="s">
        <v>6569</v>
      </c>
      <c r="H1671" s="28"/>
      <c r="I1671" s="19"/>
    </row>
    <row r="1672" spans="1:9">
      <c r="A1672" s="5"/>
      <c r="B1672" s="25"/>
      <c r="C1672" s="25"/>
      <c r="D1672" s="5"/>
      <c r="E1672" s="5"/>
      <c r="F1672" s="6"/>
      <c r="G1672" s="7"/>
      <c r="H1672" s="28"/>
      <c r="I1672" s="19"/>
    </row>
    <row r="1673" spans="1:9" ht="15.75" customHeight="1">
      <c r="A1673" s="45" t="s">
        <v>6570</v>
      </c>
      <c r="B1673" s="25" t="str">
        <f t="shared" ref="B1673:B1681" si="188">HYPERLINK("http://clu.uni.no/bildetema-html5/bildetema.html?version=norwegian&amp;languages=swe,eng,nob&amp;language=nob&amp;page=25&amp;subpage=3","Bildetema HTML5")</f>
        <v>Bildetema HTML5</v>
      </c>
      <c r="C1673" s="25" t="str">
        <f t="shared" ref="C1673:C1681" si="189">HYPERLINK("http://clu.uni.no/bildetema-flash/bildetema.html?version=norwegian&amp;languages=swe,eng,nob&amp;language=nob&amp;page=25&amp;subpage=3","Bildetema Flash")</f>
        <v>Bildetema Flash</v>
      </c>
      <c r="D1673" s="18" t="s">
        <v>6571</v>
      </c>
      <c r="E1673" s="45" t="s">
        <v>6572</v>
      </c>
      <c r="F1673" s="18" t="s">
        <v>6573</v>
      </c>
      <c r="G1673" s="19" t="s">
        <v>6574</v>
      </c>
      <c r="H1673" s="27" t="s">
        <v>26</v>
      </c>
      <c r="I1673" s="39"/>
    </row>
    <row r="1674" spans="1:9" ht="15.75" customHeight="1">
      <c r="A1674" s="45" t="s">
        <v>6575</v>
      </c>
      <c r="B1674" s="25" t="str">
        <f t="shared" si="188"/>
        <v>Bildetema HTML5</v>
      </c>
      <c r="C1674" s="25" t="str">
        <f t="shared" si="189"/>
        <v>Bildetema Flash</v>
      </c>
      <c r="D1674" s="18" t="s">
        <v>6576</v>
      </c>
      <c r="E1674" s="45" t="s">
        <v>6577</v>
      </c>
      <c r="F1674" s="18" t="s">
        <v>6578</v>
      </c>
      <c r="G1674" s="7" t="s">
        <v>6579</v>
      </c>
      <c r="H1674" s="28"/>
      <c r="I1674" s="19"/>
    </row>
    <row r="1675" spans="1:9" ht="15.75" customHeight="1">
      <c r="A1675" s="45" t="s">
        <v>6580</v>
      </c>
      <c r="B1675" s="25" t="str">
        <f t="shared" si="188"/>
        <v>Bildetema HTML5</v>
      </c>
      <c r="C1675" s="25" t="str">
        <f t="shared" si="189"/>
        <v>Bildetema Flash</v>
      </c>
      <c r="D1675" s="18" t="s">
        <v>6581</v>
      </c>
      <c r="E1675" s="45" t="s">
        <v>6582</v>
      </c>
      <c r="F1675" s="18" t="s">
        <v>6583</v>
      </c>
      <c r="G1675" s="7" t="s">
        <v>6584</v>
      </c>
      <c r="H1675" s="28"/>
      <c r="I1675" s="19"/>
    </row>
    <row r="1676" spans="1:9" ht="15.75" customHeight="1">
      <c r="A1676" s="45" t="s">
        <v>6585</v>
      </c>
      <c r="B1676" s="25" t="str">
        <f t="shared" si="188"/>
        <v>Bildetema HTML5</v>
      </c>
      <c r="C1676" s="25" t="str">
        <f t="shared" si="189"/>
        <v>Bildetema Flash</v>
      </c>
      <c r="D1676" s="18" t="s">
        <v>6586</v>
      </c>
      <c r="E1676" s="45" t="s">
        <v>6587</v>
      </c>
      <c r="F1676" s="18" t="s">
        <v>6588</v>
      </c>
      <c r="G1676" s="7" t="s">
        <v>6589</v>
      </c>
      <c r="H1676" s="28"/>
      <c r="I1676" s="19"/>
    </row>
    <row r="1677" spans="1:9" ht="15.75" customHeight="1">
      <c r="A1677" s="45" t="s">
        <v>6590</v>
      </c>
      <c r="B1677" s="25" t="str">
        <f t="shared" si="188"/>
        <v>Bildetema HTML5</v>
      </c>
      <c r="C1677" s="25" t="str">
        <f t="shared" si="189"/>
        <v>Bildetema Flash</v>
      </c>
      <c r="D1677" s="18" t="s">
        <v>6591</v>
      </c>
      <c r="E1677" s="45" t="s">
        <v>6592</v>
      </c>
      <c r="F1677" s="18" t="s">
        <v>6593</v>
      </c>
      <c r="G1677" s="7" t="s">
        <v>6594</v>
      </c>
      <c r="H1677" s="28" t="s">
        <v>26</v>
      </c>
      <c r="I1677" s="19"/>
    </row>
    <row r="1678" spans="1:9" ht="15.75" customHeight="1">
      <c r="A1678" s="45" t="s">
        <v>6595</v>
      </c>
      <c r="B1678" s="25" t="str">
        <f t="shared" si="188"/>
        <v>Bildetema HTML5</v>
      </c>
      <c r="C1678" s="25" t="str">
        <f t="shared" si="189"/>
        <v>Bildetema Flash</v>
      </c>
      <c r="D1678" s="18" t="s">
        <v>6596</v>
      </c>
      <c r="E1678" s="45" t="s">
        <v>6597</v>
      </c>
      <c r="F1678" s="18" t="s">
        <v>6598</v>
      </c>
      <c r="G1678" s="7" t="s">
        <v>6599</v>
      </c>
      <c r="H1678" s="28"/>
      <c r="I1678" s="19"/>
    </row>
    <row r="1679" spans="1:9" ht="15.75" customHeight="1">
      <c r="A1679" s="45" t="s">
        <v>6600</v>
      </c>
      <c r="B1679" s="25" t="str">
        <f t="shared" si="188"/>
        <v>Bildetema HTML5</v>
      </c>
      <c r="C1679" s="25" t="str">
        <f t="shared" si="189"/>
        <v>Bildetema Flash</v>
      </c>
      <c r="D1679" s="18" t="s">
        <v>6601</v>
      </c>
      <c r="E1679" s="45" t="s">
        <v>6602</v>
      </c>
      <c r="F1679" s="18" t="s">
        <v>6603</v>
      </c>
      <c r="G1679" s="7"/>
      <c r="H1679" s="27" t="s">
        <v>6604</v>
      </c>
      <c r="I1679" s="19"/>
    </row>
    <row r="1680" spans="1:9" ht="15.75" customHeight="1">
      <c r="A1680" s="45" t="s">
        <v>6605</v>
      </c>
      <c r="B1680" s="25" t="str">
        <f t="shared" si="188"/>
        <v>Bildetema HTML5</v>
      </c>
      <c r="C1680" s="25" t="str">
        <f t="shared" si="189"/>
        <v>Bildetema Flash</v>
      </c>
      <c r="D1680" s="18" t="s">
        <v>6606</v>
      </c>
      <c r="E1680" s="45" t="s">
        <v>6607</v>
      </c>
      <c r="F1680" s="18" t="s">
        <v>6608</v>
      </c>
      <c r="G1680" s="7" t="s">
        <v>6609</v>
      </c>
      <c r="H1680" s="28"/>
      <c r="I1680" s="19"/>
    </row>
    <row r="1681" spans="1:8" ht="15.75" customHeight="1">
      <c r="A1681" s="45" t="s">
        <v>6610</v>
      </c>
      <c r="B1681" s="25" t="str">
        <f t="shared" si="188"/>
        <v>Bildetema HTML5</v>
      </c>
      <c r="C1681" s="25" t="str">
        <f t="shared" si="189"/>
        <v>Bildetema Flash</v>
      </c>
      <c r="D1681" s="18" t="s">
        <v>6611</v>
      </c>
      <c r="E1681" s="45" t="s">
        <v>6612</v>
      </c>
      <c r="F1681" s="18" t="s">
        <v>6613</v>
      </c>
      <c r="G1681" s="7" t="s">
        <v>6614</v>
      </c>
      <c r="H1681" s="28"/>
    </row>
    <row r="1682" spans="1:8">
      <c r="A1682" s="23"/>
      <c r="B1682" s="25"/>
      <c r="C1682" s="25"/>
      <c r="D1682" s="23"/>
      <c r="E1682" s="23"/>
      <c r="F1682" s="24"/>
      <c r="G1682" s="7"/>
      <c r="H1682" s="28"/>
    </row>
    <row r="1683" spans="1:8" ht="21" customHeight="1">
      <c r="A1683" s="38" t="s">
        <v>6615</v>
      </c>
      <c r="B1683" s="25" t="str">
        <f>HYPERLINK("http://clu.uni.no/bildetema-html5/bildetema.html?version=norwegian&amp;languages=swe,eng,nob&amp;language=nob&amp;page=25&amp;subpage=4","Bildetema HTML5")</f>
        <v>Bildetema HTML5</v>
      </c>
      <c r="C1683" s="25" t="str">
        <f>HYPERLINK("http://clu.uni.no/bildetema-flash/bildetema.html?version=norwegian&amp;languages=swe,eng,nob&amp;language=nob&amp;page=25&amp;subpage=4","Bildetema Flash")</f>
        <v>Bildetema Flash</v>
      </c>
      <c r="D1683" s="38" t="s">
        <v>6616</v>
      </c>
      <c r="E1683" s="38" t="s">
        <v>6617</v>
      </c>
      <c r="F1683" s="38" t="s">
        <v>6618</v>
      </c>
      <c r="G1683" s="38" t="s">
        <v>6619</v>
      </c>
      <c r="H1683" s="28"/>
    </row>
    <row r="1684" spans="1:8">
      <c r="A1684" s="5"/>
      <c r="B1684" s="25"/>
      <c r="C1684" s="25"/>
      <c r="D1684" s="5"/>
      <c r="E1684" s="5"/>
      <c r="F1684" s="6"/>
      <c r="G1684" s="7"/>
      <c r="H1684" s="28"/>
    </row>
    <row r="1685" spans="1:8" ht="15.75" customHeight="1">
      <c r="A1685" s="45" t="s">
        <v>6620</v>
      </c>
      <c r="B1685" s="25" t="str">
        <f t="shared" ref="B1685:B1696" si="190">HYPERLINK("http://clu.uni.no/bildetema-html5/bildetema.html?version=norwegian&amp;languages=swe,eng,nob&amp;language=nob&amp;page=25&amp;subpage=4","Bildetema HTML5")</f>
        <v>Bildetema HTML5</v>
      </c>
      <c r="C1685" s="25" t="str">
        <f t="shared" ref="C1685:C1696" si="191">HYPERLINK("http://clu.uni.no/bildetema-flash/bildetema.html?version=norwegian&amp;languages=swe,eng,nob&amp;language=nob&amp;page=25&amp;subpage=4","Bildetema Flash")</f>
        <v>Bildetema Flash</v>
      </c>
      <c r="D1685" s="18" t="s">
        <v>6621</v>
      </c>
      <c r="E1685" s="45" t="s">
        <v>6622</v>
      </c>
      <c r="F1685" s="18" t="s">
        <v>6623</v>
      </c>
      <c r="G1685" s="7"/>
      <c r="H1685" s="27" t="s">
        <v>6624</v>
      </c>
    </row>
    <row r="1686" spans="1:8" ht="15.75" customHeight="1">
      <c r="A1686" s="45" t="s">
        <v>6625</v>
      </c>
      <c r="B1686" s="25" t="str">
        <f t="shared" si="190"/>
        <v>Bildetema HTML5</v>
      </c>
      <c r="C1686" s="25" t="str">
        <f t="shared" si="191"/>
        <v>Bildetema Flash</v>
      </c>
      <c r="D1686" s="18" t="s">
        <v>6626</v>
      </c>
      <c r="E1686" s="45" t="s">
        <v>6627</v>
      </c>
      <c r="F1686" s="18" t="s">
        <v>6628</v>
      </c>
      <c r="G1686" s="7" t="s">
        <v>6629</v>
      </c>
      <c r="H1686" s="28"/>
    </row>
    <row r="1687" spans="1:8" ht="15.75" customHeight="1">
      <c r="A1687" s="45" t="s">
        <v>6630</v>
      </c>
      <c r="B1687" s="25" t="str">
        <f t="shared" si="190"/>
        <v>Bildetema HTML5</v>
      </c>
      <c r="C1687" s="25" t="str">
        <f t="shared" si="191"/>
        <v>Bildetema Flash</v>
      </c>
      <c r="D1687" s="18" t="s">
        <v>6631</v>
      </c>
      <c r="E1687" s="45" t="s">
        <v>6632</v>
      </c>
      <c r="F1687" s="18" t="s">
        <v>6633</v>
      </c>
      <c r="G1687" s="7" t="s">
        <v>6634</v>
      </c>
      <c r="H1687" s="27" t="s">
        <v>6635</v>
      </c>
    </row>
    <row r="1688" spans="1:8" ht="15.75" customHeight="1">
      <c r="A1688" s="45" t="s">
        <v>6636</v>
      </c>
      <c r="B1688" s="25" t="str">
        <f t="shared" si="190"/>
        <v>Bildetema HTML5</v>
      </c>
      <c r="C1688" s="25" t="str">
        <f t="shared" si="191"/>
        <v>Bildetema Flash</v>
      </c>
      <c r="D1688" s="18" t="s">
        <v>6637</v>
      </c>
      <c r="E1688" s="45" t="s">
        <v>6638</v>
      </c>
      <c r="F1688" s="18" t="s">
        <v>6639</v>
      </c>
      <c r="G1688" s="7"/>
      <c r="H1688" s="27" t="s">
        <v>6640</v>
      </c>
    </row>
    <row r="1689" spans="1:8" ht="15.75" customHeight="1">
      <c r="A1689" s="45" t="s">
        <v>6641</v>
      </c>
      <c r="B1689" s="25" t="str">
        <f t="shared" si="190"/>
        <v>Bildetema HTML5</v>
      </c>
      <c r="C1689" s="25" t="str">
        <f t="shared" si="191"/>
        <v>Bildetema Flash</v>
      </c>
      <c r="D1689" s="18" t="s">
        <v>6642</v>
      </c>
      <c r="E1689" s="45" t="s">
        <v>6643</v>
      </c>
      <c r="F1689" s="18" t="s">
        <v>6644</v>
      </c>
      <c r="G1689" s="7"/>
      <c r="H1689" s="27" t="s">
        <v>6645</v>
      </c>
    </row>
    <row r="1690" spans="1:8" ht="15.75" customHeight="1">
      <c r="A1690" s="45" t="s">
        <v>6646</v>
      </c>
      <c r="B1690" s="25" t="str">
        <f t="shared" si="190"/>
        <v>Bildetema HTML5</v>
      </c>
      <c r="C1690" s="25" t="str">
        <f t="shared" si="191"/>
        <v>Bildetema Flash</v>
      </c>
      <c r="D1690" s="18" t="s">
        <v>6647</v>
      </c>
      <c r="E1690" s="45" t="s">
        <v>6648</v>
      </c>
      <c r="F1690" s="18" t="s">
        <v>6649</v>
      </c>
      <c r="G1690" s="7"/>
      <c r="H1690" s="27" t="s">
        <v>6650</v>
      </c>
    </row>
    <row r="1691" spans="1:8" ht="15.75" customHeight="1">
      <c r="A1691" s="45" t="s">
        <v>6651</v>
      </c>
      <c r="B1691" s="25" t="str">
        <f t="shared" si="190"/>
        <v>Bildetema HTML5</v>
      </c>
      <c r="C1691" s="25" t="str">
        <f t="shared" si="191"/>
        <v>Bildetema Flash</v>
      </c>
      <c r="D1691" s="18" t="s">
        <v>6652</v>
      </c>
      <c r="E1691" s="45" t="s">
        <v>6653</v>
      </c>
      <c r="F1691" s="18" t="s">
        <v>6654</v>
      </c>
      <c r="G1691" s="7"/>
      <c r="H1691" s="27" t="s">
        <v>6655</v>
      </c>
    </row>
    <row r="1692" spans="1:8" ht="15.75" customHeight="1">
      <c r="A1692" s="45" t="s">
        <v>6656</v>
      </c>
      <c r="B1692" s="25" t="str">
        <f t="shared" si="190"/>
        <v>Bildetema HTML5</v>
      </c>
      <c r="C1692" s="25" t="str">
        <f t="shared" si="191"/>
        <v>Bildetema Flash</v>
      </c>
      <c r="D1692" s="18" t="s">
        <v>6657</v>
      </c>
      <c r="E1692" s="45" t="s">
        <v>6658</v>
      </c>
      <c r="F1692" s="18" t="s">
        <v>6659</v>
      </c>
      <c r="G1692" s="7" t="s">
        <v>6660</v>
      </c>
      <c r="H1692" s="28"/>
    </row>
    <row r="1693" spans="1:8" ht="15.75" customHeight="1">
      <c r="A1693" s="45" t="s">
        <v>6661</v>
      </c>
      <c r="B1693" s="25" t="str">
        <f t="shared" si="190"/>
        <v>Bildetema HTML5</v>
      </c>
      <c r="C1693" s="25" t="str">
        <f t="shared" si="191"/>
        <v>Bildetema Flash</v>
      </c>
      <c r="D1693" s="18" t="s">
        <v>6662</v>
      </c>
      <c r="E1693" s="45" t="s">
        <v>6663</v>
      </c>
      <c r="F1693" s="18" t="s">
        <v>6664</v>
      </c>
      <c r="G1693" s="7" t="s">
        <v>6665</v>
      </c>
      <c r="H1693" s="28"/>
    </row>
    <row r="1694" spans="1:8" ht="15.75" customHeight="1">
      <c r="A1694" s="45" t="s">
        <v>6666</v>
      </c>
      <c r="B1694" s="25" t="str">
        <f t="shared" si="190"/>
        <v>Bildetema HTML5</v>
      </c>
      <c r="C1694" s="25" t="str">
        <f t="shared" si="191"/>
        <v>Bildetema Flash</v>
      </c>
      <c r="D1694" s="18" t="s">
        <v>6667</v>
      </c>
      <c r="E1694" s="45" t="s">
        <v>6668</v>
      </c>
      <c r="F1694" s="18" t="s">
        <v>6669</v>
      </c>
      <c r="G1694" s="19" t="s">
        <v>6670</v>
      </c>
      <c r="H1694" s="27"/>
    </row>
    <row r="1695" spans="1:8" ht="15.75" customHeight="1">
      <c r="A1695" s="45" t="s">
        <v>6671</v>
      </c>
      <c r="B1695" s="25" t="str">
        <f t="shared" si="190"/>
        <v>Bildetema HTML5</v>
      </c>
      <c r="C1695" s="25" t="str">
        <f t="shared" si="191"/>
        <v>Bildetema Flash</v>
      </c>
      <c r="D1695" s="18" t="s">
        <v>6672</v>
      </c>
      <c r="E1695" s="45" t="s">
        <v>6673</v>
      </c>
      <c r="F1695" s="18" t="s">
        <v>6674</v>
      </c>
      <c r="G1695" s="7" t="s">
        <v>6675</v>
      </c>
      <c r="H1695" s="28" t="s">
        <v>26</v>
      </c>
    </row>
    <row r="1696" spans="1:8" ht="15.75" customHeight="1">
      <c r="A1696" s="45" t="s">
        <v>6676</v>
      </c>
      <c r="B1696" s="25" t="str">
        <f t="shared" si="190"/>
        <v>Bildetema HTML5</v>
      </c>
      <c r="C1696" s="25" t="str">
        <f t="shared" si="191"/>
        <v>Bildetema Flash</v>
      </c>
      <c r="D1696" s="18" t="s">
        <v>6677</v>
      </c>
      <c r="E1696" s="45" t="s">
        <v>6678</v>
      </c>
      <c r="F1696" s="18" t="s">
        <v>6679</v>
      </c>
      <c r="G1696" s="7" t="s">
        <v>6680</v>
      </c>
      <c r="H1696" s="28"/>
    </row>
    <row r="1697" spans="1:8">
      <c r="A1697" s="23"/>
      <c r="B1697" s="25"/>
      <c r="C1697" s="25"/>
      <c r="D1697" s="23"/>
      <c r="E1697" s="23"/>
      <c r="F1697" s="24"/>
      <c r="G1697" s="7"/>
      <c r="H1697" s="28"/>
    </row>
    <row r="1698" spans="1:8" ht="21" customHeight="1">
      <c r="A1698" s="38" t="s">
        <v>6681</v>
      </c>
      <c r="B1698" s="25" t="str">
        <f>HYPERLINK("http://clu.uni.no/bildetema-html5/bildetema.html?version=norwegian&amp;languages=swe,eng,nob&amp;language=nob&amp;page=25&amp;subpage=5","Bildetema HTML5")</f>
        <v>Bildetema HTML5</v>
      </c>
      <c r="C1698" s="25" t="str">
        <f>HYPERLINK("http://clu.uni.no/bildetema-flash/bildetema.html?version=norwegian&amp;languages=swe,eng,nob&amp;language=nob&amp;page=25&amp;subpage=5","Bildetema Flash")</f>
        <v>Bildetema Flash</v>
      </c>
      <c r="D1698" s="38" t="s">
        <v>6682</v>
      </c>
      <c r="E1698" s="38" t="s">
        <v>6683</v>
      </c>
      <c r="F1698" s="38" t="s">
        <v>6684</v>
      </c>
      <c r="G1698" s="38" t="s">
        <v>6685</v>
      </c>
      <c r="H1698" s="28"/>
    </row>
    <row r="1699" spans="1:8">
      <c r="A1699" s="5"/>
      <c r="B1699" s="25"/>
      <c r="C1699" s="25"/>
      <c r="D1699" s="5"/>
      <c r="E1699" s="5"/>
      <c r="F1699" s="6"/>
      <c r="G1699" s="7"/>
      <c r="H1699" s="28"/>
    </row>
    <row r="1700" spans="1:8" ht="15.75" customHeight="1">
      <c r="A1700" s="45" t="s">
        <v>6686</v>
      </c>
      <c r="B1700" s="25" t="str">
        <f t="shared" ref="B1700:B1708" si="192">HYPERLINK("http://clu.uni.no/bildetema-html5/bildetema.html?version=norwegian&amp;languages=swe,eng,nob&amp;language=nob&amp;page=25&amp;subpage=5","Bildetema HTML5")</f>
        <v>Bildetema HTML5</v>
      </c>
      <c r="C1700" s="25" t="str">
        <f t="shared" ref="C1700:C1708" si="193">HYPERLINK("http://clu.uni.no/bildetema-flash/bildetema.html?version=norwegian&amp;languages=swe,eng,nob&amp;language=nob&amp;page=25&amp;subpage=5","Bildetema Flash")</f>
        <v>Bildetema Flash</v>
      </c>
      <c r="D1700" s="18" t="s">
        <v>6687</v>
      </c>
      <c r="E1700" s="45" t="s">
        <v>6688</v>
      </c>
      <c r="F1700" s="18" t="s">
        <v>6689</v>
      </c>
      <c r="G1700" s="7" t="s">
        <v>6690</v>
      </c>
      <c r="H1700" s="28"/>
    </row>
    <row r="1701" spans="1:8" ht="15.75" customHeight="1">
      <c r="A1701" s="45" t="s">
        <v>6691</v>
      </c>
      <c r="B1701" s="25" t="str">
        <f t="shared" si="192"/>
        <v>Bildetema HTML5</v>
      </c>
      <c r="C1701" s="25" t="str">
        <f t="shared" si="193"/>
        <v>Bildetema Flash</v>
      </c>
      <c r="D1701" s="18" t="s">
        <v>6692</v>
      </c>
      <c r="E1701" s="45" t="s">
        <v>6693</v>
      </c>
      <c r="F1701" s="18" t="s">
        <v>6694</v>
      </c>
      <c r="G1701" s="7" t="s">
        <v>6695</v>
      </c>
      <c r="H1701" s="28"/>
    </row>
    <row r="1702" spans="1:8" ht="15.75" customHeight="1">
      <c r="A1702" s="45" t="s">
        <v>6696</v>
      </c>
      <c r="B1702" s="25" t="str">
        <f t="shared" si="192"/>
        <v>Bildetema HTML5</v>
      </c>
      <c r="C1702" s="25" t="str">
        <f t="shared" si="193"/>
        <v>Bildetema Flash</v>
      </c>
      <c r="D1702" s="18" t="s">
        <v>6697</v>
      </c>
      <c r="E1702" s="45" t="s">
        <v>6698</v>
      </c>
      <c r="F1702" s="18" t="s">
        <v>6699</v>
      </c>
      <c r="G1702" s="7" t="s">
        <v>6700</v>
      </c>
      <c r="H1702" s="28"/>
    </row>
    <row r="1703" spans="1:8" ht="15.75" customHeight="1">
      <c r="A1703" s="45" t="s">
        <v>6701</v>
      </c>
      <c r="B1703" s="25" t="str">
        <f t="shared" si="192"/>
        <v>Bildetema HTML5</v>
      </c>
      <c r="C1703" s="25" t="str">
        <f t="shared" si="193"/>
        <v>Bildetema Flash</v>
      </c>
      <c r="D1703" s="18" t="s">
        <v>6702</v>
      </c>
      <c r="E1703" s="45" t="s">
        <v>6703</v>
      </c>
      <c r="F1703" s="18" t="s">
        <v>6704</v>
      </c>
      <c r="G1703" s="7" t="s">
        <v>6705</v>
      </c>
      <c r="H1703" s="28"/>
    </row>
    <row r="1704" spans="1:8" ht="15.75" customHeight="1">
      <c r="A1704" s="45" t="s">
        <v>6706</v>
      </c>
      <c r="B1704" s="25" t="str">
        <f t="shared" si="192"/>
        <v>Bildetema HTML5</v>
      </c>
      <c r="C1704" s="25" t="str">
        <f t="shared" si="193"/>
        <v>Bildetema Flash</v>
      </c>
      <c r="D1704" s="18" t="s">
        <v>6707</v>
      </c>
      <c r="E1704" s="45" t="s">
        <v>6708</v>
      </c>
      <c r="F1704" s="18" t="s">
        <v>6709</v>
      </c>
      <c r="G1704" s="19" t="s">
        <v>6710</v>
      </c>
      <c r="H1704" s="27" t="s">
        <v>26</v>
      </c>
    </row>
    <row r="1705" spans="1:8" ht="15.75" customHeight="1">
      <c r="A1705" s="45" t="s">
        <v>6711</v>
      </c>
      <c r="B1705" s="25" t="str">
        <f t="shared" si="192"/>
        <v>Bildetema HTML5</v>
      </c>
      <c r="C1705" s="25" t="str">
        <f t="shared" si="193"/>
        <v>Bildetema Flash</v>
      </c>
      <c r="D1705" s="18" t="s">
        <v>6712</v>
      </c>
      <c r="E1705" s="45" t="s">
        <v>6713</v>
      </c>
      <c r="F1705" s="18" t="s">
        <v>6714</v>
      </c>
      <c r="G1705" s="7" t="s">
        <v>6715</v>
      </c>
      <c r="H1705" s="28" t="s">
        <v>26</v>
      </c>
    </row>
    <row r="1706" spans="1:8" ht="15.75" customHeight="1">
      <c r="A1706" s="45" t="s">
        <v>6716</v>
      </c>
      <c r="B1706" s="25" t="str">
        <f t="shared" si="192"/>
        <v>Bildetema HTML5</v>
      </c>
      <c r="C1706" s="25" t="str">
        <f t="shared" si="193"/>
        <v>Bildetema Flash</v>
      </c>
      <c r="D1706" s="18" t="s">
        <v>6717</v>
      </c>
      <c r="E1706" s="45" t="s">
        <v>6718</v>
      </c>
      <c r="F1706" s="18" t="s">
        <v>6719</v>
      </c>
      <c r="G1706" s="7"/>
      <c r="H1706" s="27" t="s">
        <v>6720</v>
      </c>
    </row>
    <row r="1707" spans="1:8" ht="15.75" customHeight="1">
      <c r="A1707" s="45" t="s">
        <v>6721</v>
      </c>
      <c r="B1707" s="25" t="str">
        <f t="shared" si="192"/>
        <v>Bildetema HTML5</v>
      </c>
      <c r="C1707" s="25" t="str">
        <f t="shared" si="193"/>
        <v>Bildetema Flash</v>
      </c>
      <c r="D1707" s="18" t="s">
        <v>6722</v>
      </c>
      <c r="E1707" s="45" t="s">
        <v>6723</v>
      </c>
      <c r="F1707" s="18" t="s">
        <v>6724</v>
      </c>
      <c r="G1707" s="7" t="s">
        <v>6710</v>
      </c>
      <c r="H1707" s="28"/>
    </row>
    <row r="1708" spans="1:8" ht="15.75" customHeight="1">
      <c r="A1708" s="45" t="s">
        <v>6725</v>
      </c>
      <c r="B1708" s="25" t="str">
        <f t="shared" si="192"/>
        <v>Bildetema HTML5</v>
      </c>
      <c r="C1708" s="25" t="str">
        <f t="shared" si="193"/>
        <v>Bildetema Flash</v>
      </c>
      <c r="D1708" s="18" t="s">
        <v>6726</v>
      </c>
      <c r="E1708" s="45" t="s">
        <v>6727</v>
      </c>
      <c r="F1708" s="18" t="s">
        <v>6728</v>
      </c>
      <c r="G1708" s="7"/>
      <c r="H1708" s="27" t="s">
        <v>6729</v>
      </c>
    </row>
    <row r="1709" spans="1:8">
      <c r="A1709" s="23"/>
      <c r="B1709" s="25"/>
      <c r="C1709" s="25"/>
      <c r="D1709" s="23"/>
      <c r="E1709" s="23"/>
      <c r="F1709" s="24"/>
      <c r="G1709" s="7"/>
      <c r="H1709" s="28"/>
    </row>
    <row r="1710" spans="1:8" ht="55.5" customHeight="1">
      <c r="A1710" s="41" t="s">
        <v>6730</v>
      </c>
      <c r="B1710" s="25" t="str">
        <f>HYPERLINK("http://clu.uni.no/bildetema-html5/bildetema.html?version=norwegian&amp;languages=swe,eng,nob&amp;language=nob&amp;page=26&amp;subpage=1","Bildetema HTML5")</f>
        <v>Bildetema HTML5</v>
      </c>
      <c r="C1710" s="25" t="str">
        <f>HYPERLINK("http://clu.uni.no/bildetema-flash/bildetema.html?version=norwegian&amp;languages=swe,eng,nob&amp;language=nob&amp;page=26&amp;subpage=1","Bildetema Flash")</f>
        <v>Bildetema Flash</v>
      </c>
      <c r="D1710" s="41" t="s">
        <v>6731</v>
      </c>
      <c r="E1710" s="41" t="s">
        <v>6732</v>
      </c>
      <c r="F1710" s="41" t="s">
        <v>6733</v>
      </c>
      <c r="G1710" s="53" t="s">
        <v>6734</v>
      </c>
      <c r="H1710" s="27" t="s">
        <v>6735</v>
      </c>
    </row>
    <row r="1711" spans="1:8">
      <c r="A1711" s="23"/>
      <c r="B1711" s="25"/>
      <c r="C1711" s="25"/>
      <c r="D1711" s="23"/>
      <c r="E1711" s="23"/>
      <c r="F1711" s="24"/>
      <c r="G1711" s="7"/>
      <c r="H1711" s="28"/>
    </row>
    <row r="1712" spans="1:8" ht="21" customHeight="1">
      <c r="A1712" s="38" t="s">
        <v>6736</v>
      </c>
      <c r="B1712" s="25" t="str">
        <f>HYPERLINK("http://clu.uni.no/bildetema-html5/bildetema.html?version=norwegian&amp;languages=swe,eng,nob&amp;language=nob&amp;page=26&amp;subpage=1","Bildetema HTML5")</f>
        <v>Bildetema HTML5</v>
      </c>
      <c r="C1712" s="25" t="str">
        <f>HYPERLINK("http://clu.uni.no/bildetema-flash/bildetema.html?version=norwegian&amp;languages=swe,eng,nob&amp;language=nob&amp;page=26&amp;subpage=1","Bildetema Flash")</f>
        <v>Bildetema Flash</v>
      </c>
      <c r="D1712" s="38" t="s">
        <v>6737</v>
      </c>
      <c r="E1712" s="38" t="s">
        <v>6738</v>
      </c>
      <c r="F1712" s="38" t="s">
        <v>6739</v>
      </c>
      <c r="G1712" s="38" t="s">
        <v>6740</v>
      </c>
      <c r="H1712" s="28"/>
    </row>
    <row r="1713" spans="1:8">
      <c r="A1713" s="5"/>
      <c r="B1713" s="25"/>
      <c r="C1713" s="25"/>
      <c r="D1713" s="5"/>
      <c r="E1713" s="5"/>
      <c r="F1713" s="6"/>
      <c r="G1713" s="7"/>
      <c r="H1713" s="28"/>
    </row>
    <row r="1714" spans="1:8" ht="15.75" customHeight="1">
      <c r="A1714" s="45" t="s">
        <v>6741</v>
      </c>
      <c r="B1714" s="25" t="str">
        <f t="shared" ref="B1714:B1725" si="194">HYPERLINK("http://clu.uni.no/bildetema-html5/bildetema.html?version=norwegian&amp;languages=swe,eng,nob&amp;language=nob&amp;page=26&amp;subpage=1","Bildetema HTML5")</f>
        <v>Bildetema HTML5</v>
      </c>
      <c r="C1714" s="25" t="str">
        <f t="shared" ref="C1714:C1725" si="195">HYPERLINK("http://clu.uni.no/bildetema-flash/bildetema.html?version=norwegian&amp;languages=swe,eng,nob&amp;language=nob&amp;page=26&amp;subpage=1","Bildetema Flash")</f>
        <v>Bildetema Flash</v>
      </c>
      <c r="D1714" s="18" t="s">
        <v>6742</v>
      </c>
      <c r="E1714" s="45" t="s">
        <v>6743</v>
      </c>
      <c r="F1714" s="18" t="s">
        <v>6744</v>
      </c>
      <c r="G1714" s="7" t="s">
        <v>6745</v>
      </c>
      <c r="H1714" s="28"/>
    </row>
    <row r="1715" spans="1:8" ht="15.75" customHeight="1">
      <c r="A1715" s="45" t="s">
        <v>6746</v>
      </c>
      <c r="B1715" s="25" t="str">
        <f t="shared" si="194"/>
        <v>Bildetema HTML5</v>
      </c>
      <c r="C1715" s="25" t="str">
        <f t="shared" si="195"/>
        <v>Bildetema Flash</v>
      </c>
      <c r="D1715" s="18" t="s">
        <v>6747</v>
      </c>
      <c r="E1715" s="45" t="s">
        <v>6748</v>
      </c>
      <c r="F1715" s="18" t="s">
        <v>6749</v>
      </c>
      <c r="G1715" s="19" t="s">
        <v>6750</v>
      </c>
      <c r="H1715" s="28"/>
    </row>
    <row r="1716" spans="1:8" ht="15.75" customHeight="1">
      <c r="A1716" s="45" t="s">
        <v>6751</v>
      </c>
      <c r="B1716" s="25" t="str">
        <f t="shared" si="194"/>
        <v>Bildetema HTML5</v>
      </c>
      <c r="C1716" s="25" t="str">
        <f t="shared" si="195"/>
        <v>Bildetema Flash</v>
      </c>
      <c r="D1716" s="18" t="s">
        <v>6752</v>
      </c>
      <c r="E1716" s="45" t="s">
        <v>6753</v>
      </c>
      <c r="F1716" s="18" t="s">
        <v>6754</v>
      </c>
      <c r="G1716" s="7" t="s">
        <v>6755</v>
      </c>
      <c r="H1716" s="28"/>
    </row>
    <row r="1717" spans="1:8" ht="15.75" customHeight="1">
      <c r="A1717" s="45" t="s">
        <v>6756</v>
      </c>
      <c r="B1717" s="25" t="str">
        <f t="shared" si="194"/>
        <v>Bildetema HTML5</v>
      </c>
      <c r="C1717" s="25" t="str">
        <f t="shared" si="195"/>
        <v>Bildetema Flash</v>
      </c>
      <c r="D1717" s="18" t="s">
        <v>6757</v>
      </c>
      <c r="E1717" s="45" t="s">
        <v>6758</v>
      </c>
      <c r="F1717" s="18" t="s">
        <v>6759</v>
      </c>
      <c r="G1717" s="7" t="s">
        <v>6760</v>
      </c>
      <c r="H1717" s="28"/>
    </row>
    <row r="1718" spans="1:8" ht="15.75" customHeight="1">
      <c r="A1718" s="45" t="s">
        <v>6761</v>
      </c>
      <c r="B1718" s="25" t="str">
        <f t="shared" si="194"/>
        <v>Bildetema HTML5</v>
      </c>
      <c r="C1718" s="25" t="str">
        <f t="shared" si="195"/>
        <v>Bildetema Flash</v>
      </c>
      <c r="D1718" s="18" t="s">
        <v>6762</v>
      </c>
      <c r="E1718" s="45" t="s">
        <v>6763</v>
      </c>
      <c r="F1718" s="18" t="s">
        <v>6764</v>
      </c>
      <c r="G1718" s="7" t="s">
        <v>6765</v>
      </c>
      <c r="H1718" s="28"/>
    </row>
    <row r="1719" spans="1:8" ht="15.75" customHeight="1">
      <c r="A1719" s="45" t="s">
        <v>6766</v>
      </c>
      <c r="B1719" s="25" t="str">
        <f t="shared" si="194"/>
        <v>Bildetema HTML5</v>
      </c>
      <c r="C1719" s="25" t="str">
        <f t="shared" si="195"/>
        <v>Bildetema Flash</v>
      </c>
      <c r="D1719" s="18" t="s">
        <v>6767</v>
      </c>
      <c r="E1719" s="45" t="s">
        <v>6768</v>
      </c>
      <c r="F1719" s="18" t="s">
        <v>6769</v>
      </c>
      <c r="G1719" s="7" t="s">
        <v>6770</v>
      </c>
      <c r="H1719" s="28"/>
    </row>
    <row r="1720" spans="1:8" ht="15.75" customHeight="1">
      <c r="A1720" s="45" t="s">
        <v>6771</v>
      </c>
      <c r="B1720" s="25" t="str">
        <f t="shared" si="194"/>
        <v>Bildetema HTML5</v>
      </c>
      <c r="C1720" s="25" t="str">
        <f t="shared" si="195"/>
        <v>Bildetema Flash</v>
      </c>
      <c r="D1720" s="18" t="s">
        <v>6772</v>
      </c>
      <c r="E1720" s="45" t="s">
        <v>6773</v>
      </c>
      <c r="F1720" s="18" t="s">
        <v>6774</v>
      </c>
      <c r="G1720" s="7"/>
      <c r="H1720" s="27" t="s">
        <v>6775</v>
      </c>
    </row>
    <row r="1721" spans="1:8" ht="15.75" customHeight="1">
      <c r="A1721" s="45" t="s">
        <v>6776</v>
      </c>
      <c r="B1721" s="25" t="str">
        <f t="shared" si="194"/>
        <v>Bildetema HTML5</v>
      </c>
      <c r="C1721" s="25" t="str">
        <f t="shared" si="195"/>
        <v>Bildetema Flash</v>
      </c>
      <c r="D1721" s="18" t="s">
        <v>6777</v>
      </c>
      <c r="E1721" s="45" t="s">
        <v>6778</v>
      </c>
      <c r="F1721" s="18" t="s">
        <v>6778</v>
      </c>
      <c r="G1721" s="7" t="s">
        <v>6779</v>
      </c>
      <c r="H1721" s="28"/>
    </row>
    <row r="1722" spans="1:8" ht="15.75" customHeight="1">
      <c r="A1722" s="45" t="s">
        <v>6780</v>
      </c>
      <c r="B1722" s="25" t="str">
        <f t="shared" si="194"/>
        <v>Bildetema HTML5</v>
      </c>
      <c r="C1722" s="25" t="str">
        <f t="shared" si="195"/>
        <v>Bildetema Flash</v>
      </c>
      <c r="D1722" s="18" t="s">
        <v>6781</v>
      </c>
      <c r="E1722" s="45" t="s">
        <v>6782</v>
      </c>
      <c r="F1722" s="18" t="s">
        <v>6783</v>
      </c>
      <c r="G1722" s="19" t="s">
        <v>6784</v>
      </c>
      <c r="H1722" s="27"/>
    </row>
    <row r="1723" spans="1:8" ht="15.75" customHeight="1">
      <c r="A1723" s="45" t="s">
        <v>6785</v>
      </c>
      <c r="B1723" s="25" t="str">
        <f t="shared" si="194"/>
        <v>Bildetema HTML5</v>
      </c>
      <c r="C1723" s="25" t="str">
        <f t="shared" si="195"/>
        <v>Bildetema Flash</v>
      </c>
      <c r="D1723" s="18" t="s">
        <v>6786</v>
      </c>
      <c r="E1723" s="45" t="s">
        <v>6787</v>
      </c>
      <c r="F1723" s="18" t="s">
        <v>6788</v>
      </c>
      <c r="G1723" s="7" t="s">
        <v>6789</v>
      </c>
      <c r="H1723" s="28" t="s">
        <v>26</v>
      </c>
    </row>
    <row r="1724" spans="1:8" ht="15.75" customHeight="1">
      <c r="A1724" s="45" t="s">
        <v>6790</v>
      </c>
      <c r="B1724" s="25" t="str">
        <f t="shared" si="194"/>
        <v>Bildetema HTML5</v>
      </c>
      <c r="C1724" s="25" t="str">
        <f t="shared" si="195"/>
        <v>Bildetema Flash</v>
      </c>
      <c r="D1724" s="18" t="s">
        <v>6791</v>
      </c>
      <c r="E1724" s="45" t="s">
        <v>6792</v>
      </c>
      <c r="F1724" s="18" t="s">
        <v>6793</v>
      </c>
      <c r="G1724" s="7" t="s">
        <v>6794</v>
      </c>
      <c r="H1724" s="28"/>
    </row>
    <row r="1725" spans="1:8" ht="15.75" customHeight="1">
      <c r="A1725" s="45" t="s">
        <v>6795</v>
      </c>
      <c r="B1725" s="25" t="str">
        <f t="shared" si="194"/>
        <v>Bildetema HTML5</v>
      </c>
      <c r="C1725" s="25" t="str">
        <f t="shared" si="195"/>
        <v>Bildetema Flash</v>
      </c>
      <c r="D1725" s="18" t="s">
        <v>6796</v>
      </c>
      <c r="E1725" s="45" t="s">
        <v>6797</v>
      </c>
      <c r="F1725" s="18" t="s">
        <v>6798</v>
      </c>
      <c r="G1725" s="7" t="s">
        <v>6799</v>
      </c>
      <c r="H1725" s="28"/>
    </row>
    <row r="1726" spans="1:8">
      <c r="A1726" s="23"/>
      <c r="B1726" s="25"/>
      <c r="C1726" s="25"/>
      <c r="D1726" s="23"/>
      <c r="E1726" s="23"/>
      <c r="F1726" s="24"/>
      <c r="G1726" s="7"/>
      <c r="H1726" s="28"/>
    </row>
    <row r="1727" spans="1:8" ht="21" customHeight="1">
      <c r="A1727" s="38" t="s">
        <v>6800</v>
      </c>
      <c r="B1727" s="25" t="str">
        <f>HYPERLINK("http://clu.uni.no/bildetema-html5/bildetema.html?version=norwegian&amp;languages=swe,eng,nob&amp;language=nob&amp;page=26&amp;subpage=2","Bildetema HTML5")</f>
        <v>Bildetema HTML5</v>
      </c>
      <c r="C1727" s="25" t="str">
        <f>HYPERLINK("http://clu.uni.no/bildetema-flash/bildetema.html?version=norwegian&amp;languages=swe,eng,nob&amp;language=nob&amp;page=26&amp;subpage=2","Bildetema Flash")</f>
        <v>Bildetema Flash</v>
      </c>
      <c r="D1727" s="38" t="s">
        <v>6801</v>
      </c>
      <c r="E1727" s="38" t="s">
        <v>6802</v>
      </c>
      <c r="F1727" s="38" t="s">
        <v>6803</v>
      </c>
      <c r="G1727" s="38" t="s">
        <v>6804</v>
      </c>
      <c r="H1727" s="28"/>
    </row>
    <row r="1728" spans="1:8">
      <c r="A1728" s="5"/>
      <c r="B1728" s="25"/>
      <c r="C1728" s="25"/>
      <c r="D1728" s="5"/>
      <c r="E1728" s="5"/>
      <c r="F1728" s="6"/>
      <c r="G1728" s="7"/>
      <c r="H1728" s="28"/>
    </row>
    <row r="1729" spans="1:8" ht="15.75" customHeight="1">
      <c r="A1729" s="45" t="s">
        <v>6805</v>
      </c>
      <c r="B1729" s="25" t="str">
        <f t="shared" ref="B1729:B1739" si="196">HYPERLINK("http://clu.uni.no/bildetema-html5/bildetema.html?version=norwegian&amp;languages=swe,eng,nob&amp;language=nob&amp;page=26&amp;subpage=2","Bildetema HTML5")</f>
        <v>Bildetema HTML5</v>
      </c>
      <c r="C1729" s="25" t="str">
        <f t="shared" ref="C1729:C1739" si="197">HYPERLINK("http://clu.uni.no/bildetema-flash/bildetema.html?version=norwegian&amp;languages=swe,eng,nob&amp;language=nob&amp;page=26&amp;subpage=2","Bildetema Flash")</f>
        <v>Bildetema Flash</v>
      </c>
      <c r="D1729" s="18" t="s">
        <v>2228</v>
      </c>
      <c r="E1729" s="45" t="s">
        <v>2229</v>
      </c>
      <c r="F1729" s="18" t="s">
        <v>6806</v>
      </c>
      <c r="G1729" s="7" t="s">
        <v>2231</v>
      </c>
      <c r="H1729" s="28"/>
    </row>
    <row r="1730" spans="1:8" ht="15.75" customHeight="1">
      <c r="A1730" s="45" t="s">
        <v>6807</v>
      </c>
      <c r="B1730" s="25" t="str">
        <f t="shared" si="196"/>
        <v>Bildetema HTML5</v>
      </c>
      <c r="C1730" s="25" t="str">
        <f t="shared" si="197"/>
        <v>Bildetema Flash</v>
      </c>
      <c r="D1730" s="18" t="s">
        <v>6808</v>
      </c>
      <c r="E1730" s="45" t="s">
        <v>6809</v>
      </c>
      <c r="F1730" s="18" t="s">
        <v>6810</v>
      </c>
      <c r="G1730" s="7" t="s">
        <v>6811</v>
      </c>
      <c r="H1730" s="28"/>
    </row>
    <row r="1731" spans="1:8" ht="15.75" customHeight="1">
      <c r="A1731" s="45" t="s">
        <v>6812</v>
      </c>
      <c r="B1731" s="25" t="str">
        <f t="shared" si="196"/>
        <v>Bildetema HTML5</v>
      </c>
      <c r="C1731" s="25" t="str">
        <f t="shared" si="197"/>
        <v>Bildetema Flash</v>
      </c>
      <c r="D1731" s="18" t="s">
        <v>6813</v>
      </c>
      <c r="E1731" s="45" t="s">
        <v>6814</v>
      </c>
      <c r="F1731" s="18" t="s">
        <v>6815</v>
      </c>
      <c r="G1731" s="7" t="s">
        <v>6816</v>
      </c>
      <c r="H1731" s="28"/>
    </row>
    <row r="1732" spans="1:8" ht="15.75" customHeight="1">
      <c r="A1732" s="45" t="s">
        <v>6817</v>
      </c>
      <c r="B1732" s="25" t="str">
        <f t="shared" si="196"/>
        <v>Bildetema HTML5</v>
      </c>
      <c r="C1732" s="25" t="str">
        <f t="shared" si="197"/>
        <v>Bildetema Flash</v>
      </c>
      <c r="D1732" s="18" t="s">
        <v>6818</v>
      </c>
      <c r="E1732" s="45" t="s">
        <v>6819</v>
      </c>
      <c r="F1732" s="18" t="s">
        <v>6820</v>
      </c>
      <c r="G1732" s="7" t="s">
        <v>6821</v>
      </c>
      <c r="H1732" s="28"/>
    </row>
    <row r="1733" spans="1:8" ht="15.75" customHeight="1">
      <c r="A1733" s="45" t="s">
        <v>6822</v>
      </c>
      <c r="B1733" s="25" t="str">
        <f t="shared" si="196"/>
        <v>Bildetema HTML5</v>
      </c>
      <c r="C1733" s="25" t="str">
        <f t="shared" si="197"/>
        <v>Bildetema Flash</v>
      </c>
      <c r="D1733" s="18" t="s">
        <v>6823</v>
      </c>
      <c r="E1733" s="45" t="s">
        <v>6824</v>
      </c>
      <c r="F1733" s="18" t="s">
        <v>6825</v>
      </c>
      <c r="G1733" s="7" t="s">
        <v>6826</v>
      </c>
      <c r="H1733" s="28"/>
    </row>
    <row r="1734" spans="1:8" ht="15.75" customHeight="1">
      <c r="A1734" s="45" t="s">
        <v>6827</v>
      </c>
      <c r="B1734" s="25" t="str">
        <f t="shared" si="196"/>
        <v>Bildetema HTML5</v>
      </c>
      <c r="C1734" s="25" t="str">
        <f t="shared" si="197"/>
        <v>Bildetema Flash</v>
      </c>
      <c r="D1734" s="18" t="s">
        <v>6828</v>
      </c>
      <c r="E1734" s="45" t="s">
        <v>6829</v>
      </c>
      <c r="F1734" s="18" t="s">
        <v>6830</v>
      </c>
      <c r="G1734" s="19" t="s">
        <v>6831</v>
      </c>
      <c r="H1734" s="28"/>
    </row>
    <row r="1735" spans="1:8" ht="15.75" customHeight="1">
      <c r="A1735" s="45" t="s">
        <v>6832</v>
      </c>
      <c r="B1735" s="25" t="str">
        <f t="shared" si="196"/>
        <v>Bildetema HTML5</v>
      </c>
      <c r="C1735" s="25" t="str">
        <f t="shared" si="197"/>
        <v>Bildetema Flash</v>
      </c>
      <c r="D1735" s="18" t="s">
        <v>6833</v>
      </c>
      <c r="E1735" s="45" t="s">
        <v>6834</v>
      </c>
      <c r="F1735" s="18" t="s">
        <v>6835</v>
      </c>
      <c r="G1735" s="19" t="s">
        <v>6836</v>
      </c>
      <c r="H1735" s="28"/>
    </row>
    <row r="1736" spans="1:8" ht="15.75" customHeight="1">
      <c r="A1736" s="45" t="s">
        <v>6837</v>
      </c>
      <c r="B1736" s="25" t="str">
        <f t="shared" si="196"/>
        <v>Bildetema HTML5</v>
      </c>
      <c r="C1736" s="25" t="str">
        <f t="shared" si="197"/>
        <v>Bildetema Flash</v>
      </c>
      <c r="D1736" s="18" t="s">
        <v>6838</v>
      </c>
      <c r="E1736" s="45" t="s">
        <v>6839</v>
      </c>
      <c r="F1736" s="18" t="s">
        <v>6840</v>
      </c>
      <c r="G1736" s="7"/>
      <c r="H1736" s="27" t="s">
        <v>6841</v>
      </c>
    </row>
    <row r="1737" spans="1:8" ht="15.75" customHeight="1">
      <c r="A1737" s="45" t="s">
        <v>6842</v>
      </c>
      <c r="B1737" s="25" t="str">
        <f t="shared" si="196"/>
        <v>Bildetema HTML5</v>
      </c>
      <c r="C1737" s="25" t="str">
        <f t="shared" si="197"/>
        <v>Bildetema Flash</v>
      </c>
      <c r="D1737" s="18" t="s">
        <v>6843</v>
      </c>
      <c r="E1737" s="45" t="s">
        <v>6844</v>
      </c>
      <c r="F1737" s="18" t="s">
        <v>6845</v>
      </c>
      <c r="G1737" s="19" t="s">
        <v>6846</v>
      </c>
      <c r="H1737" s="27"/>
    </row>
    <row r="1738" spans="1:8" ht="15.75" customHeight="1">
      <c r="A1738" s="45" t="s">
        <v>6847</v>
      </c>
      <c r="B1738" s="25" t="str">
        <f t="shared" si="196"/>
        <v>Bildetema HTML5</v>
      </c>
      <c r="C1738" s="25" t="str">
        <f t="shared" si="197"/>
        <v>Bildetema Flash</v>
      </c>
      <c r="D1738" s="18" t="s">
        <v>6848</v>
      </c>
      <c r="E1738" s="45" t="s">
        <v>6849</v>
      </c>
      <c r="F1738" s="18" t="s">
        <v>6850</v>
      </c>
      <c r="G1738" s="19" t="s">
        <v>6851</v>
      </c>
      <c r="H1738" s="28"/>
    </row>
    <row r="1739" spans="1:8" ht="15.75" customHeight="1">
      <c r="A1739" s="45" t="s">
        <v>6852</v>
      </c>
      <c r="B1739" s="25" t="str">
        <f t="shared" si="196"/>
        <v>Bildetema HTML5</v>
      </c>
      <c r="C1739" s="25" t="str">
        <f t="shared" si="197"/>
        <v>Bildetema Flash</v>
      </c>
      <c r="D1739" s="18" t="s">
        <v>6853</v>
      </c>
      <c r="E1739" s="45" t="s">
        <v>6854</v>
      </c>
      <c r="F1739" s="18" t="s">
        <v>6855</v>
      </c>
      <c r="G1739" s="19" t="s">
        <v>6856</v>
      </c>
      <c r="H1739" s="29"/>
    </row>
    <row r="1740" spans="1:8">
      <c r="A1740" s="23"/>
      <c r="B1740" s="25"/>
      <c r="C1740" s="25"/>
      <c r="D1740" s="23"/>
      <c r="E1740" s="23"/>
      <c r="F1740" s="24"/>
      <c r="G1740" s="7"/>
      <c r="H1740" s="28"/>
    </row>
    <row r="1741" spans="1:8" ht="21" customHeight="1">
      <c r="A1741" s="38" t="s">
        <v>6857</v>
      </c>
      <c r="B1741" s="25" t="str">
        <f>HYPERLINK("http://clu.uni.no/bildetema-html5/bildetema.html?version=norwegian&amp;languages=swe,eng,nob&amp;language=nob&amp;page=26&amp;subpage=3","Bildetema HTML5")</f>
        <v>Bildetema HTML5</v>
      </c>
      <c r="C1741" s="25" t="str">
        <f>HYPERLINK("http://clu.uni.no/bildetema-flash/bildetema.html?version=norwegian&amp;languages=swe,eng,nob&amp;language=nob&amp;page=26&amp;subpage=3","Bildetema Flash")</f>
        <v>Bildetema Flash</v>
      </c>
      <c r="D1741" s="38" t="s">
        <v>6858</v>
      </c>
      <c r="E1741" s="38" t="s">
        <v>6859</v>
      </c>
      <c r="F1741" s="38" t="s">
        <v>6860</v>
      </c>
      <c r="G1741" s="38" t="s">
        <v>6861</v>
      </c>
      <c r="H1741" s="28"/>
    </row>
    <row r="1742" spans="1:8">
      <c r="A1742" s="5"/>
      <c r="B1742" s="25"/>
      <c r="C1742" s="25"/>
      <c r="D1742" s="5"/>
      <c r="E1742" s="5"/>
      <c r="F1742" s="6"/>
      <c r="G1742" s="7"/>
      <c r="H1742" s="28"/>
    </row>
    <row r="1743" spans="1:8" ht="15.75" customHeight="1">
      <c r="A1743" s="45" t="s">
        <v>6862</v>
      </c>
      <c r="B1743" s="25" t="str">
        <f t="shared" ref="B1743:B1756" si="198">HYPERLINK("http://clu.uni.no/bildetema-html5/bildetema.html?version=norwegian&amp;languages=swe,eng,nob&amp;language=nob&amp;page=26&amp;subpage=3","Bildetema HTML5")</f>
        <v>Bildetema HTML5</v>
      </c>
      <c r="C1743" s="25" t="str">
        <f t="shared" ref="C1743:C1756" si="199">HYPERLINK("http://clu.uni.no/bildetema-flash/bildetema.html?version=norwegian&amp;languages=swe,eng,nob&amp;language=nob&amp;page=26&amp;subpage=3","Bildetema Flash")</f>
        <v>Bildetema Flash</v>
      </c>
      <c r="D1743" s="18" t="s">
        <v>6863</v>
      </c>
      <c r="E1743" s="45" t="s">
        <v>6864</v>
      </c>
      <c r="F1743" s="18" t="s">
        <v>6865</v>
      </c>
      <c r="G1743" s="7" t="s">
        <v>6866</v>
      </c>
      <c r="H1743" s="28"/>
    </row>
    <row r="1744" spans="1:8" ht="15.75" customHeight="1">
      <c r="A1744" s="45" t="s">
        <v>6867</v>
      </c>
      <c r="B1744" s="25" t="str">
        <f t="shared" si="198"/>
        <v>Bildetema HTML5</v>
      </c>
      <c r="C1744" s="25" t="str">
        <f t="shared" si="199"/>
        <v>Bildetema Flash</v>
      </c>
      <c r="D1744" s="18" t="s">
        <v>6868</v>
      </c>
      <c r="E1744" s="45" t="s">
        <v>6869</v>
      </c>
      <c r="F1744" s="18" t="s">
        <v>6870</v>
      </c>
      <c r="G1744" s="7" t="s">
        <v>6871</v>
      </c>
      <c r="H1744" s="28"/>
    </row>
    <row r="1745" spans="1:8" ht="15.75" customHeight="1">
      <c r="A1745" s="45" t="s">
        <v>6872</v>
      </c>
      <c r="B1745" s="25" t="str">
        <f t="shared" si="198"/>
        <v>Bildetema HTML5</v>
      </c>
      <c r="C1745" s="25" t="str">
        <f t="shared" si="199"/>
        <v>Bildetema Flash</v>
      </c>
      <c r="D1745" s="18" t="s">
        <v>6873</v>
      </c>
      <c r="E1745" s="45" t="s">
        <v>6874</v>
      </c>
      <c r="F1745" s="18" t="s">
        <v>6875</v>
      </c>
      <c r="G1745" s="7"/>
      <c r="H1745" s="27" t="s">
        <v>6876</v>
      </c>
    </row>
    <row r="1746" spans="1:8" ht="15.75" customHeight="1">
      <c r="A1746" s="45" t="s">
        <v>6877</v>
      </c>
      <c r="B1746" s="25" t="str">
        <f t="shared" si="198"/>
        <v>Bildetema HTML5</v>
      </c>
      <c r="C1746" s="25" t="str">
        <f t="shared" si="199"/>
        <v>Bildetema Flash</v>
      </c>
      <c r="D1746" s="18" t="s">
        <v>6878</v>
      </c>
      <c r="E1746" s="45" t="s">
        <v>6336</v>
      </c>
      <c r="F1746" s="18" t="s">
        <v>6879</v>
      </c>
      <c r="G1746" s="7" t="s">
        <v>6338</v>
      </c>
      <c r="H1746" s="28"/>
    </row>
    <row r="1747" spans="1:8" ht="15.75" customHeight="1">
      <c r="A1747" s="45" t="s">
        <v>6880</v>
      </c>
      <c r="B1747" s="25" t="str">
        <f t="shared" si="198"/>
        <v>Bildetema HTML5</v>
      </c>
      <c r="C1747" s="25" t="str">
        <f t="shared" si="199"/>
        <v>Bildetema Flash</v>
      </c>
      <c r="D1747" s="18" t="s">
        <v>6881</v>
      </c>
      <c r="E1747" s="45" t="s">
        <v>6882</v>
      </c>
      <c r="F1747" s="18" t="s">
        <v>6883</v>
      </c>
      <c r="G1747" s="7" t="s">
        <v>6884</v>
      </c>
      <c r="H1747" s="28"/>
    </row>
    <row r="1748" spans="1:8" ht="15.75" customHeight="1">
      <c r="A1748" s="45" t="s">
        <v>6885</v>
      </c>
      <c r="B1748" s="25" t="str">
        <f t="shared" si="198"/>
        <v>Bildetema HTML5</v>
      </c>
      <c r="C1748" s="25" t="str">
        <f t="shared" si="199"/>
        <v>Bildetema Flash</v>
      </c>
      <c r="D1748" s="18" t="s">
        <v>6886</v>
      </c>
      <c r="E1748" s="45" t="s">
        <v>6887</v>
      </c>
      <c r="F1748" s="18" t="s">
        <v>6888</v>
      </c>
      <c r="G1748" s="19" t="s">
        <v>6889</v>
      </c>
      <c r="H1748" s="28"/>
    </row>
    <row r="1749" spans="1:8" ht="15.75" customHeight="1">
      <c r="A1749" s="45" t="s">
        <v>6890</v>
      </c>
      <c r="B1749" s="25" t="str">
        <f t="shared" si="198"/>
        <v>Bildetema HTML5</v>
      </c>
      <c r="C1749" s="25" t="str">
        <f t="shared" si="199"/>
        <v>Bildetema Flash</v>
      </c>
      <c r="D1749" s="18" t="s">
        <v>6891</v>
      </c>
      <c r="E1749" s="45" t="s">
        <v>6892</v>
      </c>
      <c r="F1749" s="18" t="s">
        <v>6892</v>
      </c>
      <c r="G1749" s="7" t="s">
        <v>6893</v>
      </c>
      <c r="H1749" s="28"/>
    </row>
    <row r="1750" spans="1:8" ht="15.75" customHeight="1">
      <c r="A1750" s="45" t="s">
        <v>6894</v>
      </c>
      <c r="B1750" s="25" t="str">
        <f t="shared" si="198"/>
        <v>Bildetema HTML5</v>
      </c>
      <c r="C1750" s="25" t="str">
        <f t="shared" si="199"/>
        <v>Bildetema Flash</v>
      </c>
      <c r="D1750" s="18" t="s">
        <v>6895</v>
      </c>
      <c r="E1750" s="45" t="s">
        <v>6896</v>
      </c>
      <c r="F1750" s="18" t="s">
        <v>6897</v>
      </c>
      <c r="G1750" s="7" t="s">
        <v>6898</v>
      </c>
      <c r="H1750" s="28"/>
    </row>
    <row r="1751" spans="1:8" ht="15.75" customHeight="1">
      <c r="A1751" s="45" t="s">
        <v>6899</v>
      </c>
      <c r="B1751" s="25" t="str">
        <f t="shared" si="198"/>
        <v>Bildetema HTML5</v>
      </c>
      <c r="C1751" s="25" t="str">
        <f t="shared" si="199"/>
        <v>Bildetema Flash</v>
      </c>
      <c r="D1751" s="18" t="s">
        <v>6900</v>
      </c>
      <c r="E1751" s="45" t="s">
        <v>6901</v>
      </c>
      <c r="F1751" s="18" t="s">
        <v>6902</v>
      </c>
      <c r="G1751" s="7" t="s">
        <v>6903</v>
      </c>
      <c r="H1751" s="28"/>
    </row>
    <row r="1752" spans="1:8" ht="15.75" customHeight="1">
      <c r="A1752" s="45" t="s">
        <v>6904</v>
      </c>
      <c r="B1752" s="25" t="str">
        <f t="shared" si="198"/>
        <v>Bildetema HTML5</v>
      </c>
      <c r="C1752" s="25" t="str">
        <f t="shared" si="199"/>
        <v>Bildetema Flash</v>
      </c>
      <c r="D1752" s="18" t="s">
        <v>6905</v>
      </c>
      <c r="E1752" s="45" t="s">
        <v>6906</v>
      </c>
      <c r="F1752" s="18" t="s">
        <v>6907</v>
      </c>
      <c r="G1752" s="7" t="s">
        <v>6908</v>
      </c>
      <c r="H1752" s="28"/>
    </row>
    <row r="1753" spans="1:8" ht="15.75" customHeight="1">
      <c r="A1753" s="45" t="s">
        <v>6909</v>
      </c>
      <c r="B1753" s="25" t="str">
        <f t="shared" si="198"/>
        <v>Bildetema HTML5</v>
      </c>
      <c r="C1753" s="25" t="str">
        <f t="shared" si="199"/>
        <v>Bildetema Flash</v>
      </c>
      <c r="D1753" s="18" t="s">
        <v>6910</v>
      </c>
      <c r="E1753" s="45" t="s">
        <v>6911</v>
      </c>
      <c r="F1753" s="18" t="s">
        <v>6911</v>
      </c>
      <c r="G1753" s="7" t="s">
        <v>6912</v>
      </c>
      <c r="H1753" s="28"/>
    </row>
    <row r="1754" spans="1:8" ht="15.75" customHeight="1">
      <c r="A1754" s="45" t="s">
        <v>6913</v>
      </c>
      <c r="B1754" s="25" t="str">
        <f t="shared" si="198"/>
        <v>Bildetema HTML5</v>
      </c>
      <c r="C1754" s="25" t="str">
        <f t="shared" si="199"/>
        <v>Bildetema Flash</v>
      </c>
      <c r="D1754" s="18" t="s">
        <v>6914</v>
      </c>
      <c r="E1754" s="45" t="s">
        <v>6915</v>
      </c>
      <c r="F1754" s="18" t="s">
        <v>6916</v>
      </c>
      <c r="G1754" s="7" t="s">
        <v>6917</v>
      </c>
      <c r="H1754" s="28"/>
    </row>
    <row r="1755" spans="1:8" ht="15.75" customHeight="1">
      <c r="A1755" s="45" t="s">
        <v>6918</v>
      </c>
      <c r="B1755" s="25" t="str">
        <f t="shared" si="198"/>
        <v>Bildetema HTML5</v>
      </c>
      <c r="C1755" s="25" t="str">
        <f t="shared" si="199"/>
        <v>Bildetema Flash</v>
      </c>
      <c r="D1755" s="18" t="s">
        <v>6919</v>
      </c>
      <c r="E1755" s="45" t="s">
        <v>6920</v>
      </c>
      <c r="F1755" s="18" t="s">
        <v>6921</v>
      </c>
      <c r="G1755" s="7" t="s">
        <v>6922</v>
      </c>
      <c r="H1755" s="28"/>
    </row>
    <row r="1756" spans="1:8" ht="15.75" customHeight="1">
      <c r="A1756" s="45" t="s">
        <v>6923</v>
      </c>
      <c r="B1756" s="25" t="str">
        <f t="shared" si="198"/>
        <v>Bildetema HTML5</v>
      </c>
      <c r="C1756" s="25" t="str">
        <f t="shared" si="199"/>
        <v>Bildetema Flash</v>
      </c>
      <c r="D1756" s="18" t="s">
        <v>6924</v>
      </c>
      <c r="E1756" s="45" t="s">
        <v>6925</v>
      </c>
      <c r="F1756" s="18" t="s">
        <v>6926</v>
      </c>
      <c r="G1756" s="19" t="s">
        <v>6927</v>
      </c>
      <c r="H1756" s="27" t="s">
        <v>26</v>
      </c>
    </row>
    <row r="1757" spans="1:8">
      <c r="A1757" s="23"/>
      <c r="B1757" s="25"/>
      <c r="C1757" s="25"/>
      <c r="D1757" s="23"/>
      <c r="E1757" s="23"/>
      <c r="F1757" s="24"/>
      <c r="G1757" s="7"/>
      <c r="H1757" s="28"/>
    </row>
    <row r="1758" spans="1:8" ht="21" customHeight="1">
      <c r="A1758" s="38" t="s">
        <v>6928</v>
      </c>
      <c r="B1758" s="25" t="str">
        <f>HYPERLINK("http://clu.uni.no/bildetema-html5/bildetema.html?version=norwegian&amp;languages=swe,eng,nob&amp;language=nob&amp;page=26&amp;subpage=4","Bildetema HTML5")</f>
        <v>Bildetema HTML5</v>
      </c>
      <c r="C1758" s="25" t="str">
        <f>HYPERLINK("http://clu.uni.no/bildetema-flash/bildetema.html?version=norwegian&amp;languages=swe,eng,nob&amp;language=nob&amp;page=26&amp;subpage=4","Bildetema Flash")</f>
        <v>Bildetema Flash</v>
      </c>
      <c r="D1758" s="38" t="s">
        <v>6929</v>
      </c>
      <c r="E1758" s="38" t="s">
        <v>6930</v>
      </c>
      <c r="F1758" s="38" t="s">
        <v>6931</v>
      </c>
      <c r="G1758" s="38" t="s">
        <v>6932</v>
      </c>
      <c r="H1758" s="28"/>
    </row>
    <row r="1759" spans="1:8">
      <c r="A1759" s="5"/>
      <c r="B1759" s="25"/>
      <c r="C1759" s="25"/>
      <c r="D1759" s="5"/>
      <c r="E1759" s="5"/>
      <c r="F1759" s="6"/>
      <c r="G1759" s="7"/>
      <c r="H1759" s="28"/>
    </row>
    <row r="1760" spans="1:8" ht="15.75" customHeight="1">
      <c r="A1760" s="45" t="s">
        <v>6933</v>
      </c>
      <c r="B1760" s="25" t="str">
        <f t="shared" ref="B1760:B1770" si="200">HYPERLINK("http://clu.uni.no/bildetema-html5/bildetema.html?version=norwegian&amp;languages=swe,eng,nob&amp;language=nob&amp;page=26&amp;subpage=4","Bildetema HTML5")</f>
        <v>Bildetema HTML5</v>
      </c>
      <c r="C1760" s="25" t="str">
        <f t="shared" ref="C1760:C1770" si="201">HYPERLINK("http://clu.uni.no/bildetema-flash/bildetema.html?version=norwegian&amp;languages=swe,eng,nob&amp;language=nob&amp;page=26&amp;subpage=4","Bildetema Flash")</f>
        <v>Bildetema Flash</v>
      </c>
      <c r="D1760" s="18" t="s">
        <v>6934</v>
      </c>
      <c r="E1760" s="45" t="s">
        <v>6935</v>
      </c>
      <c r="F1760" s="18" t="s">
        <v>6936</v>
      </c>
      <c r="G1760" s="19" t="s">
        <v>6937</v>
      </c>
      <c r="H1760" s="27"/>
    </row>
    <row r="1761" spans="1:8" ht="15.75" customHeight="1">
      <c r="A1761" s="45" t="s">
        <v>6938</v>
      </c>
      <c r="B1761" s="25" t="str">
        <f t="shared" si="200"/>
        <v>Bildetema HTML5</v>
      </c>
      <c r="C1761" s="25" t="str">
        <f t="shared" si="201"/>
        <v>Bildetema Flash</v>
      </c>
      <c r="D1761" s="18" t="s">
        <v>6939</v>
      </c>
      <c r="E1761" s="45" t="s">
        <v>6940</v>
      </c>
      <c r="F1761" s="18" t="s">
        <v>6941</v>
      </c>
      <c r="G1761" s="7" t="s">
        <v>6942</v>
      </c>
      <c r="H1761" s="28"/>
    </row>
    <row r="1762" spans="1:8" ht="15.75" customHeight="1">
      <c r="A1762" s="45" t="s">
        <v>6943</v>
      </c>
      <c r="B1762" s="25" t="str">
        <f t="shared" si="200"/>
        <v>Bildetema HTML5</v>
      </c>
      <c r="C1762" s="25" t="str">
        <f t="shared" si="201"/>
        <v>Bildetema Flash</v>
      </c>
      <c r="D1762" s="18" t="s">
        <v>6944</v>
      </c>
      <c r="E1762" s="45" t="s">
        <v>6945</v>
      </c>
      <c r="F1762" s="18" t="s">
        <v>6946</v>
      </c>
      <c r="G1762" s="7" t="s">
        <v>6947</v>
      </c>
      <c r="H1762" s="28"/>
    </row>
    <row r="1763" spans="1:8" ht="15.75" customHeight="1">
      <c r="A1763" s="45" t="s">
        <v>6948</v>
      </c>
      <c r="B1763" s="25" t="str">
        <f t="shared" si="200"/>
        <v>Bildetema HTML5</v>
      </c>
      <c r="C1763" s="25" t="str">
        <f t="shared" si="201"/>
        <v>Bildetema Flash</v>
      </c>
      <c r="D1763" s="18" t="s">
        <v>6949</v>
      </c>
      <c r="E1763" s="45" t="s">
        <v>6950</v>
      </c>
      <c r="F1763" s="18" t="s">
        <v>6951</v>
      </c>
      <c r="G1763" s="7" t="s">
        <v>6952</v>
      </c>
      <c r="H1763" s="28"/>
    </row>
    <row r="1764" spans="1:8" ht="15.75" customHeight="1">
      <c r="A1764" s="45" t="s">
        <v>6953</v>
      </c>
      <c r="B1764" s="25" t="str">
        <f t="shared" si="200"/>
        <v>Bildetema HTML5</v>
      </c>
      <c r="C1764" s="25" t="str">
        <f t="shared" si="201"/>
        <v>Bildetema Flash</v>
      </c>
      <c r="D1764" s="18" t="s">
        <v>6954</v>
      </c>
      <c r="E1764" s="45" t="s">
        <v>6955</v>
      </c>
      <c r="F1764" s="18" t="s">
        <v>6956</v>
      </c>
      <c r="G1764" s="7" t="s">
        <v>6957</v>
      </c>
      <c r="H1764" s="28"/>
    </row>
    <row r="1765" spans="1:8" ht="15.75" customHeight="1">
      <c r="A1765" s="45" t="s">
        <v>6958</v>
      </c>
      <c r="B1765" s="25" t="str">
        <f t="shared" si="200"/>
        <v>Bildetema HTML5</v>
      </c>
      <c r="C1765" s="25" t="str">
        <f t="shared" si="201"/>
        <v>Bildetema Flash</v>
      </c>
      <c r="D1765" s="18" t="s">
        <v>6959</v>
      </c>
      <c r="E1765" s="45" t="s">
        <v>6960</v>
      </c>
      <c r="F1765" s="18" t="s">
        <v>6961</v>
      </c>
      <c r="G1765" s="7" t="s">
        <v>6962</v>
      </c>
      <c r="H1765" s="28"/>
    </row>
    <row r="1766" spans="1:8" ht="15.75" customHeight="1">
      <c r="A1766" s="45" t="s">
        <v>6963</v>
      </c>
      <c r="B1766" s="25" t="str">
        <f t="shared" si="200"/>
        <v>Bildetema HTML5</v>
      </c>
      <c r="C1766" s="25" t="str">
        <f t="shared" si="201"/>
        <v>Bildetema Flash</v>
      </c>
      <c r="D1766" s="18" t="s">
        <v>6964</v>
      </c>
      <c r="E1766" s="45" t="s">
        <v>6965</v>
      </c>
      <c r="F1766" s="18" t="s">
        <v>6966</v>
      </c>
      <c r="G1766" s="7" t="s">
        <v>6967</v>
      </c>
      <c r="H1766" s="28"/>
    </row>
    <row r="1767" spans="1:8" ht="15.75" customHeight="1">
      <c r="A1767" s="45" t="s">
        <v>6968</v>
      </c>
      <c r="B1767" s="25" t="str">
        <f t="shared" si="200"/>
        <v>Bildetema HTML5</v>
      </c>
      <c r="C1767" s="25" t="str">
        <f t="shared" si="201"/>
        <v>Bildetema Flash</v>
      </c>
      <c r="D1767" s="18" t="s">
        <v>6969</v>
      </c>
      <c r="E1767" s="45" t="s">
        <v>6970</v>
      </c>
      <c r="F1767" s="18" t="s">
        <v>6971</v>
      </c>
      <c r="G1767" s="7" t="s">
        <v>3151</v>
      </c>
      <c r="H1767" s="28"/>
    </row>
    <row r="1768" spans="1:8" ht="21.95">
      <c r="A1768" s="45" t="s">
        <v>6972</v>
      </c>
      <c r="B1768" s="25" t="str">
        <f t="shared" si="200"/>
        <v>Bildetema HTML5</v>
      </c>
      <c r="C1768" s="25" t="str">
        <f t="shared" si="201"/>
        <v>Bildetema Flash</v>
      </c>
      <c r="D1768" s="45" t="s">
        <v>2154</v>
      </c>
      <c r="E1768" s="45" t="s">
        <v>2155</v>
      </c>
      <c r="F1768" s="45" t="s">
        <v>2156</v>
      </c>
      <c r="G1768" s="45" t="s">
        <v>2157</v>
      </c>
      <c r="H1768" s="28"/>
    </row>
    <row r="1769" spans="1:8" ht="15.75" customHeight="1">
      <c r="A1769" s="45" t="s">
        <v>6973</v>
      </c>
      <c r="B1769" s="25" t="str">
        <f t="shared" si="200"/>
        <v>Bildetema HTML5</v>
      </c>
      <c r="C1769" s="25" t="str">
        <f t="shared" si="201"/>
        <v>Bildetema Flash</v>
      </c>
      <c r="D1769" s="18" t="s">
        <v>6974</v>
      </c>
      <c r="E1769" s="45" t="s">
        <v>6975</v>
      </c>
      <c r="F1769" s="18" t="s">
        <v>6976</v>
      </c>
      <c r="G1769" s="7" t="s">
        <v>6977</v>
      </c>
      <c r="H1769" s="28"/>
    </row>
    <row r="1770" spans="1:8" ht="15.75" customHeight="1">
      <c r="A1770" s="45" t="s">
        <v>6978</v>
      </c>
      <c r="B1770" s="25" t="str">
        <f t="shared" si="200"/>
        <v>Bildetema HTML5</v>
      </c>
      <c r="C1770" s="25" t="str">
        <f t="shared" si="201"/>
        <v>Bildetema Flash</v>
      </c>
      <c r="D1770" s="18" t="s">
        <v>6979</v>
      </c>
      <c r="E1770" s="45" t="s">
        <v>6980</v>
      </c>
      <c r="F1770" s="18" t="s">
        <v>6981</v>
      </c>
      <c r="G1770" s="19" t="s">
        <v>6789</v>
      </c>
      <c r="H1770" s="27"/>
    </row>
    <row r="1771" spans="1:8">
      <c r="A1771" s="23"/>
      <c r="B1771" s="25"/>
      <c r="C1771" s="25"/>
      <c r="D1771" s="23"/>
      <c r="E1771" s="23"/>
      <c r="F1771" s="24"/>
      <c r="G1771" s="7"/>
      <c r="H1771" s="28"/>
    </row>
    <row r="1772" spans="1:8" ht="21" customHeight="1">
      <c r="A1772" s="38" t="s">
        <v>6982</v>
      </c>
      <c r="B1772" s="25" t="str">
        <f>HYPERLINK("http://clu.uni.no/bildetema-html5/bildetema.html?version=norwegian&amp;languages=swe,eng,nob&amp;language=nob&amp;page=26&amp;subpage=5","Bildetema HTML5")</f>
        <v>Bildetema HTML5</v>
      </c>
      <c r="C1772" s="25" t="str">
        <f>HYPERLINK("http://clu.uni.no/bildetema-flash/bildetema.html?version=norwegian&amp;languages=swe,eng,nob&amp;language=nob&amp;page=26&amp;subpage=5","Bildetema Flash")</f>
        <v>Bildetema Flash</v>
      </c>
      <c r="D1772" s="38" t="s">
        <v>6983</v>
      </c>
      <c r="E1772" s="38" t="s">
        <v>6984</v>
      </c>
      <c r="F1772" s="38" t="s">
        <v>6985</v>
      </c>
      <c r="G1772" s="38" t="s">
        <v>6986</v>
      </c>
      <c r="H1772" s="28"/>
    </row>
    <row r="1773" spans="1:8">
      <c r="A1773" s="5"/>
      <c r="B1773" s="25"/>
      <c r="C1773" s="25"/>
      <c r="D1773" s="5"/>
      <c r="E1773" s="5"/>
      <c r="F1773" s="6"/>
      <c r="G1773" s="7"/>
      <c r="H1773" s="28"/>
    </row>
    <row r="1774" spans="1:8" ht="15.75" customHeight="1">
      <c r="A1774" s="45" t="s">
        <v>6987</v>
      </c>
      <c r="B1774" s="25" t="str">
        <f t="shared" ref="B1774:B1788" si="202">HYPERLINK("http://clu.uni.no/bildetema-html5/bildetema.html?version=norwegian&amp;languages=swe,eng,nob&amp;language=nob&amp;page=26&amp;subpage=5","Bildetema HTML5")</f>
        <v>Bildetema HTML5</v>
      </c>
      <c r="C1774" s="25" t="str">
        <f t="shared" ref="C1774:C1788" si="203">HYPERLINK("http://clu.uni.no/bildetema-flash/bildetema.html?version=norwegian&amp;languages=swe,eng,nob&amp;language=nob&amp;page=26&amp;subpage=5","Bildetema Flash")</f>
        <v>Bildetema Flash</v>
      </c>
      <c r="D1774" s="18" t="s">
        <v>6988</v>
      </c>
      <c r="E1774" s="45" t="s">
        <v>6989</v>
      </c>
      <c r="F1774" s="18" t="s">
        <v>6990</v>
      </c>
      <c r="G1774" s="7" t="s">
        <v>6991</v>
      </c>
      <c r="H1774" s="28"/>
    </row>
    <row r="1775" spans="1:8" ht="15.75" customHeight="1">
      <c r="A1775" s="45" t="s">
        <v>6992</v>
      </c>
      <c r="B1775" s="25" t="str">
        <f t="shared" si="202"/>
        <v>Bildetema HTML5</v>
      </c>
      <c r="C1775" s="25" t="str">
        <f t="shared" si="203"/>
        <v>Bildetema Flash</v>
      </c>
      <c r="D1775" s="18" t="s">
        <v>6993</v>
      </c>
      <c r="E1775" s="45" t="s">
        <v>6994</v>
      </c>
      <c r="F1775" s="18" t="s">
        <v>6995</v>
      </c>
      <c r="G1775" s="19" t="s">
        <v>6996</v>
      </c>
      <c r="H1775" s="28"/>
    </row>
    <row r="1776" spans="1:8" ht="15.75" customHeight="1">
      <c r="A1776" s="45" t="s">
        <v>6997</v>
      </c>
      <c r="B1776" s="25" t="str">
        <f t="shared" si="202"/>
        <v>Bildetema HTML5</v>
      </c>
      <c r="C1776" s="25" t="str">
        <f t="shared" si="203"/>
        <v>Bildetema Flash</v>
      </c>
      <c r="D1776" s="18" t="s">
        <v>6998</v>
      </c>
      <c r="E1776" s="45" t="s">
        <v>6999</v>
      </c>
      <c r="F1776" s="18" t="s">
        <v>7000</v>
      </c>
      <c r="G1776" s="7" t="s">
        <v>7001</v>
      </c>
      <c r="H1776" s="28"/>
    </row>
    <row r="1777" spans="1:8" ht="15.75" customHeight="1">
      <c r="A1777" s="45" t="s">
        <v>7002</v>
      </c>
      <c r="B1777" s="25" t="str">
        <f t="shared" si="202"/>
        <v>Bildetema HTML5</v>
      </c>
      <c r="C1777" s="25" t="str">
        <f t="shared" si="203"/>
        <v>Bildetema Flash</v>
      </c>
      <c r="D1777" s="18" t="s">
        <v>7003</v>
      </c>
      <c r="E1777" s="45" t="s">
        <v>7004</v>
      </c>
      <c r="F1777" s="18" t="s">
        <v>7005</v>
      </c>
      <c r="G1777" s="19" t="s">
        <v>7006</v>
      </c>
      <c r="H1777" s="28"/>
    </row>
    <row r="1778" spans="1:8" ht="15.75" customHeight="1">
      <c r="A1778" s="45" t="s">
        <v>7007</v>
      </c>
      <c r="B1778" s="25" t="str">
        <f t="shared" si="202"/>
        <v>Bildetema HTML5</v>
      </c>
      <c r="C1778" s="25" t="str">
        <f t="shared" si="203"/>
        <v>Bildetema Flash</v>
      </c>
      <c r="D1778" s="18" t="s">
        <v>7008</v>
      </c>
      <c r="E1778" s="45" t="s">
        <v>7009</v>
      </c>
      <c r="F1778" s="18" t="s">
        <v>7010</v>
      </c>
      <c r="G1778" s="7" t="s">
        <v>7011</v>
      </c>
      <c r="H1778" s="28"/>
    </row>
    <row r="1779" spans="1:8" ht="15.75" customHeight="1">
      <c r="A1779" s="45" t="s">
        <v>7012</v>
      </c>
      <c r="B1779" s="25" t="str">
        <f t="shared" si="202"/>
        <v>Bildetema HTML5</v>
      </c>
      <c r="C1779" s="25" t="str">
        <f t="shared" si="203"/>
        <v>Bildetema Flash</v>
      </c>
      <c r="D1779" s="18" t="s">
        <v>7013</v>
      </c>
      <c r="E1779" s="45" t="s">
        <v>7014</v>
      </c>
      <c r="F1779" s="18" t="s">
        <v>7015</v>
      </c>
      <c r="G1779" s="7" t="s">
        <v>7016</v>
      </c>
      <c r="H1779" s="28"/>
    </row>
    <row r="1780" spans="1:8" ht="15.75" customHeight="1">
      <c r="A1780" s="45" t="s">
        <v>7017</v>
      </c>
      <c r="B1780" s="25" t="str">
        <f t="shared" si="202"/>
        <v>Bildetema HTML5</v>
      </c>
      <c r="C1780" s="25" t="str">
        <f t="shared" si="203"/>
        <v>Bildetema Flash</v>
      </c>
      <c r="D1780" s="18" t="s">
        <v>7018</v>
      </c>
      <c r="E1780" s="45" t="s">
        <v>7019</v>
      </c>
      <c r="F1780" s="18" t="s">
        <v>7020</v>
      </c>
      <c r="G1780" s="7" t="s">
        <v>7021</v>
      </c>
      <c r="H1780" s="28"/>
    </row>
    <row r="1781" spans="1:8" ht="15.75" customHeight="1">
      <c r="A1781" s="45" t="s">
        <v>7022</v>
      </c>
      <c r="B1781" s="25" t="str">
        <f t="shared" si="202"/>
        <v>Bildetema HTML5</v>
      </c>
      <c r="C1781" s="25" t="str">
        <f t="shared" si="203"/>
        <v>Bildetema Flash</v>
      </c>
      <c r="D1781" s="18" t="s">
        <v>7023</v>
      </c>
      <c r="E1781" s="45" t="s">
        <v>7024</v>
      </c>
      <c r="F1781" s="18" t="s">
        <v>7025</v>
      </c>
      <c r="G1781" s="7" t="s">
        <v>7026</v>
      </c>
      <c r="H1781" s="28"/>
    </row>
    <row r="1782" spans="1:8" ht="15.75" customHeight="1">
      <c r="A1782" s="45" t="s">
        <v>7027</v>
      </c>
      <c r="B1782" s="25" t="str">
        <f t="shared" si="202"/>
        <v>Bildetema HTML5</v>
      </c>
      <c r="C1782" s="25" t="str">
        <f t="shared" si="203"/>
        <v>Bildetema Flash</v>
      </c>
      <c r="D1782" s="18" t="s">
        <v>7028</v>
      </c>
      <c r="E1782" s="45" t="s">
        <v>7029</v>
      </c>
      <c r="F1782" s="18" t="s">
        <v>7030</v>
      </c>
      <c r="G1782" s="7" t="s">
        <v>7031</v>
      </c>
      <c r="H1782" s="28"/>
    </row>
    <row r="1783" spans="1:8" ht="15.75" customHeight="1">
      <c r="A1783" s="45" t="s">
        <v>7032</v>
      </c>
      <c r="B1783" s="25" t="str">
        <f t="shared" si="202"/>
        <v>Bildetema HTML5</v>
      </c>
      <c r="C1783" s="25" t="str">
        <f t="shared" si="203"/>
        <v>Bildetema Flash</v>
      </c>
      <c r="D1783" s="18" t="s">
        <v>7033</v>
      </c>
      <c r="E1783" s="45" t="s">
        <v>7034</v>
      </c>
      <c r="F1783" s="18" t="s">
        <v>7035</v>
      </c>
      <c r="G1783" s="7" t="s">
        <v>7036</v>
      </c>
      <c r="H1783" s="28"/>
    </row>
    <row r="1784" spans="1:8" ht="15.75" customHeight="1">
      <c r="A1784" s="45" t="s">
        <v>7037</v>
      </c>
      <c r="B1784" s="25" t="str">
        <f t="shared" si="202"/>
        <v>Bildetema HTML5</v>
      </c>
      <c r="C1784" s="25" t="str">
        <f t="shared" si="203"/>
        <v>Bildetema Flash</v>
      </c>
      <c r="D1784" s="18" t="s">
        <v>7038</v>
      </c>
      <c r="E1784" s="45" t="s">
        <v>7039</v>
      </c>
      <c r="F1784" s="18" t="s">
        <v>7040</v>
      </c>
      <c r="G1784" s="19" t="s">
        <v>6996</v>
      </c>
      <c r="H1784" s="29"/>
    </row>
    <row r="1785" spans="1:8" ht="15.75" customHeight="1">
      <c r="A1785" s="45" t="s">
        <v>7041</v>
      </c>
      <c r="B1785" s="25" t="str">
        <f t="shared" si="202"/>
        <v>Bildetema HTML5</v>
      </c>
      <c r="C1785" s="25" t="str">
        <f t="shared" si="203"/>
        <v>Bildetema Flash</v>
      </c>
      <c r="D1785" s="18" t="s">
        <v>7042</v>
      </c>
      <c r="E1785" s="45" t="s">
        <v>7043</v>
      </c>
      <c r="F1785" s="18" t="s">
        <v>7044</v>
      </c>
      <c r="G1785" s="7" t="s">
        <v>7045</v>
      </c>
      <c r="H1785" s="28"/>
    </row>
    <row r="1786" spans="1:8" ht="15.75" customHeight="1">
      <c r="A1786" s="45" t="s">
        <v>7046</v>
      </c>
      <c r="B1786" s="25" t="str">
        <f t="shared" si="202"/>
        <v>Bildetema HTML5</v>
      </c>
      <c r="C1786" s="25" t="str">
        <f t="shared" si="203"/>
        <v>Bildetema Flash</v>
      </c>
      <c r="D1786" s="18" t="s">
        <v>7047</v>
      </c>
      <c r="E1786" s="45" t="s">
        <v>7048</v>
      </c>
      <c r="F1786" s="18" t="s">
        <v>554</v>
      </c>
      <c r="G1786" s="7" t="s">
        <v>7049</v>
      </c>
      <c r="H1786" s="28"/>
    </row>
    <row r="1787" spans="1:8" ht="15.75" customHeight="1">
      <c r="A1787" s="45" t="s">
        <v>7050</v>
      </c>
      <c r="B1787" s="25" t="str">
        <f t="shared" si="202"/>
        <v>Bildetema HTML5</v>
      </c>
      <c r="C1787" s="25" t="str">
        <f t="shared" si="203"/>
        <v>Bildetema Flash</v>
      </c>
      <c r="D1787" s="18" t="s">
        <v>7051</v>
      </c>
      <c r="E1787" s="45" t="s">
        <v>7052</v>
      </c>
      <c r="F1787" s="18" t="s">
        <v>7053</v>
      </c>
      <c r="G1787" s="7" t="s">
        <v>7054</v>
      </c>
      <c r="H1787" s="28"/>
    </row>
    <row r="1788" spans="1:8" ht="15.75" customHeight="1">
      <c r="A1788" s="45" t="s">
        <v>7055</v>
      </c>
      <c r="B1788" s="25" t="str">
        <f t="shared" si="202"/>
        <v>Bildetema HTML5</v>
      </c>
      <c r="C1788" s="25" t="str">
        <f t="shared" si="203"/>
        <v>Bildetema Flash</v>
      </c>
      <c r="D1788" s="18" t="s">
        <v>7056</v>
      </c>
      <c r="E1788" s="45" t="s">
        <v>7057</v>
      </c>
      <c r="F1788" s="18" t="s">
        <v>7058</v>
      </c>
      <c r="G1788" s="7" t="s">
        <v>7059</v>
      </c>
      <c r="H1788" s="28"/>
    </row>
    <row r="1789" spans="1:8">
      <c r="A1789" s="23"/>
      <c r="B1789" s="25"/>
      <c r="C1789" s="25"/>
      <c r="D1789" s="23"/>
      <c r="E1789" s="23"/>
      <c r="F1789" s="24"/>
      <c r="G1789" s="7"/>
      <c r="H1789" s="28"/>
    </row>
    <row r="1790" spans="1:8" ht="21" customHeight="1">
      <c r="A1790" s="38" t="s">
        <v>7060</v>
      </c>
      <c r="B1790" s="25" t="str">
        <f>HYPERLINK("http://clu.uni.no/bildetema-html5/bildetema.html?version=norwegian&amp;languages=swe,eng,nob&amp;language=nob&amp;page=26&amp;subpage=6","Bildetema HTML5")</f>
        <v>Bildetema HTML5</v>
      </c>
      <c r="C1790" s="25" t="str">
        <f>HYPERLINK("http://clu.uni.no/bildetema-flash/bildetema.html?version=norwegian&amp;languages=swe,eng,nob&amp;language=nob&amp;page=26&amp;subpage=6","Bildetema Flash")</f>
        <v>Bildetema Flash</v>
      </c>
      <c r="D1790" s="38" t="s">
        <v>7061</v>
      </c>
      <c r="E1790" s="38" t="s">
        <v>7061</v>
      </c>
      <c r="F1790" s="38" t="s">
        <v>7062</v>
      </c>
      <c r="G1790" s="38" t="s">
        <v>7063</v>
      </c>
      <c r="H1790" s="28"/>
    </row>
    <row r="1791" spans="1:8">
      <c r="A1791" s="5"/>
      <c r="B1791" s="25"/>
      <c r="C1791" s="25"/>
      <c r="D1791" s="5"/>
      <c r="E1791" s="5"/>
      <c r="F1791" s="6"/>
      <c r="G1791" s="7"/>
      <c r="H1791" s="28"/>
    </row>
    <row r="1792" spans="1:8" ht="15.75" customHeight="1">
      <c r="A1792" s="45" t="s">
        <v>7064</v>
      </c>
      <c r="B1792" s="25" t="str">
        <f t="shared" ref="B1792:B1807" si="204">HYPERLINK("http://clu.uni.no/bildetema-html5/bildetema.html?version=norwegian&amp;languages=swe,eng,nob&amp;language=nob&amp;page=26&amp;subpage=6","Bildetema HTML5")</f>
        <v>Bildetema HTML5</v>
      </c>
      <c r="C1792" s="25" t="str">
        <f t="shared" ref="C1792:C1807" si="205">HYPERLINK("http://clu.uni.no/bildetema-flash/bildetema.html?version=norwegian&amp;languages=swe,eng,nob&amp;language=nob&amp;page=26&amp;subpage=6","Bildetema Flash")</f>
        <v>Bildetema Flash</v>
      </c>
      <c r="D1792" s="18" t="s">
        <v>7065</v>
      </c>
      <c r="E1792" s="45" t="s">
        <v>7066</v>
      </c>
      <c r="F1792" s="18" t="s">
        <v>7067</v>
      </c>
      <c r="G1792" s="7" t="s">
        <v>7068</v>
      </c>
      <c r="H1792" s="28"/>
    </row>
    <row r="1793" spans="1:8" ht="15.75" customHeight="1">
      <c r="A1793" s="45" t="s">
        <v>7069</v>
      </c>
      <c r="B1793" s="25" t="str">
        <f t="shared" si="204"/>
        <v>Bildetema HTML5</v>
      </c>
      <c r="C1793" s="25" t="str">
        <f t="shared" si="205"/>
        <v>Bildetema Flash</v>
      </c>
      <c r="D1793" s="18" t="s">
        <v>7070</v>
      </c>
      <c r="E1793" s="45" t="s">
        <v>7071</v>
      </c>
      <c r="F1793" s="18" t="s">
        <v>7072</v>
      </c>
      <c r="G1793" s="7" t="s">
        <v>7073</v>
      </c>
      <c r="H1793" s="28"/>
    </row>
    <row r="1794" spans="1:8" ht="15.75" customHeight="1">
      <c r="A1794" s="45" t="s">
        <v>7074</v>
      </c>
      <c r="B1794" s="25" t="str">
        <f t="shared" si="204"/>
        <v>Bildetema HTML5</v>
      </c>
      <c r="C1794" s="25" t="str">
        <f t="shared" si="205"/>
        <v>Bildetema Flash</v>
      </c>
      <c r="D1794" s="18" t="s">
        <v>7075</v>
      </c>
      <c r="E1794" s="45" t="s">
        <v>7076</v>
      </c>
      <c r="F1794" s="18" t="s">
        <v>7077</v>
      </c>
      <c r="G1794" s="7" t="s">
        <v>7078</v>
      </c>
      <c r="H1794" s="27" t="s">
        <v>7079</v>
      </c>
    </row>
    <row r="1795" spans="1:8" ht="15.75" customHeight="1">
      <c r="A1795" s="45" t="s">
        <v>7080</v>
      </c>
      <c r="B1795" s="25" t="str">
        <f t="shared" si="204"/>
        <v>Bildetema HTML5</v>
      </c>
      <c r="C1795" s="25" t="str">
        <f t="shared" si="205"/>
        <v>Bildetema Flash</v>
      </c>
      <c r="D1795" s="18" t="s">
        <v>7081</v>
      </c>
      <c r="E1795" s="45" t="s">
        <v>7082</v>
      </c>
      <c r="F1795" s="18" t="s">
        <v>7083</v>
      </c>
      <c r="G1795" s="7" t="s">
        <v>7084</v>
      </c>
      <c r="H1795" s="28"/>
    </row>
    <row r="1796" spans="1:8" ht="21.95">
      <c r="A1796" s="45" t="s">
        <v>7085</v>
      </c>
      <c r="B1796" s="25" t="str">
        <f t="shared" si="204"/>
        <v>Bildetema HTML5</v>
      </c>
      <c r="C1796" s="25" t="str">
        <f t="shared" si="205"/>
        <v>Bildetema Flash</v>
      </c>
      <c r="D1796" s="45" t="s">
        <v>2370</v>
      </c>
      <c r="E1796" s="45" t="s">
        <v>7086</v>
      </c>
      <c r="F1796" s="45" t="s">
        <v>2382</v>
      </c>
      <c r="G1796" s="45" t="s">
        <v>7087</v>
      </c>
      <c r="H1796" s="28"/>
    </row>
    <row r="1797" spans="1:8" ht="15.75" customHeight="1">
      <c r="A1797" s="45" t="s">
        <v>7088</v>
      </c>
      <c r="B1797" s="25" t="str">
        <f t="shared" si="204"/>
        <v>Bildetema HTML5</v>
      </c>
      <c r="C1797" s="25" t="str">
        <f t="shared" si="205"/>
        <v>Bildetema Flash</v>
      </c>
      <c r="D1797" s="18" t="s">
        <v>7089</v>
      </c>
      <c r="E1797" s="45" t="s">
        <v>7090</v>
      </c>
      <c r="F1797" s="18" t="s">
        <v>7091</v>
      </c>
      <c r="G1797" s="7"/>
      <c r="H1797" s="27" t="s">
        <v>7092</v>
      </c>
    </row>
    <row r="1798" spans="1:8" ht="15.75" customHeight="1">
      <c r="A1798" s="45" t="s">
        <v>7093</v>
      </c>
      <c r="B1798" s="25" t="str">
        <f t="shared" si="204"/>
        <v>Bildetema HTML5</v>
      </c>
      <c r="C1798" s="25" t="str">
        <f t="shared" si="205"/>
        <v>Bildetema Flash</v>
      </c>
      <c r="D1798" s="18" t="s">
        <v>7094</v>
      </c>
      <c r="E1798" s="45" t="s">
        <v>7095</v>
      </c>
      <c r="F1798" s="18" t="s">
        <v>7096</v>
      </c>
      <c r="G1798" s="19" t="s">
        <v>7097</v>
      </c>
      <c r="H1798" s="27"/>
    </row>
    <row r="1799" spans="1:8" ht="15.75" customHeight="1">
      <c r="A1799" s="45" t="s">
        <v>7098</v>
      </c>
      <c r="B1799" s="25" t="str">
        <f t="shared" si="204"/>
        <v>Bildetema HTML5</v>
      </c>
      <c r="C1799" s="25" t="str">
        <f t="shared" si="205"/>
        <v>Bildetema Flash</v>
      </c>
      <c r="D1799" s="18" t="s">
        <v>7099</v>
      </c>
      <c r="E1799" s="45" t="s">
        <v>7100</v>
      </c>
      <c r="F1799" s="18" t="s">
        <v>7101</v>
      </c>
      <c r="G1799" s="19" t="s">
        <v>7102</v>
      </c>
      <c r="H1799" s="27"/>
    </row>
    <row r="1800" spans="1:8" ht="15.75" customHeight="1">
      <c r="A1800" s="45" t="s">
        <v>7103</v>
      </c>
      <c r="B1800" s="25" t="str">
        <f t="shared" si="204"/>
        <v>Bildetema HTML5</v>
      </c>
      <c r="C1800" s="25" t="str">
        <f t="shared" si="205"/>
        <v>Bildetema Flash</v>
      </c>
      <c r="D1800" s="18" t="s">
        <v>7104</v>
      </c>
      <c r="E1800" s="45" t="s">
        <v>7105</v>
      </c>
      <c r="F1800" s="18" t="s">
        <v>7106</v>
      </c>
      <c r="G1800" s="7" t="s">
        <v>7107</v>
      </c>
      <c r="H1800" s="28"/>
    </row>
    <row r="1801" spans="1:8" ht="15.75" customHeight="1">
      <c r="A1801" s="45" t="s">
        <v>7108</v>
      </c>
      <c r="B1801" s="25" t="str">
        <f t="shared" si="204"/>
        <v>Bildetema HTML5</v>
      </c>
      <c r="C1801" s="25" t="str">
        <f t="shared" si="205"/>
        <v>Bildetema Flash</v>
      </c>
      <c r="D1801" s="18" t="s">
        <v>7109</v>
      </c>
      <c r="E1801" s="45" t="s">
        <v>7110</v>
      </c>
      <c r="F1801" s="18" t="s">
        <v>7111</v>
      </c>
      <c r="G1801" s="19" t="s">
        <v>7112</v>
      </c>
      <c r="H1801" s="27" t="s">
        <v>7113</v>
      </c>
    </row>
    <row r="1802" spans="1:8" ht="15.75" customHeight="1">
      <c r="A1802" s="45" t="s">
        <v>7114</v>
      </c>
      <c r="B1802" s="25" t="str">
        <f t="shared" si="204"/>
        <v>Bildetema HTML5</v>
      </c>
      <c r="C1802" s="25" t="str">
        <f t="shared" si="205"/>
        <v>Bildetema Flash</v>
      </c>
      <c r="D1802" s="18" t="s">
        <v>7115</v>
      </c>
      <c r="E1802" s="45" t="s">
        <v>7116</v>
      </c>
      <c r="F1802" s="18" t="s">
        <v>7117</v>
      </c>
      <c r="G1802" s="19" t="s">
        <v>7118</v>
      </c>
      <c r="H1802" s="27" t="s">
        <v>7119</v>
      </c>
    </row>
    <row r="1803" spans="1:8" ht="15.75" customHeight="1">
      <c r="A1803" s="45" t="s">
        <v>7120</v>
      </c>
      <c r="B1803" s="25" t="str">
        <f t="shared" si="204"/>
        <v>Bildetema HTML5</v>
      </c>
      <c r="C1803" s="25" t="str">
        <f t="shared" si="205"/>
        <v>Bildetema Flash</v>
      </c>
      <c r="D1803" s="18" t="s">
        <v>7121</v>
      </c>
      <c r="E1803" s="45" t="s">
        <v>7122</v>
      </c>
      <c r="F1803" s="18" t="s">
        <v>7123</v>
      </c>
      <c r="G1803" s="7" t="s">
        <v>7124</v>
      </c>
      <c r="H1803" s="28"/>
    </row>
    <row r="1804" spans="1:8" ht="15.75" customHeight="1">
      <c r="A1804" s="45" t="s">
        <v>7125</v>
      </c>
      <c r="B1804" s="25" t="str">
        <f t="shared" si="204"/>
        <v>Bildetema HTML5</v>
      </c>
      <c r="C1804" s="25" t="str">
        <f t="shared" si="205"/>
        <v>Bildetema Flash</v>
      </c>
      <c r="D1804" s="18" t="s">
        <v>7126</v>
      </c>
      <c r="E1804" s="45" t="s">
        <v>7127</v>
      </c>
      <c r="F1804" s="18" t="s">
        <v>7128</v>
      </c>
      <c r="G1804" s="19" t="s">
        <v>7107</v>
      </c>
      <c r="H1804" s="28"/>
    </row>
    <row r="1805" spans="1:8" ht="15.75" customHeight="1">
      <c r="A1805" s="45" t="s">
        <v>7129</v>
      </c>
      <c r="B1805" s="25" t="str">
        <f t="shared" si="204"/>
        <v>Bildetema HTML5</v>
      </c>
      <c r="C1805" s="25" t="str">
        <f t="shared" si="205"/>
        <v>Bildetema Flash</v>
      </c>
      <c r="D1805" s="18" t="s">
        <v>7130</v>
      </c>
      <c r="E1805" s="45" t="s">
        <v>7131</v>
      </c>
      <c r="F1805" s="18" t="s">
        <v>7132</v>
      </c>
      <c r="G1805" s="7" t="s">
        <v>7133</v>
      </c>
      <c r="H1805" s="28"/>
    </row>
    <row r="1806" spans="1:8" ht="15.75" customHeight="1">
      <c r="A1806" s="45" t="s">
        <v>7134</v>
      </c>
      <c r="B1806" s="25" t="str">
        <f t="shared" si="204"/>
        <v>Bildetema HTML5</v>
      </c>
      <c r="C1806" s="25" t="str">
        <f t="shared" si="205"/>
        <v>Bildetema Flash</v>
      </c>
      <c r="D1806" s="18" t="s">
        <v>7135</v>
      </c>
      <c r="E1806" s="45" t="s">
        <v>7136</v>
      </c>
      <c r="F1806" s="18" t="s">
        <v>7137</v>
      </c>
      <c r="G1806" s="7" t="s">
        <v>7138</v>
      </c>
      <c r="H1806" s="28"/>
    </row>
    <row r="1807" spans="1:8" ht="15.75" customHeight="1">
      <c r="A1807" s="45" t="s">
        <v>7139</v>
      </c>
      <c r="B1807" s="25" t="str">
        <f t="shared" si="204"/>
        <v>Bildetema HTML5</v>
      </c>
      <c r="C1807" s="25" t="str">
        <f t="shared" si="205"/>
        <v>Bildetema Flash</v>
      </c>
      <c r="D1807" s="18" t="s">
        <v>7140</v>
      </c>
      <c r="E1807" s="45" t="s">
        <v>7141</v>
      </c>
      <c r="F1807" s="18" t="s">
        <v>7142</v>
      </c>
      <c r="G1807" s="7" t="s">
        <v>7143</v>
      </c>
      <c r="H1807" s="28"/>
    </row>
    <row r="1808" spans="1:8">
      <c r="A1808" s="23"/>
      <c r="B1808" s="25"/>
      <c r="C1808" s="25"/>
      <c r="D1808" s="23"/>
      <c r="E1808" s="23"/>
      <c r="F1808" s="24"/>
      <c r="G1808" s="7"/>
      <c r="H1808" s="28"/>
    </row>
    <row r="1809" spans="1:8" ht="55.5" customHeight="1">
      <c r="A1809" s="41" t="s">
        <v>7144</v>
      </c>
      <c r="B1809" s="25" t="str">
        <f>HYPERLINK("http://clu.uni.no/bildetema-html5/bildetema.html?version=norwegian&amp;languages=swe,eng,nob&amp;language=nob&amp;page=27&amp;subpage=1","Bildetema HTML5")</f>
        <v>Bildetema HTML5</v>
      </c>
      <c r="C1809" s="25" t="str">
        <f>HYPERLINK("http://clu.uni.no/bildetema-flash/bildetema.html?version=norwegian&amp;languages=swe,eng,nob&amp;language=nob&amp;page=27&amp;subpage=1","Bildetema Flash")</f>
        <v>Bildetema Flash</v>
      </c>
      <c r="D1809" s="41" t="s">
        <v>7145</v>
      </c>
      <c r="E1809" s="41" t="s">
        <v>7146</v>
      </c>
      <c r="F1809" s="41" t="s">
        <v>7147</v>
      </c>
      <c r="G1809" s="50" t="s">
        <v>7148</v>
      </c>
      <c r="H1809" s="28"/>
    </row>
    <row r="1810" spans="1:8">
      <c r="A1810" s="23"/>
      <c r="B1810" s="25"/>
      <c r="C1810" s="25"/>
      <c r="D1810" s="23"/>
      <c r="E1810" s="23"/>
      <c r="F1810" s="24"/>
      <c r="G1810" s="7"/>
      <c r="H1810" s="28"/>
    </row>
    <row r="1811" spans="1:8" ht="21" customHeight="1">
      <c r="A1811" s="38" t="s">
        <v>7149</v>
      </c>
      <c r="B1811" s="25" t="str">
        <f>HYPERLINK("http://clu.uni.no/bildetema-html5/bildetema.html?version=norwegian&amp;languages=swe,eng,nob&amp;language=nob&amp;page=27&amp;subpage=1","Bildetema HTML5")</f>
        <v>Bildetema HTML5</v>
      </c>
      <c r="C1811" s="25" t="str">
        <f>HYPERLINK("http://clu.uni.no/bildetema-flash/bildetema.html?version=norwegian&amp;languages=swe,eng,nob&amp;language=nob&amp;page=27&amp;subpage=1","Bildetema Flash")</f>
        <v>Bildetema Flash</v>
      </c>
      <c r="D1811" s="38" t="s">
        <v>7150</v>
      </c>
      <c r="E1811" s="38" t="s">
        <v>7151</v>
      </c>
      <c r="F1811" s="38" t="s">
        <v>7152</v>
      </c>
      <c r="G1811" s="40" t="s">
        <v>7153</v>
      </c>
      <c r="H1811" s="27" t="s">
        <v>26</v>
      </c>
    </row>
    <row r="1812" spans="1:8">
      <c r="A1812" s="5"/>
      <c r="B1812" s="25"/>
      <c r="C1812" s="25"/>
      <c r="D1812" s="5"/>
      <c r="E1812" s="5"/>
      <c r="F1812" s="6"/>
      <c r="G1812" s="7"/>
      <c r="H1812" s="28"/>
    </row>
    <row r="1813" spans="1:8" ht="15.75" customHeight="1">
      <c r="A1813" s="45" t="s">
        <v>7154</v>
      </c>
      <c r="B1813" s="25" t="str">
        <f t="shared" ref="B1813:B1827" si="206">HYPERLINK("http://clu.uni.no/bildetema-html5/bildetema.html?version=norwegian&amp;languages=swe,eng,nob&amp;language=nob&amp;page=27&amp;subpage=1","Bildetema HTML5")</f>
        <v>Bildetema HTML5</v>
      </c>
      <c r="C1813" s="25" t="str">
        <f t="shared" ref="C1813:C1827" si="207">HYPERLINK("http://clu.uni.no/bildetema-flash/bildetema.html?version=norwegian&amp;languages=swe,eng,nob&amp;language=nob&amp;page=27&amp;subpage=1","Bildetema Flash")</f>
        <v>Bildetema Flash</v>
      </c>
      <c r="D1813" s="18" t="s">
        <v>7155</v>
      </c>
      <c r="E1813" s="45" t="s">
        <v>7156</v>
      </c>
      <c r="F1813" s="18" t="s">
        <v>7157</v>
      </c>
      <c r="G1813" s="7" t="s">
        <v>7158</v>
      </c>
      <c r="H1813" s="28"/>
    </row>
    <row r="1814" spans="1:8" ht="15.75" customHeight="1">
      <c r="A1814" s="45" t="s">
        <v>7159</v>
      </c>
      <c r="B1814" s="25" t="str">
        <f t="shared" si="206"/>
        <v>Bildetema HTML5</v>
      </c>
      <c r="C1814" s="25" t="str">
        <f t="shared" si="207"/>
        <v>Bildetema Flash</v>
      </c>
      <c r="D1814" s="18" t="s">
        <v>7160</v>
      </c>
      <c r="E1814" s="45" t="s">
        <v>7161</v>
      </c>
      <c r="F1814" s="18" t="s">
        <v>7162</v>
      </c>
      <c r="G1814" s="19" t="s">
        <v>7163</v>
      </c>
      <c r="H1814" s="27" t="s">
        <v>7164</v>
      </c>
    </row>
    <row r="1815" spans="1:8" ht="15.75" customHeight="1">
      <c r="A1815" s="45" t="s">
        <v>7165</v>
      </c>
      <c r="B1815" s="25" t="str">
        <f t="shared" si="206"/>
        <v>Bildetema HTML5</v>
      </c>
      <c r="C1815" s="25" t="str">
        <f t="shared" si="207"/>
        <v>Bildetema Flash</v>
      </c>
      <c r="D1815" s="18" t="s">
        <v>7166</v>
      </c>
      <c r="E1815" s="45" t="s">
        <v>7167</v>
      </c>
      <c r="F1815" s="18" t="s">
        <v>7168</v>
      </c>
      <c r="G1815" s="7" t="s">
        <v>7169</v>
      </c>
      <c r="H1815" s="28"/>
    </row>
    <row r="1816" spans="1:8" ht="15.75" customHeight="1">
      <c r="A1816" s="45" t="s">
        <v>7170</v>
      </c>
      <c r="B1816" s="25" t="str">
        <f t="shared" si="206"/>
        <v>Bildetema HTML5</v>
      </c>
      <c r="C1816" s="25" t="str">
        <f t="shared" si="207"/>
        <v>Bildetema Flash</v>
      </c>
      <c r="D1816" s="18" t="s">
        <v>7171</v>
      </c>
      <c r="E1816" s="45" t="s">
        <v>7172</v>
      </c>
      <c r="F1816" s="18" t="s">
        <v>2782</v>
      </c>
      <c r="G1816" s="7" t="s">
        <v>2783</v>
      </c>
      <c r="H1816" s="28"/>
    </row>
    <row r="1817" spans="1:8" ht="15.75" customHeight="1">
      <c r="A1817" s="45" t="s">
        <v>7173</v>
      </c>
      <c r="B1817" s="25" t="str">
        <f t="shared" si="206"/>
        <v>Bildetema HTML5</v>
      </c>
      <c r="C1817" s="25" t="str">
        <f t="shared" si="207"/>
        <v>Bildetema Flash</v>
      </c>
      <c r="D1817" s="18" t="s">
        <v>5771</v>
      </c>
      <c r="E1817" s="45" t="s">
        <v>5772</v>
      </c>
      <c r="F1817" s="18" t="s">
        <v>5615</v>
      </c>
      <c r="G1817" s="7" t="s">
        <v>5773</v>
      </c>
      <c r="H1817" s="28"/>
    </row>
    <row r="1818" spans="1:8" ht="15.75" customHeight="1">
      <c r="A1818" s="45" t="s">
        <v>7174</v>
      </c>
      <c r="B1818" s="25" t="str">
        <f t="shared" si="206"/>
        <v>Bildetema HTML5</v>
      </c>
      <c r="C1818" s="25" t="str">
        <f t="shared" si="207"/>
        <v>Bildetema Flash</v>
      </c>
      <c r="D1818" s="18" t="s">
        <v>7175</v>
      </c>
      <c r="E1818" s="45" t="s">
        <v>7176</v>
      </c>
      <c r="F1818" s="18" t="s">
        <v>7176</v>
      </c>
      <c r="G1818" s="7" t="s">
        <v>7177</v>
      </c>
      <c r="H1818" s="28"/>
    </row>
    <row r="1819" spans="1:8" ht="15.75" customHeight="1">
      <c r="A1819" s="45" t="s">
        <v>7178</v>
      </c>
      <c r="B1819" s="25" t="str">
        <f t="shared" si="206"/>
        <v>Bildetema HTML5</v>
      </c>
      <c r="C1819" s="25" t="str">
        <f t="shared" si="207"/>
        <v>Bildetema Flash</v>
      </c>
      <c r="D1819" s="18" t="s">
        <v>5613</v>
      </c>
      <c r="E1819" s="45" t="s">
        <v>5614</v>
      </c>
      <c r="F1819" s="18" t="s">
        <v>5615</v>
      </c>
      <c r="G1819" s="19" t="s">
        <v>5616</v>
      </c>
      <c r="H1819" s="28"/>
    </row>
    <row r="1820" spans="1:8" ht="15.75" customHeight="1">
      <c r="A1820" s="45" t="s">
        <v>7179</v>
      </c>
      <c r="B1820" s="25" t="str">
        <f t="shared" si="206"/>
        <v>Bildetema HTML5</v>
      </c>
      <c r="C1820" s="25" t="str">
        <f t="shared" si="207"/>
        <v>Bildetema Flash</v>
      </c>
      <c r="D1820" s="18" t="s">
        <v>7180</v>
      </c>
      <c r="E1820" s="45" t="s">
        <v>7181</v>
      </c>
      <c r="F1820" s="18" t="s">
        <v>7182</v>
      </c>
      <c r="G1820" s="19" t="s">
        <v>7183</v>
      </c>
      <c r="H1820" s="27"/>
    </row>
    <row r="1821" spans="1:8" ht="15.75" customHeight="1">
      <c r="A1821" s="45" t="s">
        <v>7184</v>
      </c>
      <c r="B1821" s="25" t="str">
        <f t="shared" si="206"/>
        <v>Bildetema HTML5</v>
      </c>
      <c r="C1821" s="25" t="str">
        <f t="shared" si="207"/>
        <v>Bildetema Flash</v>
      </c>
      <c r="D1821" s="18" t="s">
        <v>7185</v>
      </c>
      <c r="E1821" s="45" t="s">
        <v>7186</v>
      </c>
      <c r="F1821" s="18" t="s">
        <v>7187</v>
      </c>
      <c r="G1821" s="19" t="s">
        <v>7188</v>
      </c>
      <c r="H1821" s="28"/>
    </row>
    <row r="1822" spans="1:8" ht="15.75" customHeight="1">
      <c r="A1822" s="45" t="s">
        <v>7189</v>
      </c>
      <c r="B1822" s="25" t="str">
        <f t="shared" si="206"/>
        <v>Bildetema HTML5</v>
      </c>
      <c r="C1822" s="25" t="str">
        <f t="shared" si="207"/>
        <v>Bildetema Flash</v>
      </c>
      <c r="D1822" s="18" t="s">
        <v>5722</v>
      </c>
      <c r="E1822" s="45" t="s">
        <v>5723</v>
      </c>
      <c r="F1822" s="18" t="s">
        <v>5724</v>
      </c>
      <c r="G1822" s="19" t="s">
        <v>2783</v>
      </c>
      <c r="H1822" s="27" t="s">
        <v>7190</v>
      </c>
    </row>
    <row r="1823" spans="1:8" ht="15.75" customHeight="1">
      <c r="A1823" s="45" t="s">
        <v>7191</v>
      </c>
      <c r="B1823" s="25" t="str">
        <f t="shared" si="206"/>
        <v>Bildetema HTML5</v>
      </c>
      <c r="C1823" s="25" t="str">
        <f t="shared" si="207"/>
        <v>Bildetema Flash</v>
      </c>
      <c r="D1823" s="18" t="s">
        <v>7192</v>
      </c>
      <c r="E1823" s="45" t="s">
        <v>7193</v>
      </c>
      <c r="F1823" s="18" t="s">
        <v>7194</v>
      </c>
      <c r="G1823" s="7" t="s">
        <v>7195</v>
      </c>
      <c r="H1823" s="28"/>
    </row>
    <row r="1824" spans="1:8" ht="15.75" customHeight="1">
      <c r="A1824" s="45" t="s">
        <v>7196</v>
      </c>
      <c r="B1824" s="25" t="str">
        <f t="shared" si="206"/>
        <v>Bildetema HTML5</v>
      </c>
      <c r="C1824" s="25" t="str">
        <f t="shared" si="207"/>
        <v>Bildetema Flash</v>
      </c>
      <c r="D1824" s="18" t="s">
        <v>7042</v>
      </c>
      <c r="E1824" s="45" t="s">
        <v>7043</v>
      </c>
      <c r="F1824" s="18" t="s">
        <v>7044</v>
      </c>
      <c r="G1824" s="7" t="s">
        <v>7045</v>
      </c>
      <c r="H1824" s="28"/>
    </row>
    <row r="1825" spans="1:10" ht="15.75" customHeight="1">
      <c r="A1825" s="45" t="s">
        <v>7197</v>
      </c>
      <c r="B1825" s="25" t="str">
        <f t="shared" si="206"/>
        <v>Bildetema HTML5</v>
      </c>
      <c r="C1825" s="25" t="str">
        <f t="shared" si="207"/>
        <v>Bildetema Flash</v>
      </c>
      <c r="D1825" s="18" t="s">
        <v>7056</v>
      </c>
      <c r="E1825" s="45" t="s">
        <v>7057</v>
      </c>
      <c r="F1825" s="18" t="s">
        <v>7058</v>
      </c>
      <c r="G1825" s="7" t="s">
        <v>7059</v>
      </c>
      <c r="H1825" s="28"/>
      <c r="I1825" s="19"/>
      <c r="J1825" s="19"/>
    </row>
    <row r="1826" spans="1:10" ht="15.75" customHeight="1">
      <c r="A1826" s="45" t="s">
        <v>7198</v>
      </c>
      <c r="B1826" s="25" t="str">
        <f t="shared" si="206"/>
        <v>Bildetema HTML5</v>
      </c>
      <c r="C1826" s="25" t="str">
        <f t="shared" si="207"/>
        <v>Bildetema Flash</v>
      </c>
      <c r="D1826" s="18" t="s">
        <v>7199</v>
      </c>
      <c r="E1826" s="45" t="s">
        <v>7200</v>
      </c>
      <c r="F1826" s="18" t="s">
        <v>510</v>
      </c>
      <c r="G1826" s="7" t="s">
        <v>7201</v>
      </c>
      <c r="H1826" s="28"/>
      <c r="I1826" s="19"/>
      <c r="J1826" s="19"/>
    </row>
    <row r="1827" spans="1:10" ht="15.75" customHeight="1">
      <c r="A1827" s="45" t="s">
        <v>7202</v>
      </c>
      <c r="B1827" s="25" t="str">
        <f t="shared" si="206"/>
        <v>Bildetema HTML5</v>
      </c>
      <c r="C1827" s="25" t="str">
        <f t="shared" si="207"/>
        <v>Bildetema Flash</v>
      </c>
      <c r="D1827" s="18" t="s">
        <v>7203</v>
      </c>
      <c r="E1827" s="45" t="s">
        <v>7204</v>
      </c>
      <c r="F1827" s="18" t="s">
        <v>510</v>
      </c>
      <c r="G1827" s="7" t="s">
        <v>7205</v>
      </c>
      <c r="H1827" s="28"/>
      <c r="I1827" s="19"/>
      <c r="J1827" s="19"/>
    </row>
    <row r="1828" spans="1:10">
      <c r="A1828" s="23"/>
      <c r="B1828" s="25"/>
      <c r="C1828" s="25"/>
      <c r="D1828" s="23"/>
      <c r="E1828" s="23"/>
      <c r="F1828" s="24"/>
      <c r="G1828" s="7"/>
      <c r="H1828" s="28"/>
      <c r="I1828" s="19"/>
      <c r="J1828" s="19"/>
    </row>
    <row r="1829" spans="1:10" ht="21" customHeight="1">
      <c r="A1829" s="38" t="s">
        <v>7206</v>
      </c>
      <c r="B1829" s="25" t="str">
        <f>HYPERLINK("http://clu.uni.no/bildetema-html5/bildetema.html?version=norwegian&amp;languages=swe,eng,nob&amp;language=nob&amp;page=27&amp;subpage=2","Bildetema HTML5")</f>
        <v>Bildetema HTML5</v>
      </c>
      <c r="C1829" s="25" t="str">
        <f>HYPERLINK("http://clu.uni.no/bildetema-flash/bildetema.html?version=norwegian&amp;languages=swe,eng,nob&amp;language=nob&amp;page=27&amp;subpage=2","Bildetema Flash")</f>
        <v>Bildetema Flash</v>
      </c>
      <c r="D1829" s="38" t="s">
        <v>7207</v>
      </c>
      <c r="E1829" s="38" t="s">
        <v>7208</v>
      </c>
      <c r="F1829" s="38" t="s">
        <v>7209</v>
      </c>
      <c r="G1829" s="38" t="s">
        <v>7210</v>
      </c>
      <c r="H1829" s="18"/>
      <c r="I1829" s="19"/>
      <c r="J1829" s="19"/>
    </row>
    <row r="1830" spans="1:10">
      <c r="A1830" s="5"/>
      <c r="B1830" s="25"/>
      <c r="C1830" s="25"/>
      <c r="D1830" s="5"/>
      <c r="E1830" s="5"/>
      <c r="F1830" s="6"/>
      <c r="G1830" s="7"/>
      <c r="H1830" s="28"/>
      <c r="I1830" s="19"/>
      <c r="J1830" s="19"/>
    </row>
    <row r="1831" spans="1:10" ht="15.75" customHeight="1">
      <c r="A1831" s="45" t="s">
        <v>7211</v>
      </c>
      <c r="B1831" s="25" t="str">
        <f t="shared" ref="B1831:B1841" si="208">HYPERLINK("http://clu.uni.no/bildetema-html5/bildetema.html?version=norwegian&amp;languages=swe,eng,nob&amp;language=nob&amp;page=27&amp;subpage=2","Bildetema HTML5")</f>
        <v>Bildetema HTML5</v>
      </c>
      <c r="C1831" s="25" t="str">
        <f t="shared" ref="C1831:C1841" si="209">HYPERLINK("http://clu.uni.no/bildetema-flash/bildetema.html?version=norwegian&amp;languages=swe,eng,nob&amp;language=nob&amp;page=27&amp;subpage=2","Bildetema Flash")</f>
        <v>Bildetema Flash</v>
      </c>
      <c r="D1831" s="18" t="s">
        <v>1396</v>
      </c>
      <c r="E1831" s="45" t="s">
        <v>1397</v>
      </c>
      <c r="F1831" s="18" t="s">
        <v>1398</v>
      </c>
      <c r="G1831" s="7" t="s">
        <v>1399</v>
      </c>
      <c r="H1831" s="28"/>
      <c r="I1831" s="19"/>
      <c r="J1831" s="19"/>
    </row>
    <row r="1832" spans="1:10" ht="15.75" customHeight="1">
      <c r="A1832" s="45" t="s">
        <v>7212</v>
      </c>
      <c r="B1832" s="25" t="str">
        <f t="shared" si="208"/>
        <v>Bildetema HTML5</v>
      </c>
      <c r="C1832" s="25" t="str">
        <f t="shared" si="209"/>
        <v>Bildetema Flash</v>
      </c>
      <c r="D1832" s="18" t="s">
        <v>7213</v>
      </c>
      <c r="E1832" s="45" t="s">
        <v>3256</v>
      </c>
      <c r="F1832" s="18" t="s">
        <v>7214</v>
      </c>
      <c r="G1832" s="19" t="s">
        <v>7215</v>
      </c>
      <c r="H1832" s="28"/>
      <c r="I1832" s="19"/>
      <c r="J1832" s="19"/>
    </row>
    <row r="1833" spans="1:10" ht="15.75" customHeight="1">
      <c r="A1833" s="45" t="s">
        <v>7216</v>
      </c>
      <c r="B1833" s="25" t="str">
        <f t="shared" si="208"/>
        <v>Bildetema HTML5</v>
      </c>
      <c r="C1833" s="25" t="str">
        <f t="shared" si="209"/>
        <v>Bildetema Flash</v>
      </c>
      <c r="D1833" s="18" t="s">
        <v>7217</v>
      </c>
      <c r="E1833" s="45" t="s">
        <v>7218</v>
      </c>
      <c r="F1833" s="18" t="s">
        <v>7219</v>
      </c>
      <c r="G1833" s="19" t="s">
        <v>7220</v>
      </c>
      <c r="H1833" s="27"/>
      <c r="I1833" s="19"/>
      <c r="J1833" s="44" t="s">
        <v>7221</v>
      </c>
    </row>
    <row r="1834" spans="1:10" ht="15.75" customHeight="1">
      <c r="A1834" s="45" t="s">
        <v>7222</v>
      </c>
      <c r="B1834" s="25" t="str">
        <f t="shared" si="208"/>
        <v>Bildetema HTML5</v>
      </c>
      <c r="C1834" s="25" t="str">
        <f t="shared" si="209"/>
        <v>Bildetema Flash</v>
      </c>
      <c r="D1834" s="18" t="s">
        <v>7223</v>
      </c>
      <c r="E1834" s="45" t="s">
        <v>7224</v>
      </c>
      <c r="F1834" s="18" t="s">
        <v>7225</v>
      </c>
      <c r="G1834" s="19" t="s">
        <v>7226</v>
      </c>
      <c r="H1834" s="28"/>
      <c r="I1834" s="19"/>
      <c r="J1834" s="19"/>
    </row>
    <row r="1835" spans="1:10" ht="15.75" customHeight="1">
      <c r="A1835" s="45" t="s">
        <v>7227</v>
      </c>
      <c r="B1835" s="25" t="str">
        <f t="shared" si="208"/>
        <v>Bildetema HTML5</v>
      </c>
      <c r="C1835" s="25" t="str">
        <f t="shared" si="209"/>
        <v>Bildetema Flash</v>
      </c>
      <c r="D1835" s="18" t="s">
        <v>7228</v>
      </c>
      <c r="E1835" s="45" t="s">
        <v>7229</v>
      </c>
      <c r="F1835" s="18" t="s">
        <v>7230</v>
      </c>
      <c r="G1835" s="19" t="s">
        <v>7231</v>
      </c>
      <c r="H1835" s="27" t="s">
        <v>7232</v>
      </c>
      <c r="I1835" s="19"/>
      <c r="J1835" s="19"/>
    </row>
    <row r="1836" spans="1:10" ht="15.75" customHeight="1">
      <c r="A1836" s="45" t="s">
        <v>7233</v>
      </c>
      <c r="B1836" s="25" t="str">
        <f t="shared" si="208"/>
        <v>Bildetema HTML5</v>
      </c>
      <c r="C1836" s="25" t="str">
        <f t="shared" si="209"/>
        <v>Bildetema Flash</v>
      </c>
      <c r="D1836" s="18" t="s">
        <v>7234</v>
      </c>
      <c r="E1836" s="45" t="s">
        <v>7235</v>
      </c>
      <c r="F1836" s="18" t="s">
        <v>7236</v>
      </c>
      <c r="G1836" s="19" t="s">
        <v>7237</v>
      </c>
      <c r="H1836" s="27" t="s">
        <v>26</v>
      </c>
      <c r="I1836" s="19"/>
      <c r="J1836" s="19"/>
    </row>
    <row r="1837" spans="1:10" ht="15.75" customHeight="1">
      <c r="A1837" s="45" t="s">
        <v>7238</v>
      </c>
      <c r="B1837" s="25" t="str">
        <f t="shared" si="208"/>
        <v>Bildetema HTML5</v>
      </c>
      <c r="C1837" s="25" t="str">
        <f t="shared" si="209"/>
        <v>Bildetema Flash</v>
      </c>
      <c r="D1837" s="18" t="s">
        <v>1440</v>
      </c>
      <c r="E1837" s="45" t="s">
        <v>1441</v>
      </c>
      <c r="F1837" s="18" t="s">
        <v>1442</v>
      </c>
      <c r="G1837" s="7" t="s">
        <v>7239</v>
      </c>
      <c r="H1837" s="28"/>
      <c r="I1837" s="19"/>
      <c r="J1837" s="19"/>
    </row>
    <row r="1838" spans="1:10" ht="15.75" customHeight="1">
      <c r="A1838" s="45" t="s">
        <v>7240</v>
      </c>
      <c r="B1838" s="25" t="str">
        <f t="shared" si="208"/>
        <v>Bildetema HTML5</v>
      </c>
      <c r="C1838" s="25" t="str">
        <f t="shared" si="209"/>
        <v>Bildetema Flash</v>
      </c>
      <c r="D1838" s="18" t="s">
        <v>7241</v>
      </c>
      <c r="E1838" s="45" t="s">
        <v>7242</v>
      </c>
      <c r="F1838" s="18" t="s">
        <v>7243</v>
      </c>
      <c r="G1838" s="19" t="s">
        <v>7244</v>
      </c>
      <c r="H1838" s="27"/>
      <c r="I1838" s="19"/>
      <c r="J1838" s="19"/>
    </row>
    <row r="1839" spans="1:10" ht="15.75" customHeight="1">
      <c r="A1839" s="45" t="s">
        <v>7245</v>
      </c>
      <c r="B1839" s="25" t="str">
        <f t="shared" si="208"/>
        <v>Bildetema HTML5</v>
      </c>
      <c r="C1839" s="25" t="str">
        <f t="shared" si="209"/>
        <v>Bildetema Flash</v>
      </c>
      <c r="D1839" s="18" t="s">
        <v>7246</v>
      </c>
      <c r="E1839" s="45" t="s">
        <v>7247</v>
      </c>
      <c r="F1839" s="18" t="s">
        <v>7214</v>
      </c>
      <c r="G1839" s="7" t="s">
        <v>7215</v>
      </c>
      <c r="H1839" s="28"/>
      <c r="I1839" s="19"/>
      <c r="J1839" s="19"/>
    </row>
    <row r="1840" spans="1:10" ht="15.75" customHeight="1">
      <c r="A1840" s="45" t="s">
        <v>7248</v>
      </c>
      <c r="B1840" s="25" t="str">
        <f t="shared" si="208"/>
        <v>Bildetema HTML5</v>
      </c>
      <c r="C1840" s="25" t="str">
        <f t="shared" si="209"/>
        <v>Bildetema Flash</v>
      </c>
      <c r="D1840" s="18" t="s">
        <v>7249</v>
      </c>
      <c r="E1840" s="45" t="s">
        <v>7250</v>
      </c>
      <c r="F1840" s="18" t="s">
        <v>7251</v>
      </c>
      <c r="G1840" s="7"/>
      <c r="H1840" s="27" t="s">
        <v>7252</v>
      </c>
      <c r="I1840" s="19"/>
      <c r="J1840" s="19"/>
    </row>
    <row r="1841" spans="1:8" ht="15.75" customHeight="1">
      <c r="A1841" s="45" t="s">
        <v>7253</v>
      </c>
      <c r="B1841" s="25" t="str">
        <f t="shared" si="208"/>
        <v>Bildetema HTML5</v>
      </c>
      <c r="C1841" s="25" t="str">
        <f t="shared" si="209"/>
        <v>Bildetema Flash</v>
      </c>
      <c r="D1841" s="18" t="s">
        <v>7254</v>
      </c>
      <c r="E1841" s="45" t="s">
        <v>7255</v>
      </c>
      <c r="F1841" s="18" t="s">
        <v>7256</v>
      </c>
      <c r="G1841" s="7" t="s">
        <v>7257</v>
      </c>
      <c r="H1841" s="28"/>
    </row>
    <row r="1842" spans="1:8">
      <c r="A1842" s="23"/>
      <c r="B1842" s="25"/>
      <c r="C1842" s="25"/>
      <c r="D1842" s="23"/>
      <c r="E1842" s="23"/>
      <c r="F1842" s="24"/>
      <c r="G1842" s="7"/>
      <c r="H1842" s="28"/>
    </row>
    <row r="1843" spans="1:8" ht="21" customHeight="1">
      <c r="A1843" s="38" t="s">
        <v>7258</v>
      </c>
      <c r="B1843" s="25" t="str">
        <f>HYPERLINK("http://clu.uni.no/bildetema-html5/bildetema.html?version=norwegian&amp;languages=swe,eng,nob&amp;language=nob&amp;page=27&amp;subpage=3","Bildetema HTML5")</f>
        <v>Bildetema HTML5</v>
      </c>
      <c r="C1843" s="25" t="str">
        <f>HYPERLINK("http://clu.uni.no/bildetema-flash/bildetema.html?version=norwegian&amp;languages=swe,eng,nob&amp;language=nob&amp;page=27&amp;subpage=3","Bildetema Flash")</f>
        <v>Bildetema Flash</v>
      </c>
      <c r="D1843" s="38" t="s">
        <v>7259</v>
      </c>
      <c r="E1843" s="38" t="s">
        <v>7260</v>
      </c>
      <c r="F1843" s="38" t="s">
        <v>7261</v>
      </c>
      <c r="G1843" s="40" t="s">
        <v>7262</v>
      </c>
      <c r="H1843" s="28"/>
    </row>
    <row r="1844" spans="1:8">
      <c r="A1844" s="5"/>
      <c r="B1844" s="25"/>
      <c r="C1844" s="25"/>
      <c r="D1844" s="5"/>
      <c r="E1844" s="5"/>
      <c r="F1844" s="6"/>
      <c r="G1844" s="7"/>
      <c r="H1844" s="28"/>
    </row>
    <row r="1845" spans="1:8" ht="15.75" customHeight="1">
      <c r="A1845" s="45" t="s">
        <v>7263</v>
      </c>
      <c r="B1845" s="25" t="str">
        <f t="shared" ref="B1845:B1852" si="210">HYPERLINK("http://clu.uni.no/bildetema-html5/bildetema.html?version=norwegian&amp;languages=swe,eng,nob&amp;language=nob&amp;page=27&amp;subpage=3","Bildetema HTML5")</f>
        <v>Bildetema HTML5</v>
      </c>
      <c r="C1845" s="25" t="str">
        <f t="shared" ref="C1845:C1852" si="211">HYPERLINK("http://clu.uni.no/bildetema-flash/bildetema.html?version=norwegian&amp;languages=swe,eng,nob&amp;language=nob&amp;page=27&amp;subpage=3","Bildetema Flash")</f>
        <v>Bildetema Flash</v>
      </c>
      <c r="D1845" s="18" t="s">
        <v>7264</v>
      </c>
      <c r="E1845" s="45" t="s">
        <v>7265</v>
      </c>
      <c r="F1845" s="18" t="s">
        <v>7266</v>
      </c>
      <c r="G1845" s="7" t="s">
        <v>7267</v>
      </c>
      <c r="H1845" s="28"/>
    </row>
    <row r="1846" spans="1:8" ht="15.75" customHeight="1">
      <c r="A1846" s="45" t="s">
        <v>7268</v>
      </c>
      <c r="B1846" s="25" t="str">
        <f t="shared" si="210"/>
        <v>Bildetema HTML5</v>
      </c>
      <c r="C1846" s="25" t="str">
        <f t="shared" si="211"/>
        <v>Bildetema Flash</v>
      </c>
      <c r="D1846" s="18" t="s">
        <v>7223</v>
      </c>
      <c r="E1846" s="45" t="s">
        <v>7224</v>
      </c>
      <c r="F1846" s="18" t="s">
        <v>7225</v>
      </c>
      <c r="G1846" s="19" t="s">
        <v>7226</v>
      </c>
      <c r="H1846" s="27"/>
    </row>
    <row r="1847" spans="1:8" ht="15.75" customHeight="1">
      <c r="A1847" s="45" t="s">
        <v>7269</v>
      </c>
      <c r="B1847" s="25" t="str">
        <f t="shared" si="210"/>
        <v>Bildetema HTML5</v>
      </c>
      <c r="C1847" s="25" t="str">
        <f t="shared" si="211"/>
        <v>Bildetema Flash</v>
      </c>
      <c r="D1847" s="18" t="s">
        <v>7270</v>
      </c>
      <c r="E1847" s="45" t="s">
        <v>7271</v>
      </c>
      <c r="F1847" s="18" t="s">
        <v>7272</v>
      </c>
      <c r="G1847" s="7" t="s">
        <v>7273</v>
      </c>
      <c r="H1847" s="28"/>
    </row>
    <row r="1848" spans="1:8" ht="15.75" customHeight="1">
      <c r="A1848" s="45" t="s">
        <v>7274</v>
      </c>
      <c r="B1848" s="25" t="str">
        <f t="shared" si="210"/>
        <v>Bildetema HTML5</v>
      </c>
      <c r="C1848" s="25" t="str">
        <f t="shared" si="211"/>
        <v>Bildetema Flash</v>
      </c>
      <c r="D1848" s="18" t="s">
        <v>7275</v>
      </c>
      <c r="E1848" s="45" t="s">
        <v>7276</v>
      </c>
      <c r="F1848" s="18" t="s">
        <v>7277</v>
      </c>
      <c r="G1848" s="19" t="s">
        <v>7278</v>
      </c>
      <c r="H1848" s="28"/>
    </row>
    <row r="1849" spans="1:8" ht="15.75" customHeight="1">
      <c r="A1849" s="45" t="s">
        <v>7279</v>
      </c>
      <c r="B1849" s="25" t="str">
        <f t="shared" si="210"/>
        <v>Bildetema HTML5</v>
      </c>
      <c r="C1849" s="25" t="str">
        <f t="shared" si="211"/>
        <v>Bildetema Flash</v>
      </c>
      <c r="D1849" s="18" t="s">
        <v>7280</v>
      </c>
      <c r="E1849" s="45" t="s">
        <v>7281</v>
      </c>
      <c r="F1849" s="18" t="s">
        <v>7282</v>
      </c>
      <c r="G1849" s="19" t="s">
        <v>7283</v>
      </c>
      <c r="H1849" s="28"/>
    </row>
    <row r="1850" spans="1:8" ht="15.75" customHeight="1">
      <c r="A1850" s="45" t="s">
        <v>7284</v>
      </c>
      <c r="B1850" s="25" t="str">
        <f t="shared" si="210"/>
        <v>Bildetema HTML5</v>
      </c>
      <c r="C1850" s="25" t="str">
        <f t="shared" si="211"/>
        <v>Bildetema Flash</v>
      </c>
      <c r="D1850" s="18" t="s">
        <v>7285</v>
      </c>
      <c r="E1850" s="45" t="s">
        <v>7286</v>
      </c>
      <c r="F1850" s="18" t="s">
        <v>7287</v>
      </c>
      <c r="G1850" s="19" t="s">
        <v>7288</v>
      </c>
      <c r="H1850" s="27" t="s">
        <v>7289</v>
      </c>
    </row>
    <row r="1851" spans="1:8" ht="15.75" customHeight="1">
      <c r="A1851" s="45" t="s">
        <v>7290</v>
      </c>
      <c r="B1851" s="25" t="str">
        <f t="shared" si="210"/>
        <v>Bildetema HTML5</v>
      </c>
      <c r="C1851" s="25" t="str">
        <f t="shared" si="211"/>
        <v>Bildetema Flash</v>
      </c>
      <c r="D1851" s="18" t="s">
        <v>7291</v>
      </c>
      <c r="E1851" s="45" t="s">
        <v>7292</v>
      </c>
      <c r="F1851" s="18" t="s">
        <v>7293</v>
      </c>
      <c r="G1851" s="7" t="s">
        <v>7294</v>
      </c>
      <c r="H1851" s="28"/>
    </row>
    <row r="1852" spans="1:8" ht="15.75" customHeight="1">
      <c r="A1852" s="45" t="s">
        <v>7295</v>
      </c>
      <c r="B1852" s="25" t="str">
        <f t="shared" si="210"/>
        <v>Bildetema HTML5</v>
      </c>
      <c r="C1852" s="25" t="str">
        <f t="shared" si="211"/>
        <v>Bildetema Flash</v>
      </c>
      <c r="D1852" s="18" t="s">
        <v>7296</v>
      </c>
      <c r="E1852" s="45" t="s">
        <v>7297</v>
      </c>
      <c r="F1852" s="18" t="s">
        <v>7298</v>
      </c>
      <c r="G1852" s="7" t="s">
        <v>7299</v>
      </c>
      <c r="H1852" s="28"/>
    </row>
    <row r="1853" spans="1:8">
      <c r="A1853" s="23"/>
      <c r="B1853" s="25"/>
      <c r="C1853" s="25"/>
      <c r="D1853" s="23"/>
      <c r="E1853" s="23"/>
      <c r="F1853" s="24"/>
      <c r="G1853" s="7"/>
      <c r="H1853" s="28"/>
    </row>
    <row r="1854" spans="1:8" ht="21" customHeight="1">
      <c r="A1854" s="38" t="s">
        <v>7300</v>
      </c>
      <c r="B1854" s="25" t="str">
        <f>HYPERLINK("http://clu.uni.no/bildetema-html5/bildetema.html?version=norwegian&amp;languages=swe,eng,nob&amp;language=nob&amp;page=27&amp;subpage=4","Bildetema HTML5")</f>
        <v>Bildetema HTML5</v>
      </c>
      <c r="C1854" s="25" t="str">
        <f>HYPERLINK("http://clu.uni.no/bildetema-flash/bildetema.html?version=norwegian&amp;languages=swe,eng,nob&amp;language=nob&amp;page=27&amp;subpage=4","Bildetema Flash")</f>
        <v>Bildetema Flash</v>
      </c>
      <c r="D1854" s="38" t="s">
        <v>7301</v>
      </c>
      <c r="E1854" s="38" t="s">
        <v>7302</v>
      </c>
      <c r="F1854" s="38" t="s">
        <v>7303</v>
      </c>
      <c r="G1854" s="40" t="s">
        <v>7304</v>
      </c>
      <c r="H1854" s="28"/>
    </row>
    <row r="1855" spans="1:8">
      <c r="A1855" s="5"/>
      <c r="B1855" s="25"/>
      <c r="C1855" s="25"/>
      <c r="D1855" s="5"/>
      <c r="E1855" s="5"/>
      <c r="F1855" s="6"/>
      <c r="G1855" s="7"/>
      <c r="H1855" s="28"/>
    </row>
    <row r="1856" spans="1:8" ht="15.75" customHeight="1">
      <c r="A1856" s="45" t="s">
        <v>7305</v>
      </c>
      <c r="B1856" s="25" t="str">
        <f t="shared" ref="B1856:B1871" si="212">HYPERLINK("http://clu.uni.no/bildetema-html5/bildetema.html?version=norwegian&amp;languages=swe,eng,nob&amp;language=nob&amp;page=27&amp;subpage=4","Bildetema HTML5")</f>
        <v>Bildetema HTML5</v>
      </c>
      <c r="C1856" s="25" t="str">
        <f t="shared" ref="C1856:C1871" si="213">HYPERLINK("http://clu.uni.no/bildetema-flash/bildetema.html?version=norwegian&amp;languages=swe,eng,nob&amp;language=nob&amp;page=27&amp;subpage=4","Bildetema Flash")</f>
        <v>Bildetema Flash</v>
      </c>
      <c r="D1856" s="18" t="s">
        <v>7306</v>
      </c>
      <c r="E1856" s="45" t="s">
        <v>7307</v>
      </c>
      <c r="F1856" s="18" t="s">
        <v>7308</v>
      </c>
      <c r="G1856" s="7" t="s">
        <v>7309</v>
      </c>
      <c r="H1856" s="28"/>
    </row>
    <row r="1857" spans="1:8" ht="15.75" customHeight="1">
      <c r="A1857" s="45" t="s">
        <v>7310</v>
      </c>
      <c r="B1857" s="25" t="str">
        <f t="shared" si="212"/>
        <v>Bildetema HTML5</v>
      </c>
      <c r="C1857" s="25" t="str">
        <f t="shared" si="213"/>
        <v>Bildetema Flash</v>
      </c>
      <c r="D1857" s="18" t="s">
        <v>7311</v>
      </c>
      <c r="E1857" s="45" t="s">
        <v>7312</v>
      </c>
      <c r="F1857" s="18" t="s">
        <v>3009</v>
      </c>
      <c r="G1857" s="7" t="s">
        <v>6264</v>
      </c>
      <c r="H1857" s="28"/>
    </row>
    <row r="1858" spans="1:8" ht="15.75" customHeight="1">
      <c r="A1858" s="45" t="s">
        <v>7313</v>
      </c>
      <c r="B1858" s="25" t="str">
        <f t="shared" si="212"/>
        <v>Bildetema HTML5</v>
      </c>
      <c r="C1858" s="25" t="str">
        <f t="shared" si="213"/>
        <v>Bildetema Flash</v>
      </c>
      <c r="D1858" s="18" t="s">
        <v>7314</v>
      </c>
      <c r="E1858" s="45" t="s">
        <v>7315</v>
      </c>
      <c r="F1858" s="18" t="s">
        <v>7316</v>
      </c>
      <c r="G1858" s="19" t="s">
        <v>7317</v>
      </c>
      <c r="H1858" s="27"/>
    </row>
    <row r="1859" spans="1:8" ht="15.75" customHeight="1">
      <c r="A1859" s="45" t="s">
        <v>7318</v>
      </c>
      <c r="B1859" s="25" t="str">
        <f t="shared" si="212"/>
        <v>Bildetema HTML5</v>
      </c>
      <c r="C1859" s="25" t="str">
        <f t="shared" si="213"/>
        <v>Bildetema Flash</v>
      </c>
      <c r="D1859" s="18" t="s">
        <v>7228</v>
      </c>
      <c r="E1859" s="45" t="s">
        <v>7229</v>
      </c>
      <c r="F1859" s="18" t="s">
        <v>7230</v>
      </c>
      <c r="G1859" s="19" t="s">
        <v>7231</v>
      </c>
      <c r="H1859" s="27" t="s">
        <v>7232</v>
      </c>
    </row>
    <row r="1860" spans="1:8" ht="15.75" customHeight="1">
      <c r="A1860" s="45" t="s">
        <v>7319</v>
      </c>
      <c r="B1860" s="25" t="str">
        <f t="shared" si="212"/>
        <v>Bildetema HTML5</v>
      </c>
      <c r="C1860" s="25" t="str">
        <f t="shared" si="213"/>
        <v>Bildetema Flash</v>
      </c>
      <c r="D1860" s="18" t="s">
        <v>7320</v>
      </c>
      <c r="E1860" s="45" t="s">
        <v>7321</v>
      </c>
      <c r="F1860" s="18" t="s">
        <v>7322</v>
      </c>
      <c r="G1860" s="7" t="s">
        <v>7323</v>
      </c>
      <c r="H1860" s="28"/>
    </row>
    <row r="1861" spans="1:8" ht="15.75" customHeight="1">
      <c r="A1861" s="45" t="s">
        <v>7324</v>
      </c>
      <c r="B1861" s="25" t="str">
        <f t="shared" si="212"/>
        <v>Bildetema HTML5</v>
      </c>
      <c r="C1861" s="25" t="str">
        <f t="shared" si="213"/>
        <v>Bildetema Flash</v>
      </c>
      <c r="D1861" s="18" t="s">
        <v>7325</v>
      </c>
      <c r="E1861" s="45" t="s">
        <v>7326</v>
      </c>
      <c r="F1861" s="18" t="s">
        <v>7326</v>
      </c>
      <c r="G1861" s="19" t="s">
        <v>7327</v>
      </c>
      <c r="H1861" s="29"/>
    </row>
    <row r="1862" spans="1:8" ht="15.75" customHeight="1">
      <c r="A1862" s="45" t="s">
        <v>7328</v>
      </c>
      <c r="B1862" s="25" t="str">
        <f t="shared" si="212"/>
        <v>Bildetema HTML5</v>
      </c>
      <c r="C1862" s="25" t="str">
        <f t="shared" si="213"/>
        <v>Bildetema Flash</v>
      </c>
      <c r="D1862" s="18" t="s">
        <v>3805</v>
      </c>
      <c r="E1862" s="45" t="s">
        <v>3806</v>
      </c>
      <c r="F1862" s="18" t="s">
        <v>3807</v>
      </c>
      <c r="G1862" s="7" t="s">
        <v>3808</v>
      </c>
      <c r="H1862" s="28"/>
    </row>
    <row r="1863" spans="1:8" ht="15.75" customHeight="1">
      <c r="A1863" s="45" t="s">
        <v>7329</v>
      </c>
      <c r="B1863" s="25" t="str">
        <f t="shared" si="212"/>
        <v>Bildetema HTML5</v>
      </c>
      <c r="C1863" s="25" t="str">
        <f t="shared" si="213"/>
        <v>Bildetema Flash</v>
      </c>
      <c r="D1863" s="18" t="s">
        <v>7330</v>
      </c>
      <c r="E1863" s="45" t="s">
        <v>7331</v>
      </c>
      <c r="F1863" s="18" t="s">
        <v>7332</v>
      </c>
      <c r="G1863" s="19" t="s">
        <v>7333</v>
      </c>
      <c r="H1863" s="28"/>
    </row>
    <row r="1864" spans="1:8" ht="15.75" customHeight="1">
      <c r="A1864" s="45" t="s">
        <v>7334</v>
      </c>
      <c r="B1864" s="25" t="str">
        <f t="shared" si="212"/>
        <v>Bildetema HTML5</v>
      </c>
      <c r="C1864" s="25" t="str">
        <f t="shared" si="213"/>
        <v>Bildetema Flash</v>
      </c>
      <c r="D1864" s="18" t="s">
        <v>2088</v>
      </c>
      <c r="E1864" s="45" t="s">
        <v>7335</v>
      </c>
      <c r="F1864" s="18" t="s">
        <v>913</v>
      </c>
      <c r="G1864" s="7" t="s">
        <v>7336</v>
      </c>
      <c r="H1864" s="28"/>
    </row>
    <row r="1865" spans="1:8" ht="15.75" customHeight="1">
      <c r="A1865" s="45" t="s">
        <v>7337</v>
      </c>
      <c r="B1865" s="25" t="str">
        <f t="shared" si="212"/>
        <v>Bildetema HTML5</v>
      </c>
      <c r="C1865" s="25" t="str">
        <f t="shared" si="213"/>
        <v>Bildetema Flash</v>
      </c>
      <c r="D1865" s="18" t="s">
        <v>7338</v>
      </c>
      <c r="E1865" s="45" t="s">
        <v>7339</v>
      </c>
      <c r="F1865" s="18" t="s">
        <v>7340</v>
      </c>
      <c r="G1865" s="19" t="s">
        <v>7341</v>
      </c>
      <c r="H1865" s="28"/>
    </row>
    <row r="1866" spans="1:8" ht="15.75" customHeight="1">
      <c r="A1866" s="45" t="s">
        <v>7342</v>
      </c>
      <c r="B1866" s="25" t="str">
        <f t="shared" si="212"/>
        <v>Bildetema HTML5</v>
      </c>
      <c r="C1866" s="25" t="str">
        <f t="shared" si="213"/>
        <v>Bildetema Flash</v>
      </c>
      <c r="D1866" s="18" t="s">
        <v>7343</v>
      </c>
      <c r="E1866" s="45" t="s">
        <v>7344</v>
      </c>
      <c r="F1866" s="18" t="s">
        <v>7345</v>
      </c>
      <c r="G1866" s="19" t="s">
        <v>7346</v>
      </c>
      <c r="H1866" s="27"/>
    </row>
    <row r="1867" spans="1:8" ht="15.75" customHeight="1">
      <c r="A1867" s="45" t="s">
        <v>7347</v>
      </c>
      <c r="B1867" s="25" t="str">
        <f t="shared" si="212"/>
        <v>Bildetema HTML5</v>
      </c>
      <c r="C1867" s="25" t="str">
        <f t="shared" si="213"/>
        <v>Bildetema Flash</v>
      </c>
      <c r="D1867" s="18" t="s">
        <v>7348</v>
      </c>
      <c r="E1867" s="45" t="s">
        <v>7349</v>
      </c>
      <c r="F1867" s="18" t="s">
        <v>7350</v>
      </c>
      <c r="G1867" s="7" t="s">
        <v>7317</v>
      </c>
      <c r="H1867" s="28"/>
    </row>
    <row r="1868" spans="1:8" ht="15.75" customHeight="1">
      <c r="A1868" s="45" t="s">
        <v>7351</v>
      </c>
      <c r="B1868" s="25" t="str">
        <f t="shared" si="212"/>
        <v>Bildetema HTML5</v>
      </c>
      <c r="C1868" s="25" t="str">
        <f t="shared" si="213"/>
        <v>Bildetema Flash</v>
      </c>
      <c r="D1868" s="18" t="s">
        <v>3655</v>
      </c>
      <c r="E1868" s="45" t="s">
        <v>3656</v>
      </c>
      <c r="F1868" s="18" t="s">
        <v>3657</v>
      </c>
      <c r="G1868" s="7" t="s">
        <v>7352</v>
      </c>
      <c r="H1868" s="28"/>
    </row>
    <row r="1869" spans="1:8" ht="15.75" customHeight="1">
      <c r="A1869" s="45" t="s">
        <v>7353</v>
      </c>
      <c r="B1869" s="25" t="str">
        <f t="shared" si="212"/>
        <v>Bildetema HTML5</v>
      </c>
      <c r="C1869" s="25" t="str">
        <f t="shared" si="213"/>
        <v>Bildetema Flash</v>
      </c>
      <c r="D1869" s="18" t="s">
        <v>7354</v>
      </c>
      <c r="E1869" s="45" t="s">
        <v>1928</v>
      </c>
      <c r="F1869" s="18" t="s">
        <v>1870</v>
      </c>
      <c r="G1869" s="7" t="s">
        <v>1930</v>
      </c>
      <c r="H1869" s="28"/>
    </row>
    <row r="1870" spans="1:8" ht="15.75" customHeight="1">
      <c r="A1870" s="45" t="s">
        <v>7355</v>
      </c>
      <c r="B1870" s="25" t="str">
        <f t="shared" si="212"/>
        <v>Bildetema HTML5</v>
      </c>
      <c r="C1870" s="25" t="str">
        <f t="shared" si="213"/>
        <v>Bildetema Flash</v>
      </c>
      <c r="D1870" s="18" t="s">
        <v>7356</v>
      </c>
      <c r="E1870" s="45" t="s">
        <v>7308</v>
      </c>
      <c r="F1870" s="18" t="s">
        <v>7308</v>
      </c>
      <c r="G1870" s="19" t="s">
        <v>7309</v>
      </c>
      <c r="H1870" s="28"/>
    </row>
    <row r="1871" spans="1:8" ht="15.75" customHeight="1">
      <c r="A1871" s="45" t="s">
        <v>7357</v>
      </c>
      <c r="B1871" s="25" t="str">
        <f t="shared" si="212"/>
        <v>Bildetema HTML5</v>
      </c>
      <c r="C1871" s="25" t="str">
        <f t="shared" si="213"/>
        <v>Bildetema Flash</v>
      </c>
      <c r="D1871" s="18" t="s">
        <v>7358</v>
      </c>
      <c r="E1871" s="45" t="s">
        <v>7359</v>
      </c>
      <c r="F1871" s="18" t="s">
        <v>7360</v>
      </c>
      <c r="G1871" s="19" t="s">
        <v>7361</v>
      </c>
      <c r="H1871" s="28"/>
    </row>
    <row r="1872" spans="1:8">
      <c r="A1872" s="23"/>
      <c r="B1872" s="25"/>
      <c r="C1872" s="25"/>
      <c r="D1872" s="23"/>
      <c r="E1872" s="23"/>
      <c r="F1872" s="24"/>
      <c r="G1872" s="7"/>
      <c r="H1872" s="28"/>
    </row>
    <row r="1873" spans="1:8" ht="21" customHeight="1">
      <c r="A1873" s="38" t="s">
        <v>7362</v>
      </c>
      <c r="B1873" s="25" t="str">
        <f>HYPERLINK("http://clu.uni.no/bildetema-html5/bildetema.html?version=norwegian&amp;languages=swe,eng,nob&amp;language=nob&amp;page=27&amp;subpage=5","Bildetema HTML5")</f>
        <v>Bildetema HTML5</v>
      </c>
      <c r="C1873" s="25" t="str">
        <f>HYPERLINK("http://clu.uni.no/bildetema-flash/bildetema.html?version=norwegian&amp;languages=swe,eng,nob&amp;language=nob&amp;page=27&amp;subpage=5","Bildetema Flash")</f>
        <v>Bildetema Flash</v>
      </c>
      <c r="D1873" s="38" t="s">
        <v>7363</v>
      </c>
      <c r="E1873" s="38" t="s">
        <v>7364</v>
      </c>
      <c r="F1873" s="38" t="s">
        <v>7365</v>
      </c>
      <c r="G1873" s="40" t="s">
        <v>7366</v>
      </c>
      <c r="H1873" s="28"/>
    </row>
    <row r="1874" spans="1:8">
      <c r="A1874" s="5"/>
      <c r="B1874" s="25"/>
      <c r="C1874" s="25"/>
      <c r="D1874" s="5"/>
      <c r="E1874" s="5"/>
      <c r="F1874" s="6"/>
      <c r="G1874" s="7"/>
      <c r="H1874" s="28"/>
    </row>
    <row r="1875" spans="1:8" ht="15.75" customHeight="1">
      <c r="A1875" s="45" t="s">
        <v>7367</v>
      </c>
      <c r="B1875" s="25" t="str">
        <f t="shared" ref="B1875:B1885" si="214">HYPERLINK("http://clu.uni.no/bildetema-html5/bildetema.html?version=norwegian&amp;languages=swe,eng,nob&amp;language=nob&amp;page=27&amp;subpage=5","Bildetema HTML5")</f>
        <v>Bildetema HTML5</v>
      </c>
      <c r="C1875" s="25" t="str">
        <f t="shared" ref="C1875:C1885" si="215">HYPERLINK("http://clu.uni.no/bildetema-flash/bildetema.html?version=norwegian&amp;languages=swe,eng,nob&amp;language=nob&amp;page=27&amp;subpage=5","Bildetema Flash")</f>
        <v>Bildetema Flash</v>
      </c>
      <c r="D1875" s="18" t="s">
        <v>7368</v>
      </c>
      <c r="E1875" s="45" t="s">
        <v>7369</v>
      </c>
      <c r="F1875" s="18" t="s">
        <v>7370</v>
      </c>
      <c r="G1875" s="19" t="s">
        <v>7371</v>
      </c>
      <c r="H1875" s="28"/>
    </row>
    <row r="1876" spans="1:8" ht="15.75" customHeight="1">
      <c r="A1876" s="45" t="s">
        <v>7372</v>
      </c>
      <c r="B1876" s="25" t="str">
        <f t="shared" si="214"/>
        <v>Bildetema HTML5</v>
      </c>
      <c r="C1876" s="25" t="str">
        <f t="shared" si="215"/>
        <v>Bildetema Flash</v>
      </c>
      <c r="D1876" s="18" t="s">
        <v>7373</v>
      </c>
      <c r="E1876" s="45" t="s">
        <v>7374</v>
      </c>
      <c r="F1876" s="18" t="s">
        <v>7375</v>
      </c>
      <c r="G1876" s="7" t="s">
        <v>7376</v>
      </c>
      <c r="H1876" s="28"/>
    </row>
    <row r="1877" spans="1:8" ht="15.75" customHeight="1">
      <c r="A1877" s="45" t="s">
        <v>7377</v>
      </c>
      <c r="B1877" s="25" t="str">
        <f t="shared" si="214"/>
        <v>Bildetema HTML5</v>
      </c>
      <c r="C1877" s="25" t="str">
        <f t="shared" si="215"/>
        <v>Bildetema Flash</v>
      </c>
      <c r="D1877" s="18" t="s">
        <v>5576</v>
      </c>
      <c r="E1877" s="45" t="s">
        <v>5577</v>
      </c>
      <c r="F1877" s="18" t="s">
        <v>5578</v>
      </c>
      <c r="G1877" s="7" t="s">
        <v>2345</v>
      </c>
      <c r="H1877" s="28"/>
    </row>
    <row r="1878" spans="1:8" ht="15.75" customHeight="1">
      <c r="A1878" s="45" t="s">
        <v>7378</v>
      </c>
      <c r="B1878" s="25" t="str">
        <f t="shared" si="214"/>
        <v>Bildetema HTML5</v>
      </c>
      <c r="C1878" s="25" t="str">
        <f t="shared" si="215"/>
        <v>Bildetema Flash</v>
      </c>
      <c r="D1878" s="18" t="s">
        <v>7379</v>
      </c>
      <c r="E1878" s="45" t="s">
        <v>7380</v>
      </c>
      <c r="F1878" s="18" t="s">
        <v>7381</v>
      </c>
      <c r="G1878" s="27" t="s">
        <v>7366</v>
      </c>
      <c r="H1878" s="27"/>
    </row>
    <row r="1879" spans="1:8" ht="15.75" customHeight="1">
      <c r="A1879" s="45" t="s">
        <v>7382</v>
      </c>
      <c r="B1879" s="25" t="str">
        <f t="shared" si="214"/>
        <v>Bildetema HTML5</v>
      </c>
      <c r="C1879" s="25" t="str">
        <f t="shared" si="215"/>
        <v>Bildetema Flash</v>
      </c>
      <c r="D1879" s="18" t="s">
        <v>7383</v>
      </c>
      <c r="E1879" s="45" t="s">
        <v>7384</v>
      </c>
      <c r="F1879" s="18" t="s">
        <v>7385</v>
      </c>
      <c r="G1879" s="7" t="s">
        <v>7386</v>
      </c>
      <c r="H1879" s="28"/>
    </row>
    <row r="1880" spans="1:8" ht="15.75" customHeight="1">
      <c r="A1880" s="45" t="s">
        <v>7387</v>
      </c>
      <c r="B1880" s="25" t="str">
        <f t="shared" si="214"/>
        <v>Bildetema HTML5</v>
      </c>
      <c r="C1880" s="25" t="str">
        <f t="shared" si="215"/>
        <v>Bildetema Flash</v>
      </c>
      <c r="D1880" s="18" t="s">
        <v>7388</v>
      </c>
      <c r="E1880" s="45" t="s">
        <v>7389</v>
      </c>
      <c r="F1880" s="18" t="s">
        <v>7390</v>
      </c>
      <c r="G1880" s="19" t="s">
        <v>7391</v>
      </c>
      <c r="H1880" s="27"/>
    </row>
    <row r="1881" spans="1:8" ht="15.75" customHeight="1">
      <c r="A1881" s="45" t="s">
        <v>7392</v>
      </c>
      <c r="B1881" s="25" t="str">
        <f t="shared" si="214"/>
        <v>Bildetema HTML5</v>
      </c>
      <c r="C1881" s="25" t="str">
        <f t="shared" si="215"/>
        <v>Bildetema Flash</v>
      </c>
      <c r="D1881" s="18" t="s">
        <v>7393</v>
      </c>
      <c r="E1881" s="45" t="s">
        <v>7394</v>
      </c>
      <c r="F1881" s="18" t="s">
        <v>7395</v>
      </c>
      <c r="G1881" s="7"/>
      <c r="H1881" s="27" t="s">
        <v>7396</v>
      </c>
    </row>
    <row r="1882" spans="1:8" ht="15.75" customHeight="1">
      <c r="A1882" s="45" t="s">
        <v>7397</v>
      </c>
      <c r="B1882" s="25" t="str">
        <f t="shared" si="214"/>
        <v>Bildetema HTML5</v>
      </c>
      <c r="C1882" s="25" t="str">
        <f t="shared" si="215"/>
        <v>Bildetema Flash</v>
      </c>
      <c r="D1882" s="18" t="s">
        <v>7398</v>
      </c>
      <c r="E1882" s="45" t="s">
        <v>7399</v>
      </c>
      <c r="F1882" s="18" t="s">
        <v>7400</v>
      </c>
      <c r="G1882" s="19" t="s">
        <v>7401</v>
      </c>
      <c r="H1882" s="27" t="s">
        <v>26</v>
      </c>
    </row>
    <row r="1883" spans="1:8" ht="15.75" customHeight="1">
      <c r="A1883" s="45" t="s">
        <v>7402</v>
      </c>
      <c r="B1883" s="25" t="str">
        <f t="shared" si="214"/>
        <v>Bildetema HTML5</v>
      </c>
      <c r="C1883" s="25" t="str">
        <f t="shared" si="215"/>
        <v>Bildetema Flash</v>
      </c>
      <c r="D1883" s="18" t="s">
        <v>7403</v>
      </c>
      <c r="E1883" s="45" t="s">
        <v>7404</v>
      </c>
      <c r="F1883" s="18" t="s">
        <v>7405</v>
      </c>
      <c r="G1883" s="7" t="s">
        <v>7406</v>
      </c>
      <c r="H1883" s="28"/>
    </row>
    <row r="1884" spans="1:8" ht="15.75" customHeight="1">
      <c r="A1884" s="45" t="s">
        <v>7407</v>
      </c>
      <c r="B1884" s="25" t="str">
        <f t="shared" si="214"/>
        <v>Bildetema HTML5</v>
      </c>
      <c r="C1884" s="25" t="str">
        <f t="shared" si="215"/>
        <v>Bildetema Flash</v>
      </c>
      <c r="D1884" s="18" t="s">
        <v>7408</v>
      </c>
      <c r="E1884" s="45" t="s">
        <v>7409</v>
      </c>
      <c r="F1884" s="18" t="s">
        <v>7410</v>
      </c>
      <c r="G1884" s="7" t="s">
        <v>7411</v>
      </c>
      <c r="H1884" s="28"/>
    </row>
    <row r="1885" spans="1:8" ht="15.75" customHeight="1">
      <c r="A1885" s="45" t="s">
        <v>7412</v>
      </c>
      <c r="B1885" s="25" t="str">
        <f t="shared" si="214"/>
        <v>Bildetema HTML5</v>
      </c>
      <c r="C1885" s="25" t="str">
        <f t="shared" si="215"/>
        <v>Bildetema Flash</v>
      </c>
      <c r="D1885" s="18" t="s">
        <v>7413</v>
      </c>
      <c r="E1885" s="45" t="s">
        <v>7414</v>
      </c>
      <c r="F1885" s="18" t="s">
        <v>2874</v>
      </c>
      <c r="G1885" s="7" t="s">
        <v>7415</v>
      </c>
      <c r="H1885" s="28"/>
    </row>
    <row r="1886" spans="1:8">
      <c r="A1886" s="23"/>
      <c r="B1886" s="25"/>
      <c r="C1886" s="25"/>
      <c r="D1886" s="23"/>
      <c r="E1886" s="23"/>
      <c r="F1886" s="24"/>
      <c r="G1886" s="7"/>
      <c r="H1886" s="28"/>
    </row>
    <row r="1887" spans="1:8" ht="55.5" customHeight="1">
      <c r="A1887" s="41" t="s">
        <v>7416</v>
      </c>
      <c r="B1887" s="25" t="str">
        <f>HYPERLINK("http://clu.uni.no/bildetema-html5/bildetema.html?version=norwegian&amp;languages=swe,eng,nob&amp;language=nob&amp;page=28&amp;subpage=1","Bildetema HTML5")</f>
        <v>Bildetema HTML5</v>
      </c>
      <c r="C1887" s="25" t="str">
        <f>HYPERLINK("http://clu.uni.no/bildetema-flash/bildetema.html?version=norwegian&amp;languages=swe,eng,nob&amp;language=nob&amp;page=28&amp;subpage=1","Bildetema Flash")</f>
        <v>Bildetema Flash</v>
      </c>
      <c r="D1887" s="41" t="s">
        <v>7417</v>
      </c>
      <c r="E1887" s="41" t="s">
        <v>7418</v>
      </c>
      <c r="F1887" s="41" t="s">
        <v>7419</v>
      </c>
      <c r="G1887" s="41" t="s">
        <v>7420</v>
      </c>
      <c r="H1887" s="28"/>
    </row>
    <row r="1888" spans="1:8">
      <c r="A1888" s="23"/>
      <c r="B1888" s="25"/>
      <c r="C1888" s="25"/>
      <c r="D1888" s="23"/>
      <c r="E1888" s="23"/>
      <c r="F1888" s="24"/>
      <c r="G1888" s="7"/>
      <c r="H1888" s="28"/>
    </row>
    <row r="1889" spans="1:8" ht="21" customHeight="1">
      <c r="A1889" s="38" t="s">
        <v>7421</v>
      </c>
      <c r="B1889" s="25" t="str">
        <f>HYPERLINK("http://clu.uni.no/bildetema-html5/bildetema.html?version=norwegian&amp;languages=swe,eng,nob&amp;language=nob&amp;page=28&amp;subpage=1","Bildetema HTML5")</f>
        <v>Bildetema HTML5</v>
      </c>
      <c r="C1889" s="25" t="str">
        <f>HYPERLINK("http://clu.uni.no/bildetema-flash/bildetema.html?version=norwegian&amp;languages=swe,eng,nob&amp;language=nob&amp;page=28&amp;subpage=1","Bildetema Flash")</f>
        <v>Bildetema Flash</v>
      </c>
      <c r="D1889" s="38" t="s">
        <v>7422</v>
      </c>
      <c r="E1889" s="38" t="s">
        <v>7422</v>
      </c>
      <c r="F1889" s="38" t="s">
        <v>7423</v>
      </c>
      <c r="G1889" s="38" t="s">
        <v>7424</v>
      </c>
      <c r="H1889" s="28"/>
    </row>
    <row r="1890" spans="1:8">
      <c r="A1890" s="5"/>
      <c r="B1890" s="25"/>
      <c r="C1890" s="25"/>
      <c r="D1890" s="5"/>
      <c r="E1890" s="5"/>
      <c r="F1890" s="6"/>
      <c r="G1890" s="7"/>
      <c r="H1890" s="28"/>
    </row>
    <row r="1891" spans="1:8" ht="15.75" customHeight="1">
      <c r="A1891" s="45" t="s">
        <v>7425</v>
      </c>
      <c r="B1891" s="25" t="str">
        <f t="shared" ref="B1891:B1932" si="216">HYPERLINK("http://clu.uni.no/bildetema-html5/bildetema.html?version=norwegian&amp;languages=swe,eng,nob&amp;language=nob&amp;page=28&amp;subpage=1","Bildetema HTML5")</f>
        <v>Bildetema HTML5</v>
      </c>
      <c r="C1891" s="25" t="str">
        <f t="shared" ref="C1891:C1932" si="217">HYPERLINK("http://clu.uni.no/bildetema-flash/bildetema.html?version=norwegian&amp;languages=swe,eng,nob&amp;language=nob&amp;page=28&amp;subpage=1","Bildetema Flash")</f>
        <v>Bildetema Flash</v>
      </c>
      <c r="D1891" s="18" t="s">
        <v>7426</v>
      </c>
      <c r="E1891" s="45" t="s">
        <v>7426</v>
      </c>
      <c r="F1891" s="18" t="s">
        <v>7427</v>
      </c>
      <c r="G1891" s="7" t="s">
        <v>7428</v>
      </c>
      <c r="H1891" s="28"/>
    </row>
    <row r="1892" spans="1:8" ht="15.75" customHeight="1">
      <c r="A1892" s="45" t="s">
        <v>7429</v>
      </c>
      <c r="B1892" s="25" t="str">
        <f t="shared" si="216"/>
        <v>Bildetema HTML5</v>
      </c>
      <c r="C1892" s="25" t="str">
        <f t="shared" si="217"/>
        <v>Bildetema Flash</v>
      </c>
      <c r="D1892" s="18" t="s">
        <v>7430</v>
      </c>
      <c r="E1892" s="45" t="s">
        <v>7431</v>
      </c>
      <c r="F1892" s="18" t="s">
        <v>7432</v>
      </c>
      <c r="G1892" s="7" t="s">
        <v>7433</v>
      </c>
      <c r="H1892" s="28"/>
    </row>
    <row r="1893" spans="1:8" ht="15.75" customHeight="1">
      <c r="A1893" s="45" t="s">
        <v>7434</v>
      </c>
      <c r="B1893" s="25" t="str">
        <f t="shared" si="216"/>
        <v>Bildetema HTML5</v>
      </c>
      <c r="C1893" s="25" t="str">
        <f t="shared" si="217"/>
        <v>Bildetema Flash</v>
      </c>
      <c r="D1893" s="18" t="s">
        <v>7435</v>
      </c>
      <c r="E1893" s="45" t="s">
        <v>7436</v>
      </c>
      <c r="F1893" s="18" t="s">
        <v>7437</v>
      </c>
      <c r="G1893" s="7" t="s">
        <v>7438</v>
      </c>
      <c r="H1893" s="28"/>
    </row>
    <row r="1894" spans="1:8" ht="15.75" customHeight="1">
      <c r="A1894" s="45" t="s">
        <v>7439</v>
      </c>
      <c r="B1894" s="25" t="str">
        <f t="shared" si="216"/>
        <v>Bildetema HTML5</v>
      </c>
      <c r="C1894" s="25" t="str">
        <f t="shared" si="217"/>
        <v>Bildetema Flash</v>
      </c>
      <c r="D1894" s="18" t="s">
        <v>7440</v>
      </c>
      <c r="E1894" s="45" t="s">
        <v>7441</v>
      </c>
      <c r="F1894" s="18" t="s">
        <v>7442</v>
      </c>
      <c r="G1894" s="7" t="s">
        <v>7443</v>
      </c>
      <c r="H1894" s="28"/>
    </row>
    <row r="1895" spans="1:8" ht="15.75" customHeight="1">
      <c r="A1895" s="45" t="s">
        <v>7444</v>
      </c>
      <c r="B1895" s="25" t="str">
        <f t="shared" si="216"/>
        <v>Bildetema HTML5</v>
      </c>
      <c r="C1895" s="25" t="str">
        <f t="shared" si="217"/>
        <v>Bildetema Flash</v>
      </c>
      <c r="D1895" s="18" t="s">
        <v>7445</v>
      </c>
      <c r="E1895" s="45" t="s">
        <v>7446</v>
      </c>
      <c r="F1895" s="18" t="s">
        <v>7447</v>
      </c>
      <c r="G1895" s="7" t="s">
        <v>7448</v>
      </c>
      <c r="H1895" s="28"/>
    </row>
    <row r="1896" spans="1:8" ht="15.75" customHeight="1">
      <c r="A1896" s="45" t="s">
        <v>7449</v>
      </c>
      <c r="B1896" s="25" t="str">
        <f t="shared" si="216"/>
        <v>Bildetema HTML5</v>
      </c>
      <c r="C1896" s="25" t="str">
        <f t="shared" si="217"/>
        <v>Bildetema Flash</v>
      </c>
      <c r="D1896" s="18" t="s">
        <v>7450</v>
      </c>
      <c r="E1896" s="45" t="s">
        <v>7451</v>
      </c>
      <c r="F1896" s="18" t="s">
        <v>7452</v>
      </c>
      <c r="G1896" s="7" t="s">
        <v>7453</v>
      </c>
      <c r="H1896" s="28"/>
    </row>
    <row r="1897" spans="1:8" ht="15.75" customHeight="1">
      <c r="A1897" s="45" t="s">
        <v>7454</v>
      </c>
      <c r="B1897" s="25" t="str">
        <f t="shared" si="216"/>
        <v>Bildetema HTML5</v>
      </c>
      <c r="C1897" s="25" t="str">
        <f t="shared" si="217"/>
        <v>Bildetema Flash</v>
      </c>
      <c r="D1897" s="18" t="s">
        <v>7455</v>
      </c>
      <c r="E1897" s="45" t="s">
        <v>7455</v>
      </c>
      <c r="F1897" s="18" t="s">
        <v>7456</v>
      </c>
      <c r="G1897" s="7" t="s">
        <v>7457</v>
      </c>
      <c r="H1897" s="28"/>
    </row>
    <row r="1898" spans="1:8" ht="15.75" customHeight="1">
      <c r="A1898" s="45" t="s">
        <v>7458</v>
      </c>
      <c r="B1898" s="25" t="str">
        <f t="shared" si="216"/>
        <v>Bildetema HTML5</v>
      </c>
      <c r="C1898" s="25" t="str">
        <f t="shared" si="217"/>
        <v>Bildetema Flash</v>
      </c>
      <c r="D1898" s="18" t="s">
        <v>7459</v>
      </c>
      <c r="E1898" s="45" t="s">
        <v>7460</v>
      </c>
      <c r="F1898" s="18" t="s">
        <v>7461</v>
      </c>
      <c r="G1898" s="7" t="s">
        <v>7462</v>
      </c>
      <c r="H1898" s="28"/>
    </row>
    <row r="1899" spans="1:8" ht="15.75" customHeight="1">
      <c r="A1899" s="45" t="s">
        <v>7463</v>
      </c>
      <c r="B1899" s="25" t="str">
        <f t="shared" si="216"/>
        <v>Bildetema HTML5</v>
      </c>
      <c r="C1899" s="25" t="str">
        <f t="shared" si="217"/>
        <v>Bildetema Flash</v>
      </c>
      <c r="D1899" s="18" t="s">
        <v>7464</v>
      </c>
      <c r="E1899" s="45" t="s">
        <v>7465</v>
      </c>
      <c r="F1899" s="18" t="s">
        <v>7466</v>
      </c>
      <c r="G1899" s="7" t="s">
        <v>7467</v>
      </c>
      <c r="H1899" s="28"/>
    </row>
    <row r="1900" spans="1:8" ht="15.75" customHeight="1">
      <c r="A1900" s="45" t="s">
        <v>7468</v>
      </c>
      <c r="B1900" s="25" t="str">
        <f t="shared" si="216"/>
        <v>Bildetema HTML5</v>
      </c>
      <c r="C1900" s="25" t="str">
        <f t="shared" si="217"/>
        <v>Bildetema Flash</v>
      </c>
      <c r="D1900" s="18" t="s">
        <v>7469</v>
      </c>
      <c r="E1900" s="45" t="s">
        <v>7470</v>
      </c>
      <c r="F1900" s="18" t="s">
        <v>3890</v>
      </c>
      <c r="G1900" s="7" t="s">
        <v>7471</v>
      </c>
      <c r="H1900" s="28"/>
    </row>
    <row r="1901" spans="1:8" ht="15.75" customHeight="1">
      <c r="A1901" s="45" t="s">
        <v>7472</v>
      </c>
      <c r="B1901" s="25" t="str">
        <f t="shared" si="216"/>
        <v>Bildetema HTML5</v>
      </c>
      <c r="C1901" s="25" t="str">
        <f t="shared" si="217"/>
        <v>Bildetema Flash</v>
      </c>
      <c r="D1901" s="18" t="s">
        <v>7473</v>
      </c>
      <c r="E1901" s="45" t="s">
        <v>7474</v>
      </c>
      <c r="F1901" s="18" t="s">
        <v>7475</v>
      </c>
      <c r="G1901" s="7" t="s">
        <v>7476</v>
      </c>
      <c r="H1901" s="28"/>
    </row>
    <row r="1902" spans="1:8" ht="15.75" customHeight="1">
      <c r="A1902" s="45" t="s">
        <v>7477</v>
      </c>
      <c r="B1902" s="25" t="str">
        <f t="shared" si="216"/>
        <v>Bildetema HTML5</v>
      </c>
      <c r="C1902" s="25" t="str">
        <f t="shared" si="217"/>
        <v>Bildetema Flash</v>
      </c>
      <c r="D1902" s="18" t="s">
        <v>7478</v>
      </c>
      <c r="E1902" s="45" t="s">
        <v>7479</v>
      </c>
      <c r="F1902" s="18" t="s">
        <v>7480</v>
      </c>
      <c r="G1902" s="19" t="s">
        <v>7481</v>
      </c>
      <c r="H1902" s="28"/>
    </row>
    <row r="1903" spans="1:8" ht="15.75" customHeight="1">
      <c r="A1903" s="45" t="s">
        <v>7482</v>
      </c>
      <c r="B1903" s="25" t="str">
        <f t="shared" si="216"/>
        <v>Bildetema HTML5</v>
      </c>
      <c r="C1903" s="25" t="str">
        <f t="shared" si="217"/>
        <v>Bildetema Flash</v>
      </c>
      <c r="D1903" s="18" t="s">
        <v>7483</v>
      </c>
      <c r="E1903" s="45" t="s">
        <v>7484</v>
      </c>
      <c r="F1903" s="18" t="s">
        <v>7485</v>
      </c>
      <c r="G1903" s="7" t="s">
        <v>7486</v>
      </c>
      <c r="H1903" s="28"/>
    </row>
    <row r="1904" spans="1:8" ht="15.75" customHeight="1">
      <c r="A1904" s="45" t="s">
        <v>7487</v>
      </c>
      <c r="B1904" s="25" t="str">
        <f t="shared" si="216"/>
        <v>Bildetema HTML5</v>
      </c>
      <c r="C1904" s="25" t="str">
        <f t="shared" si="217"/>
        <v>Bildetema Flash</v>
      </c>
      <c r="D1904" s="18" t="s">
        <v>7488</v>
      </c>
      <c r="E1904" s="45" t="s">
        <v>7488</v>
      </c>
      <c r="F1904" s="18" t="s">
        <v>7489</v>
      </c>
      <c r="G1904" s="7" t="s">
        <v>7490</v>
      </c>
      <c r="H1904" s="28"/>
    </row>
    <row r="1905" spans="1:8" ht="15.75" customHeight="1">
      <c r="A1905" s="45" t="s">
        <v>7491</v>
      </c>
      <c r="B1905" s="25" t="str">
        <f t="shared" si="216"/>
        <v>Bildetema HTML5</v>
      </c>
      <c r="C1905" s="25" t="str">
        <f t="shared" si="217"/>
        <v>Bildetema Flash</v>
      </c>
      <c r="D1905" s="18" t="s">
        <v>7492</v>
      </c>
      <c r="E1905" s="45" t="s">
        <v>7493</v>
      </c>
      <c r="F1905" s="18" t="s">
        <v>7494</v>
      </c>
      <c r="G1905" s="7" t="s">
        <v>7495</v>
      </c>
      <c r="H1905" s="28"/>
    </row>
    <row r="1906" spans="1:8" ht="15.75" customHeight="1">
      <c r="A1906" s="45" t="s">
        <v>7496</v>
      </c>
      <c r="B1906" s="25" t="str">
        <f t="shared" si="216"/>
        <v>Bildetema HTML5</v>
      </c>
      <c r="C1906" s="25" t="str">
        <f t="shared" si="217"/>
        <v>Bildetema Flash</v>
      </c>
      <c r="D1906" s="18" t="s">
        <v>7497</v>
      </c>
      <c r="E1906" s="45" t="s">
        <v>7498</v>
      </c>
      <c r="F1906" s="18" t="s">
        <v>7499</v>
      </c>
      <c r="G1906" s="19" t="s">
        <v>7500</v>
      </c>
      <c r="H1906" s="28"/>
    </row>
    <row r="1907" spans="1:8" ht="15.75" customHeight="1">
      <c r="A1907" s="45" t="s">
        <v>7501</v>
      </c>
      <c r="B1907" s="25" t="str">
        <f t="shared" si="216"/>
        <v>Bildetema HTML5</v>
      </c>
      <c r="C1907" s="25" t="str">
        <f t="shared" si="217"/>
        <v>Bildetema Flash</v>
      </c>
      <c r="D1907" s="18" t="s">
        <v>7502</v>
      </c>
      <c r="E1907" s="45" t="s">
        <v>7503</v>
      </c>
      <c r="F1907" s="18" t="s">
        <v>7504</v>
      </c>
      <c r="G1907" s="7" t="s">
        <v>7505</v>
      </c>
      <c r="H1907" s="28"/>
    </row>
    <row r="1908" spans="1:8" ht="15.75" customHeight="1">
      <c r="A1908" s="45" t="s">
        <v>7506</v>
      </c>
      <c r="B1908" s="25" t="str">
        <f t="shared" si="216"/>
        <v>Bildetema HTML5</v>
      </c>
      <c r="C1908" s="25" t="str">
        <f t="shared" si="217"/>
        <v>Bildetema Flash</v>
      </c>
      <c r="D1908" s="18" t="s">
        <v>7507</v>
      </c>
      <c r="E1908" s="45" t="s">
        <v>7508</v>
      </c>
      <c r="F1908" s="18" t="s">
        <v>7509</v>
      </c>
      <c r="G1908" s="7" t="s">
        <v>7510</v>
      </c>
      <c r="H1908" s="28"/>
    </row>
    <row r="1909" spans="1:8" ht="15.75" customHeight="1">
      <c r="A1909" s="45" t="s">
        <v>7511</v>
      </c>
      <c r="B1909" s="25" t="str">
        <f t="shared" si="216"/>
        <v>Bildetema HTML5</v>
      </c>
      <c r="C1909" s="25" t="str">
        <f t="shared" si="217"/>
        <v>Bildetema Flash</v>
      </c>
      <c r="D1909" s="18" t="s">
        <v>7512</v>
      </c>
      <c r="E1909" s="45" t="s">
        <v>7512</v>
      </c>
      <c r="F1909" s="18" t="s">
        <v>7513</v>
      </c>
      <c r="G1909" s="7" t="s">
        <v>7514</v>
      </c>
      <c r="H1909" s="28"/>
    </row>
    <row r="1910" spans="1:8" ht="15.75" customHeight="1">
      <c r="A1910" s="45" t="s">
        <v>7515</v>
      </c>
      <c r="B1910" s="25" t="str">
        <f t="shared" si="216"/>
        <v>Bildetema HTML5</v>
      </c>
      <c r="C1910" s="25" t="str">
        <f t="shared" si="217"/>
        <v>Bildetema Flash</v>
      </c>
      <c r="D1910" s="18" t="s">
        <v>7516</v>
      </c>
      <c r="E1910" s="45" t="s">
        <v>7517</v>
      </c>
      <c r="F1910" s="18" t="s">
        <v>7518</v>
      </c>
      <c r="G1910" s="7" t="s">
        <v>7519</v>
      </c>
      <c r="H1910" s="28"/>
    </row>
    <row r="1911" spans="1:8" ht="15.75" customHeight="1">
      <c r="A1911" s="45" t="s">
        <v>7520</v>
      </c>
      <c r="B1911" s="25" t="str">
        <f t="shared" si="216"/>
        <v>Bildetema HTML5</v>
      </c>
      <c r="C1911" s="25" t="str">
        <f t="shared" si="217"/>
        <v>Bildetema Flash</v>
      </c>
      <c r="D1911" s="18" t="s">
        <v>7521</v>
      </c>
      <c r="E1911" s="45" t="s">
        <v>7522</v>
      </c>
      <c r="F1911" s="18" t="s">
        <v>7523</v>
      </c>
      <c r="G1911" s="7" t="s">
        <v>7524</v>
      </c>
      <c r="H1911" s="28"/>
    </row>
    <row r="1912" spans="1:8" ht="15.75" customHeight="1">
      <c r="A1912" s="45" t="s">
        <v>7525</v>
      </c>
      <c r="B1912" s="25" t="str">
        <f t="shared" si="216"/>
        <v>Bildetema HTML5</v>
      </c>
      <c r="C1912" s="25" t="str">
        <f t="shared" si="217"/>
        <v>Bildetema Flash</v>
      </c>
      <c r="D1912" s="18" t="s">
        <v>7526</v>
      </c>
      <c r="E1912" s="45" t="s">
        <v>7527</v>
      </c>
      <c r="F1912" s="18" t="s">
        <v>7528</v>
      </c>
      <c r="G1912" s="7" t="s">
        <v>7529</v>
      </c>
      <c r="H1912" s="28"/>
    </row>
    <row r="1913" spans="1:8" ht="15.75" customHeight="1">
      <c r="A1913" s="45" t="s">
        <v>7530</v>
      </c>
      <c r="B1913" s="25" t="str">
        <f t="shared" si="216"/>
        <v>Bildetema HTML5</v>
      </c>
      <c r="C1913" s="25" t="str">
        <f t="shared" si="217"/>
        <v>Bildetema Flash</v>
      </c>
      <c r="D1913" s="18" t="s">
        <v>7531</v>
      </c>
      <c r="E1913" s="45" t="s">
        <v>7532</v>
      </c>
      <c r="F1913" s="18" t="s">
        <v>7533</v>
      </c>
      <c r="G1913" s="7" t="s">
        <v>7534</v>
      </c>
      <c r="H1913" s="28"/>
    </row>
    <row r="1914" spans="1:8" ht="15.75" customHeight="1">
      <c r="A1914" s="45" t="s">
        <v>7535</v>
      </c>
      <c r="B1914" s="25" t="str">
        <f t="shared" si="216"/>
        <v>Bildetema HTML5</v>
      </c>
      <c r="C1914" s="25" t="str">
        <f t="shared" si="217"/>
        <v>Bildetema Flash</v>
      </c>
      <c r="D1914" s="18" t="s">
        <v>7536</v>
      </c>
      <c r="E1914" s="45" t="s">
        <v>7537</v>
      </c>
      <c r="F1914" s="18" t="s">
        <v>7538</v>
      </c>
      <c r="G1914" s="7" t="s">
        <v>7539</v>
      </c>
      <c r="H1914" s="28"/>
    </row>
    <row r="1915" spans="1:8" ht="15.75" customHeight="1">
      <c r="A1915" s="45" t="s">
        <v>7540</v>
      </c>
      <c r="B1915" s="25" t="str">
        <f t="shared" si="216"/>
        <v>Bildetema HTML5</v>
      </c>
      <c r="C1915" s="25" t="str">
        <f t="shared" si="217"/>
        <v>Bildetema Flash</v>
      </c>
      <c r="D1915" s="18" t="s">
        <v>7541</v>
      </c>
      <c r="E1915" s="45" t="s">
        <v>7542</v>
      </c>
      <c r="F1915" s="18" t="s">
        <v>7543</v>
      </c>
      <c r="G1915" s="7" t="s">
        <v>7544</v>
      </c>
      <c r="H1915" s="28"/>
    </row>
    <row r="1916" spans="1:8" ht="15.75" customHeight="1">
      <c r="A1916" s="45" t="s">
        <v>7545</v>
      </c>
      <c r="B1916" s="25" t="str">
        <f t="shared" si="216"/>
        <v>Bildetema HTML5</v>
      </c>
      <c r="C1916" s="25" t="str">
        <f t="shared" si="217"/>
        <v>Bildetema Flash</v>
      </c>
      <c r="D1916" s="18" t="s">
        <v>7546</v>
      </c>
      <c r="E1916" s="45" t="s">
        <v>7546</v>
      </c>
      <c r="F1916" s="18" t="s">
        <v>7547</v>
      </c>
      <c r="G1916" s="7" t="s">
        <v>7548</v>
      </c>
      <c r="H1916" s="28"/>
    </row>
    <row r="1917" spans="1:8" ht="15.75" customHeight="1">
      <c r="A1917" s="45" t="s">
        <v>7549</v>
      </c>
      <c r="B1917" s="25" t="str">
        <f t="shared" si="216"/>
        <v>Bildetema HTML5</v>
      </c>
      <c r="C1917" s="25" t="str">
        <f t="shared" si="217"/>
        <v>Bildetema Flash</v>
      </c>
      <c r="D1917" s="18" t="s">
        <v>7550</v>
      </c>
      <c r="E1917" s="45" t="s">
        <v>7550</v>
      </c>
      <c r="F1917" s="18" t="s">
        <v>7551</v>
      </c>
      <c r="G1917" s="7" t="s">
        <v>7552</v>
      </c>
      <c r="H1917" s="28"/>
    </row>
    <row r="1918" spans="1:8" ht="15.75" customHeight="1">
      <c r="A1918" s="45" t="s">
        <v>7553</v>
      </c>
      <c r="B1918" s="25" t="str">
        <f t="shared" si="216"/>
        <v>Bildetema HTML5</v>
      </c>
      <c r="C1918" s="25" t="str">
        <f t="shared" si="217"/>
        <v>Bildetema Flash</v>
      </c>
      <c r="D1918" s="18" t="s">
        <v>7554</v>
      </c>
      <c r="E1918" s="45" t="s">
        <v>4503</v>
      </c>
      <c r="F1918" s="18" t="s">
        <v>7555</v>
      </c>
      <c r="G1918" s="7" t="s">
        <v>7556</v>
      </c>
      <c r="H1918" s="28" t="s">
        <v>26</v>
      </c>
    </row>
    <row r="1919" spans="1:8" ht="15.75" customHeight="1">
      <c r="A1919" s="45" t="s">
        <v>7557</v>
      </c>
      <c r="B1919" s="25" t="str">
        <f t="shared" si="216"/>
        <v>Bildetema HTML5</v>
      </c>
      <c r="C1919" s="25" t="str">
        <f t="shared" si="217"/>
        <v>Bildetema Flash</v>
      </c>
      <c r="D1919" s="18" t="s">
        <v>7558</v>
      </c>
      <c r="E1919" s="45" t="s">
        <v>7559</v>
      </c>
      <c r="F1919" s="18" t="s">
        <v>7560</v>
      </c>
      <c r="G1919" s="7" t="s">
        <v>7561</v>
      </c>
      <c r="H1919" s="28"/>
    </row>
    <row r="1920" spans="1:8" ht="15.75" customHeight="1">
      <c r="A1920" s="45" t="s">
        <v>7562</v>
      </c>
      <c r="B1920" s="25" t="str">
        <f t="shared" si="216"/>
        <v>Bildetema HTML5</v>
      </c>
      <c r="C1920" s="25" t="str">
        <f t="shared" si="217"/>
        <v>Bildetema Flash</v>
      </c>
      <c r="D1920" s="18" t="s">
        <v>7563</v>
      </c>
      <c r="E1920" s="45" t="s">
        <v>7564</v>
      </c>
      <c r="F1920" s="18" t="s">
        <v>7565</v>
      </c>
      <c r="G1920" s="7" t="s">
        <v>7566</v>
      </c>
      <c r="H1920" s="28"/>
    </row>
    <row r="1921" spans="1:8" ht="15.75" customHeight="1">
      <c r="A1921" s="45" t="s">
        <v>7567</v>
      </c>
      <c r="B1921" s="25" t="str">
        <f t="shared" si="216"/>
        <v>Bildetema HTML5</v>
      </c>
      <c r="C1921" s="25" t="str">
        <f t="shared" si="217"/>
        <v>Bildetema Flash</v>
      </c>
      <c r="D1921" s="18" t="s">
        <v>7568</v>
      </c>
      <c r="E1921" s="45" t="s">
        <v>7569</v>
      </c>
      <c r="F1921" s="18" t="s">
        <v>181</v>
      </c>
      <c r="G1921" s="7" t="s">
        <v>7570</v>
      </c>
      <c r="H1921" s="28"/>
    </row>
    <row r="1922" spans="1:8" ht="15.75" customHeight="1">
      <c r="A1922" s="45" t="s">
        <v>7571</v>
      </c>
      <c r="B1922" s="25" t="str">
        <f t="shared" si="216"/>
        <v>Bildetema HTML5</v>
      </c>
      <c r="C1922" s="25" t="str">
        <f t="shared" si="217"/>
        <v>Bildetema Flash</v>
      </c>
      <c r="D1922" s="18" t="s">
        <v>7572</v>
      </c>
      <c r="E1922" s="45" t="s">
        <v>7572</v>
      </c>
      <c r="F1922" s="18" t="s">
        <v>7573</v>
      </c>
      <c r="G1922" s="7" t="s">
        <v>7574</v>
      </c>
      <c r="H1922" s="28"/>
    </row>
    <row r="1923" spans="1:8" ht="15.75" customHeight="1">
      <c r="A1923" s="45" t="s">
        <v>7575</v>
      </c>
      <c r="B1923" s="25" t="str">
        <f t="shared" si="216"/>
        <v>Bildetema HTML5</v>
      </c>
      <c r="C1923" s="25" t="str">
        <f t="shared" si="217"/>
        <v>Bildetema Flash</v>
      </c>
      <c r="D1923" s="18" t="s">
        <v>7576</v>
      </c>
      <c r="E1923" s="45" t="s">
        <v>2074</v>
      </c>
      <c r="F1923" s="18" t="s">
        <v>7577</v>
      </c>
      <c r="G1923" s="7" t="s">
        <v>7486</v>
      </c>
      <c r="H1923" s="28"/>
    </row>
    <row r="1924" spans="1:8" ht="15.75" customHeight="1">
      <c r="A1924" s="45" t="s">
        <v>7578</v>
      </c>
      <c r="B1924" s="25" t="str">
        <f t="shared" si="216"/>
        <v>Bildetema HTML5</v>
      </c>
      <c r="C1924" s="25" t="str">
        <f t="shared" si="217"/>
        <v>Bildetema Flash</v>
      </c>
      <c r="D1924" s="18" t="s">
        <v>7579</v>
      </c>
      <c r="E1924" s="45" t="s">
        <v>7579</v>
      </c>
      <c r="F1924" s="18" t="s">
        <v>7580</v>
      </c>
      <c r="G1924" s="7" t="s">
        <v>7581</v>
      </c>
      <c r="H1924" s="28"/>
    </row>
    <row r="1925" spans="1:8" ht="15.75" customHeight="1">
      <c r="A1925" s="45" t="s">
        <v>7582</v>
      </c>
      <c r="B1925" s="25" t="str">
        <f t="shared" si="216"/>
        <v>Bildetema HTML5</v>
      </c>
      <c r="C1925" s="25" t="str">
        <f t="shared" si="217"/>
        <v>Bildetema Flash</v>
      </c>
      <c r="D1925" s="18" t="s">
        <v>7583</v>
      </c>
      <c r="E1925" s="45" t="s">
        <v>7584</v>
      </c>
      <c r="F1925" s="18" t="s">
        <v>7523</v>
      </c>
      <c r="G1925" s="7" t="s">
        <v>7585</v>
      </c>
      <c r="H1925" s="28"/>
    </row>
    <row r="1926" spans="1:8" ht="15.75" customHeight="1">
      <c r="A1926" s="45" t="s">
        <v>7586</v>
      </c>
      <c r="B1926" s="25" t="str">
        <f t="shared" si="216"/>
        <v>Bildetema HTML5</v>
      </c>
      <c r="C1926" s="25" t="str">
        <f t="shared" si="217"/>
        <v>Bildetema Flash</v>
      </c>
      <c r="D1926" s="18" t="s">
        <v>7587</v>
      </c>
      <c r="E1926" s="45" t="s">
        <v>7588</v>
      </c>
      <c r="F1926" s="18" t="s">
        <v>7589</v>
      </c>
      <c r="G1926" s="7" t="s">
        <v>7590</v>
      </c>
      <c r="H1926" s="28"/>
    </row>
    <row r="1927" spans="1:8" ht="15.75" customHeight="1">
      <c r="A1927" s="45" t="s">
        <v>7591</v>
      </c>
      <c r="B1927" s="25" t="str">
        <f t="shared" si="216"/>
        <v>Bildetema HTML5</v>
      </c>
      <c r="C1927" s="25" t="str">
        <f t="shared" si="217"/>
        <v>Bildetema Flash</v>
      </c>
      <c r="D1927" s="18" t="s">
        <v>7592</v>
      </c>
      <c r="E1927" s="45" t="s">
        <v>7593</v>
      </c>
      <c r="F1927" s="18" t="s">
        <v>7594</v>
      </c>
      <c r="G1927" s="7" t="s">
        <v>7595</v>
      </c>
      <c r="H1927" s="28"/>
    </row>
    <row r="1928" spans="1:8" ht="15.75" customHeight="1">
      <c r="A1928" s="45" t="s">
        <v>7596</v>
      </c>
      <c r="B1928" s="25" t="str">
        <f t="shared" si="216"/>
        <v>Bildetema HTML5</v>
      </c>
      <c r="C1928" s="25" t="str">
        <f t="shared" si="217"/>
        <v>Bildetema Flash</v>
      </c>
      <c r="D1928" s="18" t="s">
        <v>7597</v>
      </c>
      <c r="E1928" s="45" t="s">
        <v>7598</v>
      </c>
      <c r="F1928" s="18" t="s">
        <v>7599</v>
      </c>
      <c r="G1928" s="7" t="s">
        <v>7600</v>
      </c>
      <c r="H1928" s="28"/>
    </row>
    <row r="1929" spans="1:8" ht="15.75" customHeight="1">
      <c r="A1929" s="45" t="s">
        <v>7601</v>
      </c>
      <c r="B1929" s="25" t="str">
        <f t="shared" si="216"/>
        <v>Bildetema HTML5</v>
      </c>
      <c r="C1929" s="25" t="str">
        <f t="shared" si="217"/>
        <v>Bildetema Flash</v>
      </c>
      <c r="D1929" s="18" t="s">
        <v>7602</v>
      </c>
      <c r="E1929" s="45" t="s">
        <v>7603</v>
      </c>
      <c r="F1929" s="18" t="s">
        <v>7604</v>
      </c>
      <c r="G1929" s="7" t="s">
        <v>7605</v>
      </c>
      <c r="H1929" s="28"/>
    </row>
    <row r="1930" spans="1:8" ht="15.75" customHeight="1">
      <c r="A1930" s="45" t="s">
        <v>7606</v>
      </c>
      <c r="B1930" s="25" t="str">
        <f t="shared" si="216"/>
        <v>Bildetema HTML5</v>
      </c>
      <c r="C1930" s="25" t="str">
        <f t="shared" si="217"/>
        <v>Bildetema Flash</v>
      </c>
      <c r="D1930" s="18" t="s">
        <v>7607</v>
      </c>
      <c r="E1930" s="45" t="s">
        <v>7607</v>
      </c>
      <c r="F1930" s="18" t="s">
        <v>7608</v>
      </c>
      <c r="G1930" s="7" t="s">
        <v>7609</v>
      </c>
      <c r="H1930" s="28"/>
    </row>
    <row r="1931" spans="1:8" ht="15.75" customHeight="1">
      <c r="A1931" s="45" t="s">
        <v>7610</v>
      </c>
      <c r="B1931" s="25" t="str">
        <f t="shared" si="216"/>
        <v>Bildetema HTML5</v>
      </c>
      <c r="C1931" s="25" t="str">
        <f t="shared" si="217"/>
        <v>Bildetema Flash</v>
      </c>
      <c r="D1931" s="18" t="s">
        <v>7611</v>
      </c>
      <c r="E1931" s="45" t="s">
        <v>7611</v>
      </c>
      <c r="F1931" s="18" t="s">
        <v>7612</v>
      </c>
      <c r="G1931" s="7" t="s">
        <v>7613</v>
      </c>
      <c r="H1931" s="28"/>
    </row>
    <row r="1932" spans="1:8" ht="15.75" customHeight="1">
      <c r="A1932" s="45" t="s">
        <v>7614</v>
      </c>
      <c r="B1932" s="25" t="str">
        <f t="shared" si="216"/>
        <v>Bildetema HTML5</v>
      </c>
      <c r="C1932" s="25" t="str">
        <f t="shared" si="217"/>
        <v>Bildetema Flash</v>
      </c>
      <c r="D1932" s="18" t="s">
        <v>7615</v>
      </c>
      <c r="E1932" s="45" t="s">
        <v>7615</v>
      </c>
      <c r="F1932" s="18" t="s">
        <v>7616</v>
      </c>
      <c r="G1932" s="7" t="s">
        <v>7617</v>
      </c>
      <c r="H1932" s="28"/>
    </row>
    <row r="1933" spans="1:8">
      <c r="A1933" s="23"/>
      <c r="B1933" s="25"/>
      <c r="C1933" s="25"/>
      <c r="D1933" s="23"/>
      <c r="E1933" s="23"/>
      <c r="F1933" s="24"/>
      <c r="G1933" s="7"/>
      <c r="H1933" s="28"/>
    </row>
    <row r="1934" spans="1:8" ht="21" customHeight="1">
      <c r="A1934" s="38" t="s">
        <v>7618</v>
      </c>
      <c r="B1934" s="25" t="str">
        <f>HYPERLINK("http://clu.uni.no/bildetema-html5/bildetema.html?version=norwegian&amp;languages=swe,eng,nob&amp;language=nob&amp;page=28&amp;subpage=2","Bildetema HTML5")</f>
        <v>Bildetema HTML5</v>
      </c>
      <c r="C1934" s="25" t="str">
        <f>HYPERLINK("http://clu.uni.no/bildetema-flash/bildetema.html?version=norwegian&amp;languages=swe,eng,nob&amp;language=nob&amp;page=28&amp;subpage=2","Bildetema Flash")</f>
        <v>Bildetema Flash</v>
      </c>
      <c r="D1934" s="38" t="s">
        <v>7619</v>
      </c>
      <c r="E1934" s="38" t="s">
        <v>7619</v>
      </c>
      <c r="F1934" s="38" t="s">
        <v>7620</v>
      </c>
      <c r="G1934" s="38" t="s">
        <v>7621</v>
      </c>
      <c r="H1934" s="28"/>
    </row>
    <row r="1935" spans="1:8">
      <c r="A1935" s="5"/>
      <c r="B1935" s="25"/>
      <c r="C1935" s="25"/>
      <c r="D1935" s="5"/>
      <c r="E1935" s="5"/>
      <c r="F1935" s="6"/>
      <c r="G1935" s="7"/>
      <c r="H1935" s="28"/>
    </row>
    <row r="1936" spans="1:8" ht="15.75" customHeight="1">
      <c r="A1936" s="45" t="s">
        <v>7622</v>
      </c>
      <c r="B1936" s="25" t="str">
        <f t="shared" ref="B1936:B1954" si="218">HYPERLINK("http://clu.uni.no/bildetema-html5/bildetema.html?version=norwegian&amp;languages=swe,eng,nob&amp;language=nob&amp;page=28&amp;subpage=2","Bildetema HTML5")</f>
        <v>Bildetema HTML5</v>
      </c>
      <c r="C1936" s="25" t="str">
        <f t="shared" ref="C1936:C1954" si="219">HYPERLINK("http://clu.uni.no/bildetema-flash/bildetema.html?version=norwegian&amp;languages=swe,eng,nob&amp;language=nob&amp;page=28&amp;subpage=2","Bildetema Flash")</f>
        <v>Bildetema Flash</v>
      </c>
      <c r="D1936" s="18" t="s">
        <v>7623</v>
      </c>
      <c r="E1936" s="45" t="s">
        <v>7624</v>
      </c>
      <c r="F1936" s="18" t="s">
        <v>7625</v>
      </c>
      <c r="G1936" s="7" t="s">
        <v>7626</v>
      </c>
      <c r="H1936" s="28"/>
    </row>
    <row r="1937" spans="1:8" ht="15.75" customHeight="1">
      <c r="A1937" s="45" t="s">
        <v>7627</v>
      </c>
      <c r="B1937" s="25" t="str">
        <f t="shared" si="218"/>
        <v>Bildetema HTML5</v>
      </c>
      <c r="C1937" s="25" t="str">
        <f t="shared" si="219"/>
        <v>Bildetema Flash</v>
      </c>
      <c r="D1937" s="18" t="s">
        <v>7628</v>
      </c>
      <c r="E1937" s="45" t="s">
        <v>7629</v>
      </c>
      <c r="F1937" s="54" t="s">
        <v>7630</v>
      </c>
      <c r="G1937" s="7" t="s">
        <v>7631</v>
      </c>
      <c r="H1937" s="28"/>
    </row>
    <row r="1938" spans="1:8" ht="15.75" customHeight="1">
      <c r="A1938" s="45" t="s">
        <v>7632</v>
      </c>
      <c r="B1938" s="25" t="str">
        <f t="shared" si="218"/>
        <v>Bildetema HTML5</v>
      </c>
      <c r="C1938" s="25" t="str">
        <f t="shared" si="219"/>
        <v>Bildetema Flash</v>
      </c>
      <c r="D1938" s="18" t="s">
        <v>7633</v>
      </c>
      <c r="E1938" s="45" t="s">
        <v>7634</v>
      </c>
      <c r="F1938" s="54" t="s">
        <v>7635</v>
      </c>
      <c r="G1938" s="19" t="s">
        <v>7636</v>
      </c>
      <c r="H1938" s="28"/>
    </row>
    <row r="1939" spans="1:8" ht="15.75" customHeight="1">
      <c r="A1939" s="45" t="s">
        <v>7637</v>
      </c>
      <c r="B1939" s="25" t="str">
        <f t="shared" si="218"/>
        <v>Bildetema HTML5</v>
      </c>
      <c r="C1939" s="25" t="str">
        <f t="shared" si="219"/>
        <v>Bildetema Flash</v>
      </c>
      <c r="D1939" s="18" t="s">
        <v>7638</v>
      </c>
      <c r="E1939" s="45" t="s">
        <v>7639</v>
      </c>
      <c r="F1939" s="18" t="s">
        <v>7640</v>
      </c>
      <c r="G1939" s="19" t="s">
        <v>7641</v>
      </c>
      <c r="H1939" s="28"/>
    </row>
    <row r="1940" spans="1:8" ht="15.75" customHeight="1">
      <c r="A1940" s="45" t="s">
        <v>7642</v>
      </c>
      <c r="B1940" s="25" t="str">
        <f t="shared" si="218"/>
        <v>Bildetema HTML5</v>
      </c>
      <c r="C1940" s="25" t="str">
        <f t="shared" si="219"/>
        <v>Bildetema Flash</v>
      </c>
      <c r="D1940" s="18" t="s">
        <v>7643</v>
      </c>
      <c r="E1940" s="45" t="s">
        <v>7644</v>
      </c>
      <c r="F1940" s="54" t="s">
        <v>7645</v>
      </c>
      <c r="G1940" s="27" t="s">
        <v>7646</v>
      </c>
      <c r="H1940" s="27"/>
    </row>
    <row r="1941" spans="1:8" ht="15.75" customHeight="1">
      <c r="A1941" s="45" t="s">
        <v>7647</v>
      </c>
      <c r="B1941" s="25" t="str">
        <f t="shared" si="218"/>
        <v>Bildetema HTML5</v>
      </c>
      <c r="C1941" s="25" t="str">
        <f t="shared" si="219"/>
        <v>Bildetema Flash</v>
      </c>
      <c r="D1941" s="18" t="s">
        <v>7648</v>
      </c>
      <c r="E1941" s="45" t="s">
        <v>7649</v>
      </c>
      <c r="F1941" s="18" t="s">
        <v>7650</v>
      </c>
      <c r="G1941" s="19" t="s">
        <v>7651</v>
      </c>
      <c r="H1941" s="28"/>
    </row>
    <row r="1942" spans="1:8" ht="15.75" customHeight="1">
      <c r="A1942" s="45" t="s">
        <v>7652</v>
      </c>
      <c r="B1942" s="25" t="str">
        <f t="shared" si="218"/>
        <v>Bildetema HTML5</v>
      </c>
      <c r="C1942" s="25" t="str">
        <f t="shared" si="219"/>
        <v>Bildetema Flash</v>
      </c>
      <c r="D1942" s="18" t="s">
        <v>7653</v>
      </c>
      <c r="E1942" s="45" t="s">
        <v>7654</v>
      </c>
      <c r="F1942" s="54" t="s">
        <v>7655</v>
      </c>
      <c r="G1942" s="19" t="s">
        <v>7656</v>
      </c>
      <c r="H1942" s="19"/>
    </row>
    <row r="1943" spans="1:8" ht="15.75" customHeight="1">
      <c r="A1943" s="45" t="s">
        <v>7657</v>
      </c>
      <c r="B1943" s="25" t="str">
        <f t="shared" si="218"/>
        <v>Bildetema HTML5</v>
      </c>
      <c r="C1943" s="25" t="str">
        <f t="shared" si="219"/>
        <v>Bildetema Flash</v>
      </c>
      <c r="D1943" s="18" t="s">
        <v>7658</v>
      </c>
      <c r="E1943" s="45" t="s">
        <v>7659</v>
      </c>
      <c r="F1943" s="18" t="s">
        <v>7660</v>
      </c>
      <c r="G1943" s="7" t="s">
        <v>7661</v>
      </c>
      <c r="H1943" s="28"/>
    </row>
    <row r="1944" spans="1:8" ht="15.75" customHeight="1">
      <c r="A1944" s="45" t="s">
        <v>7662</v>
      </c>
      <c r="B1944" s="25" t="str">
        <f t="shared" si="218"/>
        <v>Bildetema HTML5</v>
      </c>
      <c r="C1944" s="25" t="str">
        <f t="shared" si="219"/>
        <v>Bildetema Flash</v>
      </c>
      <c r="D1944" s="18" t="s">
        <v>7663</v>
      </c>
      <c r="E1944" s="45" t="s">
        <v>7664</v>
      </c>
      <c r="F1944" s="54" t="s">
        <v>7665</v>
      </c>
      <c r="G1944" s="27" t="s">
        <v>7666</v>
      </c>
      <c r="H1944" s="27"/>
    </row>
    <row r="1945" spans="1:8" ht="15.75" customHeight="1">
      <c r="A1945" s="45" t="s">
        <v>7667</v>
      </c>
      <c r="B1945" s="25" t="str">
        <f t="shared" si="218"/>
        <v>Bildetema HTML5</v>
      </c>
      <c r="C1945" s="25" t="str">
        <f t="shared" si="219"/>
        <v>Bildetema Flash</v>
      </c>
      <c r="D1945" s="18" t="s">
        <v>7668</v>
      </c>
      <c r="E1945" s="45" t="s">
        <v>7669</v>
      </c>
      <c r="F1945" s="18" t="s">
        <v>7670</v>
      </c>
      <c r="G1945" s="19" t="s">
        <v>7671</v>
      </c>
      <c r="H1945" s="28"/>
    </row>
    <row r="1946" spans="1:8" ht="15.75" customHeight="1">
      <c r="A1946" s="45" t="s">
        <v>7672</v>
      </c>
      <c r="B1946" s="25" t="str">
        <f t="shared" si="218"/>
        <v>Bildetema HTML5</v>
      </c>
      <c r="C1946" s="25" t="str">
        <f t="shared" si="219"/>
        <v>Bildetema Flash</v>
      </c>
      <c r="D1946" s="18" t="s">
        <v>7673</v>
      </c>
      <c r="E1946" s="45" t="s">
        <v>7674</v>
      </c>
      <c r="F1946" s="54" t="s">
        <v>7675</v>
      </c>
      <c r="G1946" s="27" t="s">
        <v>7676</v>
      </c>
      <c r="H1946" s="27"/>
    </row>
    <row r="1947" spans="1:8" ht="15.75" customHeight="1">
      <c r="A1947" s="45" t="s">
        <v>7677</v>
      </c>
      <c r="B1947" s="25" t="str">
        <f t="shared" si="218"/>
        <v>Bildetema HTML5</v>
      </c>
      <c r="C1947" s="25" t="str">
        <f t="shared" si="219"/>
        <v>Bildetema Flash</v>
      </c>
      <c r="D1947" s="18" t="s">
        <v>7678</v>
      </c>
      <c r="E1947" s="45" t="s">
        <v>7679</v>
      </c>
      <c r="F1947" s="18" t="s">
        <v>7680</v>
      </c>
      <c r="G1947" s="19" t="s">
        <v>7681</v>
      </c>
      <c r="H1947" s="28"/>
    </row>
    <row r="1948" spans="1:8" ht="31.5" customHeight="1">
      <c r="A1948" s="45" t="s">
        <v>7682</v>
      </c>
      <c r="B1948" s="25" t="str">
        <f t="shared" si="218"/>
        <v>Bildetema HTML5</v>
      </c>
      <c r="C1948" s="25" t="str">
        <f t="shared" si="219"/>
        <v>Bildetema Flash</v>
      </c>
      <c r="D1948" s="18" t="s">
        <v>7683</v>
      </c>
      <c r="E1948" s="45" t="s">
        <v>7684</v>
      </c>
      <c r="F1948" s="54" t="s">
        <v>7685</v>
      </c>
      <c r="G1948" s="27" t="s">
        <v>7686</v>
      </c>
      <c r="H1948" s="27"/>
    </row>
    <row r="1949" spans="1:8" ht="15.75" customHeight="1">
      <c r="A1949" s="45" t="s">
        <v>7687</v>
      </c>
      <c r="B1949" s="25" t="str">
        <f t="shared" si="218"/>
        <v>Bildetema HTML5</v>
      </c>
      <c r="C1949" s="25" t="str">
        <f t="shared" si="219"/>
        <v>Bildetema Flash</v>
      </c>
      <c r="D1949" s="18" t="s">
        <v>7688</v>
      </c>
      <c r="E1949" s="45" t="s">
        <v>7689</v>
      </c>
      <c r="F1949" s="18" t="s">
        <v>7690</v>
      </c>
      <c r="G1949" s="19" t="s">
        <v>7691</v>
      </c>
      <c r="H1949" s="28"/>
    </row>
    <row r="1950" spans="1:8" ht="15.75" customHeight="1">
      <c r="A1950" s="45" t="s">
        <v>7692</v>
      </c>
      <c r="B1950" s="25" t="str">
        <f t="shared" si="218"/>
        <v>Bildetema HTML5</v>
      </c>
      <c r="C1950" s="25" t="str">
        <f t="shared" si="219"/>
        <v>Bildetema Flash</v>
      </c>
      <c r="D1950" s="18" t="s">
        <v>7693</v>
      </c>
      <c r="E1950" s="45" t="s">
        <v>7694</v>
      </c>
      <c r="F1950" s="54" t="s">
        <v>7695</v>
      </c>
      <c r="G1950" s="27" t="s">
        <v>7696</v>
      </c>
      <c r="H1950" s="27"/>
    </row>
    <row r="1951" spans="1:8" ht="15.75" customHeight="1">
      <c r="A1951" s="45" t="s">
        <v>7697</v>
      </c>
      <c r="B1951" s="25" t="str">
        <f t="shared" si="218"/>
        <v>Bildetema HTML5</v>
      </c>
      <c r="C1951" s="25" t="str">
        <f t="shared" si="219"/>
        <v>Bildetema Flash</v>
      </c>
      <c r="D1951" s="18" t="s">
        <v>7698</v>
      </c>
      <c r="E1951" s="45" t="s">
        <v>7699</v>
      </c>
      <c r="F1951" s="18" t="s">
        <v>7700</v>
      </c>
      <c r="G1951" s="7" t="s">
        <v>7701</v>
      </c>
      <c r="H1951" s="28"/>
    </row>
    <row r="1952" spans="1:8" ht="15.75" customHeight="1">
      <c r="A1952" s="45" t="s">
        <v>7702</v>
      </c>
      <c r="B1952" s="25" t="str">
        <f t="shared" si="218"/>
        <v>Bildetema HTML5</v>
      </c>
      <c r="C1952" s="25" t="str">
        <f t="shared" si="219"/>
        <v>Bildetema Flash</v>
      </c>
      <c r="D1952" s="18" t="s">
        <v>7703</v>
      </c>
      <c r="E1952" s="45" t="s">
        <v>7704</v>
      </c>
      <c r="F1952" s="54" t="s">
        <v>7705</v>
      </c>
      <c r="G1952" s="27" t="s">
        <v>7706</v>
      </c>
      <c r="H1952" s="27"/>
    </row>
    <row r="1953" spans="1:8" ht="15.75" customHeight="1">
      <c r="A1953" s="45" t="s">
        <v>7707</v>
      </c>
      <c r="B1953" s="25" t="str">
        <f t="shared" si="218"/>
        <v>Bildetema HTML5</v>
      </c>
      <c r="C1953" s="25" t="str">
        <f t="shared" si="219"/>
        <v>Bildetema Flash</v>
      </c>
      <c r="D1953" s="18" t="s">
        <v>7708</v>
      </c>
      <c r="E1953" s="45" t="s">
        <v>7709</v>
      </c>
      <c r="F1953" s="18" t="s">
        <v>7710</v>
      </c>
      <c r="G1953" s="19" t="s">
        <v>7711</v>
      </c>
      <c r="H1953" s="27"/>
    </row>
    <row r="1954" spans="1:8" ht="15.75" customHeight="1">
      <c r="A1954" s="45" t="s">
        <v>7712</v>
      </c>
      <c r="B1954" s="25" t="str">
        <f t="shared" si="218"/>
        <v>Bildetema HTML5</v>
      </c>
      <c r="C1954" s="25" t="str">
        <f t="shared" si="219"/>
        <v>Bildetema Flash</v>
      </c>
      <c r="D1954" s="18" t="s">
        <v>7713</v>
      </c>
      <c r="E1954" s="45" t="s">
        <v>7714</v>
      </c>
      <c r="F1954" s="18" t="s">
        <v>7555</v>
      </c>
      <c r="G1954" s="7" t="s">
        <v>7715</v>
      </c>
      <c r="H1954" s="28"/>
    </row>
    <row r="1955" spans="1:8">
      <c r="A1955" s="23"/>
      <c r="B1955" s="25"/>
      <c r="C1955" s="25"/>
      <c r="D1955" s="23"/>
      <c r="E1955" s="23"/>
      <c r="F1955" s="24"/>
      <c r="G1955" s="7"/>
      <c r="H1955" s="28"/>
    </row>
    <row r="1956" spans="1:8" ht="21" customHeight="1">
      <c r="A1956" s="38" t="s">
        <v>7716</v>
      </c>
      <c r="B1956" s="25" t="str">
        <f>HYPERLINK("http://clu.uni.no/bildetema-html5/bildetema.html?version=norwegian&amp;languages=swe,eng,nob&amp;language=nob&amp;page=28&amp;subpage=3","Bildetema HTML5")</f>
        <v>Bildetema HTML5</v>
      </c>
      <c r="C1956" s="25" t="str">
        <f>HYPERLINK("http://clu.uni.no/bildetema-flash/bildetema.html?version=norwegian&amp;languages=swe,eng,nob&amp;language=nob&amp;page=28&amp;subpage=3","Bildetema Flash")</f>
        <v>Bildetema Flash</v>
      </c>
      <c r="D1956" s="38" t="s">
        <v>7717</v>
      </c>
      <c r="E1956" s="38" t="s">
        <v>3300</v>
      </c>
      <c r="F1956" s="38" t="s">
        <v>3301</v>
      </c>
      <c r="G1956" s="38" t="s">
        <v>3302</v>
      </c>
      <c r="H1956" s="28"/>
    </row>
    <row r="1957" spans="1:8">
      <c r="A1957" s="5"/>
      <c r="B1957" s="25"/>
      <c r="C1957" s="25"/>
      <c r="D1957" s="5"/>
      <c r="E1957" s="5"/>
      <c r="F1957" s="6"/>
      <c r="G1957" s="7"/>
      <c r="H1957" s="28"/>
    </row>
    <row r="1958" spans="1:8" ht="15.75" customHeight="1">
      <c r="A1958" s="45" t="s">
        <v>7718</v>
      </c>
      <c r="B1958" s="25" t="str">
        <f t="shared" ref="B1958:B1971" si="220">HYPERLINK("http://clu.uni.no/bildetema-html5/bildetema.html?version=norwegian&amp;languages=swe,eng,nob&amp;language=nob&amp;page=28&amp;subpage=3","Bildetema HTML5")</f>
        <v>Bildetema HTML5</v>
      </c>
      <c r="C1958" s="25" t="str">
        <f t="shared" ref="C1958:C1971" si="221">HYPERLINK("http://clu.uni.no/bildetema-flash/bildetema.html?version=norwegian&amp;languages=swe,eng,nob&amp;language=nob&amp;page=28&amp;subpage=3","Bildetema Flash")</f>
        <v>Bildetema Flash</v>
      </c>
      <c r="D1958" s="18" t="s">
        <v>7719</v>
      </c>
      <c r="E1958" s="45" t="s">
        <v>7720</v>
      </c>
      <c r="F1958" s="18" t="s">
        <v>7721</v>
      </c>
      <c r="G1958" s="7" t="s">
        <v>7722</v>
      </c>
      <c r="H1958" s="28"/>
    </row>
    <row r="1959" spans="1:8" ht="15.75" customHeight="1">
      <c r="A1959" s="45" t="s">
        <v>7723</v>
      </c>
      <c r="B1959" s="25" t="str">
        <f t="shared" si="220"/>
        <v>Bildetema HTML5</v>
      </c>
      <c r="C1959" s="25" t="str">
        <f t="shared" si="221"/>
        <v>Bildetema Flash</v>
      </c>
      <c r="D1959" s="18" t="s">
        <v>7724</v>
      </c>
      <c r="E1959" s="45" t="s">
        <v>7725</v>
      </c>
      <c r="F1959" s="18" t="s">
        <v>7726</v>
      </c>
      <c r="G1959" s="7" t="s">
        <v>7727</v>
      </c>
      <c r="H1959" s="28"/>
    </row>
    <row r="1960" spans="1:8" ht="15.75" customHeight="1">
      <c r="A1960" s="45" t="s">
        <v>7728</v>
      </c>
      <c r="B1960" s="25" t="str">
        <f t="shared" si="220"/>
        <v>Bildetema HTML5</v>
      </c>
      <c r="C1960" s="25" t="str">
        <f t="shared" si="221"/>
        <v>Bildetema Flash</v>
      </c>
      <c r="D1960" s="18" t="s">
        <v>7729</v>
      </c>
      <c r="E1960" s="45" t="s">
        <v>7620</v>
      </c>
      <c r="F1960" s="18" t="s">
        <v>7730</v>
      </c>
      <c r="G1960" s="7" t="s">
        <v>7731</v>
      </c>
      <c r="H1960" s="28"/>
    </row>
    <row r="1961" spans="1:8" ht="15.75" customHeight="1">
      <c r="A1961" s="45" t="s">
        <v>7732</v>
      </c>
      <c r="B1961" s="25" t="str">
        <f t="shared" si="220"/>
        <v>Bildetema HTML5</v>
      </c>
      <c r="C1961" s="25" t="str">
        <f t="shared" si="221"/>
        <v>Bildetema Flash</v>
      </c>
      <c r="D1961" s="18" t="s">
        <v>7733</v>
      </c>
      <c r="E1961" s="45" t="s">
        <v>3300</v>
      </c>
      <c r="F1961" s="18" t="s">
        <v>7734</v>
      </c>
      <c r="G1961" s="7" t="s">
        <v>3302</v>
      </c>
      <c r="H1961" s="28"/>
    </row>
    <row r="1962" spans="1:8" ht="15.75" customHeight="1">
      <c r="A1962" s="45" t="s">
        <v>7735</v>
      </c>
      <c r="B1962" s="25" t="str">
        <f t="shared" si="220"/>
        <v>Bildetema HTML5</v>
      </c>
      <c r="C1962" s="25" t="str">
        <f t="shared" si="221"/>
        <v>Bildetema Flash</v>
      </c>
      <c r="D1962" s="18" t="s">
        <v>7736</v>
      </c>
      <c r="E1962" s="45" t="s">
        <v>7737</v>
      </c>
      <c r="F1962" s="18" t="s">
        <v>7738</v>
      </c>
      <c r="G1962" s="19" t="s">
        <v>7739</v>
      </c>
      <c r="H1962" s="27"/>
    </row>
    <row r="1963" spans="1:8" ht="15.75" customHeight="1">
      <c r="A1963" s="45" t="s">
        <v>7740</v>
      </c>
      <c r="B1963" s="25" t="str">
        <f t="shared" si="220"/>
        <v>Bildetema HTML5</v>
      </c>
      <c r="C1963" s="25" t="str">
        <f t="shared" si="221"/>
        <v>Bildetema Flash</v>
      </c>
      <c r="D1963" s="18" t="s">
        <v>7741</v>
      </c>
      <c r="E1963" s="45" t="s">
        <v>7742</v>
      </c>
      <c r="F1963" s="18" t="s">
        <v>7743</v>
      </c>
      <c r="G1963" s="7" t="s">
        <v>7744</v>
      </c>
      <c r="H1963" s="28"/>
    </row>
    <row r="1964" spans="1:8" ht="15.75" customHeight="1">
      <c r="A1964" s="45" t="s">
        <v>7745</v>
      </c>
      <c r="B1964" s="25" t="str">
        <f t="shared" si="220"/>
        <v>Bildetema HTML5</v>
      </c>
      <c r="C1964" s="25" t="str">
        <f t="shared" si="221"/>
        <v>Bildetema Flash</v>
      </c>
      <c r="D1964" s="18" t="s">
        <v>7746</v>
      </c>
      <c r="E1964" s="45" t="s">
        <v>7747</v>
      </c>
      <c r="F1964" s="18" t="s">
        <v>7748</v>
      </c>
      <c r="G1964" s="7" t="s">
        <v>7749</v>
      </c>
      <c r="H1964" s="27"/>
    </row>
    <row r="1965" spans="1:8" ht="15.75" customHeight="1">
      <c r="A1965" s="45" t="s">
        <v>7750</v>
      </c>
      <c r="B1965" s="25" t="str">
        <f t="shared" si="220"/>
        <v>Bildetema HTML5</v>
      </c>
      <c r="C1965" s="25" t="str">
        <f t="shared" si="221"/>
        <v>Bildetema Flash</v>
      </c>
      <c r="D1965" s="18" t="s">
        <v>7751</v>
      </c>
      <c r="E1965" s="45" t="s">
        <v>7752</v>
      </c>
      <c r="F1965" s="18" t="s">
        <v>7753</v>
      </c>
      <c r="G1965" s="7" t="s">
        <v>7754</v>
      </c>
      <c r="H1965" s="28"/>
    </row>
    <row r="1966" spans="1:8" ht="15.75" customHeight="1">
      <c r="A1966" s="45" t="s">
        <v>7755</v>
      </c>
      <c r="B1966" s="25" t="str">
        <f t="shared" si="220"/>
        <v>Bildetema HTML5</v>
      </c>
      <c r="C1966" s="25" t="str">
        <f t="shared" si="221"/>
        <v>Bildetema Flash</v>
      </c>
      <c r="D1966" s="18" t="s">
        <v>7756</v>
      </c>
      <c r="E1966" s="45" t="s">
        <v>7757</v>
      </c>
      <c r="F1966" s="18" t="s">
        <v>7758</v>
      </c>
      <c r="G1966" s="7" t="s">
        <v>7759</v>
      </c>
      <c r="H1966" s="28"/>
    </row>
    <row r="1967" spans="1:8" ht="15.75" customHeight="1">
      <c r="A1967" s="45" t="s">
        <v>7760</v>
      </c>
      <c r="B1967" s="25" t="str">
        <f t="shared" si="220"/>
        <v>Bildetema HTML5</v>
      </c>
      <c r="C1967" s="25" t="str">
        <f t="shared" si="221"/>
        <v>Bildetema Flash</v>
      </c>
      <c r="D1967" s="18" t="s">
        <v>7761</v>
      </c>
      <c r="E1967" s="45" t="s">
        <v>7762</v>
      </c>
      <c r="F1967" s="18" t="s">
        <v>7763</v>
      </c>
      <c r="G1967" s="7" t="s">
        <v>7764</v>
      </c>
      <c r="H1967" s="28"/>
    </row>
    <row r="1968" spans="1:8" ht="15.75" customHeight="1">
      <c r="A1968" s="45" t="s">
        <v>7765</v>
      </c>
      <c r="B1968" s="25" t="str">
        <f t="shared" si="220"/>
        <v>Bildetema HTML5</v>
      </c>
      <c r="C1968" s="25" t="str">
        <f t="shared" si="221"/>
        <v>Bildetema Flash</v>
      </c>
      <c r="D1968" s="18" t="s">
        <v>7766</v>
      </c>
      <c r="E1968" s="45" t="s">
        <v>7767</v>
      </c>
      <c r="F1968" s="18" t="s">
        <v>7768</v>
      </c>
      <c r="G1968" s="7" t="s">
        <v>7769</v>
      </c>
      <c r="H1968" s="28" t="s">
        <v>7770</v>
      </c>
    </row>
    <row r="1969" spans="1:8" ht="15.75" customHeight="1">
      <c r="A1969" s="45" t="s">
        <v>7771</v>
      </c>
      <c r="B1969" s="25" t="str">
        <f t="shared" si="220"/>
        <v>Bildetema HTML5</v>
      </c>
      <c r="C1969" s="25" t="str">
        <f t="shared" si="221"/>
        <v>Bildetema Flash</v>
      </c>
      <c r="D1969" s="18" t="s">
        <v>7772</v>
      </c>
      <c r="E1969" s="45" t="s">
        <v>7773</v>
      </c>
      <c r="F1969" s="18" t="s">
        <v>7774</v>
      </c>
      <c r="G1969" s="7" t="s">
        <v>7775</v>
      </c>
      <c r="H1969" s="28"/>
    </row>
    <row r="1970" spans="1:8" ht="15.75" customHeight="1">
      <c r="A1970" s="45" t="s">
        <v>7776</v>
      </c>
      <c r="B1970" s="25" t="str">
        <f t="shared" si="220"/>
        <v>Bildetema HTML5</v>
      </c>
      <c r="C1970" s="25" t="str">
        <f t="shared" si="221"/>
        <v>Bildetema Flash</v>
      </c>
      <c r="D1970" s="18" t="s">
        <v>7777</v>
      </c>
      <c r="E1970" s="45" t="s">
        <v>7778</v>
      </c>
      <c r="F1970" s="18" t="s">
        <v>7779</v>
      </c>
      <c r="G1970" s="7" t="s">
        <v>7780</v>
      </c>
      <c r="H1970" s="28"/>
    </row>
    <row r="1971" spans="1:8" ht="15.75" customHeight="1">
      <c r="A1971" s="45" t="s">
        <v>7781</v>
      </c>
      <c r="B1971" s="25" t="str">
        <f t="shared" si="220"/>
        <v>Bildetema HTML5</v>
      </c>
      <c r="C1971" s="25" t="str">
        <f t="shared" si="221"/>
        <v>Bildetema Flash</v>
      </c>
      <c r="D1971" s="18" t="s">
        <v>7782</v>
      </c>
      <c r="E1971" s="45" t="s">
        <v>7783</v>
      </c>
      <c r="F1971" s="18" t="s">
        <v>7784</v>
      </c>
      <c r="G1971" s="7" t="s">
        <v>7785</v>
      </c>
      <c r="H1971" s="28"/>
    </row>
    <row r="1972" spans="1:8">
      <c r="A1972" s="23"/>
      <c r="B1972" s="25"/>
      <c r="C1972" s="25"/>
      <c r="D1972" s="23"/>
      <c r="E1972" s="23"/>
      <c r="F1972" s="24"/>
      <c r="G1972" s="7"/>
      <c r="H1972" s="28"/>
    </row>
    <row r="1973" spans="1:8" ht="84" customHeight="1">
      <c r="A1973" s="41" t="s">
        <v>7786</v>
      </c>
      <c r="B1973" s="25" t="str">
        <f>HYPERLINK("http://clu.uni.no/bildetema-html5/bildetema.html?version=norwegian&amp;languages=swe,eng,nob&amp;language=nob&amp;page=29&amp;subpage=1","Bildetema HTML5")</f>
        <v>Bildetema HTML5</v>
      </c>
      <c r="C1973" s="25" t="str">
        <f>HYPERLINK("http://clu.uni.no/bildetema-flash/bildetema.html?version=norwegian&amp;languages=swe,eng,nob&amp;language=nob&amp;page=29&amp;subpage=1","Bildetema Flash")</f>
        <v>Bildetema Flash</v>
      </c>
      <c r="D1973" s="41" t="s">
        <v>7787</v>
      </c>
      <c r="E1973" s="41" t="s">
        <v>7788</v>
      </c>
      <c r="F1973" s="41" t="s">
        <v>7789</v>
      </c>
      <c r="G1973" s="55" t="s">
        <v>7790</v>
      </c>
      <c r="H1973" s="56"/>
    </row>
    <row r="1974" spans="1:8">
      <c r="A1974" s="23"/>
      <c r="B1974" s="25"/>
      <c r="C1974" s="25"/>
      <c r="D1974" s="23"/>
      <c r="E1974" s="23"/>
      <c r="F1974" s="24"/>
      <c r="G1974" s="7"/>
      <c r="H1974" s="28"/>
    </row>
    <row r="1975" spans="1:8" ht="21" customHeight="1">
      <c r="A1975" s="38" t="s">
        <v>7791</v>
      </c>
      <c r="B1975" s="25" t="str">
        <f>HYPERLINK("http://clu.uni.no/bildetema-html5/bildetema.html?version=norwegian&amp;languages=swe,eng,nob&amp;language=nob&amp;page=29&amp;subpage=1","Bildetema HTML5")</f>
        <v>Bildetema HTML5</v>
      </c>
      <c r="C1975" s="25" t="str">
        <f>HYPERLINK("http://clu.uni.no/bildetema-flash/bildetema.html?version=norwegian&amp;languages=swe,eng,nob&amp;language=nob&amp;page=29&amp;subpage=1","Bildetema Flash")</f>
        <v>Bildetema Flash</v>
      </c>
      <c r="D1975" s="38" t="s">
        <v>7792</v>
      </c>
      <c r="E1975" s="38" t="s">
        <v>7793</v>
      </c>
      <c r="F1975" s="38" t="s">
        <v>7792</v>
      </c>
      <c r="G1975" s="38" t="s">
        <v>7794</v>
      </c>
      <c r="H1975" s="28"/>
    </row>
    <row r="1976" spans="1:8">
      <c r="A1976" s="5"/>
      <c r="B1976" s="25"/>
      <c r="C1976" s="25"/>
      <c r="D1976" s="5"/>
      <c r="E1976" s="5"/>
      <c r="F1976" s="6"/>
      <c r="G1976" s="7"/>
      <c r="H1976" s="28"/>
    </row>
    <row r="1977" spans="1:8" ht="15.75" customHeight="1">
      <c r="A1977" s="45" t="s">
        <v>7795</v>
      </c>
      <c r="B1977" s="25" t="str">
        <f t="shared" ref="B1977:B1997" si="222">HYPERLINK("http://clu.uni.no/bildetema-html5/bildetema.html?version=norwegian&amp;languages=swe,eng,nob&amp;language=nob&amp;page=29&amp;subpage=1","Bildetema HTML5")</f>
        <v>Bildetema HTML5</v>
      </c>
      <c r="C1977" s="25" t="str">
        <f t="shared" ref="C1977:C1997" si="223">HYPERLINK("http://clu.uni.no/bildetema-flash/bildetema.html?version=norwegian&amp;languages=swe,eng,nob&amp;language=nob&amp;page=29&amp;subpage=1","Bildetema Flash")</f>
        <v>Bildetema Flash</v>
      </c>
      <c r="D1977" s="18" t="s">
        <v>7796</v>
      </c>
      <c r="E1977" s="45" t="s">
        <v>7797</v>
      </c>
      <c r="F1977" s="18" t="s">
        <v>7798</v>
      </c>
      <c r="G1977" s="19" t="s">
        <v>7799</v>
      </c>
      <c r="H1977" s="27"/>
    </row>
    <row r="1978" spans="1:8" ht="15.75" customHeight="1">
      <c r="A1978" s="45" t="s">
        <v>7800</v>
      </c>
      <c r="B1978" s="25" t="str">
        <f t="shared" si="222"/>
        <v>Bildetema HTML5</v>
      </c>
      <c r="C1978" s="25" t="str">
        <f t="shared" si="223"/>
        <v>Bildetema Flash</v>
      </c>
      <c r="D1978" s="18" t="s">
        <v>7801</v>
      </c>
      <c r="E1978" s="45" t="s">
        <v>7802</v>
      </c>
      <c r="F1978" s="18" t="s">
        <v>7803</v>
      </c>
      <c r="G1978" s="7" t="s">
        <v>7804</v>
      </c>
      <c r="H1978" s="28"/>
    </row>
    <row r="1979" spans="1:8" ht="27.75" customHeight="1">
      <c r="A1979" s="45" t="s">
        <v>7805</v>
      </c>
      <c r="B1979" s="25" t="str">
        <f t="shared" si="222"/>
        <v>Bildetema HTML5</v>
      </c>
      <c r="C1979" s="25" t="str">
        <f t="shared" si="223"/>
        <v>Bildetema Flash</v>
      </c>
      <c r="D1979" s="18" t="s">
        <v>7806</v>
      </c>
      <c r="E1979" s="45" t="s">
        <v>7807</v>
      </c>
      <c r="F1979" s="18" t="s">
        <v>7808</v>
      </c>
      <c r="G1979" s="45" t="s">
        <v>7809</v>
      </c>
      <c r="H1979" s="28"/>
    </row>
    <row r="1980" spans="1:8" ht="15.75" customHeight="1">
      <c r="A1980" s="45" t="s">
        <v>7810</v>
      </c>
      <c r="B1980" s="25" t="str">
        <f t="shared" si="222"/>
        <v>Bildetema HTML5</v>
      </c>
      <c r="C1980" s="25" t="str">
        <f t="shared" si="223"/>
        <v>Bildetema Flash</v>
      </c>
      <c r="D1980" s="18" t="s">
        <v>7811</v>
      </c>
      <c r="E1980" s="45" t="s">
        <v>7812</v>
      </c>
      <c r="F1980" s="18" t="s">
        <v>7813</v>
      </c>
      <c r="G1980" s="45" t="s">
        <v>7814</v>
      </c>
      <c r="H1980" s="28"/>
    </row>
    <row r="1981" spans="1:8" ht="15.75" customHeight="1">
      <c r="A1981" s="45" t="s">
        <v>7815</v>
      </c>
      <c r="B1981" s="25" t="str">
        <f t="shared" si="222"/>
        <v>Bildetema HTML5</v>
      </c>
      <c r="C1981" s="25" t="str">
        <f t="shared" si="223"/>
        <v>Bildetema Flash</v>
      </c>
      <c r="D1981" s="18" t="s">
        <v>7816</v>
      </c>
      <c r="E1981" s="45" t="s">
        <v>7816</v>
      </c>
      <c r="F1981" s="18" t="s">
        <v>7817</v>
      </c>
      <c r="G1981" s="45" t="s">
        <v>7818</v>
      </c>
      <c r="H1981" s="28"/>
    </row>
    <row r="1982" spans="1:8" ht="15.75" customHeight="1">
      <c r="A1982" s="45" t="s">
        <v>7819</v>
      </c>
      <c r="B1982" s="25" t="str">
        <f t="shared" si="222"/>
        <v>Bildetema HTML5</v>
      </c>
      <c r="C1982" s="25" t="str">
        <f t="shared" si="223"/>
        <v>Bildetema Flash</v>
      </c>
      <c r="D1982" s="18" t="s">
        <v>7820</v>
      </c>
      <c r="E1982" s="45" t="s">
        <v>7821</v>
      </c>
      <c r="F1982" s="18" t="s">
        <v>7821</v>
      </c>
      <c r="G1982" s="7" t="s">
        <v>7822</v>
      </c>
      <c r="H1982" s="28"/>
    </row>
    <row r="1983" spans="1:8" ht="15.75" customHeight="1">
      <c r="A1983" s="18" t="s">
        <v>7823</v>
      </c>
      <c r="B1983" s="25" t="str">
        <f t="shared" si="222"/>
        <v>Bildetema HTML5</v>
      </c>
      <c r="C1983" s="25" t="str">
        <f t="shared" si="223"/>
        <v>Bildetema Flash</v>
      </c>
      <c r="D1983" s="18" t="s">
        <v>7824</v>
      </c>
      <c r="E1983" s="18" t="s">
        <v>7825</v>
      </c>
      <c r="F1983" s="18" t="s">
        <v>7826</v>
      </c>
      <c r="G1983" s="45" t="s">
        <v>7827</v>
      </c>
      <c r="H1983" s="18" t="s">
        <v>7828</v>
      </c>
    </row>
    <row r="1984" spans="1:8" ht="27.75" customHeight="1">
      <c r="A1984" s="18" t="s">
        <v>7829</v>
      </c>
      <c r="B1984" s="25" t="str">
        <f t="shared" si="222"/>
        <v>Bildetema HTML5</v>
      </c>
      <c r="C1984" s="25" t="str">
        <f t="shared" si="223"/>
        <v>Bildetema Flash</v>
      </c>
      <c r="D1984" s="18" t="s">
        <v>7830</v>
      </c>
      <c r="E1984" s="18" t="s">
        <v>7831</v>
      </c>
      <c r="F1984" s="18" t="s">
        <v>7832</v>
      </c>
      <c r="G1984" s="45" t="s">
        <v>7833</v>
      </c>
      <c r="H1984" s="27"/>
    </row>
    <row r="1985" spans="1:8" ht="15.75" customHeight="1">
      <c r="A1985" s="18" t="s">
        <v>7834</v>
      </c>
      <c r="B1985" s="25" t="str">
        <f t="shared" si="222"/>
        <v>Bildetema HTML5</v>
      </c>
      <c r="C1985" s="25" t="str">
        <f t="shared" si="223"/>
        <v>Bildetema Flash</v>
      </c>
      <c r="D1985" s="18" t="s">
        <v>7835</v>
      </c>
      <c r="E1985" s="18" t="s">
        <v>7836</v>
      </c>
      <c r="F1985" s="18" t="s">
        <v>7837</v>
      </c>
      <c r="G1985" s="18" t="s">
        <v>7838</v>
      </c>
      <c r="H1985" s="28"/>
    </row>
    <row r="1986" spans="1:8" ht="15.75" customHeight="1">
      <c r="A1986" s="18" t="s">
        <v>7839</v>
      </c>
      <c r="B1986" s="25" t="str">
        <f t="shared" si="222"/>
        <v>Bildetema HTML5</v>
      </c>
      <c r="C1986" s="25" t="str">
        <f t="shared" si="223"/>
        <v>Bildetema Flash</v>
      </c>
      <c r="D1986" s="18" t="s">
        <v>7840</v>
      </c>
      <c r="E1986" s="18" t="s">
        <v>7840</v>
      </c>
      <c r="F1986" s="18" t="s">
        <v>7841</v>
      </c>
      <c r="G1986" s="18" t="s">
        <v>7842</v>
      </c>
      <c r="H1986" s="18" t="s">
        <v>7843</v>
      </c>
    </row>
    <row r="1987" spans="1:8" ht="15.75" customHeight="1">
      <c r="A1987" s="18" t="s">
        <v>7844</v>
      </c>
      <c r="B1987" s="25" t="str">
        <f t="shared" si="222"/>
        <v>Bildetema HTML5</v>
      </c>
      <c r="C1987" s="25" t="str">
        <f t="shared" si="223"/>
        <v>Bildetema Flash</v>
      </c>
      <c r="D1987" s="18" t="s">
        <v>7845</v>
      </c>
      <c r="E1987" s="18" t="s">
        <v>7845</v>
      </c>
      <c r="F1987" s="18" t="s">
        <v>7846</v>
      </c>
      <c r="G1987" s="18" t="s">
        <v>7847</v>
      </c>
      <c r="H1987" s="18" t="s">
        <v>26</v>
      </c>
    </row>
    <row r="1988" spans="1:8" ht="15.75" customHeight="1">
      <c r="A1988" s="18" t="s">
        <v>7848</v>
      </c>
      <c r="B1988" s="25" t="str">
        <f t="shared" si="222"/>
        <v>Bildetema HTML5</v>
      </c>
      <c r="C1988" s="25" t="str">
        <f t="shared" si="223"/>
        <v>Bildetema Flash</v>
      </c>
      <c r="D1988" s="18" t="s">
        <v>7849</v>
      </c>
      <c r="E1988" s="18" t="s">
        <v>7850</v>
      </c>
      <c r="F1988" s="18" t="s">
        <v>7851</v>
      </c>
      <c r="G1988" s="18" t="s">
        <v>7852</v>
      </c>
      <c r="H1988" s="18"/>
    </row>
    <row r="1989" spans="1:8" ht="15.75" customHeight="1">
      <c r="A1989" s="18" t="s">
        <v>7853</v>
      </c>
      <c r="B1989" s="25" t="str">
        <f t="shared" si="222"/>
        <v>Bildetema HTML5</v>
      </c>
      <c r="C1989" s="25" t="str">
        <f t="shared" si="223"/>
        <v>Bildetema Flash</v>
      </c>
      <c r="D1989" s="18" t="s">
        <v>7854</v>
      </c>
      <c r="E1989" s="18" t="s">
        <v>7854</v>
      </c>
      <c r="F1989" s="18" t="s">
        <v>7854</v>
      </c>
      <c r="G1989" s="18" t="s">
        <v>7854</v>
      </c>
      <c r="H1989" s="28"/>
    </row>
    <row r="1990" spans="1:8" ht="15.75" customHeight="1">
      <c r="A1990" s="18" t="s">
        <v>7855</v>
      </c>
      <c r="B1990" s="25" t="str">
        <f t="shared" si="222"/>
        <v>Bildetema HTML5</v>
      </c>
      <c r="C1990" s="25" t="str">
        <f t="shared" si="223"/>
        <v>Bildetema Flash</v>
      </c>
      <c r="D1990" s="18" t="s">
        <v>7856</v>
      </c>
      <c r="E1990" s="18" t="s">
        <v>7856</v>
      </c>
      <c r="F1990" s="18" t="s">
        <v>7856</v>
      </c>
      <c r="G1990" s="18" t="s">
        <v>7856</v>
      </c>
      <c r="H1990" s="28"/>
    </row>
    <row r="1991" spans="1:8" ht="15.75" customHeight="1">
      <c r="A1991" s="18" t="s">
        <v>7857</v>
      </c>
      <c r="B1991" s="25" t="str">
        <f t="shared" si="222"/>
        <v>Bildetema HTML5</v>
      </c>
      <c r="C1991" s="25" t="str">
        <f t="shared" si="223"/>
        <v>Bildetema Flash</v>
      </c>
      <c r="D1991" s="18" t="s">
        <v>7858</v>
      </c>
      <c r="E1991" s="18" t="s">
        <v>7859</v>
      </c>
      <c r="F1991" s="18" t="s">
        <v>7860</v>
      </c>
      <c r="G1991" s="18" t="s">
        <v>7861</v>
      </c>
      <c r="H1991" s="18" t="s">
        <v>7862</v>
      </c>
    </row>
    <row r="1992" spans="1:8" ht="15.75" customHeight="1">
      <c r="A1992" s="18" t="s">
        <v>7863</v>
      </c>
      <c r="B1992" s="25" t="str">
        <f t="shared" si="222"/>
        <v>Bildetema HTML5</v>
      </c>
      <c r="C1992" s="25" t="str">
        <f t="shared" si="223"/>
        <v>Bildetema Flash</v>
      </c>
      <c r="D1992" s="18" t="s">
        <v>7864</v>
      </c>
      <c r="E1992" s="18" t="s">
        <v>7864</v>
      </c>
      <c r="F1992" s="18" t="s">
        <v>7865</v>
      </c>
      <c r="G1992" s="18" t="s">
        <v>7866</v>
      </c>
      <c r="H1992" s="28"/>
    </row>
    <row r="1993" spans="1:8" ht="15.75" customHeight="1">
      <c r="A1993" s="18" t="s">
        <v>7867</v>
      </c>
      <c r="B1993" s="25" t="str">
        <f t="shared" si="222"/>
        <v>Bildetema HTML5</v>
      </c>
      <c r="C1993" s="25" t="str">
        <f t="shared" si="223"/>
        <v>Bildetema Flash</v>
      </c>
      <c r="D1993" s="18" t="s">
        <v>7868</v>
      </c>
      <c r="E1993" s="18" t="s">
        <v>7868</v>
      </c>
      <c r="F1993" s="18" t="s">
        <v>7869</v>
      </c>
      <c r="G1993" s="18" t="s">
        <v>7870</v>
      </c>
      <c r="H1993" s="28"/>
    </row>
    <row r="1994" spans="1:8" ht="15.75" customHeight="1">
      <c r="A1994" s="18" t="s">
        <v>7871</v>
      </c>
      <c r="B1994" s="25" t="str">
        <f t="shared" si="222"/>
        <v>Bildetema HTML5</v>
      </c>
      <c r="C1994" s="25" t="str">
        <f t="shared" si="223"/>
        <v>Bildetema Flash</v>
      </c>
      <c r="D1994" s="18" t="s">
        <v>7872</v>
      </c>
      <c r="E1994" s="18" t="s">
        <v>7872</v>
      </c>
      <c r="F1994" s="18" t="s">
        <v>7873</v>
      </c>
      <c r="G1994" s="18" t="s">
        <v>7872</v>
      </c>
      <c r="H1994" s="28"/>
    </row>
    <row r="1995" spans="1:8" ht="15.75" customHeight="1">
      <c r="A1995" s="45" t="s">
        <v>7874</v>
      </c>
      <c r="B1995" s="25" t="str">
        <f t="shared" si="222"/>
        <v>Bildetema HTML5</v>
      </c>
      <c r="C1995" s="25" t="str">
        <f t="shared" si="223"/>
        <v>Bildetema Flash</v>
      </c>
      <c r="D1995" s="18" t="s">
        <v>7875</v>
      </c>
      <c r="E1995" s="45" t="s">
        <v>7876</v>
      </c>
      <c r="F1995" s="18" t="s">
        <v>7877</v>
      </c>
      <c r="G1995" s="19" t="s">
        <v>7878</v>
      </c>
      <c r="H1995" s="28"/>
    </row>
    <row r="1996" spans="1:8" ht="15.75" customHeight="1">
      <c r="A1996" s="45" t="s">
        <v>7879</v>
      </c>
      <c r="B1996" s="25" t="str">
        <f t="shared" si="222"/>
        <v>Bildetema HTML5</v>
      </c>
      <c r="C1996" s="25" t="str">
        <f t="shared" si="223"/>
        <v>Bildetema Flash</v>
      </c>
      <c r="D1996" s="18" t="s">
        <v>7880</v>
      </c>
      <c r="E1996" s="45" t="s">
        <v>7881</v>
      </c>
      <c r="F1996" s="18" t="s">
        <v>4472</v>
      </c>
      <c r="G1996" s="7" t="s">
        <v>7882</v>
      </c>
      <c r="H1996" s="27"/>
    </row>
    <row r="1997" spans="1:8" ht="15.75" customHeight="1">
      <c r="A1997" s="45" t="s">
        <v>7883</v>
      </c>
      <c r="B1997" s="25" t="str">
        <f t="shared" si="222"/>
        <v>Bildetema HTML5</v>
      </c>
      <c r="C1997" s="25" t="str">
        <f t="shared" si="223"/>
        <v>Bildetema Flash</v>
      </c>
      <c r="D1997" s="18" t="s">
        <v>7884</v>
      </c>
      <c r="E1997" s="45" t="s">
        <v>7885</v>
      </c>
      <c r="F1997" s="18" t="s">
        <v>7886</v>
      </c>
      <c r="G1997" s="7" t="s">
        <v>7887</v>
      </c>
      <c r="H1997" s="28"/>
    </row>
    <row r="1998" spans="1:8">
      <c r="A1998" s="23"/>
      <c r="B1998" s="25"/>
      <c r="C1998" s="25"/>
      <c r="D1998" s="23"/>
      <c r="E1998" s="23"/>
      <c r="F1998" s="24"/>
      <c r="G1998" s="7"/>
      <c r="H1998" s="28"/>
    </row>
    <row r="1999" spans="1:8" ht="21" customHeight="1">
      <c r="A1999" s="38" t="s">
        <v>7888</v>
      </c>
      <c r="B1999" s="25" t="str">
        <f>HYPERLINK("http://clu.uni.no/bildetema-html5/bildetema.html?version=norwegian&amp;languages=swe,eng,nob&amp;language=nob&amp;page=29&amp;subpage=2","Bildetema HTML5")</f>
        <v>Bildetema HTML5</v>
      </c>
      <c r="C1999" s="25" t="str">
        <f>HYPERLINK("http://clu.uni.no/bildetema-flash/bildetema.html?version=norwegian&amp;languages=swe,eng,nob&amp;language=nob&amp;page=29&amp;subpage=2","Bildetema Flash")</f>
        <v>Bildetema Flash</v>
      </c>
      <c r="D1999" s="38" t="s">
        <v>7889</v>
      </c>
      <c r="E1999" s="38" t="s">
        <v>7889</v>
      </c>
      <c r="F1999" s="38" t="s">
        <v>7890</v>
      </c>
      <c r="G1999" s="38" t="s">
        <v>7891</v>
      </c>
      <c r="H1999" s="18"/>
    </row>
    <row r="2000" spans="1:8">
      <c r="A2000" s="5"/>
      <c r="B2000" s="25"/>
      <c r="C2000" s="25"/>
      <c r="D2000" s="5"/>
      <c r="E2000" s="5"/>
      <c r="F2000" s="6"/>
      <c r="G2000" s="7"/>
      <c r="H2000" s="28"/>
    </row>
    <row r="2001" spans="1:8" ht="15.75" customHeight="1">
      <c r="A2001" s="45" t="s">
        <v>7892</v>
      </c>
      <c r="B2001" s="25" t="str">
        <f t="shared" ref="B2001:B2018" si="224">HYPERLINK("http://clu.uni.no/bildetema-html5/bildetema.html?version=norwegian&amp;languages=swe,eng,nob&amp;language=nob&amp;page=29&amp;subpage=2","Bildetema HTML5")</f>
        <v>Bildetema HTML5</v>
      </c>
      <c r="C2001" s="25" t="str">
        <f t="shared" ref="C2001:C2018" si="225">HYPERLINK("http://clu.uni.no/bildetema-flash/bildetema.html?version=norwegian&amp;languages=swe,eng,nob&amp;language=nob&amp;page=29&amp;subpage=2","Bildetema Flash")</f>
        <v>Bildetema Flash</v>
      </c>
      <c r="D2001" s="18" t="s">
        <v>7893</v>
      </c>
      <c r="E2001" s="45" t="s">
        <v>7894</v>
      </c>
      <c r="F2001" s="18" t="s">
        <v>7895</v>
      </c>
      <c r="G2001" s="19" t="s">
        <v>7896</v>
      </c>
      <c r="H2001" s="27"/>
    </row>
    <row r="2002" spans="1:8" ht="15.75" customHeight="1">
      <c r="A2002" s="45" t="s">
        <v>7897</v>
      </c>
      <c r="B2002" s="25" t="str">
        <f t="shared" si="224"/>
        <v>Bildetema HTML5</v>
      </c>
      <c r="C2002" s="25" t="str">
        <f t="shared" si="225"/>
        <v>Bildetema Flash</v>
      </c>
      <c r="D2002" s="18" t="s">
        <v>7898</v>
      </c>
      <c r="E2002" s="45" t="s">
        <v>7899</v>
      </c>
      <c r="F2002" s="18" t="s">
        <v>7899</v>
      </c>
      <c r="G2002" s="7" t="s">
        <v>7899</v>
      </c>
      <c r="H2002" s="28"/>
    </row>
    <row r="2003" spans="1:8" ht="15.75" customHeight="1">
      <c r="A2003" s="45" t="s">
        <v>7900</v>
      </c>
      <c r="B2003" s="25" t="str">
        <f t="shared" si="224"/>
        <v>Bildetema HTML5</v>
      </c>
      <c r="C2003" s="25" t="str">
        <f t="shared" si="225"/>
        <v>Bildetema Flash</v>
      </c>
      <c r="D2003" s="18" t="s">
        <v>7901</v>
      </c>
      <c r="E2003" s="45" t="s">
        <v>7902</v>
      </c>
      <c r="F2003" s="18" t="s">
        <v>7903</v>
      </c>
      <c r="G2003" s="7" t="s">
        <v>7904</v>
      </c>
      <c r="H2003" s="28"/>
    </row>
    <row r="2004" spans="1:8" ht="15.75" customHeight="1">
      <c r="A2004" s="45" t="s">
        <v>7905</v>
      </c>
      <c r="B2004" s="25" t="str">
        <f t="shared" si="224"/>
        <v>Bildetema HTML5</v>
      </c>
      <c r="C2004" s="25" t="str">
        <f t="shared" si="225"/>
        <v>Bildetema Flash</v>
      </c>
      <c r="D2004" s="18" t="s">
        <v>7906</v>
      </c>
      <c r="E2004" s="45" t="s">
        <v>7907</v>
      </c>
      <c r="F2004" s="18" t="s">
        <v>7908</v>
      </c>
      <c r="G2004" s="7" t="s">
        <v>7909</v>
      </c>
      <c r="H2004" s="27" t="s">
        <v>7910</v>
      </c>
    </row>
    <row r="2005" spans="1:8" ht="15.75" customHeight="1">
      <c r="A2005" s="45" t="s">
        <v>7911</v>
      </c>
      <c r="B2005" s="25" t="str">
        <f t="shared" si="224"/>
        <v>Bildetema HTML5</v>
      </c>
      <c r="C2005" s="25" t="str">
        <f t="shared" si="225"/>
        <v>Bildetema Flash</v>
      </c>
      <c r="D2005" s="18" t="s">
        <v>7912</v>
      </c>
      <c r="E2005" s="45" t="s">
        <v>7913</v>
      </c>
      <c r="F2005" s="18" t="s">
        <v>7914</v>
      </c>
      <c r="G2005" s="19" t="s">
        <v>7915</v>
      </c>
      <c r="H2005" s="28"/>
    </row>
    <row r="2006" spans="1:8" ht="15.75" customHeight="1">
      <c r="A2006" s="45" t="s">
        <v>7916</v>
      </c>
      <c r="B2006" s="25" t="str">
        <f t="shared" si="224"/>
        <v>Bildetema HTML5</v>
      </c>
      <c r="C2006" s="25" t="str">
        <f t="shared" si="225"/>
        <v>Bildetema Flash</v>
      </c>
      <c r="D2006" s="18" t="s">
        <v>7917</v>
      </c>
      <c r="E2006" s="45" t="s">
        <v>7918</v>
      </c>
      <c r="F2006" s="18" t="s">
        <v>7919</v>
      </c>
      <c r="G2006" s="19" t="s">
        <v>7920</v>
      </c>
      <c r="H2006" s="27" t="s">
        <v>7921</v>
      </c>
    </row>
    <row r="2007" spans="1:8" ht="15.75" customHeight="1">
      <c r="A2007" s="45" t="s">
        <v>7922</v>
      </c>
      <c r="B2007" s="25" t="str">
        <f t="shared" si="224"/>
        <v>Bildetema HTML5</v>
      </c>
      <c r="C2007" s="25" t="str">
        <f t="shared" si="225"/>
        <v>Bildetema Flash</v>
      </c>
      <c r="D2007" s="18" t="s">
        <v>7923</v>
      </c>
      <c r="E2007" s="45" t="s">
        <v>7924</v>
      </c>
      <c r="F2007" s="18" t="s">
        <v>7925</v>
      </c>
      <c r="G2007" s="7" t="s">
        <v>7926</v>
      </c>
      <c r="H2007" s="28"/>
    </row>
    <row r="2008" spans="1:8" ht="15.75" customHeight="1">
      <c r="A2008" s="45" t="s">
        <v>7927</v>
      </c>
      <c r="B2008" s="25" t="str">
        <f t="shared" si="224"/>
        <v>Bildetema HTML5</v>
      </c>
      <c r="C2008" s="25" t="str">
        <f t="shared" si="225"/>
        <v>Bildetema Flash</v>
      </c>
      <c r="D2008" s="18" t="s">
        <v>7928</v>
      </c>
      <c r="E2008" s="45" t="s">
        <v>7929</v>
      </c>
      <c r="F2008" s="18" t="s">
        <v>7929</v>
      </c>
      <c r="G2008" s="7" t="s">
        <v>7930</v>
      </c>
      <c r="H2008" s="27" t="s">
        <v>7931</v>
      </c>
    </row>
    <row r="2009" spans="1:8" ht="15.75" customHeight="1">
      <c r="A2009" s="45" t="s">
        <v>7932</v>
      </c>
      <c r="B2009" s="25" t="str">
        <f t="shared" si="224"/>
        <v>Bildetema HTML5</v>
      </c>
      <c r="C2009" s="25" t="str">
        <f t="shared" si="225"/>
        <v>Bildetema Flash</v>
      </c>
      <c r="D2009" s="18" t="s">
        <v>7933</v>
      </c>
      <c r="E2009" s="45" t="s">
        <v>7934</v>
      </c>
      <c r="F2009" s="18" t="s">
        <v>7934</v>
      </c>
      <c r="G2009" s="7" t="s">
        <v>7935</v>
      </c>
      <c r="H2009" s="28"/>
    </row>
    <row r="2010" spans="1:8" ht="15.75" customHeight="1">
      <c r="A2010" s="18" t="s">
        <v>7936</v>
      </c>
      <c r="B2010" s="25" t="str">
        <f t="shared" si="224"/>
        <v>Bildetema HTML5</v>
      </c>
      <c r="C2010" s="25" t="str">
        <f t="shared" si="225"/>
        <v>Bildetema Flash</v>
      </c>
      <c r="D2010" s="18" t="s">
        <v>7937</v>
      </c>
      <c r="E2010" s="18" t="s">
        <v>7937</v>
      </c>
      <c r="F2010" s="18" t="s">
        <v>7938</v>
      </c>
      <c r="G2010" s="18" t="s">
        <v>7939</v>
      </c>
      <c r="H2010" s="28"/>
    </row>
    <row r="2011" spans="1:8" ht="15.75" customHeight="1">
      <c r="A2011" s="18" t="s">
        <v>7940</v>
      </c>
      <c r="B2011" s="25" t="str">
        <f t="shared" si="224"/>
        <v>Bildetema HTML5</v>
      </c>
      <c r="C2011" s="25" t="str">
        <f t="shared" si="225"/>
        <v>Bildetema Flash</v>
      </c>
      <c r="D2011" s="18" t="s">
        <v>7941</v>
      </c>
      <c r="E2011" s="18" t="s">
        <v>7941</v>
      </c>
      <c r="F2011" s="18" t="s">
        <v>7941</v>
      </c>
      <c r="G2011" s="18" t="s">
        <v>7941</v>
      </c>
      <c r="H2011" s="28"/>
    </row>
    <row r="2012" spans="1:8" ht="15.75" customHeight="1">
      <c r="A2012" s="18" t="s">
        <v>7942</v>
      </c>
      <c r="B2012" s="25" t="str">
        <f t="shared" si="224"/>
        <v>Bildetema HTML5</v>
      </c>
      <c r="C2012" s="25" t="str">
        <f t="shared" si="225"/>
        <v>Bildetema Flash</v>
      </c>
      <c r="D2012" s="18" t="s">
        <v>7943</v>
      </c>
      <c r="E2012" s="18" t="s">
        <v>7943</v>
      </c>
      <c r="F2012" s="18" t="s">
        <v>7943</v>
      </c>
      <c r="G2012" s="18" t="s">
        <v>7943</v>
      </c>
      <c r="H2012" s="28"/>
    </row>
    <row r="2013" spans="1:8" ht="15.75" customHeight="1">
      <c r="A2013" s="18" t="s">
        <v>7944</v>
      </c>
      <c r="B2013" s="25" t="str">
        <f t="shared" si="224"/>
        <v>Bildetema HTML5</v>
      </c>
      <c r="C2013" s="25" t="str">
        <f t="shared" si="225"/>
        <v>Bildetema Flash</v>
      </c>
      <c r="D2013" s="18" t="s">
        <v>7945</v>
      </c>
      <c r="E2013" s="18" t="s">
        <v>7945</v>
      </c>
      <c r="F2013" s="18" t="s">
        <v>7945</v>
      </c>
      <c r="G2013" s="18" t="s">
        <v>7945</v>
      </c>
      <c r="H2013" s="28"/>
    </row>
    <row r="2014" spans="1:8" ht="15.75" customHeight="1">
      <c r="A2014" s="45" t="s">
        <v>7946</v>
      </c>
      <c r="B2014" s="25" t="str">
        <f t="shared" si="224"/>
        <v>Bildetema HTML5</v>
      </c>
      <c r="C2014" s="25" t="str">
        <f t="shared" si="225"/>
        <v>Bildetema Flash</v>
      </c>
      <c r="D2014" s="18" t="s">
        <v>7947</v>
      </c>
      <c r="E2014" s="45" t="s">
        <v>7948</v>
      </c>
      <c r="F2014" s="18" t="s">
        <v>7949</v>
      </c>
      <c r="G2014" s="18" t="s">
        <v>7950</v>
      </c>
      <c r="H2014" s="28"/>
    </row>
    <row r="2015" spans="1:8" ht="15.75" customHeight="1">
      <c r="A2015" s="45" t="s">
        <v>7951</v>
      </c>
      <c r="B2015" s="25" t="str">
        <f t="shared" si="224"/>
        <v>Bildetema HTML5</v>
      </c>
      <c r="C2015" s="25" t="str">
        <f t="shared" si="225"/>
        <v>Bildetema Flash</v>
      </c>
      <c r="D2015" s="18" t="s">
        <v>7952</v>
      </c>
      <c r="E2015" s="45" t="s">
        <v>7953</v>
      </c>
      <c r="F2015" s="18" t="s">
        <v>7954</v>
      </c>
      <c r="G2015" s="7"/>
      <c r="H2015" s="27" t="s">
        <v>7955</v>
      </c>
    </row>
    <row r="2016" spans="1:8" ht="15.75" customHeight="1">
      <c r="A2016" s="45" t="s">
        <v>7956</v>
      </c>
      <c r="B2016" s="25" t="str">
        <f t="shared" si="224"/>
        <v>Bildetema HTML5</v>
      </c>
      <c r="C2016" s="25" t="str">
        <f t="shared" si="225"/>
        <v>Bildetema Flash</v>
      </c>
      <c r="D2016" s="18" t="s">
        <v>7957</v>
      </c>
      <c r="E2016" s="45" t="s">
        <v>7958</v>
      </c>
      <c r="F2016" s="18" t="s">
        <v>7959</v>
      </c>
      <c r="G2016" s="18" t="s">
        <v>7960</v>
      </c>
      <c r="H2016" s="28"/>
    </row>
    <row r="2017" spans="1:8" ht="15.75" customHeight="1">
      <c r="A2017" s="45" t="s">
        <v>7961</v>
      </c>
      <c r="B2017" s="25" t="str">
        <f t="shared" si="224"/>
        <v>Bildetema HTML5</v>
      </c>
      <c r="C2017" s="25" t="str">
        <f t="shared" si="225"/>
        <v>Bildetema Flash</v>
      </c>
      <c r="D2017" s="18" t="s">
        <v>7962</v>
      </c>
      <c r="E2017" s="45" t="s">
        <v>7963</v>
      </c>
      <c r="F2017" s="18" t="s">
        <v>7964</v>
      </c>
      <c r="G2017" s="18" t="s">
        <v>7965</v>
      </c>
      <c r="H2017" s="28"/>
    </row>
    <row r="2018" spans="1:8" ht="15.75" customHeight="1">
      <c r="A2018" s="45" t="s">
        <v>7966</v>
      </c>
      <c r="B2018" s="25" t="str">
        <f t="shared" si="224"/>
        <v>Bildetema HTML5</v>
      </c>
      <c r="C2018" s="25" t="str">
        <f t="shared" si="225"/>
        <v>Bildetema Flash</v>
      </c>
      <c r="D2018" s="18" t="s">
        <v>7967</v>
      </c>
      <c r="E2018" s="45" t="s">
        <v>7968</v>
      </c>
      <c r="F2018" s="18" t="s">
        <v>7969</v>
      </c>
      <c r="G2018" s="19" t="s">
        <v>7970</v>
      </c>
      <c r="H2018" s="28"/>
    </row>
    <row r="2019" spans="1:8">
      <c r="A2019" s="23"/>
      <c r="B2019" s="25"/>
      <c r="C2019" s="25"/>
      <c r="D2019" s="23"/>
      <c r="E2019" s="23"/>
      <c r="F2019" s="24"/>
      <c r="G2019" s="7"/>
      <c r="H2019" s="28"/>
    </row>
    <row r="2020" spans="1:8" ht="21" customHeight="1">
      <c r="A2020" s="38" t="s">
        <v>7971</v>
      </c>
      <c r="B2020" s="25" t="str">
        <f>HYPERLINK("http://clu.uni.no/bildetema-html5/bildetema.html?version=norwegian&amp;languages=swe,eng,nob&amp;language=nob&amp;page=29&amp;subpage=3","Bildetema HTML5")</f>
        <v>Bildetema HTML5</v>
      </c>
      <c r="C2020" s="25" t="str">
        <f>HYPERLINK("http://clu.uni.no/bildetema-flash/bildetema.html?version=norwegian&amp;languages=swe,eng,nob&amp;language=nob&amp;page=29&amp;subpage=3","Bildetema Flash")</f>
        <v>Bildetema Flash</v>
      </c>
      <c r="D2020" s="38" t="s">
        <v>7972</v>
      </c>
      <c r="E2020" s="38" t="s">
        <v>5443</v>
      </c>
      <c r="F2020" s="38" t="s">
        <v>7973</v>
      </c>
      <c r="G2020" s="38" t="s">
        <v>7974</v>
      </c>
      <c r="H2020" s="28"/>
    </row>
    <row r="2021" spans="1:8">
      <c r="A2021" s="5"/>
      <c r="B2021" s="25"/>
      <c r="C2021" s="25"/>
      <c r="D2021" s="5"/>
      <c r="E2021" s="5"/>
      <c r="F2021" s="6"/>
      <c r="G2021" s="7"/>
      <c r="H2021" s="28"/>
    </row>
    <row r="2022" spans="1:8" ht="15.75" customHeight="1">
      <c r="A2022" s="18" t="s">
        <v>7975</v>
      </c>
      <c r="B2022" s="25" t="str">
        <f t="shared" ref="B2022:B2090" si="226">HYPERLINK("http://clu.uni.no/bildetema-html5/bildetema.html?version=norwegian&amp;languages=swe,eng,nob&amp;language=nob&amp;page=29&amp;subpage=3","Bildetema HTML5")</f>
        <v>Bildetema HTML5</v>
      </c>
      <c r="C2022" s="25" t="str">
        <f t="shared" ref="C2022:C2090" si="227">HYPERLINK("http://clu.uni.no/bildetema-flash/bildetema.html?version=norwegian&amp;languages=swe,eng,nob&amp;language=nob&amp;page=29&amp;subpage=3","Bildetema Flash")</f>
        <v>Bildetema Flash</v>
      </c>
      <c r="D2022" s="18" t="s">
        <v>7976</v>
      </c>
      <c r="E2022" s="18" t="s">
        <v>7977</v>
      </c>
      <c r="F2022" s="18" t="s">
        <v>7978</v>
      </c>
      <c r="G2022" s="18" t="s">
        <v>7979</v>
      </c>
      <c r="H2022" s="28"/>
    </row>
    <row r="2023" spans="1:8" ht="15.75" customHeight="1">
      <c r="A2023" s="18" t="s">
        <v>7980</v>
      </c>
      <c r="B2023" s="25" t="str">
        <f t="shared" si="226"/>
        <v>Bildetema HTML5</v>
      </c>
      <c r="C2023" s="25" t="str">
        <f t="shared" si="227"/>
        <v>Bildetema Flash</v>
      </c>
      <c r="D2023" s="18" t="s">
        <v>7981</v>
      </c>
      <c r="E2023" s="18" t="s">
        <v>7981</v>
      </c>
      <c r="F2023" s="18" t="s">
        <v>7982</v>
      </c>
      <c r="G2023" s="18" t="s">
        <v>7983</v>
      </c>
      <c r="H2023" s="28"/>
    </row>
    <row r="2024" spans="1:8" ht="15.75" customHeight="1">
      <c r="A2024" s="18" t="s">
        <v>7984</v>
      </c>
      <c r="B2024" s="25" t="str">
        <f t="shared" si="226"/>
        <v>Bildetema HTML5</v>
      </c>
      <c r="C2024" s="25" t="str">
        <f t="shared" si="227"/>
        <v>Bildetema Flash</v>
      </c>
      <c r="D2024" s="18" t="s">
        <v>7985</v>
      </c>
      <c r="E2024" s="18" t="s">
        <v>7986</v>
      </c>
      <c r="F2024" s="18" t="s">
        <v>7987</v>
      </c>
      <c r="G2024" s="18" t="s">
        <v>7988</v>
      </c>
      <c r="H2024" s="28"/>
    </row>
    <row r="2025" spans="1:8" ht="15.75" customHeight="1">
      <c r="A2025" s="18" t="s">
        <v>7989</v>
      </c>
      <c r="B2025" s="25" t="str">
        <f t="shared" si="226"/>
        <v>Bildetema HTML5</v>
      </c>
      <c r="C2025" s="25" t="str">
        <f t="shared" si="227"/>
        <v>Bildetema Flash</v>
      </c>
      <c r="D2025" s="18" t="s">
        <v>7990</v>
      </c>
      <c r="E2025" s="18" t="s">
        <v>7991</v>
      </c>
      <c r="F2025" s="18" t="s">
        <v>7992</v>
      </c>
      <c r="G2025" s="18" t="s">
        <v>7993</v>
      </c>
      <c r="H2025" s="28"/>
    </row>
    <row r="2026" spans="1:8" ht="15.75" customHeight="1">
      <c r="A2026" s="18" t="s">
        <v>7994</v>
      </c>
      <c r="B2026" s="25" t="str">
        <f t="shared" si="226"/>
        <v>Bildetema HTML5</v>
      </c>
      <c r="C2026" s="25" t="str">
        <f t="shared" si="227"/>
        <v>Bildetema Flash</v>
      </c>
      <c r="D2026" s="18" t="s">
        <v>7995</v>
      </c>
      <c r="E2026" s="18" t="s">
        <v>7995</v>
      </c>
      <c r="F2026" s="18" t="s">
        <v>7996</v>
      </c>
      <c r="G2026" s="18" t="s">
        <v>7997</v>
      </c>
      <c r="H2026" s="18"/>
    </row>
    <row r="2027" spans="1:8" ht="15.75" customHeight="1">
      <c r="A2027" s="18" t="s">
        <v>7998</v>
      </c>
      <c r="B2027" s="25" t="str">
        <f t="shared" si="226"/>
        <v>Bildetema HTML5</v>
      </c>
      <c r="C2027" s="25" t="str">
        <f t="shared" si="227"/>
        <v>Bildetema Flash</v>
      </c>
      <c r="D2027" s="18" t="s">
        <v>7999</v>
      </c>
      <c r="E2027" s="18" t="s">
        <v>7999</v>
      </c>
      <c r="F2027" s="18" t="s">
        <v>8000</v>
      </c>
      <c r="G2027" s="18" t="s">
        <v>8001</v>
      </c>
      <c r="H2027" s="28"/>
    </row>
    <row r="2028" spans="1:8" ht="15.75" customHeight="1">
      <c r="A2028" s="18" t="s">
        <v>8002</v>
      </c>
      <c r="B2028" s="25" t="str">
        <f t="shared" si="226"/>
        <v>Bildetema HTML5</v>
      </c>
      <c r="C2028" s="25" t="str">
        <f t="shared" si="227"/>
        <v>Bildetema Flash</v>
      </c>
      <c r="D2028" s="18" t="s">
        <v>8003</v>
      </c>
      <c r="E2028" s="18" t="s">
        <v>8004</v>
      </c>
      <c r="F2028" s="18" t="s">
        <v>8005</v>
      </c>
      <c r="G2028" s="19" t="s">
        <v>8006</v>
      </c>
      <c r="H2028" s="27" t="s">
        <v>8007</v>
      </c>
    </row>
    <row r="2029" spans="1:8" ht="15.75" customHeight="1">
      <c r="A2029" s="18" t="s">
        <v>8008</v>
      </c>
      <c r="B2029" s="25" t="str">
        <f t="shared" si="226"/>
        <v>Bildetema HTML5</v>
      </c>
      <c r="C2029" s="25" t="str">
        <f t="shared" si="227"/>
        <v>Bildetema Flash</v>
      </c>
      <c r="D2029" s="18" t="s">
        <v>8009</v>
      </c>
      <c r="E2029" s="18" t="s">
        <v>8010</v>
      </c>
      <c r="F2029" s="18" t="s">
        <v>8011</v>
      </c>
      <c r="G2029" s="7"/>
      <c r="H2029" s="27" t="s">
        <v>26</v>
      </c>
    </row>
    <row r="2030" spans="1:8" ht="15.75" customHeight="1">
      <c r="A2030" s="18" t="s">
        <v>8012</v>
      </c>
      <c r="B2030" s="25" t="str">
        <f t="shared" si="226"/>
        <v>Bildetema HTML5</v>
      </c>
      <c r="C2030" s="25" t="str">
        <f t="shared" si="227"/>
        <v>Bildetema Flash</v>
      </c>
      <c r="D2030" s="18" t="s">
        <v>8013</v>
      </c>
      <c r="E2030" s="18" t="s">
        <v>8014</v>
      </c>
      <c r="F2030" s="18" t="s">
        <v>8015</v>
      </c>
      <c r="G2030" s="18" t="s">
        <v>8016</v>
      </c>
      <c r="H2030" s="28"/>
    </row>
    <row r="2031" spans="1:8" ht="15.75" customHeight="1">
      <c r="A2031" s="18" t="s">
        <v>8017</v>
      </c>
      <c r="B2031" s="25" t="str">
        <f t="shared" si="226"/>
        <v>Bildetema HTML5</v>
      </c>
      <c r="C2031" s="25" t="str">
        <f t="shared" si="227"/>
        <v>Bildetema Flash</v>
      </c>
      <c r="D2031" s="18" t="s">
        <v>8018</v>
      </c>
      <c r="E2031" s="18" t="s">
        <v>8019</v>
      </c>
      <c r="F2031" s="18" t="s">
        <v>8020</v>
      </c>
      <c r="G2031" s="19" t="s">
        <v>8021</v>
      </c>
      <c r="H2031" s="28"/>
    </row>
    <row r="2032" spans="1:8" ht="15.75" customHeight="1">
      <c r="A2032" s="18" t="s">
        <v>8022</v>
      </c>
      <c r="B2032" s="25" t="str">
        <f t="shared" si="226"/>
        <v>Bildetema HTML5</v>
      </c>
      <c r="C2032" s="25" t="str">
        <f t="shared" si="227"/>
        <v>Bildetema Flash</v>
      </c>
      <c r="D2032" s="18" t="s">
        <v>8023</v>
      </c>
      <c r="E2032" s="18" t="s">
        <v>8023</v>
      </c>
      <c r="F2032" s="18" t="s">
        <v>8024</v>
      </c>
      <c r="G2032" s="18" t="s">
        <v>8025</v>
      </c>
      <c r="H2032" s="28"/>
    </row>
    <row r="2033" spans="1:8" ht="15.75" customHeight="1">
      <c r="A2033" s="18" t="s">
        <v>8026</v>
      </c>
      <c r="B2033" s="25" t="str">
        <f t="shared" si="226"/>
        <v>Bildetema HTML5</v>
      </c>
      <c r="C2033" s="25" t="str">
        <f t="shared" si="227"/>
        <v>Bildetema Flash</v>
      </c>
      <c r="D2033" s="18" t="s">
        <v>8027</v>
      </c>
      <c r="E2033" s="18" t="s">
        <v>8028</v>
      </c>
      <c r="F2033" s="18" t="s">
        <v>8029</v>
      </c>
      <c r="G2033" s="18" t="s">
        <v>8030</v>
      </c>
      <c r="H2033" s="18"/>
    </row>
    <row r="2034" spans="1:8" ht="15.75" customHeight="1">
      <c r="A2034" s="18" t="s">
        <v>8031</v>
      </c>
      <c r="B2034" s="25" t="str">
        <f t="shared" si="226"/>
        <v>Bildetema HTML5</v>
      </c>
      <c r="C2034" s="25" t="str">
        <f t="shared" si="227"/>
        <v>Bildetema Flash</v>
      </c>
      <c r="D2034" s="18" t="s">
        <v>7719</v>
      </c>
      <c r="E2034" s="18" t="s">
        <v>8032</v>
      </c>
      <c r="F2034" s="18" t="s">
        <v>8033</v>
      </c>
      <c r="G2034" s="18" t="s">
        <v>8034</v>
      </c>
      <c r="H2034" s="28"/>
    </row>
    <row r="2035" spans="1:8" ht="15.75" customHeight="1">
      <c r="A2035" s="18" t="s">
        <v>8035</v>
      </c>
      <c r="B2035" s="25" t="str">
        <f t="shared" si="226"/>
        <v>Bildetema HTML5</v>
      </c>
      <c r="C2035" s="25" t="str">
        <f t="shared" si="227"/>
        <v>Bildetema Flash</v>
      </c>
      <c r="D2035" s="18" t="s">
        <v>8036</v>
      </c>
      <c r="E2035" s="18" t="s">
        <v>8036</v>
      </c>
      <c r="F2035" s="18" t="s">
        <v>8037</v>
      </c>
      <c r="G2035" s="18" t="s">
        <v>8038</v>
      </c>
      <c r="H2035" s="28"/>
    </row>
    <row r="2036" spans="1:8" ht="15.75" customHeight="1">
      <c r="A2036" s="18" t="s">
        <v>8039</v>
      </c>
      <c r="B2036" s="25" t="str">
        <f t="shared" si="226"/>
        <v>Bildetema HTML5</v>
      </c>
      <c r="C2036" s="25" t="str">
        <f t="shared" si="227"/>
        <v>Bildetema Flash</v>
      </c>
      <c r="D2036" s="18" t="s">
        <v>8040</v>
      </c>
      <c r="E2036" s="18" t="s">
        <v>8040</v>
      </c>
      <c r="F2036" s="18" t="s">
        <v>8041</v>
      </c>
      <c r="G2036" s="18" t="s">
        <v>8042</v>
      </c>
      <c r="H2036" s="28"/>
    </row>
    <row r="2037" spans="1:8" ht="15.75" customHeight="1">
      <c r="A2037" s="18" t="s">
        <v>8043</v>
      </c>
      <c r="B2037" s="25" t="str">
        <f t="shared" si="226"/>
        <v>Bildetema HTML5</v>
      </c>
      <c r="C2037" s="25" t="str">
        <f t="shared" si="227"/>
        <v>Bildetema Flash</v>
      </c>
      <c r="D2037" s="18" t="s">
        <v>8044</v>
      </c>
      <c r="E2037" s="18" t="s">
        <v>8045</v>
      </c>
      <c r="F2037" s="18" t="s">
        <v>8046</v>
      </c>
      <c r="G2037" s="18" t="s">
        <v>8047</v>
      </c>
      <c r="H2037" s="28"/>
    </row>
    <row r="2038" spans="1:8" ht="15.75" customHeight="1">
      <c r="A2038" s="18" t="s">
        <v>8048</v>
      </c>
      <c r="B2038" s="25" t="str">
        <f t="shared" si="226"/>
        <v>Bildetema HTML5</v>
      </c>
      <c r="C2038" s="25" t="str">
        <f t="shared" si="227"/>
        <v>Bildetema Flash</v>
      </c>
      <c r="D2038" s="18" t="s">
        <v>8049</v>
      </c>
      <c r="E2038" s="18" t="s">
        <v>8049</v>
      </c>
      <c r="F2038" s="18" t="s">
        <v>8050</v>
      </c>
      <c r="G2038" s="18" t="s">
        <v>8051</v>
      </c>
      <c r="H2038" s="28"/>
    </row>
    <row r="2039" spans="1:8" ht="15.75" customHeight="1">
      <c r="A2039" s="18" t="s">
        <v>8052</v>
      </c>
      <c r="B2039" s="25" t="str">
        <f t="shared" si="226"/>
        <v>Bildetema HTML5</v>
      </c>
      <c r="C2039" s="25" t="str">
        <f t="shared" si="227"/>
        <v>Bildetema Flash</v>
      </c>
      <c r="D2039" s="18" t="s">
        <v>8053</v>
      </c>
      <c r="E2039" s="18" t="s">
        <v>8053</v>
      </c>
      <c r="F2039" s="18" t="s">
        <v>8054</v>
      </c>
      <c r="G2039" s="18" t="s">
        <v>8055</v>
      </c>
      <c r="H2039" s="28"/>
    </row>
    <row r="2040" spans="1:8" ht="15.75" customHeight="1">
      <c r="A2040" s="18" t="s">
        <v>8056</v>
      </c>
      <c r="B2040" s="25" t="str">
        <f t="shared" si="226"/>
        <v>Bildetema HTML5</v>
      </c>
      <c r="C2040" s="25" t="str">
        <f t="shared" si="227"/>
        <v>Bildetema Flash</v>
      </c>
      <c r="D2040" s="18" t="s">
        <v>8057</v>
      </c>
      <c r="E2040" s="18" t="s">
        <v>8058</v>
      </c>
      <c r="F2040" s="18" t="s">
        <v>8059</v>
      </c>
      <c r="G2040" s="18" t="s">
        <v>8060</v>
      </c>
      <c r="H2040" s="28"/>
    </row>
    <row r="2041" spans="1:8" ht="15.75" customHeight="1">
      <c r="A2041" s="18" t="s">
        <v>8061</v>
      </c>
      <c r="B2041" s="25" t="str">
        <f t="shared" si="226"/>
        <v>Bildetema HTML5</v>
      </c>
      <c r="C2041" s="25" t="str">
        <f t="shared" si="227"/>
        <v>Bildetema Flash</v>
      </c>
      <c r="D2041" s="18" t="s">
        <v>8062</v>
      </c>
      <c r="E2041" s="18" t="s">
        <v>8062</v>
      </c>
      <c r="F2041" s="18" t="s">
        <v>8063</v>
      </c>
      <c r="G2041" s="18" t="s">
        <v>8064</v>
      </c>
      <c r="H2041" s="28"/>
    </row>
    <row r="2042" spans="1:8" ht="15.75" customHeight="1">
      <c r="A2042" s="18" t="s">
        <v>8065</v>
      </c>
      <c r="B2042" s="25" t="str">
        <f t="shared" si="226"/>
        <v>Bildetema HTML5</v>
      </c>
      <c r="C2042" s="25" t="str">
        <f t="shared" si="227"/>
        <v>Bildetema Flash</v>
      </c>
      <c r="D2042" s="18" t="s">
        <v>8066</v>
      </c>
      <c r="E2042" s="18" t="s">
        <v>8067</v>
      </c>
      <c r="F2042" s="18" t="s">
        <v>8068</v>
      </c>
      <c r="G2042" s="18" t="s">
        <v>8069</v>
      </c>
      <c r="H2042" s="28"/>
    </row>
    <row r="2043" spans="1:8" ht="15.75" customHeight="1">
      <c r="A2043" s="18" t="s">
        <v>8070</v>
      </c>
      <c r="B2043" s="25" t="str">
        <f t="shared" si="226"/>
        <v>Bildetema HTML5</v>
      </c>
      <c r="C2043" s="25" t="str">
        <f t="shared" si="227"/>
        <v>Bildetema Flash</v>
      </c>
      <c r="D2043" s="18" t="s">
        <v>8071</v>
      </c>
      <c r="E2043" s="18" t="s">
        <v>8071</v>
      </c>
      <c r="F2043" s="18" t="s">
        <v>8071</v>
      </c>
      <c r="G2043" s="18" t="s">
        <v>8071</v>
      </c>
      <c r="H2043" s="28"/>
    </row>
    <row r="2044" spans="1:8" ht="15.75" customHeight="1">
      <c r="A2044" s="18" t="s">
        <v>8072</v>
      </c>
      <c r="B2044" s="25" t="str">
        <f t="shared" si="226"/>
        <v>Bildetema HTML5</v>
      </c>
      <c r="C2044" s="25" t="str">
        <f t="shared" si="227"/>
        <v>Bildetema Flash</v>
      </c>
      <c r="D2044" s="18" t="s">
        <v>8073</v>
      </c>
      <c r="E2044" s="18" t="s">
        <v>8073</v>
      </c>
      <c r="F2044" s="18" t="s">
        <v>8073</v>
      </c>
      <c r="G2044" s="18" t="s">
        <v>8073</v>
      </c>
      <c r="H2044" s="28"/>
    </row>
    <row r="2045" spans="1:8" ht="15.75" customHeight="1">
      <c r="A2045" s="18" t="s">
        <v>8074</v>
      </c>
      <c r="B2045" s="25" t="str">
        <f t="shared" si="226"/>
        <v>Bildetema HTML5</v>
      </c>
      <c r="C2045" s="25" t="str">
        <f t="shared" si="227"/>
        <v>Bildetema Flash</v>
      </c>
      <c r="D2045" s="18" t="s">
        <v>8075</v>
      </c>
      <c r="E2045" s="18" t="s">
        <v>8076</v>
      </c>
      <c r="F2045" s="18" t="s">
        <v>8076</v>
      </c>
      <c r="G2045" s="18" t="s">
        <v>8076</v>
      </c>
      <c r="H2045" s="28"/>
    </row>
    <row r="2046" spans="1:8" ht="15.75" customHeight="1">
      <c r="A2046" s="18" t="s">
        <v>8077</v>
      </c>
      <c r="B2046" s="25" t="str">
        <f t="shared" si="226"/>
        <v>Bildetema HTML5</v>
      </c>
      <c r="C2046" s="25" t="str">
        <f t="shared" si="227"/>
        <v>Bildetema Flash</v>
      </c>
      <c r="D2046" s="18" t="s">
        <v>8078</v>
      </c>
      <c r="E2046" s="18" t="s">
        <v>8078</v>
      </c>
      <c r="F2046" s="18" t="s">
        <v>8078</v>
      </c>
      <c r="G2046" s="18" t="s">
        <v>8078</v>
      </c>
      <c r="H2046" s="28"/>
    </row>
    <row r="2047" spans="1:8" ht="15.75" customHeight="1">
      <c r="A2047" s="18" t="s">
        <v>8079</v>
      </c>
      <c r="B2047" s="25" t="str">
        <f t="shared" si="226"/>
        <v>Bildetema HTML5</v>
      </c>
      <c r="C2047" s="25" t="str">
        <f t="shared" si="227"/>
        <v>Bildetema Flash</v>
      </c>
      <c r="D2047" s="18" t="s">
        <v>8080</v>
      </c>
      <c r="E2047" s="18" t="s">
        <v>8080</v>
      </c>
      <c r="F2047" s="18" t="s">
        <v>8080</v>
      </c>
      <c r="G2047" s="18" t="s">
        <v>8080</v>
      </c>
      <c r="H2047" s="28"/>
    </row>
    <row r="2048" spans="1:8" ht="15.75" customHeight="1">
      <c r="A2048" s="18" t="s">
        <v>8081</v>
      </c>
      <c r="B2048" s="25" t="str">
        <f t="shared" si="226"/>
        <v>Bildetema HTML5</v>
      </c>
      <c r="C2048" s="25" t="str">
        <f t="shared" si="227"/>
        <v>Bildetema Flash</v>
      </c>
      <c r="D2048" s="18" t="s">
        <v>8082</v>
      </c>
      <c r="E2048" s="18" t="s">
        <v>8083</v>
      </c>
      <c r="F2048" s="18" t="s">
        <v>8083</v>
      </c>
      <c r="G2048" s="18" t="s">
        <v>8083</v>
      </c>
      <c r="H2048" s="28"/>
    </row>
    <row r="2049" spans="1:8" ht="15.75" customHeight="1">
      <c r="A2049" s="18" t="s">
        <v>8084</v>
      </c>
      <c r="B2049" s="25" t="str">
        <f t="shared" si="226"/>
        <v>Bildetema HTML5</v>
      </c>
      <c r="C2049" s="25" t="str">
        <f t="shared" si="227"/>
        <v>Bildetema Flash</v>
      </c>
      <c r="D2049" s="18" t="s">
        <v>8085</v>
      </c>
      <c r="E2049" s="18" t="s">
        <v>8085</v>
      </c>
      <c r="F2049" s="18" t="s">
        <v>8085</v>
      </c>
      <c r="G2049" s="18" t="s">
        <v>8085</v>
      </c>
      <c r="H2049" s="28"/>
    </row>
    <row r="2050" spans="1:8" ht="15.75" customHeight="1">
      <c r="A2050" s="18" t="s">
        <v>8086</v>
      </c>
      <c r="B2050" s="25" t="str">
        <f t="shared" si="226"/>
        <v>Bildetema HTML5</v>
      </c>
      <c r="C2050" s="25" t="str">
        <f t="shared" si="227"/>
        <v>Bildetema Flash</v>
      </c>
      <c r="D2050" s="18" t="s">
        <v>8087</v>
      </c>
      <c r="E2050" s="18" t="s">
        <v>8087</v>
      </c>
      <c r="F2050" s="18" t="s">
        <v>8087</v>
      </c>
      <c r="G2050" s="18" t="s">
        <v>8087</v>
      </c>
      <c r="H2050" s="28"/>
    </row>
    <row r="2051" spans="1:8" ht="15.75" customHeight="1">
      <c r="A2051" s="18" t="s">
        <v>8088</v>
      </c>
      <c r="B2051" s="25" t="str">
        <f t="shared" si="226"/>
        <v>Bildetema HTML5</v>
      </c>
      <c r="C2051" s="25" t="str">
        <f t="shared" si="227"/>
        <v>Bildetema Flash</v>
      </c>
      <c r="D2051" s="18" t="s">
        <v>8089</v>
      </c>
      <c r="E2051" s="18" t="s">
        <v>8089</v>
      </c>
      <c r="F2051" s="18" t="s">
        <v>8090</v>
      </c>
      <c r="G2051" s="18" t="s">
        <v>8090</v>
      </c>
      <c r="H2051" s="28"/>
    </row>
    <row r="2052" spans="1:8" ht="15.75" customHeight="1">
      <c r="A2052" s="18" t="s">
        <v>8091</v>
      </c>
      <c r="B2052" s="25" t="str">
        <f t="shared" si="226"/>
        <v>Bildetema HTML5</v>
      </c>
      <c r="C2052" s="25" t="str">
        <f t="shared" si="227"/>
        <v>Bildetema Flash</v>
      </c>
      <c r="D2052" s="18" t="s">
        <v>8092</v>
      </c>
      <c r="E2052" s="18" t="s">
        <v>8092</v>
      </c>
      <c r="F2052" s="18" t="s">
        <v>8092</v>
      </c>
      <c r="G2052" s="18" t="s">
        <v>8092</v>
      </c>
      <c r="H2052" s="28"/>
    </row>
    <row r="2053" spans="1:8" ht="15.75" customHeight="1">
      <c r="A2053" s="18" t="s">
        <v>8093</v>
      </c>
      <c r="B2053" s="25" t="str">
        <f t="shared" si="226"/>
        <v>Bildetema HTML5</v>
      </c>
      <c r="C2053" s="25" t="str">
        <f t="shared" si="227"/>
        <v>Bildetema Flash</v>
      </c>
      <c r="D2053" s="18" t="s">
        <v>8094</v>
      </c>
      <c r="E2053" s="18" t="s">
        <v>8094</v>
      </c>
      <c r="F2053" s="18" t="s">
        <v>8094</v>
      </c>
      <c r="G2053" s="18" t="s">
        <v>8094</v>
      </c>
      <c r="H2053" s="28"/>
    </row>
    <row r="2054" spans="1:8" ht="15.75" customHeight="1">
      <c r="A2054" s="18" t="s">
        <v>8095</v>
      </c>
      <c r="B2054" s="25" t="str">
        <f t="shared" si="226"/>
        <v>Bildetema HTML5</v>
      </c>
      <c r="C2054" s="25" t="str">
        <f t="shared" si="227"/>
        <v>Bildetema Flash</v>
      </c>
      <c r="D2054" s="18" t="s">
        <v>8096</v>
      </c>
      <c r="E2054" s="18" t="s">
        <v>7885</v>
      </c>
      <c r="F2054" s="18" t="s">
        <v>7886</v>
      </c>
      <c r="G2054" s="18" t="s">
        <v>7887</v>
      </c>
      <c r="H2054" s="28"/>
    </row>
    <row r="2055" spans="1:8" ht="15.75" customHeight="1">
      <c r="A2055" s="18" t="s">
        <v>8097</v>
      </c>
      <c r="B2055" s="25" t="str">
        <f t="shared" si="226"/>
        <v>Bildetema HTML5</v>
      </c>
      <c r="C2055" s="25" t="str">
        <f t="shared" si="227"/>
        <v>Bildetema Flash</v>
      </c>
      <c r="D2055" s="18" t="s">
        <v>8098</v>
      </c>
      <c r="E2055" s="18" t="s">
        <v>1811</v>
      </c>
      <c r="F2055" s="18" t="s">
        <v>8099</v>
      </c>
      <c r="G2055" s="18" t="s">
        <v>8100</v>
      </c>
      <c r="H2055" s="28"/>
    </row>
    <row r="2056" spans="1:8" ht="15.75" customHeight="1">
      <c r="A2056" s="18" t="s">
        <v>8101</v>
      </c>
      <c r="B2056" s="25" t="str">
        <f t="shared" si="226"/>
        <v>Bildetema HTML5</v>
      </c>
      <c r="C2056" s="25" t="str">
        <f t="shared" si="227"/>
        <v>Bildetema Flash</v>
      </c>
      <c r="D2056" s="18" t="s">
        <v>7619</v>
      </c>
      <c r="E2056" s="18" t="s">
        <v>7619</v>
      </c>
      <c r="F2056" s="18" t="s">
        <v>7620</v>
      </c>
      <c r="G2056" s="18" t="s">
        <v>7621</v>
      </c>
      <c r="H2056" s="28"/>
    </row>
    <row r="2057" spans="1:8" ht="15.75" customHeight="1">
      <c r="A2057" s="18" t="s">
        <v>8102</v>
      </c>
      <c r="B2057" s="25" t="str">
        <f t="shared" si="226"/>
        <v>Bildetema HTML5</v>
      </c>
      <c r="C2057" s="25" t="str">
        <f t="shared" si="227"/>
        <v>Bildetema Flash</v>
      </c>
      <c r="D2057" s="18" t="s">
        <v>8103</v>
      </c>
      <c r="E2057" s="18" t="s">
        <v>8104</v>
      </c>
      <c r="F2057" s="18" t="s">
        <v>8105</v>
      </c>
      <c r="G2057" s="18" t="s">
        <v>8106</v>
      </c>
      <c r="H2057" s="28"/>
    </row>
    <row r="2058" spans="1:8" ht="15.75" customHeight="1">
      <c r="A2058" s="18" t="s">
        <v>8107</v>
      </c>
      <c r="B2058" s="25" t="str">
        <f t="shared" si="226"/>
        <v>Bildetema HTML5</v>
      </c>
      <c r="C2058" s="25" t="str">
        <f t="shared" si="227"/>
        <v>Bildetema Flash</v>
      </c>
      <c r="D2058" s="18" t="s">
        <v>8108</v>
      </c>
      <c r="E2058" s="18" t="s">
        <v>8108</v>
      </c>
      <c r="F2058" s="18" t="s">
        <v>8109</v>
      </c>
      <c r="G2058" s="18" t="s">
        <v>8110</v>
      </c>
      <c r="H2058" s="18"/>
    </row>
    <row r="2059" spans="1:8" ht="15.75" customHeight="1">
      <c r="A2059" s="18" t="s">
        <v>8111</v>
      </c>
      <c r="B2059" s="25" t="str">
        <f t="shared" si="226"/>
        <v>Bildetema HTML5</v>
      </c>
      <c r="C2059" s="25" t="str">
        <f t="shared" si="227"/>
        <v>Bildetema Flash</v>
      </c>
      <c r="D2059" s="18" t="s">
        <v>8108</v>
      </c>
      <c r="E2059" s="18" t="s">
        <v>8108</v>
      </c>
      <c r="F2059" s="18" t="s">
        <v>8109</v>
      </c>
      <c r="G2059" s="18" t="s">
        <v>8110</v>
      </c>
      <c r="H2059" s="28"/>
    </row>
    <row r="2060" spans="1:8" ht="15.75" customHeight="1">
      <c r="A2060" s="18" t="s">
        <v>8112</v>
      </c>
      <c r="B2060" s="25" t="str">
        <f t="shared" si="226"/>
        <v>Bildetema HTML5</v>
      </c>
      <c r="C2060" s="25" t="str">
        <f t="shared" si="227"/>
        <v>Bildetema Flash</v>
      </c>
      <c r="D2060" s="18" t="s">
        <v>8113</v>
      </c>
      <c r="E2060" s="18" t="s">
        <v>8114</v>
      </c>
      <c r="F2060" s="18" t="s">
        <v>8115</v>
      </c>
      <c r="G2060" s="18" t="s">
        <v>8116</v>
      </c>
      <c r="H2060" s="28"/>
    </row>
    <row r="2061" spans="1:8" ht="15.75" customHeight="1">
      <c r="A2061" s="18" t="s">
        <v>8117</v>
      </c>
      <c r="B2061" s="25" t="str">
        <f t="shared" si="226"/>
        <v>Bildetema HTML5</v>
      </c>
      <c r="C2061" s="25" t="str">
        <f t="shared" si="227"/>
        <v>Bildetema Flash</v>
      </c>
      <c r="D2061" s="18" t="s">
        <v>8118</v>
      </c>
      <c r="E2061" s="18" t="s">
        <v>8119</v>
      </c>
      <c r="F2061" s="18" t="s">
        <v>8120</v>
      </c>
      <c r="G2061" s="18" t="s">
        <v>8121</v>
      </c>
      <c r="H2061" s="18"/>
    </row>
    <row r="2062" spans="1:8" ht="15.75" customHeight="1">
      <c r="A2062" s="18" t="s">
        <v>8122</v>
      </c>
      <c r="B2062" s="25" t="str">
        <f t="shared" si="226"/>
        <v>Bildetema HTML5</v>
      </c>
      <c r="C2062" s="25" t="str">
        <f t="shared" si="227"/>
        <v>Bildetema Flash</v>
      </c>
      <c r="D2062" s="18" t="s">
        <v>8123</v>
      </c>
      <c r="E2062" s="18" t="s">
        <v>8124</v>
      </c>
      <c r="F2062" s="18" t="s">
        <v>8125</v>
      </c>
      <c r="G2062" s="18" t="s">
        <v>8126</v>
      </c>
      <c r="H2062" s="18"/>
    </row>
    <row r="2063" spans="1:8" ht="15.75" customHeight="1">
      <c r="A2063" s="18" t="s">
        <v>8127</v>
      </c>
      <c r="B2063" s="25" t="str">
        <f t="shared" si="226"/>
        <v>Bildetema HTML5</v>
      </c>
      <c r="C2063" s="25" t="str">
        <f t="shared" si="227"/>
        <v>Bildetema Flash</v>
      </c>
      <c r="D2063" s="18" t="s">
        <v>8128</v>
      </c>
      <c r="E2063" s="18" t="s">
        <v>8129</v>
      </c>
      <c r="F2063" s="18" t="s">
        <v>8130</v>
      </c>
      <c r="G2063" s="18" t="s">
        <v>8131</v>
      </c>
      <c r="H2063" s="28"/>
    </row>
    <row r="2064" spans="1:8" ht="15.75" customHeight="1">
      <c r="A2064" s="18" t="s">
        <v>8132</v>
      </c>
      <c r="B2064" s="25" t="str">
        <f t="shared" si="226"/>
        <v>Bildetema HTML5</v>
      </c>
      <c r="C2064" s="25" t="str">
        <f t="shared" si="227"/>
        <v>Bildetema Flash</v>
      </c>
      <c r="D2064" s="18" t="s">
        <v>8133</v>
      </c>
      <c r="E2064" s="18" t="s">
        <v>8133</v>
      </c>
      <c r="F2064" s="18" t="s">
        <v>8134</v>
      </c>
      <c r="G2064" s="18" t="s">
        <v>8135</v>
      </c>
      <c r="H2064" s="28"/>
    </row>
    <row r="2065" spans="1:8" ht="15.75" customHeight="1">
      <c r="A2065" s="18" t="s">
        <v>8136</v>
      </c>
      <c r="B2065" s="25" t="str">
        <f t="shared" si="226"/>
        <v>Bildetema HTML5</v>
      </c>
      <c r="C2065" s="25" t="str">
        <f t="shared" si="227"/>
        <v>Bildetema Flash</v>
      </c>
      <c r="D2065" s="18" t="s">
        <v>8137</v>
      </c>
      <c r="E2065" s="18" t="s">
        <v>8138</v>
      </c>
      <c r="F2065" s="18" t="s">
        <v>8139</v>
      </c>
      <c r="G2065" s="18" t="s">
        <v>8140</v>
      </c>
      <c r="H2065" s="28"/>
    </row>
    <row r="2066" spans="1:8" ht="31.5" customHeight="1">
      <c r="A2066" s="18" t="s">
        <v>8141</v>
      </c>
      <c r="B2066" s="25" t="str">
        <f t="shared" si="226"/>
        <v>Bildetema HTML5</v>
      </c>
      <c r="C2066" s="25" t="str">
        <f t="shared" si="227"/>
        <v>Bildetema Flash</v>
      </c>
      <c r="D2066" s="18" t="s">
        <v>8142</v>
      </c>
      <c r="E2066" s="18" t="s">
        <v>8143</v>
      </c>
      <c r="F2066" s="18" t="s">
        <v>8144</v>
      </c>
      <c r="G2066" s="18" t="s">
        <v>8145</v>
      </c>
      <c r="H2066" s="28"/>
    </row>
    <row r="2067" spans="1:8" ht="31.5" customHeight="1">
      <c r="A2067" s="18" t="s">
        <v>8146</v>
      </c>
      <c r="B2067" s="25" t="str">
        <f t="shared" si="226"/>
        <v>Bildetema HTML5</v>
      </c>
      <c r="C2067" s="25" t="str">
        <f t="shared" si="227"/>
        <v>Bildetema Flash</v>
      </c>
      <c r="D2067" s="18" t="s">
        <v>8147</v>
      </c>
      <c r="E2067" s="18" t="s">
        <v>8147</v>
      </c>
      <c r="F2067" s="18" t="s">
        <v>8148</v>
      </c>
      <c r="G2067" s="18" t="s">
        <v>8149</v>
      </c>
      <c r="H2067" s="28"/>
    </row>
    <row r="2068" spans="1:8" ht="15.75" customHeight="1">
      <c r="A2068" s="18" t="s">
        <v>8150</v>
      </c>
      <c r="B2068" s="25" t="str">
        <f t="shared" si="226"/>
        <v>Bildetema HTML5</v>
      </c>
      <c r="C2068" s="25" t="str">
        <f t="shared" si="227"/>
        <v>Bildetema Flash</v>
      </c>
      <c r="D2068" s="18" t="s">
        <v>8151</v>
      </c>
      <c r="E2068" s="18" t="s">
        <v>8151</v>
      </c>
      <c r="F2068" s="18" t="s">
        <v>8152</v>
      </c>
      <c r="G2068" s="18" t="s">
        <v>8153</v>
      </c>
      <c r="H2068" s="28"/>
    </row>
    <row r="2069" spans="1:8" ht="15.75" customHeight="1">
      <c r="A2069" s="18" t="s">
        <v>8154</v>
      </c>
      <c r="B2069" s="25" t="str">
        <f t="shared" si="226"/>
        <v>Bildetema HTML5</v>
      </c>
      <c r="C2069" s="25" t="str">
        <f t="shared" si="227"/>
        <v>Bildetema Flash</v>
      </c>
      <c r="D2069" s="18" t="s">
        <v>8155</v>
      </c>
      <c r="E2069" s="18" t="s">
        <v>8156</v>
      </c>
      <c r="F2069" s="18" t="s">
        <v>8157</v>
      </c>
      <c r="G2069" s="18" t="s">
        <v>8158</v>
      </c>
      <c r="H2069" s="28"/>
    </row>
    <row r="2070" spans="1:8" ht="15.75" customHeight="1">
      <c r="A2070" s="18" t="s">
        <v>8159</v>
      </c>
      <c r="B2070" s="25" t="str">
        <f t="shared" si="226"/>
        <v>Bildetema HTML5</v>
      </c>
      <c r="C2070" s="25" t="str">
        <f t="shared" si="227"/>
        <v>Bildetema Flash</v>
      </c>
      <c r="D2070" s="18" t="s">
        <v>8160</v>
      </c>
      <c r="E2070" s="18" t="s">
        <v>8161</v>
      </c>
      <c r="F2070" s="18" t="s">
        <v>8162</v>
      </c>
      <c r="G2070" s="18" t="s">
        <v>8161</v>
      </c>
      <c r="H2070" s="28"/>
    </row>
    <row r="2071" spans="1:8" ht="15.75" customHeight="1">
      <c r="A2071" s="18" t="s">
        <v>8163</v>
      </c>
      <c r="B2071" s="25" t="str">
        <f t="shared" si="226"/>
        <v>Bildetema HTML5</v>
      </c>
      <c r="C2071" s="25" t="str">
        <f t="shared" si="227"/>
        <v>Bildetema Flash</v>
      </c>
      <c r="D2071" s="18" t="s">
        <v>8164</v>
      </c>
      <c r="E2071" s="18" t="s">
        <v>8165</v>
      </c>
      <c r="F2071" s="18" t="s">
        <v>8166</v>
      </c>
      <c r="G2071" s="7"/>
      <c r="H2071" s="28"/>
    </row>
    <row r="2072" spans="1:8" ht="15.75" customHeight="1">
      <c r="A2072" s="18" t="s">
        <v>8167</v>
      </c>
      <c r="B2072" s="25" t="str">
        <f t="shared" si="226"/>
        <v>Bildetema HTML5</v>
      </c>
      <c r="C2072" s="25" t="str">
        <f t="shared" si="227"/>
        <v>Bildetema Flash</v>
      </c>
      <c r="D2072" s="18" t="s">
        <v>8013</v>
      </c>
      <c r="E2072" s="18" t="s">
        <v>8014</v>
      </c>
      <c r="F2072" s="18" t="s">
        <v>8015</v>
      </c>
      <c r="G2072" s="18" t="s">
        <v>8016</v>
      </c>
      <c r="H2072" s="28"/>
    </row>
    <row r="2073" spans="1:8" ht="15.75" customHeight="1">
      <c r="A2073" s="18" t="s">
        <v>8168</v>
      </c>
      <c r="B2073" s="25" t="str">
        <f t="shared" si="226"/>
        <v>Bildetema HTML5</v>
      </c>
      <c r="C2073" s="25" t="str">
        <f t="shared" si="227"/>
        <v>Bildetema Flash</v>
      </c>
      <c r="D2073" s="18" t="s">
        <v>8169</v>
      </c>
      <c r="E2073" s="18" t="s">
        <v>8170</v>
      </c>
      <c r="F2073" s="18" t="s">
        <v>8171</v>
      </c>
      <c r="G2073" s="18" t="s">
        <v>8172</v>
      </c>
      <c r="H2073" s="28"/>
    </row>
    <row r="2074" spans="1:8" ht="15.75" customHeight="1">
      <c r="A2074" s="18" t="s">
        <v>8173</v>
      </c>
      <c r="B2074" s="25" t="str">
        <f t="shared" si="226"/>
        <v>Bildetema HTML5</v>
      </c>
      <c r="C2074" s="25" t="str">
        <f t="shared" si="227"/>
        <v>Bildetema Flash</v>
      </c>
      <c r="D2074" s="18" t="s">
        <v>8174</v>
      </c>
      <c r="E2074" s="18" t="s">
        <v>8174</v>
      </c>
      <c r="F2074" s="18" t="s">
        <v>8174</v>
      </c>
      <c r="G2074" s="18" t="s">
        <v>8174</v>
      </c>
      <c r="H2074" s="28"/>
    </row>
    <row r="2075" spans="1:8" ht="15.75" customHeight="1">
      <c r="A2075" s="18" t="s">
        <v>8175</v>
      </c>
      <c r="B2075" s="25" t="str">
        <f t="shared" si="226"/>
        <v>Bildetema HTML5</v>
      </c>
      <c r="C2075" s="25" t="str">
        <f t="shared" si="227"/>
        <v>Bildetema Flash</v>
      </c>
      <c r="D2075" s="18" t="s">
        <v>8176</v>
      </c>
      <c r="E2075" s="18" t="s">
        <v>8176</v>
      </c>
      <c r="F2075" s="18" t="s">
        <v>8177</v>
      </c>
      <c r="G2075" s="18" t="s">
        <v>8176</v>
      </c>
      <c r="H2075" s="28"/>
    </row>
    <row r="2076" spans="1:8" ht="15.75" customHeight="1">
      <c r="A2076" s="18" t="s">
        <v>8178</v>
      </c>
      <c r="B2076" s="25" t="str">
        <f t="shared" si="226"/>
        <v>Bildetema HTML5</v>
      </c>
      <c r="C2076" s="25" t="str">
        <f t="shared" si="227"/>
        <v>Bildetema Flash</v>
      </c>
      <c r="D2076" s="18" t="s">
        <v>8179</v>
      </c>
      <c r="E2076" s="18" t="s">
        <v>8180</v>
      </c>
      <c r="F2076" s="18" t="s">
        <v>8179</v>
      </c>
      <c r="G2076" s="18" t="s">
        <v>8180</v>
      </c>
      <c r="H2076" s="28"/>
    </row>
    <row r="2077" spans="1:8" ht="15.75" customHeight="1">
      <c r="A2077" s="18" t="s">
        <v>8181</v>
      </c>
      <c r="B2077" s="25" t="str">
        <f t="shared" si="226"/>
        <v>Bildetema HTML5</v>
      </c>
      <c r="C2077" s="25" t="str">
        <f t="shared" si="227"/>
        <v>Bildetema Flash</v>
      </c>
      <c r="D2077" s="18" t="s">
        <v>8182</v>
      </c>
      <c r="E2077" s="18" t="s">
        <v>8182</v>
      </c>
      <c r="F2077" s="18" t="s">
        <v>8182</v>
      </c>
      <c r="G2077" s="18" t="s">
        <v>8183</v>
      </c>
      <c r="H2077" s="18"/>
    </row>
    <row r="2078" spans="1:8" ht="15.75" customHeight="1">
      <c r="A2078" s="18" t="s">
        <v>8184</v>
      </c>
      <c r="B2078" s="25" t="str">
        <f t="shared" si="226"/>
        <v>Bildetema HTML5</v>
      </c>
      <c r="C2078" s="25" t="str">
        <f t="shared" si="227"/>
        <v>Bildetema Flash</v>
      </c>
      <c r="D2078" s="18" t="s">
        <v>8185</v>
      </c>
      <c r="E2078" s="18" t="s">
        <v>8185</v>
      </c>
      <c r="F2078" s="18" t="s">
        <v>8185</v>
      </c>
      <c r="G2078" s="18" t="s">
        <v>8185</v>
      </c>
      <c r="H2078" s="28"/>
    </row>
    <row r="2079" spans="1:8" ht="15.75" customHeight="1">
      <c r="A2079" s="18" t="s">
        <v>8186</v>
      </c>
      <c r="B2079" s="25" t="str">
        <f t="shared" si="226"/>
        <v>Bildetema HTML5</v>
      </c>
      <c r="C2079" s="25" t="str">
        <f t="shared" si="227"/>
        <v>Bildetema Flash</v>
      </c>
      <c r="D2079" s="18" t="s">
        <v>8187</v>
      </c>
      <c r="E2079" s="18" t="s">
        <v>8187</v>
      </c>
      <c r="F2079" s="18" t="s">
        <v>8187</v>
      </c>
      <c r="G2079" s="18" t="s">
        <v>8187</v>
      </c>
      <c r="H2079" s="28"/>
    </row>
    <row r="2080" spans="1:8" ht="15.75" customHeight="1">
      <c r="A2080" s="18" t="s">
        <v>8188</v>
      </c>
      <c r="B2080" s="25" t="str">
        <f t="shared" si="226"/>
        <v>Bildetema HTML5</v>
      </c>
      <c r="C2080" s="25" t="str">
        <f t="shared" si="227"/>
        <v>Bildetema Flash</v>
      </c>
      <c r="D2080" s="18" t="s">
        <v>8189</v>
      </c>
      <c r="E2080" s="18" t="s">
        <v>8189</v>
      </c>
      <c r="F2080" s="18" t="s">
        <v>8189</v>
      </c>
      <c r="G2080" s="18" t="s">
        <v>8190</v>
      </c>
      <c r="H2080" s="28"/>
    </row>
    <row r="2081" spans="1:8" ht="15.75" customHeight="1">
      <c r="A2081" s="18" t="s">
        <v>8191</v>
      </c>
      <c r="B2081" s="25" t="str">
        <f t="shared" si="226"/>
        <v>Bildetema HTML5</v>
      </c>
      <c r="C2081" s="25" t="str">
        <f t="shared" si="227"/>
        <v>Bildetema Flash</v>
      </c>
      <c r="D2081" s="18" t="s">
        <v>8192</v>
      </c>
      <c r="E2081" s="18" t="s">
        <v>8192</v>
      </c>
      <c r="F2081" s="18" t="s">
        <v>8192</v>
      </c>
      <c r="G2081" s="18" t="s">
        <v>8193</v>
      </c>
      <c r="H2081" s="28"/>
    </row>
    <row r="2082" spans="1:8" ht="15.75" customHeight="1">
      <c r="A2082" s="18" t="s">
        <v>8194</v>
      </c>
      <c r="B2082" s="25" t="str">
        <f t="shared" si="226"/>
        <v>Bildetema HTML5</v>
      </c>
      <c r="C2082" s="25" t="str">
        <f t="shared" si="227"/>
        <v>Bildetema Flash</v>
      </c>
      <c r="D2082" s="18" t="s">
        <v>8195</v>
      </c>
      <c r="E2082" s="18" t="s">
        <v>8195</v>
      </c>
      <c r="F2082" s="18" t="s">
        <v>8195</v>
      </c>
      <c r="G2082" s="18" t="s">
        <v>8195</v>
      </c>
      <c r="H2082" s="18"/>
    </row>
    <row r="2083" spans="1:8" ht="15.75" customHeight="1">
      <c r="A2083" s="18" t="s">
        <v>8196</v>
      </c>
      <c r="B2083" s="25" t="str">
        <f t="shared" si="226"/>
        <v>Bildetema HTML5</v>
      </c>
      <c r="C2083" s="25" t="str">
        <f t="shared" si="227"/>
        <v>Bildetema Flash</v>
      </c>
      <c r="D2083" s="18" t="s">
        <v>8071</v>
      </c>
      <c r="E2083" s="18" t="s">
        <v>8071</v>
      </c>
      <c r="F2083" s="18" t="s">
        <v>8071</v>
      </c>
      <c r="G2083" s="18" t="s">
        <v>8197</v>
      </c>
      <c r="H2083" s="28"/>
    </row>
    <row r="2084" spans="1:8" ht="15.75" customHeight="1">
      <c r="A2084" s="18" t="s">
        <v>8198</v>
      </c>
      <c r="B2084" s="25" t="str">
        <f t="shared" si="226"/>
        <v>Bildetema HTML5</v>
      </c>
      <c r="C2084" s="25" t="str">
        <f t="shared" si="227"/>
        <v>Bildetema Flash</v>
      </c>
      <c r="D2084" s="18" t="s">
        <v>8199</v>
      </c>
      <c r="E2084" s="18" t="s">
        <v>8200</v>
      </c>
      <c r="F2084" s="57">
        <v>1</v>
      </c>
      <c r="G2084" s="18" t="s">
        <v>8200</v>
      </c>
      <c r="H2084" s="28"/>
    </row>
    <row r="2085" spans="1:8" ht="15.75" customHeight="1">
      <c r="A2085" s="18" t="s">
        <v>8201</v>
      </c>
      <c r="B2085" s="25" t="str">
        <f t="shared" si="226"/>
        <v>Bildetema HTML5</v>
      </c>
      <c r="C2085" s="25" t="str">
        <f t="shared" si="227"/>
        <v>Bildetema Flash</v>
      </c>
      <c r="D2085" s="18" t="s">
        <v>8202</v>
      </c>
      <c r="E2085" s="18" t="s">
        <v>8202</v>
      </c>
      <c r="F2085" s="57">
        <v>100</v>
      </c>
      <c r="G2085" s="51">
        <v>100</v>
      </c>
      <c r="H2085" s="28"/>
    </row>
    <row r="2086" spans="1:8" ht="15.75" customHeight="1">
      <c r="A2086" s="18" t="s">
        <v>8203</v>
      </c>
      <c r="B2086" s="25" t="str">
        <f t="shared" si="226"/>
        <v>Bildetema HTML5</v>
      </c>
      <c r="C2086" s="25" t="str">
        <f t="shared" si="227"/>
        <v>Bildetema Flash</v>
      </c>
      <c r="D2086" s="18" t="s">
        <v>8204</v>
      </c>
      <c r="E2086" s="18" t="s">
        <v>8204</v>
      </c>
      <c r="F2086" s="18" t="s">
        <v>8204</v>
      </c>
      <c r="G2086" s="18" t="s">
        <v>8204</v>
      </c>
      <c r="H2086" s="28"/>
    </row>
    <row r="2087" spans="1:8" ht="15.75" customHeight="1">
      <c r="A2087" s="18" t="s">
        <v>8205</v>
      </c>
      <c r="B2087" s="25" t="str">
        <f t="shared" si="226"/>
        <v>Bildetema HTML5</v>
      </c>
      <c r="C2087" s="25" t="str">
        <f t="shared" si="227"/>
        <v>Bildetema Flash</v>
      </c>
      <c r="D2087" s="18" t="s">
        <v>8206</v>
      </c>
      <c r="E2087" s="18" t="s">
        <v>8206</v>
      </c>
      <c r="F2087" s="18" t="s">
        <v>8206</v>
      </c>
      <c r="G2087" s="18" t="s">
        <v>8206</v>
      </c>
      <c r="H2087" s="28"/>
    </row>
    <row r="2088" spans="1:8" ht="15.75" customHeight="1">
      <c r="A2088" s="18" t="s">
        <v>8207</v>
      </c>
      <c r="B2088" s="25" t="str">
        <f t="shared" si="226"/>
        <v>Bildetema HTML5</v>
      </c>
      <c r="C2088" s="25" t="str">
        <f t="shared" si="227"/>
        <v>Bildetema Flash</v>
      </c>
      <c r="D2088" s="18" t="s">
        <v>8208</v>
      </c>
      <c r="E2088" s="18" t="s">
        <v>8209</v>
      </c>
      <c r="F2088" s="18" t="s">
        <v>8210</v>
      </c>
      <c r="G2088" s="18" t="s">
        <v>8209</v>
      </c>
      <c r="H2088" s="28"/>
    </row>
    <row r="2089" spans="1:8" ht="15.75" customHeight="1">
      <c r="A2089" s="18" t="s">
        <v>8211</v>
      </c>
      <c r="B2089" s="25" t="str">
        <f t="shared" si="226"/>
        <v>Bildetema HTML5</v>
      </c>
      <c r="C2089" s="25" t="str">
        <f t="shared" si="227"/>
        <v>Bildetema Flash</v>
      </c>
      <c r="D2089" s="18" t="s">
        <v>8212</v>
      </c>
      <c r="E2089" s="18" t="s">
        <v>8212</v>
      </c>
      <c r="F2089" s="18" t="s">
        <v>8212</v>
      </c>
      <c r="G2089" s="18" t="s">
        <v>8212</v>
      </c>
      <c r="H2089" s="18"/>
    </row>
    <row r="2090" spans="1:8" ht="15.75" customHeight="1">
      <c r="A2090" s="18" t="s">
        <v>8213</v>
      </c>
      <c r="B2090" s="25" t="str">
        <f t="shared" si="226"/>
        <v>Bildetema HTML5</v>
      </c>
      <c r="C2090" s="25" t="str">
        <f t="shared" si="227"/>
        <v>Bildetema Flash</v>
      </c>
      <c r="D2090" s="18" t="s">
        <v>8214</v>
      </c>
      <c r="E2090" s="18" t="s">
        <v>8214</v>
      </c>
      <c r="F2090" s="18" t="s">
        <v>8214</v>
      </c>
      <c r="G2090" s="18" t="s">
        <v>8214</v>
      </c>
      <c r="H2090" s="28"/>
    </row>
    <row r="2091" spans="1:8">
      <c r="A2091" s="23"/>
      <c r="B2091" s="25"/>
      <c r="C2091" s="25"/>
      <c r="D2091" s="23"/>
      <c r="E2091" s="23"/>
      <c r="F2091" s="24"/>
      <c r="G2091" s="7"/>
      <c r="H2091" s="28"/>
    </row>
    <row r="2092" spans="1:8" ht="21" customHeight="1">
      <c r="A2092" s="38" t="s">
        <v>8215</v>
      </c>
      <c r="B2092" s="25" t="str">
        <f>HYPERLINK("http://clu.uni.no/bildetema-html5/bildetema.html?version=norwegian&amp;languages=swe,eng,nob&amp;language=nob&amp;page=29&amp;subpage=4","Bildetema HTML5")</f>
        <v>Bildetema HTML5</v>
      </c>
      <c r="C2092" s="25" t="str">
        <f>HYPERLINK("http://clu.uni.no/bildetema-flash/bildetema.html?version=norwegian&amp;languages=swe,eng,nob&amp;language=nob&amp;page=29&amp;subpage=4","Bildetema Flash")</f>
        <v>Bildetema Flash</v>
      </c>
      <c r="D2092" s="38" t="s">
        <v>8009</v>
      </c>
      <c r="E2092" s="38" t="s">
        <v>8010</v>
      </c>
      <c r="F2092" s="38" t="s">
        <v>8011</v>
      </c>
      <c r="G2092" s="40"/>
      <c r="H2092" s="40" t="s">
        <v>8216</v>
      </c>
    </row>
    <row r="2093" spans="1:8">
      <c r="A2093" s="5"/>
      <c r="B2093" s="25"/>
      <c r="C2093" s="25"/>
      <c r="D2093" s="5"/>
      <c r="E2093" s="5"/>
      <c r="F2093" s="6"/>
      <c r="G2093" s="7"/>
      <c r="H2093" s="28"/>
    </row>
    <row r="2094" spans="1:8" ht="15.75" customHeight="1">
      <c r="A2094" s="45" t="s">
        <v>8217</v>
      </c>
      <c r="B2094" s="25" t="str">
        <f t="shared" ref="B2094:B2106" si="228">HYPERLINK("http://clu.uni.no/bildetema-html5/bildetema.html?version=norwegian&amp;languages=swe,eng,nob&amp;language=nob&amp;page=29&amp;subpage=4","Bildetema HTML5")</f>
        <v>Bildetema HTML5</v>
      </c>
      <c r="C2094" s="25" t="str">
        <f t="shared" ref="C2094:C2106" si="229">HYPERLINK("http://clu.uni.no/bildetema-flash/bildetema.html?version=norwegian&amp;languages=swe,eng,nob&amp;language=nob&amp;page=29&amp;subpage=4","Bildetema Flash")</f>
        <v>Bildetema Flash</v>
      </c>
      <c r="D2094" s="18" t="s">
        <v>8218</v>
      </c>
      <c r="E2094" s="45" t="s">
        <v>3347</v>
      </c>
      <c r="F2094" s="18" t="s">
        <v>3348</v>
      </c>
      <c r="G2094" s="7" t="s">
        <v>3349</v>
      </c>
      <c r="H2094" s="27" t="s">
        <v>8219</v>
      </c>
    </row>
    <row r="2095" spans="1:8" ht="15.75" customHeight="1">
      <c r="A2095" s="45" t="s">
        <v>8220</v>
      </c>
      <c r="B2095" s="25" t="str">
        <f t="shared" si="228"/>
        <v>Bildetema HTML5</v>
      </c>
      <c r="C2095" s="25" t="str">
        <f t="shared" si="229"/>
        <v>Bildetema Flash</v>
      </c>
      <c r="D2095" s="18" t="s">
        <v>1341</v>
      </c>
      <c r="E2095" s="45" t="s">
        <v>1342</v>
      </c>
      <c r="F2095" s="18" t="s">
        <v>1343</v>
      </c>
      <c r="G2095" s="7" t="s">
        <v>1344</v>
      </c>
      <c r="H2095" s="28"/>
    </row>
    <row r="2096" spans="1:8" ht="15.75" customHeight="1">
      <c r="A2096" s="45" t="s">
        <v>8221</v>
      </c>
      <c r="B2096" s="25" t="str">
        <f t="shared" si="228"/>
        <v>Bildetema HTML5</v>
      </c>
      <c r="C2096" s="25" t="str">
        <f t="shared" si="229"/>
        <v>Bildetema Flash</v>
      </c>
      <c r="D2096" s="18" t="s">
        <v>8222</v>
      </c>
      <c r="E2096" s="45" t="s">
        <v>8223</v>
      </c>
      <c r="F2096" s="18" t="s">
        <v>8224</v>
      </c>
      <c r="G2096" s="7" t="s">
        <v>8225</v>
      </c>
      <c r="H2096" s="28"/>
    </row>
    <row r="2097" spans="1:8" ht="15.75" customHeight="1">
      <c r="A2097" s="45" t="s">
        <v>8226</v>
      </c>
      <c r="B2097" s="25" t="str">
        <f t="shared" si="228"/>
        <v>Bildetema HTML5</v>
      </c>
      <c r="C2097" s="25" t="str">
        <f t="shared" si="229"/>
        <v>Bildetema Flash</v>
      </c>
      <c r="D2097" s="18" t="s">
        <v>8227</v>
      </c>
      <c r="E2097" s="45" t="s">
        <v>8228</v>
      </c>
      <c r="F2097" s="18" t="s">
        <v>8229</v>
      </c>
      <c r="G2097" s="7" t="s">
        <v>8230</v>
      </c>
      <c r="H2097" s="28"/>
    </row>
    <row r="2098" spans="1:8" ht="15.75" customHeight="1">
      <c r="A2098" s="45" t="s">
        <v>8231</v>
      </c>
      <c r="B2098" s="25" t="str">
        <f t="shared" si="228"/>
        <v>Bildetema HTML5</v>
      </c>
      <c r="C2098" s="25" t="str">
        <f t="shared" si="229"/>
        <v>Bildetema Flash</v>
      </c>
      <c r="D2098" s="18" t="s">
        <v>8232</v>
      </c>
      <c r="E2098" s="45" t="s">
        <v>8233</v>
      </c>
      <c r="F2098" s="18" t="s">
        <v>8234</v>
      </c>
      <c r="G2098" s="7" t="s">
        <v>8235</v>
      </c>
      <c r="H2098" s="28"/>
    </row>
    <row r="2099" spans="1:8" ht="15.75" customHeight="1">
      <c r="A2099" s="18" t="s">
        <v>8236</v>
      </c>
      <c r="B2099" s="25" t="str">
        <f t="shared" si="228"/>
        <v>Bildetema HTML5</v>
      </c>
      <c r="C2099" s="25" t="str">
        <f t="shared" si="229"/>
        <v>Bildetema Flash</v>
      </c>
      <c r="D2099" s="18" t="s">
        <v>8237</v>
      </c>
      <c r="E2099" s="18" t="s">
        <v>8237</v>
      </c>
      <c r="F2099" s="18" t="s">
        <v>8237</v>
      </c>
      <c r="G2099" s="18" t="s">
        <v>8238</v>
      </c>
      <c r="H2099" s="28"/>
    </row>
    <row r="2100" spans="1:8" ht="15.75" customHeight="1">
      <c r="A2100" s="18" t="s">
        <v>8239</v>
      </c>
      <c r="B2100" s="25" t="str">
        <f t="shared" si="228"/>
        <v>Bildetema HTML5</v>
      </c>
      <c r="C2100" s="25" t="str">
        <f t="shared" si="229"/>
        <v>Bildetema Flash</v>
      </c>
      <c r="D2100" s="18" t="s">
        <v>8240</v>
      </c>
      <c r="E2100" s="18" t="s">
        <v>8240</v>
      </c>
      <c r="F2100" s="18" t="s">
        <v>8240</v>
      </c>
      <c r="G2100" s="18" t="s">
        <v>8241</v>
      </c>
      <c r="H2100" s="28"/>
    </row>
    <row r="2101" spans="1:8" ht="15.75" customHeight="1">
      <c r="A2101" s="18" t="s">
        <v>8242</v>
      </c>
      <c r="B2101" s="25" t="str">
        <f t="shared" si="228"/>
        <v>Bildetema HTML5</v>
      </c>
      <c r="C2101" s="25" t="str">
        <f t="shared" si="229"/>
        <v>Bildetema Flash</v>
      </c>
      <c r="D2101" s="18" t="s">
        <v>8243</v>
      </c>
      <c r="E2101" s="18" t="s">
        <v>8243</v>
      </c>
      <c r="F2101" s="18" t="s">
        <v>8244</v>
      </c>
      <c r="G2101" s="18" t="s">
        <v>8245</v>
      </c>
      <c r="H2101" s="28"/>
    </row>
    <row r="2102" spans="1:8" ht="15.75" customHeight="1">
      <c r="A2102" s="18" t="s">
        <v>8246</v>
      </c>
      <c r="B2102" s="25" t="str">
        <f t="shared" si="228"/>
        <v>Bildetema HTML5</v>
      </c>
      <c r="C2102" s="25" t="str">
        <f t="shared" si="229"/>
        <v>Bildetema Flash</v>
      </c>
      <c r="D2102" s="18" t="s">
        <v>8247</v>
      </c>
      <c r="E2102" s="18" t="s">
        <v>8248</v>
      </c>
      <c r="F2102" s="18" t="s">
        <v>8249</v>
      </c>
      <c r="G2102" s="18" t="s">
        <v>8250</v>
      </c>
      <c r="H2102" s="28"/>
    </row>
    <row r="2103" spans="1:8" ht="15.75" customHeight="1">
      <c r="A2103" s="18" t="s">
        <v>8251</v>
      </c>
      <c r="B2103" s="25" t="str">
        <f t="shared" si="228"/>
        <v>Bildetema HTML5</v>
      </c>
      <c r="C2103" s="25" t="str">
        <f t="shared" si="229"/>
        <v>Bildetema Flash</v>
      </c>
      <c r="D2103" s="18" t="s">
        <v>8252</v>
      </c>
      <c r="E2103" s="18" t="s">
        <v>8252</v>
      </c>
      <c r="F2103" s="18" t="s">
        <v>8252</v>
      </c>
      <c r="G2103" s="18" t="s">
        <v>8253</v>
      </c>
      <c r="H2103" s="28"/>
    </row>
    <row r="2104" spans="1:8" ht="15.75" customHeight="1">
      <c r="A2104" s="18" t="s">
        <v>8254</v>
      </c>
      <c r="B2104" s="25" t="str">
        <f t="shared" si="228"/>
        <v>Bildetema HTML5</v>
      </c>
      <c r="C2104" s="25" t="str">
        <f t="shared" si="229"/>
        <v>Bildetema Flash</v>
      </c>
      <c r="D2104" s="18" t="s">
        <v>8255</v>
      </c>
      <c r="E2104" s="18" t="s">
        <v>8255</v>
      </c>
      <c r="F2104" s="18" t="s">
        <v>8255</v>
      </c>
      <c r="G2104" s="18" t="s">
        <v>8256</v>
      </c>
      <c r="H2104" s="18" t="s">
        <v>26</v>
      </c>
    </row>
    <row r="2105" spans="1:8" ht="15.75" customHeight="1">
      <c r="A2105" s="45" t="s">
        <v>8257</v>
      </c>
      <c r="B2105" s="25" t="str">
        <f t="shared" si="228"/>
        <v>Bildetema HTML5</v>
      </c>
      <c r="C2105" s="25" t="str">
        <f t="shared" si="229"/>
        <v>Bildetema Flash</v>
      </c>
      <c r="D2105" s="18" t="s">
        <v>8258</v>
      </c>
      <c r="E2105" s="45" t="s">
        <v>8259</v>
      </c>
      <c r="F2105" s="18" t="s">
        <v>8260</v>
      </c>
      <c r="G2105" s="18" t="s">
        <v>8261</v>
      </c>
      <c r="H2105" s="28"/>
    </row>
    <row r="2106" spans="1:8" ht="15.75" customHeight="1">
      <c r="A2106" s="45" t="s">
        <v>8262</v>
      </c>
      <c r="B2106" s="25" t="str">
        <f t="shared" si="228"/>
        <v>Bildetema HTML5</v>
      </c>
      <c r="C2106" s="25" t="str">
        <f t="shared" si="229"/>
        <v>Bildetema Flash</v>
      </c>
      <c r="D2106" s="18" t="s">
        <v>8263</v>
      </c>
      <c r="E2106" s="45" t="s">
        <v>8264</v>
      </c>
      <c r="F2106" s="18" t="s">
        <v>8265</v>
      </c>
      <c r="G2106" s="7" t="s">
        <v>8266</v>
      </c>
      <c r="H2106" s="28"/>
    </row>
    <row r="2107" spans="1:8">
      <c r="A2107" s="23"/>
      <c r="B2107" s="25"/>
      <c r="C2107" s="25"/>
      <c r="D2107" s="23"/>
      <c r="E2107" s="23"/>
      <c r="F2107" s="24"/>
      <c r="G2107" s="7"/>
      <c r="H2107" s="28"/>
    </row>
    <row r="2108" spans="1:8" ht="27.75" customHeight="1">
      <c r="A2108" s="41" t="s">
        <v>8267</v>
      </c>
      <c r="B2108" s="25" t="str">
        <f>HYPERLINK("http://clu.uni.no/bildetema-html5/bildetema.html?version=norwegian&amp;languages=swe,eng,nob&amp;language=nob&amp;page=30&amp;subpage=1","Bildetema HTML5")</f>
        <v>Bildetema HTML5</v>
      </c>
      <c r="C2108" s="25" t="str">
        <f>HYPERLINK("http://clu.uni.no/bildetema-flash/bildetema.html?version=norwegian&amp;languages=swe,eng,nob&amp;language=nob&amp;page=30&amp;subpage=1","Bildetema Flash")</f>
        <v>Bildetema Flash</v>
      </c>
      <c r="D2108" s="41" t="s">
        <v>8268</v>
      </c>
      <c r="E2108" s="41" t="s">
        <v>8269</v>
      </c>
      <c r="F2108" s="41" t="s">
        <v>8270</v>
      </c>
      <c r="G2108" s="41" t="s">
        <v>8271</v>
      </c>
      <c r="H2108" s="28"/>
    </row>
    <row r="2109" spans="1:8">
      <c r="A2109" s="23"/>
      <c r="B2109" s="25"/>
      <c r="C2109" s="25"/>
      <c r="D2109" s="23"/>
      <c r="E2109" s="23"/>
      <c r="F2109" s="24"/>
      <c r="G2109" s="7"/>
      <c r="H2109" s="28"/>
    </row>
    <row r="2110" spans="1:8" ht="21" customHeight="1">
      <c r="A2110" s="38" t="s">
        <v>8272</v>
      </c>
      <c r="B2110" s="25" t="str">
        <f>HYPERLINK("http://clu.uni.no/bildetema-html5/bildetema.html?version=norwegian&amp;languages=swe,eng,nob&amp;language=nob&amp;page=30&amp;subpage=1","Bildetema HTML5")</f>
        <v>Bildetema HTML5</v>
      </c>
      <c r="C2110" s="25" t="str">
        <f>HYPERLINK("http://clu.uni.no/bildetema-flash/bildetema.html?version=norwegian&amp;languages=swe,eng,nob&amp;language=nob&amp;page=30&amp;subpage=1","Bildetema Flash")</f>
        <v>Bildetema Flash</v>
      </c>
      <c r="D2110" s="38" t="s">
        <v>8273</v>
      </c>
      <c r="E2110" s="38" t="s">
        <v>8274</v>
      </c>
      <c r="F2110" s="38" t="s">
        <v>8275</v>
      </c>
      <c r="G2110" s="38" t="s">
        <v>8276</v>
      </c>
      <c r="H2110" s="28"/>
    </row>
    <row r="2111" spans="1:8">
      <c r="A2111" s="5"/>
      <c r="B2111" s="25"/>
      <c r="C2111" s="25"/>
      <c r="D2111" s="5"/>
      <c r="E2111" s="5"/>
      <c r="F2111" s="6"/>
      <c r="G2111" s="7"/>
      <c r="H2111" s="28"/>
    </row>
    <row r="2112" spans="1:8" ht="15.75" customHeight="1">
      <c r="A2112" s="45" t="s">
        <v>8277</v>
      </c>
      <c r="B2112" s="25" t="str">
        <f t="shared" ref="B2112:B2121" si="230">HYPERLINK("http://clu.uni.no/bildetema-html5/bildetema.html?version=norwegian&amp;languages=swe,eng,nob&amp;language=nob&amp;page=30&amp;subpage=1","Bildetema HTML5")</f>
        <v>Bildetema HTML5</v>
      </c>
      <c r="C2112" s="25" t="str">
        <f t="shared" ref="C2112:C2121" si="231">HYPERLINK("http://clu.uni.no/bildetema-flash/bildetema.html?version=norwegian&amp;languages=swe,eng,nob&amp;language=nob&amp;page=30&amp;subpage=1","Bildetema Flash")</f>
        <v>Bildetema Flash</v>
      </c>
      <c r="D2112" s="18" t="s">
        <v>8278</v>
      </c>
      <c r="E2112" s="45" t="s">
        <v>8279</v>
      </c>
      <c r="F2112" s="18" t="s">
        <v>8280</v>
      </c>
      <c r="G2112" s="19" t="s">
        <v>8281</v>
      </c>
      <c r="H2112" s="27" t="s">
        <v>8282</v>
      </c>
    </row>
    <row r="2113" spans="1:8" ht="15.75" customHeight="1">
      <c r="A2113" s="45" t="s">
        <v>8283</v>
      </c>
      <c r="B2113" s="25" t="str">
        <f t="shared" si="230"/>
        <v>Bildetema HTML5</v>
      </c>
      <c r="C2113" s="25" t="str">
        <f t="shared" si="231"/>
        <v>Bildetema Flash</v>
      </c>
      <c r="D2113" s="18" t="s">
        <v>8284</v>
      </c>
      <c r="E2113" s="45" t="s">
        <v>8285</v>
      </c>
      <c r="F2113" s="18" t="s">
        <v>8286</v>
      </c>
      <c r="G2113" s="7" t="s">
        <v>8287</v>
      </c>
      <c r="H2113" s="28"/>
    </row>
    <row r="2114" spans="1:8" ht="15.75" customHeight="1">
      <c r="A2114" s="45" t="s">
        <v>8288</v>
      </c>
      <c r="B2114" s="25" t="str">
        <f t="shared" si="230"/>
        <v>Bildetema HTML5</v>
      </c>
      <c r="C2114" s="25" t="str">
        <f t="shared" si="231"/>
        <v>Bildetema Flash</v>
      </c>
      <c r="D2114" s="18" t="s">
        <v>1341</v>
      </c>
      <c r="E2114" s="45" t="s">
        <v>1342</v>
      </c>
      <c r="F2114" s="18" t="s">
        <v>1343</v>
      </c>
      <c r="G2114" s="7" t="s">
        <v>1344</v>
      </c>
      <c r="H2114" s="28"/>
    </row>
    <row r="2115" spans="1:8" ht="15.75" customHeight="1">
      <c r="A2115" s="45" t="s">
        <v>8289</v>
      </c>
      <c r="B2115" s="25" t="str">
        <f t="shared" si="230"/>
        <v>Bildetema HTML5</v>
      </c>
      <c r="C2115" s="25" t="str">
        <f t="shared" si="231"/>
        <v>Bildetema Flash</v>
      </c>
      <c r="D2115" s="18" t="s">
        <v>8290</v>
      </c>
      <c r="E2115" s="45" t="s">
        <v>2300</v>
      </c>
      <c r="F2115" s="18" t="s">
        <v>8291</v>
      </c>
      <c r="G2115" s="7" t="s">
        <v>8292</v>
      </c>
      <c r="H2115" s="28"/>
    </row>
    <row r="2116" spans="1:8" ht="15.75" customHeight="1">
      <c r="A2116" s="45" t="s">
        <v>8293</v>
      </c>
      <c r="B2116" s="25" t="str">
        <f t="shared" si="230"/>
        <v>Bildetema HTML5</v>
      </c>
      <c r="C2116" s="25" t="str">
        <f t="shared" si="231"/>
        <v>Bildetema Flash</v>
      </c>
      <c r="D2116" s="18" t="s">
        <v>8294</v>
      </c>
      <c r="E2116" s="45" t="s">
        <v>8295</v>
      </c>
      <c r="F2116" s="18" t="s">
        <v>8296</v>
      </c>
      <c r="G2116" s="7" t="s">
        <v>8297</v>
      </c>
      <c r="H2116" s="28"/>
    </row>
    <row r="2117" spans="1:8" ht="15.75" customHeight="1">
      <c r="A2117" s="45" t="s">
        <v>8298</v>
      </c>
      <c r="B2117" s="25" t="str">
        <f t="shared" si="230"/>
        <v>Bildetema HTML5</v>
      </c>
      <c r="C2117" s="25" t="str">
        <f t="shared" si="231"/>
        <v>Bildetema Flash</v>
      </c>
      <c r="D2117" s="18" t="s">
        <v>8299</v>
      </c>
      <c r="E2117" s="45" t="s">
        <v>8300</v>
      </c>
      <c r="F2117" s="18" t="s">
        <v>8301</v>
      </c>
      <c r="G2117" s="19" t="s">
        <v>8302</v>
      </c>
      <c r="H2117" s="28"/>
    </row>
    <row r="2118" spans="1:8" ht="15.75" customHeight="1">
      <c r="A2118" s="45" t="s">
        <v>8303</v>
      </c>
      <c r="B2118" s="25" t="str">
        <f t="shared" si="230"/>
        <v>Bildetema HTML5</v>
      </c>
      <c r="C2118" s="25" t="str">
        <f t="shared" si="231"/>
        <v>Bildetema Flash</v>
      </c>
      <c r="D2118" s="18" t="s">
        <v>8304</v>
      </c>
      <c r="E2118" s="45" t="s">
        <v>8305</v>
      </c>
      <c r="F2118" s="18" t="s">
        <v>8306</v>
      </c>
      <c r="G2118" s="7" t="s">
        <v>8307</v>
      </c>
      <c r="H2118" s="28"/>
    </row>
    <row r="2119" spans="1:8" ht="15.75" customHeight="1">
      <c r="A2119" s="45" t="s">
        <v>8308</v>
      </c>
      <c r="B2119" s="25" t="str">
        <f t="shared" si="230"/>
        <v>Bildetema HTML5</v>
      </c>
      <c r="C2119" s="25" t="str">
        <f t="shared" si="231"/>
        <v>Bildetema Flash</v>
      </c>
      <c r="D2119" s="18" t="s">
        <v>8309</v>
      </c>
      <c r="E2119" s="45" t="s">
        <v>8310</v>
      </c>
      <c r="F2119" s="18" t="s">
        <v>8310</v>
      </c>
      <c r="G2119" s="7" t="s">
        <v>8311</v>
      </c>
      <c r="H2119" s="28"/>
    </row>
    <row r="2120" spans="1:8" ht="15.75" customHeight="1">
      <c r="A2120" s="45" t="s">
        <v>8312</v>
      </c>
      <c r="B2120" s="25" t="str">
        <f t="shared" si="230"/>
        <v>Bildetema HTML5</v>
      </c>
      <c r="C2120" s="25" t="str">
        <f t="shared" si="231"/>
        <v>Bildetema Flash</v>
      </c>
      <c r="D2120" s="18" t="s">
        <v>8313</v>
      </c>
      <c r="E2120" s="45" t="s">
        <v>8314</v>
      </c>
      <c r="F2120" s="18" t="s">
        <v>8315</v>
      </c>
      <c r="G2120" s="7" t="s">
        <v>8316</v>
      </c>
      <c r="H2120" s="28"/>
    </row>
    <row r="2121" spans="1:8" ht="15.75" customHeight="1">
      <c r="A2121" s="45" t="s">
        <v>8317</v>
      </c>
      <c r="B2121" s="25" t="str">
        <f t="shared" si="230"/>
        <v>Bildetema HTML5</v>
      </c>
      <c r="C2121" s="25" t="str">
        <f t="shared" si="231"/>
        <v>Bildetema Flash</v>
      </c>
      <c r="D2121" s="18" t="s">
        <v>8318</v>
      </c>
      <c r="E2121" s="45" t="s">
        <v>8319</v>
      </c>
      <c r="F2121" s="18" t="s">
        <v>8320</v>
      </c>
      <c r="G2121" s="19" t="s">
        <v>8321</v>
      </c>
      <c r="H2121" s="28"/>
    </row>
    <row r="2122" spans="1:8">
      <c r="A2122" s="23"/>
      <c r="B2122" s="25"/>
      <c r="C2122" s="25"/>
      <c r="D2122" s="23"/>
      <c r="E2122" s="23"/>
      <c r="F2122" s="24"/>
      <c r="G2122" s="7"/>
      <c r="H2122" s="28"/>
    </row>
    <row r="2123" spans="1:8" ht="21" customHeight="1">
      <c r="A2123" s="38" t="s">
        <v>8322</v>
      </c>
      <c r="B2123" s="25" t="str">
        <f>HYPERLINK("http://clu.uni.no/bildetema-html5/bildetema.html?version=norwegian&amp;languages=swe,eng,nob&amp;language=nob&amp;page=30&amp;subpage=2","Bildetema HTML5")</f>
        <v>Bildetema HTML5</v>
      </c>
      <c r="C2123" s="25" t="str">
        <f>HYPERLINK("http://clu.uni.no/bildetema-flash/bildetema.html?version=norwegian&amp;languages=swe,eng,nob&amp;language=nob&amp;page=30&amp;subpage=2","Bildetema Flash")</f>
        <v>Bildetema Flash</v>
      </c>
      <c r="D2123" s="38" t="s">
        <v>8323</v>
      </c>
      <c r="E2123" s="38" t="s">
        <v>8324</v>
      </c>
      <c r="F2123" s="38" t="s">
        <v>8325</v>
      </c>
      <c r="G2123" s="38" t="s">
        <v>8326</v>
      </c>
      <c r="H2123" s="28"/>
    </row>
    <row r="2124" spans="1:8">
      <c r="A2124" s="5"/>
      <c r="B2124" s="25"/>
      <c r="C2124" s="25"/>
      <c r="D2124" s="5"/>
      <c r="E2124" s="5"/>
      <c r="F2124" s="6"/>
      <c r="G2124" s="7"/>
      <c r="H2124" s="28"/>
    </row>
    <row r="2125" spans="1:8" ht="15.75" customHeight="1">
      <c r="A2125" s="45" t="s">
        <v>8327</v>
      </c>
      <c r="B2125" s="25" t="str">
        <f t="shared" ref="B2125:B2133" si="232">HYPERLINK("http://clu.uni.no/bildetema-html5/bildetema.html?version=norwegian&amp;languages=swe,eng,nob&amp;language=nob&amp;page=30&amp;subpage=2","Bildetema HTML5")</f>
        <v>Bildetema HTML5</v>
      </c>
      <c r="C2125" s="25" t="str">
        <f t="shared" ref="C2125:C2133" si="233">HYPERLINK("http://clu.uni.no/bildetema-flash/bildetema.html?version=norwegian&amp;languages=swe,eng,nob&amp;language=nob&amp;page=30&amp;subpage=2","Bildetema Flash")</f>
        <v>Bildetema Flash</v>
      </c>
      <c r="D2125" s="18" t="s">
        <v>8328</v>
      </c>
      <c r="E2125" s="45" t="s">
        <v>8329</v>
      </c>
      <c r="F2125" s="18" t="s">
        <v>8330</v>
      </c>
      <c r="G2125" s="19" t="s">
        <v>8331</v>
      </c>
      <c r="H2125" s="29"/>
    </row>
    <row r="2126" spans="1:8" ht="15.75" customHeight="1">
      <c r="A2126" s="45" t="s">
        <v>8332</v>
      </c>
      <c r="B2126" s="25" t="str">
        <f t="shared" si="232"/>
        <v>Bildetema HTML5</v>
      </c>
      <c r="C2126" s="25" t="str">
        <f t="shared" si="233"/>
        <v>Bildetema Flash</v>
      </c>
      <c r="D2126" s="18" t="s">
        <v>8333</v>
      </c>
      <c r="E2126" s="45" t="s">
        <v>8334</v>
      </c>
      <c r="F2126" s="18" t="s">
        <v>8335</v>
      </c>
      <c r="G2126" s="19" t="s">
        <v>8336</v>
      </c>
      <c r="H2126" s="29"/>
    </row>
    <row r="2127" spans="1:8" ht="15.75" customHeight="1">
      <c r="A2127" s="45" t="s">
        <v>8337</v>
      </c>
      <c r="B2127" s="25" t="str">
        <f t="shared" si="232"/>
        <v>Bildetema HTML5</v>
      </c>
      <c r="C2127" s="25" t="str">
        <f t="shared" si="233"/>
        <v>Bildetema Flash</v>
      </c>
      <c r="D2127" s="18" t="s">
        <v>8338</v>
      </c>
      <c r="E2127" s="45" t="s">
        <v>8339</v>
      </c>
      <c r="F2127" s="18" t="s">
        <v>8340</v>
      </c>
      <c r="G2127" s="7" t="s">
        <v>8341</v>
      </c>
      <c r="H2127" s="28"/>
    </row>
    <row r="2128" spans="1:8" ht="15.75" customHeight="1">
      <c r="A2128" s="45" t="s">
        <v>8342</v>
      </c>
      <c r="B2128" s="25" t="str">
        <f t="shared" si="232"/>
        <v>Bildetema HTML5</v>
      </c>
      <c r="C2128" s="25" t="str">
        <f t="shared" si="233"/>
        <v>Bildetema Flash</v>
      </c>
      <c r="D2128" s="18" t="s">
        <v>8343</v>
      </c>
      <c r="E2128" s="45" t="s">
        <v>8344</v>
      </c>
      <c r="F2128" s="18" t="s">
        <v>8345</v>
      </c>
      <c r="G2128" s="7" t="s">
        <v>8346</v>
      </c>
      <c r="H2128" s="28"/>
    </row>
    <row r="2129" spans="1:8" ht="15.75" customHeight="1">
      <c r="A2129" s="45" t="s">
        <v>8347</v>
      </c>
      <c r="B2129" s="25" t="str">
        <f t="shared" si="232"/>
        <v>Bildetema HTML5</v>
      </c>
      <c r="C2129" s="25" t="str">
        <f t="shared" si="233"/>
        <v>Bildetema Flash</v>
      </c>
      <c r="D2129" s="18" t="s">
        <v>8348</v>
      </c>
      <c r="E2129" s="45" t="s">
        <v>8349</v>
      </c>
      <c r="F2129" s="18" t="s">
        <v>8350</v>
      </c>
      <c r="G2129" s="7" t="s">
        <v>8351</v>
      </c>
      <c r="H2129" s="28"/>
    </row>
    <row r="2130" spans="1:8" ht="15.75" customHeight="1">
      <c r="A2130" s="45" t="s">
        <v>8352</v>
      </c>
      <c r="B2130" s="25" t="str">
        <f t="shared" si="232"/>
        <v>Bildetema HTML5</v>
      </c>
      <c r="C2130" s="25" t="str">
        <f t="shared" si="233"/>
        <v>Bildetema Flash</v>
      </c>
      <c r="D2130" s="18" t="s">
        <v>8353</v>
      </c>
      <c r="E2130" s="45" t="s">
        <v>8354</v>
      </c>
      <c r="F2130" s="18" t="s">
        <v>8355</v>
      </c>
      <c r="G2130" s="19" t="s">
        <v>8356</v>
      </c>
      <c r="H2130" s="28"/>
    </row>
    <row r="2131" spans="1:8" ht="15.75" customHeight="1">
      <c r="A2131" s="45" t="s">
        <v>8357</v>
      </c>
      <c r="B2131" s="25" t="str">
        <f t="shared" si="232"/>
        <v>Bildetema HTML5</v>
      </c>
      <c r="C2131" s="25" t="str">
        <f t="shared" si="233"/>
        <v>Bildetema Flash</v>
      </c>
      <c r="D2131" s="18" t="s">
        <v>8358</v>
      </c>
      <c r="E2131" s="45" t="s">
        <v>8359</v>
      </c>
      <c r="F2131" s="18" t="s">
        <v>8360</v>
      </c>
      <c r="G2131" s="7" t="s">
        <v>8361</v>
      </c>
      <c r="H2131" s="28"/>
    </row>
    <row r="2132" spans="1:8" ht="15.75" customHeight="1">
      <c r="A2132" s="45" t="s">
        <v>8362</v>
      </c>
      <c r="B2132" s="25" t="str">
        <f t="shared" si="232"/>
        <v>Bildetema HTML5</v>
      </c>
      <c r="C2132" s="25" t="str">
        <f t="shared" si="233"/>
        <v>Bildetema Flash</v>
      </c>
      <c r="D2132" s="18" t="s">
        <v>8363</v>
      </c>
      <c r="E2132" s="45" t="s">
        <v>8364</v>
      </c>
      <c r="F2132" s="18" t="s">
        <v>8365</v>
      </c>
      <c r="G2132" s="19" t="s">
        <v>8366</v>
      </c>
      <c r="H2132" s="28"/>
    </row>
    <row r="2133" spans="1:8" ht="15.75" customHeight="1">
      <c r="A2133" s="45" t="s">
        <v>8367</v>
      </c>
      <c r="B2133" s="25" t="str">
        <f t="shared" si="232"/>
        <v>Bildetema HTML5</v>
      </c>
      <c r="C2133" s="25" t="str">
        <f t="shared" si="233"/>
        <v>Bildetema Flash</v>
      </c>
      <c r="D2133" s="18" t="s">
        <v>8368</v>
      </c>
      <c r="E2133" s="45" t="s">
        <v>8369</v>
      </c>
      <c r="F2133" s="18" t="s">
        <v>8370</v>
      </c>
      <c r="G2133" s="7" t="s">
        <v>8371</v>
      </c>
      <c r="H2133" s="28"/>
    </row>
    <row r="2134" spans="1:8">
      <c r="A2134" s="23"/>
      <c r="B2134" s="25"/>
      <c r="C2134" s="25"/>
      <c r="D2134" s="23"/>
      <c r="E2134" s="23"/>
      <c r="F2134" s="24"/>
      <c r="G2134" s="7"/>
      <c r="H2134" s="28"/>
    </row>
    <row r="2135" spans="1:8" ht="27.75" customHeight="1">
      <c r="A2135" s="41" t="s">
        <v>8372</v>
      </c>
      <c r="B2135" s="25" t="str">
        <f>HYPERLINK("http://clu.uni.no/bildetema-html5/bildetema.html?version=norwegian&amp;languages=swe,eng,nob&amp;language=nob&amp;page=31&amp;subpage=1","Bildetema HTML5")</f>
        <v>Bildetema HTML5</v>
      </c>
      <c r="C2135" s="25" t="str">
        <f>HYPERLINK("http://clu.uni.no/bildetema-flash/bildetema.html?version=norwegian&amp;languages=swe,eng,nob&amp;language=nob&amp;page=31&amp;subpage=1","Bildetema Flash")</f>
        <v>Bildetema Flash</v>
      </c>
      <c r="D2135" s="41" t="s">
        <v>8373</v>
      </c>
      <c r="E2135" s="41" t="s">
        <v>8374</v>
      </c>
      <c r="F2135" s="41" t="s">
        <v>8375</v>
      </c>
      <c r="G2135" s="58" t="s">
        <v>8376</v>
      </c>
      <c r="H2135" s="28"/>
    </row>
    <row r="2136" spans="1:8">
      <c r="A2136" s="23"/>
      <c r="B2136" s="25"/>
      <c r="C2136" s="25"/>
      <c r="D2136" s="23"/>
      <c r="E2136" s="23"/>
      <c r="F2136" s="24"/>
      <c r="G2136" s="7"/>
      <c r="H2136" s="28"/>
    </row>
    <row r="2137" spans="1:8" ht="21" customHeight="1">
      <c r="A2137" s="38" t="s">
        <v>8377</v>
      </c>
      <c r="B2137" s="25" t="str">
        <f>HYPERLINK("http://clu.uni.no/bildetema-html5/bildetema.html?version=norwegian&amp;languages=swe,eng,nob&amp;language=nob&amp;page=31&amp;subpage=1","Bildetema HTML5")</f>
        <v>Bildetema HTML5</v>
      </c>
      <c r="C2137" s="25" t="str">
        <f>HYPERLINK("http://clu.uni.no/bildetema-flash/bildetema.html?version=norwegian&amp;languages=swe,eng,nob&amp;language=nob&amp;page=31&amp;subpage=1","Bildetema Flash")</f>
        <v>Bildetema Flash</v>
      </c>
      <c r="D2137" s="38" t="s">
        <v>8378</v>
      </c>
      <c r="E2137" s="38" t="s">
        <v>8379</v>
      </c>
      <c r="F2137" s="38" t="s">
        <v>8380</v>
      </c>
      <c r="G2137" s="59" t="s">
        <v>8381</v>
      </c>
      <c r="H2137" s="28"/>
    </row>
    <row r="2138" spans="1:8">
      <c r="A2138" s="5"/>
      <c r="B2138" s="25"/>
      <c r="C2138" s="25"/>
      <c r="D2138" s="5"/>
      <c r="E2138" s="5"/>
      <c r="F2138" s="6"/>
      <c r="G2138" s="7"/>
      <c r="H2138" s="28"/>
    </row>
    <row r="2139" spans="1:8" ht="15.75" customHeight="1">
      <c r="A2139" s="18" t="s">
        <v>8382</v>
      </c>
      <c r="B2139" s="25" t="str">
        <f t="shared" ref="B2139:B2170" si="234">HYPERLINK("http://clu.uni.no/bildetema-html5/bildetema.html?version=norwegian&amp;languages=swe,eng,nob&amp;language=nob&amp;page=31&amp;subpage=1","Bildetema HTML5")</f>
        <v>Bildetema HTML5</v>
      </c>
      <c r="C2139" s="25" t="str">
        <f t="shared" ref="C2139:C2170" si="235">HYPERLINK("http://clu.uni.no/bildetema-flash/bildetema.html?version=norwegian&amp;languages=swe,eng,nob&amp;language=nob&amp;page=31&amp;subpage=1","Bildetema Flash")</f>
        <v>Bildetema Flash</v>
      </c>
      <c r="D2139" s="18" t="s">
        <v>8383</v>
      </c>
      <c r="E2139" s="18" t="s">
        <v>8384</v>
      </c>
      <c r="F2139" s="18" t="s">
        <v>8385</v>
      </c>
      <c r="G2139" s="18" t="s">
        <v>8386</v>
      </c>
      <c r="H2139" s="28"/>
    </row>
    <row r="2140" spans="1:8" ht="15.75" customHeight="1">
      <c r="A2140" s="18" t="s">
        <v>8387</v>
      </c>
      <c r="B2140" s="25" t="str">
        <f t="shared" si="234"/>
        <v>Bildetema HTML5</v>
      </c>
      <c r="C2140" s="25" t="str">
        <f t="shared" si="235"/>
        <v>Bildetema Flash</v>
      </c>
      <c r="D2140" s="18" t="s">
        <v>8388</v>
      </c>
      <c r="E2140" s="18" t="s">
        <v>8379</v>
      </c>
      <c r="F2140" s="18" t="s">
        <v>8389</v>
      </c>
      <c r="G2140" s="18" t="s">
        <v>8381</v>
      </c>
      <c r="H2140" s="28"/>
    </row>
    <row r="2141" spans="1:8" ht="15.75" customHeight="1">
      <c r="A2141" s="18" t="s">
        <v>8390</v>
      </c>
      <c r="B2141" s="25" t="str">
        <f t="shared" si="234"/>
        <v>Bildetema HTML5</v>
      </c>
      <c r="C2141" s="25" t="str">
        <f t="shared" si="235"/>
        <v>Bildetema Flash</v>
      </c>
      <c r="D2141" s="18" t="s">
        <v>8169</v>
      </c>
      <c r="E2141" s="18" t="s">
        <v>8170</v>
      </c>
      <c r="F2141" s="18" t="s">
        <v>8171</v>
      </c>
      <c r="G2141" s="18" t="s">
        <v>8172</v>
      </c>
      <c r="H2141" s="28"/>
    </row>
    <row r="2142" spans="1:8" ht="15.75" customHeight="1">
      <c r="A2142" s="18" t="s">
        <v>8391</v>
      </c>
      <c r="B2142" s="25" t="str">
        <f t="shared" si="234"/>
        <v>Bildetema HTML5</v>
      </c>
      <c r="C2142" s="25" t="str">
        <f t="shared" si="235"/>
        <v>Bildetema Flash</v>
      </c>
      <c r="D2142" s="18" t="s">
        <v>8392</v>
      </c>
      <c r="E2142" s="18" t="s">
        <v>8393</v>
      </c>
      <c r="F2142" s="18" t="s">
        <v>8394</v>
      </c>
      <c r="G2142" s="18" t="s">
        <v>8395</v>
      </c>
      <c r="H2142" s="28"/>
    </row>
    <row r="2143" spans="1:8" ht="15.75" customHeight="1">
      <c r="A2143" s="18" t="s">
        <v>8396</v>
      </c>
      <c r="B2143" s="25" t="str">
        <f t="shared" si="234"/>
        <v>Bildetema HTML5</v>
      </c>
      <c r="C2143" s="25" t="str">
        <f t="shared" si="235"/>
        <v>Bildetema Flash</v>
      </c>
      <c r="D2143" s="18" t="s">
        <v>8397</v>
      </c>
      <c r="E2143" s="18" t="s">
        <v>8398</v>
      </c>
      <c r="F2143" s="18" t="s">
        <v>8399</v>
      </c>
      <c r="G2143" s="18" t="s">
        <v>8400</v>
      </c>
      <c r="H2143" s="28"/>
    </row>
    <row r="2144" spans="1:8" ht="15.75" customHeight="1">
      <c r="A2144" s="18" t="s">
        <v>8401</v>
      </c>
      <c r="B2144" s="25" t="str">
        <f t="shared" si="234"/>
        <v>Bildetema HTML5</v>
      </c>
      <c r="C2144" s="25" t="str">
        <f t="shared" si="235"/>
        <v>Bildetema Flash</v>
      </c>
      <c r="D2144" s="18" t="s">
        <v>8402</v>
      </c>
      <c r="E2144" s="18" t="s">
        <v>8403</v>
      </c>
      <c r="F2144" s="18" t="s">
        <v>8404</v>
      </c>
      <c r="G2144" s="18" t="s">
        <v>8405</v>
      </c>
      <c r="H2144" s="28"/>
    </row>
    <row r="2145" spans="1:8" ht="15.75" customHeight="1">
      <c r="A2145" s="18" t="s">
        <v>8406</v>
      </c>
      <c r="B2145" s="25" t="str">
        <f t="shared" si="234"/>
        <v>Bildetema HTML5</v>
      </c>
      <c r="C2145" s="25" t="str">
        <f t="shared" si="235"/>
        <v>Bildetema Flash</v>
      </c>
      <c r="D2145" s="18" t="s">
        <v>8407</v>
      </c>
      <c r="E2145" s="18" t="s">
        <v>8408</v>
      </c>
      <c r="F2145" s="18" t="s">
        <v>8409</v>
      </c>
      <c r="G2145" s="60" t="s">
        <v>8410</v>
      </c>
      <c r="H2145" s="27" t="s">
        <v>8411</v>
      </c>
    </row>
    <row r="2146" spans="1:8" ht="15.75" customHeight="1">
      <c r="A2146" s="18" t="s">
        <v>8412</v>
      </c>
      <c r="B2146" s="25" t="str">
        <f t="shared" si="234"/>
        <v>Bildetema HTML5</v>
      </c>
      <c r="C2146" s="25" t="str">
        <f t="shared" si="235"/>
        <v>Bildetema Flash</v>
      </c>
      <c r="D2146" s="18" t="s">
        <v>8413</v>
      </c>
      <c r="E2146" s="18" t="s">
        <v>8414</v>
      </c>
      <c r="F2146" s="18" t="s">
        <v>8415</v>
      </c>
      <c r="G2146" s="18" t="s">
        <v>8416</v>
      </c>
      <c r="H2146" s="28"/>
    </row>
    <row r="2147" spans="1:8" ht="15.75" customHeight="1">
      <c r="A2147" s="18" t="s">
        <v>8417</v>
      </c>
      <c r="B2147" s="25" t="str">
        <f t="shared" si="234"/>
        <v>Bildetema HTML5</v>
      </c>
      <c r="C2147" s="25" t="str">
        <f t="shared" si="235"/>
        <v>Bildetema Flash</v>
      </c>
      <c r="D2147" s="18" t="s">
        <v>8418</v>
      </c>
      <c r="E2147" s="18" t="s">
        <v>8419</v>
      </c>
      <c r="F2147" s="18" t="s">
        <v>8420</v>
      </c>
      <c r="G2147" s="18" t="s">
        <v>8421</v>
      </c>
      <c r="H2147" s="28"/>
    </row>
    <row r="2148" spans="1:8" ht="15.75" customHeight="1">
      <c r="A2148" s="18" t="s">
        <v>8422</v>
      </c>
      <c r="B2148" s="25" t="str">
        <f t="shared" si="234"/>
        <v>Bildetema HTML5</v>
      </c>
      <c r="C2148" s="25" t="str">
        <f t="shared" si="235"/>
        <v>Bildetema Flash</v>
      </c>
      <c r="D2148" s="18" t="s">
        <v>8423</v>
      </c>
      <c r="E2148" s="18" t="s">
        <v>8423</v>
      </c>
      <c r="F2148" s="18" t="s">
        <v>8423</v>
      </c>
      <c r="G2148" s="19" t="s">
        <v>8424</v>
      </c>
      <c r="H2148" s="27" t="s">
        <v>26</v>
      </c>
    </row>
    <row r="2149" spans="1:8" ht="15.75" customHeight="1">
      <c r="A2149" s="18" t="s">
        <v>8425</v>
      </c>
      <c r="B2149" s="25" t="str">
        <f t="shared" si="234"/>
        <v>Bildetema HTML5</v>
      </c>
      <c r="C2149" s="25" t="str">
        <f t="shared" si="235"/>
        <v>Bildetema Flash</v>
      </c>
      <c r="D2149" s="18" t="s">
        <v>8426</v>
      </c>
      <c r="E2149" s="18" t="s">
        <v>8427</v>
      </c>
      <c r="F2149" s="18" t="s">
        <v>8428</v>
      </c>
      <c r="G2149" s="19" t="s">
        <v>8429</v>
      </c>
      <c r="H2149" s="18" t="s">
        <v>26</v>
      </c>
    </row>
    <row r="2150" spans="1:8" ht="15.75" customHeight="1">
      <c r="A2150" s="18" t="s">
        <v>8430</v>
      </c>
      <c r="B2150" s="25" t="str">
        <f t="shared" si="234"/>
        <v>Bildetema HTML5</v>
      </c>
      <c r="C2150" s="25" t="str">
        <f t="shared" si="235"/>
        <v>Bildetema Flash</v>
      </c>
      <c r="D2150" s="18" t="s">
        <v>8431</v>
      </c>
      <c r="E2150" s="18" t="s">
        <v>8432</v>
      </c>
      <c r="F2150" s="18" t="s">
        <v>8433</v>
      </c>
      <c r="G2150" s="18" t="s">
        <v>8434</v>
      </c>
      <c r="H2150" s="28"/>
    </row>
    <row r="2151" spans="1:8" ht="15.75" customHeight="1">
      <c r="A2151" s="18" t="s">
        <v>8435</v>
      </c>
      <c r="B2151" s="25" t="str">
        <f t="shared" si="234"/>
        <v>Bildetema HTML5</v>
      </c>
      <c r="C2151" s="25" t="str">
        <f t="shared" si="235"/>
        <v>Bildetema Flash</v>
      </c>
      <c r="D2151" s="18" t="s">
        <v>8436</v>
      </c>
      <c r="E2151" s="18" t="s">
        <v>8436</v>
      </c>
      <c r="F2151" s="18" t="s">
        <v>8437</v>
      </c>
      <c r="G2151" s="19" t="s">
        <v>8438</v>
      </c>
      <c r="H2151" s="27" t="s">
        <v>8439</v>
      </c>
    </row>
    <row r="2152" spans="1:8" ht="15.75" customHeight="1">
      <c r="A2152" s="18" t="s">
        <v>8440</v>
      </c>
      <c r="B2152" s="25" t="str">
        <f t="shared" si="234"/>
        <v>Bildetema HTML5</v>
      </c>
      <c r="C2152" s="25" t="str">
        <f t="shared" si="235"/>
        <v>Bildetema Flash</v>
      </c>
      <c r="D2152" s="18" t="s">
        <v>8441</v>
      </c>
      <c r="E2152" s="18" t="s">
        <v>8442</v>
      </c>
      <c r="F2152" s="18" t="s">
        <v>8443</v>
      </c>
      <c r="G2152" s="18" t="s">
        <v>8444</v>
      </c>
      <c r="H2152" s="28"/>
    </row>
    <row r="2153" spans="1:8" ht="15.75" customHeight="1">
      <c r="A2153" s="18" t="s">
        <v>8445</v>
      </c>
      <c r="B2153" s="25" t="str">
        <f t="shared" si="234"/>
        <v>Bildetema HTML5</v>
      </c>
      <c r="C2153" s="25" t="str">
        <f t="shared" si="235"/>
        <v>Bildetema Flash</v>
      </c>
      <c r="D2153" s="18" t="s">
        <v>8009</v>
      </c>
      <c r="E2153" s="18" t="s">
        <v>8010</v>
      </c>
      <c r="F2153" s="18" t="s">
        <v>8446</v>
      </c>
      <c r="G2153" s="7"/>
      <c r="H2153" s="27" t="s">
        <v>26</v>
      </c>
    </row>
    <row r="2154" spans="1:8" ht="15.75" customHeight="1">
      <c r="A2154" s="18" t="s">
        <v>8447</v>
      </c>
      <c r="B2154" s="25" t="str">
        <f t="shared" si="234"/>
        <v>Bildetema HTML5</v>
      </c>
      <c r="C2154" s="25" t="str">
        <f t="shared" si="235"/>
        <v>Bildetema Flash</v>
      </c>
      <c r="D2154" s="18" t="s">
        <v>8013</v>
      </c>
      <c r="E2154" s="18" t="s">
        <v>8014</v>
      </c>
      <c r="F2154" s="18" t="s">
        <v>8015</v>
      </c>
      <c r="G2154" s="18" t="s">
        <v>8016</v>
      </c>
      <c r="H2154" s="28"/>
    </row>
    <row r="2155" spans="1:8" ht="15.75" customHeight="1">
      <c r="A2155" s="18" t="s">
        <v>8448</v>
      </c>
      <c r="B2155" s="25" t="str">
        <f t="shared" si="234"/>
        <v>Bildetema HTML5</v>
      </c>
      <c r="C2155" s="25" t="str">
        <f t="shared" si="235"/>
        <v>Bildetema Flash</v>
      </c>
      <c r="D2155" s="18" t="s">
        <v>8169</v>
      </c>
      <c r="E2155" s="18" t="s">
        <v>8170</v>
      </c>
      <c r="F2155" s="18" t="s">
        <v>8171</v>
      </c>
      <c r="G2155" s="18" t="s">
        <v>8172</v>
      </c>
      <c r="H2155" s="28"/>
    </row>
    <row r="2156" spans="1:8" ht="15.75" customHeight="1">
      <c r="A2156" s="18" t="s">
        <v>8449</v>
      </c>
      <c r="B2156" s="25" t="str">
        <f t="shared" si="234"/>
        <v>Bildetema HTML5</v>
      </c>
      <c r="C2156" s="25" t="str">
        <f t="shared" si="235"/>
        <v>Bildetema Flash</v>
      </c>
      <c r="D2156" s="18" t="s">
        <v>8450</v>
      </c>
      <c r="E2156" s="18" t="s">
        <v>8450</v>
      </c>
      <c r="F2156" s="18" t="s">
        <v>8450</v>
      </c>
      <c r="G2156" s="18" t="s">
        <v>8451</v>
      </c>
      <c r="H2156" s="28"/>
    </row>
    <row r="2157" spans="1:8" ht="15.75" customHeight="1">
      <c r="A2157" s="18" t="s">
        <v>8452</v>
      </c>
      <c r="B2157" s="25" t="str">
        <f t="shared" si="234"/>
        <v>Bildetema HTML5</v>
      </c>
      <c r="C2157" s="25" t="str">
        <f t="shared" si="235"/>
        <v>Bildetema Flash</v>
      </c>
      <c r="D2157" s="18" t="s">
        <v>8453</v>
      </c>
      <c r="E2157" s="18" t="s">
        <v>8453</v>
      </c>
      <c r="F2157" s="18" t="s">
        <v>8453</v>
      </c>
      <c r="G2157" s="18" t="s">
        <v>8454</v>
      </c>
      <c r="H2157" s="18"/>
    </row>
    <row r="2158" spans="1:8" ht="15.75" customHeight="1">
      <c r="A2158" s="18" t="s">
        <v>8455</v>
      </c>
      <c r="B2158" s="25" t="str">
        <f t="shared" si="234"/>
        <v>Bildetema HTML5</v>
      </c>
      <c r="C2158" s="25" t="str">
        <f t="shared" si="235"/>
        <v>Bildetema Flash</v>
      </c>
      <c r="D2158" s="18" t="s">
        <v>8456</v>
      </c>
      <c r="E2158" s="18" t="s">
        <v>8456</v>
      </c>
      <c r="F2158" s="18" t="s">
        <v>8456</v>
      </c>
      <c r="G2158" s="18" t="s">
        <v>8457</v>
      </c>
      <c r="H2158" s="18"/>
    </row>
    <row r="2159" spans="1:8" ht="15.75" customHeight="1">
      <c r="A2159" s="18" t="s">
        <v>8458</v>
      </c>
      <c r="B2159" s="25" t="str">
        <f t="shared" si="234"/>
        <v>Bildetema HTML5</v>
      </c>
      <c r="C2159" s="25" t="str">
        <f t="shared" si="235"/>
        <v>Bildetema Flash</v>
      </c>
      <c r="D2159" s="18" t="s">
        <v>8459</v>
      </c>
      <c r="E2159" s="18" t="s">
        <v>8459</v>
      </c>
      <c r="F2159" s="18" t="s">
        <v>8459</v>
      </c>
      <c r="G2159" s="18" t="s">
        <v>8460</v>
      </c>
      <c r="H2159" s="18"/>
    </row>
    <row r="2160" spans="1:8" ht="15.75" customHeight="1">
      <c r="A2160" s="18" t="s">
        <v>8461</v>
      </c>
      <c r="B2160" s="25" t="str">
        <f t="shared" si="234"/>
        <v>Bildetema HTML5</v>
      </c>
      <c r="C2160" s="25" t="str">
        <f t="shared" si="235"/>
        <v>Bildetema Flash</v>
      </c>
      <c r="D2160" s="18" t="s">
        <v>8462</v>
      </c>
      <c r="E2160" s="18" t="s">
        <v>8462</v>
      </c>
      <c r="F2160" s="18" t="s">
        <v>8462</v>
      </c>
      <c r="G2160" s="18" t="s">
        <v>8463</v>
      </c>
      <c r="H2160" s="18"/>
    </row>
    <row r="2161" spans="1:8" ht="15.75" customHeight="1">
      <c r="A2161" s="18" t="s">
        <v>8464</v>
      </c>
      <c r="B2161" s="25" t="str">
        <f t="shared" si="234"/>
        <v>Bildetema HTML5</v>
      </c>
      <c r="C2161" s="25" t="str">
        <f t="shared" si="235"/>
        <v>Bildetema Flash</v>
      </c>
      <c r="D2161" s="18" t="s">
        <v>8465</v>
      </c>
      <c r="E2161" s="18" t="s">
        <v>8465</v>
      </c>
      <c r="F2161" s="18" t="s">
        <v>8465</v>
      </c>
      <c r="G2161" s="18" t="s">
        <v>8465</v>
      </c>
      <c r="H2161" s="28"/>
    </row>
    <row r="2162" spans="1:8" ht="15.75" customHeight="1">
      <c r="A2162" s="18" t="s">
        <v>8466</v>
      </c>
      <c r="B2162" s="25" t="str">
        <f t="shared" si="234"/>
        <v>Bildetema HTML5</v>
      </c>
      <c r="C2162" s="25" t="str">
        <f t="shared" si="235"/>
        <v>Bildetema Flash</v>
      </c>
      <c r="D2162" s="18" t="s">
        <v>8467</v>
      </c>
      <c r="E2162" s="18" t="s">
        <v>8467</v>
      </c>
      <c r="F2162" s="18" t="s">
        <v>8467</v>
      </c>
      <c r="G2162" s="18" t="s">
        <v>8467</v>
      </c>
      <c r="H2162" s="28"/>
    </row>
    <row r="2163" spans="1:8" ht="15.75" customHeight="1">
      <c r="A2163" s="18" t="s">
        <v>8468</v>
      </c>
      <c r="B2163" s="25" t="str">
        <f t="shared" si="234"/>
        <v>Bildetema HTML5</v>
      </c>
      <c r="C2163" s="25" t="str">
        <f t="shared" si="235"/>
        <v>Bildetema Flash</v>
      </c>
      <c r="D2163" s="18" t="s">
        <v>8469</v>
      </c>
      <c r="E2163" s="18" t="s">
        <v>8469</v>
      </c>
      <c r="F2163" s="18" t="s">
        <v>8469</v>
      </c>
      <c r="G2163" s="18" t="s">
        <v>8469</v>
      </c>
      <c r="H2163" s="28"/>
    </row>
    <row r="2164" spans="1:8" ht="15.75" customHeight="1">
      <c r="A2164" s="18" t="s">
        <v>8470</v>
      </c>
      <c r="B2164" s="25" t="str">
        <f t="shared" si="234"/>
        <v>Bildetema HTML5</v>
      </c>
      <c r="C2164" s="25" t="str">
        <f t="shared" si="235"/>
        <v>Bildetema Flash</v>
      </c>
      <c r="D2164" s="18" t="s">
        <v>8471</v>
      </c>
      <c r="E2164" s="18" t="s">
        <v>8471</v>
      </c>
      <c r="F2164" s="18" t="s">
        <v>8471</v>
      </c>
      <c r="G2164" s="18" t="s">
        <v>8471</v>
      </c>
      <c r="H2164" s="28"/>
    </row>
    <row r="2165" spans="1:8" ht="15.75" customHeight="1">
      <c r="A2165" s="18" t="s">
        <v>8472</v>
      </c>
      <c r="B2165" s="25" t="str">
        <f t="shared" si="234"/>
        <v>Bildetema HTML5</v>
      </c>
      <c r="C2165" s="25" t="str">
        <f t="shared" si="235"/>
        <v>Bildetema Flash</v>
      </c>
      <c r="D2165" s="18" t="s">
        <v>8473</v>
      </c>
      <c r="E2165" s="18" t="s">
        <v>8473</v>
      </c>
      <c r="F2165" s="18" t="s">
        <v>8473</v>
      </c>
      <c r="G2165" s="18" t="s">
        <v>8473</v>
      </c>
      <c r="H2165" s="28"/>
    </row>
    <row r="2166" spans="1:8" ht="15.75" customHeight="1">
      <c r="A2166" s="18" t="s">
        <v>8474</v>
      </c>
      <c r="B2166" s="25" t="str">
        <f t="shared" si="234"/>
        <v>Bildetema HTML5</v>
      </c>
      <c r="C2166" s="25" t="str">
        <f t="shared" si="235"/>
        <v>Bildetema Flash</v>
      </c>
      <c r="D2166" s="18" t="s">
        <v>8475</v>
      </c>
      <c r="E2166" s="18" t="s">
        <v>8475</v>
      </c>
      <c r="F2166" s="18" t="s">
        <v>8476</v>
      </c>
      <c r="G2166" s="18" t="s">
        <v>8477</v>
      </c>
      <c r="H2166" s="28"/>
    </row>
    <row r="2167" spans="1:8" ht="15.75" customHeight="1">
      <c r="A2167" s="18" t="s">
        <v>8478</v>
      </c>
      <c r="B2167" s="25" t="str">
        <f t="shared" si="234"/>
        <v>Bildetema HTML5</v>
      </c>
      <c r="C2167" s="25" t="str">
        <f t="shared" si="235"/>
        <v>Bildetema Flash</v>
      </c>
      <c r="D2167" s="18" t="s">
        <v>8479</v>
      </c>
      <c r="E2167" s="18" t="s">
        <v>8479</v>
      </c>
      <c r="F2167" s="18" t="s">
        <v>8479</v>
      </c>
      <c r="G2167" s="18" t="s">
        <v>8480</v>
      </c>
      <c r="H2167" s="18"/>
    </row>
    <row r="2168" spans="1:8" ht="15.75" customHeight="1">
      <c r="A2168" s="18" t="s">
        <v>8481</v>
      </c>
      <c r="B2168" s="25" t="str">
        <f t="shared" si="234"/>
        <v>Bildetema HTML5</v>
      </c>
      <c r="C2168" s="25" t="str">
        <f t="shared" si="235"/>
        <v>Bildetema Flash</v>
      </c>
      <c r="D2168" s="18" t="s">
        <v>8482</v>
      </c>
      <c r="E2168" s="18" t="s">
        <v>8483</v>
      </c>
      <c r="F2168" s="18" t="s">
        <v>8484</v>
      </c>
      <c r="G2168" s="18" t="s">
        <v>8485</v>
      </c>
      <c r="H2168" s="18"/>
    </row>
    <row r="2169" spans="1:8" ht="15.75" customHeight="1">
      <c r="A2169" s="18" t="s">
        <v>8486</v>
      </c>
      <c r="B2169" s="25" t="str">
        <f t="shared" si="234"/>
        <v>Bildetema HTML5</v>
      </c>
      <c r="C2169" s="25" t="str">
        <f t="shared" si="235"/>
        <v>Bildetema Flash</v>
      </c>
      <c r="D2169" s="18" t="s">
        <v>8487</v>
      </c>
      <c r="E2169" s="18" t="s">
        <v>8488</v>
      </c>
      <c r="F2169" s="18" t="s">
        <v>8489</v>
      </c>
      <c r="G2169" s="18" t="s">
        <v>8489</v>
      </c>
      <c r="H2169" s="28"/>
    </row>
    <row r="2170" spans="1:8" ht="15.75" customHeight="1">
      <c r="A2170" s="18" t="s">
        <v>8490</v>
      </c>
      <c r="B2170" s="25" t="str">
        <f t="shared" si="234"/>
        <v>Bildetema HTML5</v>
      </c>
      <c r="C2170" s="25" t="str">
        <f t="shared" si="235"/>
        <v>Bildetema Flash</v>
      </c>
      <c r="D2170" s="18" t="s">
        <v>8491</v>
      </c>
      <c r="E2170" s="18" t="s">
        <v>8492</v>
      </c>
      <c r="F2170" s="18" t="s">
        <v>8493</v>
      </c>
      <c r="G2170" s="18" t="s">
        <v>8493</v>
      </c>
      <c r="H2170" s="28"/>
    </row>
    <row r="2171" spans="1:8">
      <c r="A2171" s="23"/>
      <c r="B2171" s="25"/>
      <c r="C2171" s="25"/>
      <c r="D2171" s="23"/>
      <c r="E2171" s="23"/>
      <c r="F2171" s="24"/>
      <c r="G2171" s="7"/>
      <c r="H2171" s="28"/>
    </row>
    <row r="2172" spans="1:8" ht="21" customHeight="1">
      <c r="A2172" s="38" t="s">
        <v>8494</v>
      </c>
      <c r="B2172" s="25" t="str">
        <f>HYPERLINK("http://clu.uni.no/bildetema-html5/bildetema.html?version=norwegian&amp;languages=swe,eng,nob&amp;language=nob&amp;page=31&amp;subpage=2","Bildetema HTML5")</f>
        <v>Bildetema HTML5</v>
      </c>
      <c r="C2172" s="25" t="str">
        <f>HYPERLINK("http://clu.uni.no/bildetema-flash/bildetema.html?version=norwegian&amp;languages=swe,eng,nob&amp;language=nob&amp;page=31&amp;subpage=2","Bildetema Flash")</f>
        <v>Bildetema Flash</v>
      </c>
      <c r="D2172" s="38" t="s">
        <v>8495</v>
      </c>
      <c r="E2172" s="38" t="s">
        <v>8496</v>
      </c>
      <c r="F2172" s="38" t="s">
        <v>8497</v>
      </c>
      <c r="G2172" s="40" t="s">
        <v>8498</v>
      </c>
      <c r="H2172" s="27" t="s">
        <v>26</v>
      </c>
    </row>
    <row r="2173" spans="1:8">
      <c r="A2173" s="5"/>
      <c r="B2173" s="25"/>
      <c r="C2173" s="25"/>
      <c r="D2173" s="5"/>
      <c r="E2173" s="5"/>
      <c r="F2173" s="6"/>
      <c r="G2173" s="7"/>
      <c r="H2173" s="28"/>
    </row>
    <row r="2174" spans="1:8" ht="15.75" customHeight="1">
      <c r="A2174" s="45" t="s">
        <v>8499</v>
      </c>
      <c r="B2174" s="25" t="str">
        <f t="shared" ref="B2174:B2177" si="236">HYPERLINK("http://clu.uni.no/bildetema-html5/bildetema.html?version=norwegian&amp;languages=swe,eng,nob&amp;language=nob&amp;page=31&amp;subpage=2","Bildetema HTML5")</f>
        <v>Bildetema HTML5</v>
      </c>
      <c r="C2174" s="25" t="str">
        <f t="shared" ref="C2174:C2177" si="237">HYPERLINK("http://clu.uni.no/bildetema-flash/bildetema.html?version=norwegian&amp;languages=swe,eng,nob&amp;language=nob&amp;page=31&amp;subpage=2","Bildetema Flash")</f>
        <v>Bildetema Flash</v>
      </c>
      <c r="D2174" s="18" t="s">
        <v>8500</v>
      </c>
      <c r="E2174" s="45" t="s">
        <v>8496</v>
      </c>
      <c r="F2174" s="18" t="s">
        <v>8497</v>
      </c>
      <c r="G2174" s="19" t="s">
        <v>8501</v>
      </c>
      <c r="H2174" s="27" t="s">
        <v>8502</v>
      </c>
    </row>
    <row r="2175" spans="1:8" ht="15.75" customHeight="1">
      <c r="A2175" s="45" t="s">
        <v>8503</v>
      </c>
      <c r="B2175" s="25" t="str">
        <f t="shared" si="236"/>
        <v>Bildetema HTML5</v>
      </c>
      <c r="C2175" s="25" t="str">
        <f t="shared" si="237"/>
        <v>Bildetema Flash</v>
      </c>
      <c r="D2175" s="18" t="s">
        <v>8504</v>
      </c>
      <c r="E2175" s="45" t="s">
        <v>8505</v>
      </c>
      <c r="F2175" s="18" t="s">
        <v>8506</v>
      </c>
      <c r="G2175" s="7" t="s">
        <v>8505</v>
      </c>
      <c r="H2175" s="28"/>
    </row>
    <row r="2176" spans="1:8" ht="15.75" customHeight="1">
      <c r="A2176" s="45" t="s">
        <v>8507</v>
      </c>
      <c r="B2176" s="25" t="str">
        <f t="shared" si="236"/>
        <v>Bildetema HTML5</v>
      </c>
      <c r="C2176" s="25" t="str">
        <f t="shared" si="237"/>
        <v>Bildetema Flash</v>
      </c>
      <c r="D2176" s="18" t="s">
        <v>8508</v>
      </c>
      <c r="E2176" s="45" t="s">
        <v>8509</v>
      </c>
      <c r="F2176" s="18" t="s">
        <v>8510</v>
      </c>
      <c r="G2176" s="7" t="s">
        <v>8511</v>
      </c>
      <c r="H2176" s="28"/>
    </row>
    <row r="2177" spans="1:8" ht="15.75" customHeight="1">
      <c r="A2177" s="45" t="s">
        <v>8512</v>
      </c>
      <c r="B2177" s="25" t="str">
        <f t="shared" si="236"/>
        <v>Bildetema HTML5</v>
      </c>
      <c r="C2177" s="25" t="str">
        <f t="shared" si="237"/>
        <v>Bildetema Flash</v>
      </c>
      <c r="D2177" s="18" t="s">
        <v>8513</v>
      </c>
      <c r="E2177" s="45" t="s">
        <v>8514</v>
      </c>
      <c r="F2177" s="18" t="s">
        <v>8515</v>
      </c>
      <c r="G2177" s="19" t="s">
        <v>8516</v>
      </c>
      <c r="H2177" s="27" t="s">
        <v>8517</v>
      </c>
    </row>
    <row r="2178" spans="1:8">
      <c r="A2178" s="23"/>
      <c r="B2178" s="25"/>
      <c r="C2178" s="25"/>
      <c r="D2178" s="23"/>
      <c r="E2178" s="23"/>
      <c r="F2178" s="24"/>
      <c r="G2178" s="7"/>
      <c r="H2178" s="28"/>
    </row>
    <row r="2179" spans="1:8" ht="21" customHeight="1">
      <c r="A2179" s="38" t="s">
        <v>8518</v>
      </c>
      <c r="B2179" s="25" t="str">
        <f>HYPERLINK("http://clu.uni.no/bildetema-html5/bildetema.html?version=norwegian&amp;languages=swe,eng,nob&amp;language=nob&amp;page=31&amp;subpage=3","Bildetema HTML5")</f>
        <v>Bildetema HTML5</v>
      </c>
      <c r="C2179" s="25" t="str">
        <f>HYPERLINK("http://clu.uni.no/bildetema-flash/bildetema.html?version=norwegian&amp;languages=swe,eng,nob&amp;language=nob&amp;page=31&amp;subpage=3","Bildetema Flash")</f>
        <v>Bildetema Flash</v>
      </c>
      <c r="D2179" s="38" t="s">
        <v>8519</v>
      </c>
      <c r="E2179" s="38" t="s">
        <v>8520</v>
      </c>
      <c r="F2179" s="38" t="s">
        <v>8521</v>
      </c>
      <c r="G2179" s="59" t="s">
        <v>8522</v>
      </c>
      <c r="H2179" s="28"/>
    </row>
    <row r="2180" spans="1:8">
      <c r="A2180" s="5"/>
      <c r="B2180" s="25"/>
      <c r="C2180" s="25"/>
      <c r="D2180" s="5"/>
      <c r="E2180" s="5"/>
      <c r="F2180" s="6"/>
      <c r="G2180" s="7"/>
      <c r="H2180" s="28"/>
    </row>
    <row r="2181" spans="1:8" ht="15.75" customHeight="1">
      <c r="A2181" s="45" t="s">
        <v>8523</v>
      </c>
      <c r="B2181" s="25" t="str">
        <f t="shared" ref="B2181:B2190" si="238">HYPERLINK("http://clu.uni.no/bildetema-html5/bildetema.html?version=norwegian&amp;languages=swe,eng,nob&amp;language=nob&amp;page=31&amp;subpage=3","Bildetema HTML5")</f>
        <v>Bildetema HTML5</v>
      </c>
      <c r="C2181" s="25" t="str">
        <f t="shared" ref="C2181:C2190" si="239">HYPERLINK("http://clu.uni.no/bildetema-flash/bildetema.html?version=norwegian&amp;languages=swe,eng,nob&amp;language=nob&amp;page=31&amp;subpage=3","Bildetema Flash")</f>
        <v>Bildetema Flash</v>
      </c>
      <c r="D2181" s="18" t="s">
        <v>8524</v>
      </c>
      <c r="E2181" s="45" t="s">
        <v>8525</v>
      </c>
      <c r="F2181" s="18" t="s">
        <v>8526</v>
      </c>
      <c r="G2181" s="7" t="s">
        <v>8527</v>
      </c>
      <c r="H2181" s="28"/>
    </row>
    <row r="2182" spans="1:8" ht="15.75" customHeight="1">
      <c r="A2182" s="45" t="s">
        <v>8528</v>
      </c>
      <c r="B2182" s="25" t="str">
        <f t="shared" si="238"/>
        <v>Bildetema HTML5</v>
      </c>
      <c r="C2182" s="25" t="str">
        <f t="shared" si="239"/>
        <v>Bildetema Flash</v>
      </c>
      <c r="D2182" s="18" t="s">
        <v>8529</v>
      </c>
      <c r="E2182" s="45" t="s">
        <v>8530</v>
      </c>
      <c r="F2182" s="18" t="s">
        <v>8531</v>
      </c>
      <c r="G2182" s="19" t="s">
        <v>8532</v>
      </c>
      <c r="H2182" s="28"/>
    </row>
    <row r="2183" spans="1:8" ht="15.75" customHeight="1">
      <c r="A2183" s="45" t="s">
        <v>8533</v>
      </c>
      <c r="B2183" s="25" t="str">
        <f t="shared" si="238"/>
        <v>Bildetema HTML5</v>
      </c>
      <c r="C2183" s="25" t="str">
        <f t="shared" si="239"/>
        <v>Bildetema Flash</v>
      </c>
      <c r="D2183" s="18" t="s">
        <v>8534</v>
      </c>
      <c r="E2183" s="45" t="s">
        <v>8535</v>
      </c>
      <c r="F2183" s="18" t="s">
        <v>8536</v>
      </c>
      <c r="G2183" s="19" t="s">
        <v>8537</v>
      </c>
      <c r="H2183" s="27" t="s">
        <v>8538</v>
      </c>
    </row>
    <row r="2184" spans="1:8" ht="15.75" customHeight="1">
      <c r="A2184" s="45" t="s">
        <v>8539</v>
      </c>
      <c r="B2184" s="25" t="str">
        <f t="shared" si="238"/>
        <v>Bildetema HTML5</v>
      </c>
      <c r="C2184" s="25" t="str">
        <f t="shared" si="239"/>
        <v>Bildetema Flash</v>
      </c>
      <c r="D2184" s="18" t="s">
        <v>8540</v>
      </c>
      <c r="E2184" s="45" t="s">
        <v>8541</v>
      </c>
      <c r="F2184" s="18" t="s">
        <v>8542</v>
      </c>
      <c r="G2184" s="19" t="s">
        <v>8543</v>
      </c>
      <c r="H2184" s="28"/>
    </row>
    <row r="2185" spans="1:8" ht="15.75" customHeight="1">
      <c r="A2185" s="45" t="s">
        <v>8544</v>
      </c>
      <c r="B2185" s="25" t="str">
        <f t="shared" si="238"/>
        <v>Bildetema HTML5</v>
      </c>
      <c r="C2185" s="25" t="str">
        <f t="shared" si="239"/>
        <v>Bildetema Flash</v>
      </c>
      <c r="D2185" s="18" t="s">
        <v>8545</v>
      </c>
      <c r="E2185" s="45" t="s">
        <v>8546</v>
      </c>
      <c r="F2185" s="18" t="s">
        <v>8547</v>
      </c>
      <c r="G2185" s="7" t="s">
        <v>8548</v>
      </c>
      <c r="H2185" s="28"/>
    </row>
    <row r="2186" spans="1:8" ht="15.75" customHeight="1">
      <c r="A2186" s="45" t="s">
        <v>8549</v>
      </c>
      <c r="B2186" s="25" t="str">
        <f t="shared" si="238"/>
        <v>Bildetema HTML5</v>
      </c>
      <c r="C2186" s="25" t="str">
        <f t="shared" si="239"/>
        <v>Bildetema Flash</v>
      </c>
      <c r="D2186" s="18" t="s">
        <v>6919</v>
      </c>
      <c r="E2186" s="45" t="s">
        <v>6920</v>
      </c>
      <c r="F2186" s="18" t="s">
        <v>6921</v>
      </c>
      <c r="G2186" s="7" t="s">
        <v>6922</v>
      </c>
      <c r="H2186" s="28"/>
    </row>
    <row r="2187" spans="1:8" ht="15.75" customHeight="1">
      <c r="A2187" s="45" t="s">
        <v>8550</v>
      </c>
      <c r="B2187" s="25" t="str">
        <f t="shared" si="238"/>
        <v>Bildetema HTML5</v>
      </c>
      <c r="C2187" s="25" t="str">
        <f t="shared" si="239"/>
        <v>Bildetema Flash</v>
      </c>
      <c r="D2187" s="18" t="s">
        <v>8551</v>
      </c>
      <c r="E2187" s="45" t="s">
        <v>8552</v>
      </c>
      <c r="F2187" s="18" t="s">
        <v>8553</v>
      </c>
      <c r="G2187" s="7" t="s">
        <v>8554</v>
      </c>
      <c r="H2187" s="28"/>
    </row>
    <row r="2188" spans="1:8" ht="15.75" customHeight="1">
      <c r="A2188" s="45" t="s">
        <v>8555</v>
      </c>
      <c r="B2188" s="25" t="str">
        <f t="shared" si="238"/>
        <v>Bildetema HTML5</v>
      </c>
      <c r="C2188" s="25" t="str">
        <f t="shared" si="239"/>
        <v>Bildetema Flash</v>
      </c>
      <c r="D2188" s="18" t="s">
        <v>8556</v>
      </c>
      <c r="E2188" s="45" t="s">
        <v>8557</v>
      </c>
      <c r="F2188" s="18" t="s">
        <v>8558</v>
      </c>
      <c r="G2188" s="7" t="s">
        <v>8559</v>
      </c>
      <c r="H2188" s="28"/>
    </row>
    <row r="2189" spans="1:8" ht="15.75" customHeight="1">
      <c r="A2189" s="45" t="s">
        <v>8560</v>
      </c>
      <c r="B2189" s="25" t="str">
        <f t="shared" si="238"/>
        <v>Bildetema HTML5</v>
      </c>
      <c r="C2189" s="25" t="str">
        <f t="shared" si="239"/>
        <v>Bildetema Flash</v>
      </c>
      <c r="D2189" s="18" t="s">
        <v>5061</v>
      </c>
      <c r="E2189" s="45" t="s">
        <v>5062</v>
      </c>
      <c r="F2189" s="18" t="s">
        <v>5063</v>
      </c>
      <c r="G2189" s="7" t="s">
        <v>5064</v>
      </c>
      <c r="H2189" s="28"/>
    </row>
    <row r="2190" spans="1:8" ht="15.75" customHeight="1">
      <c r="A2190" s="45" t="s">
        <v>8561</v>
      </c>
      <c r="B2190" s="25" t="str">
        <f t="shared" si="238"/>
        <v>Bildetema HTML5</v>
      </c>
      <c r="C2190" s="25" t="str">
        <f t="shared" si="239"/>
        <v>Bildetema Flash</v>
      </c>
      <c r="D2190" s="18" t="s">
        <v>8562</v>
      </c>
      <c r="E2190" s="45" t="s">
        <v>8520</v>
      </c>
      <c r="F2190" s="18" t="s">
        <v>8521</v>
      </c>
      <c r="G2190" s="7" t="s">
        <v>8522</v>
      </c>
      <c r="H2190" s="28"/>
    </row>
    <row r="2191" spans="1:8" ht="15.75" customHeight="1">
      <c r="A2191" s="18"/>
      <c r="B2191" s="21"/>
      <c r="C2191" s="21"/>
      <c r="D2191" s="18"/>
      <c r="E2191" s="18"/>
      <c r="F2191" s="18"/>
      <c r="G2191" s="7"/>
      <c r="H2191" s="28"/>
    </row>
  </sheetData>
  <pageMargins left="0.7" right="0.7" top="0.75" bottom="0.75" header="0.3" footer="0.3"/>
  <drawing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F0F72F23DC7DC448F06EE35058A96CA" ma:contentTypeVersion="7" ma:contentTypeDescription="Create a new document." ma:contentTypeScope="" ma:versionID="239af5cf8dd31c0d107f75bcc0880146">
  <xsd:schema xmlns:xsd="http://www.w3.org/2001/XMLSchema" xmlns:xs="http://www.w3.org/2001/XMLSchema" xmlns:p="http://schemas.microsoft.com/office/2006/metadata/properties" xmlns:ns2="3cfda517-32fd-45bc-9e28-22e0b9f285c1" xmlns:ns3="91268c7e-ad05-4dcf-87a9-3036e5877bd9" targetNamespace="http://schemas.microsoft.com/office/2006/metadata/properties" ma:root="true" ma:fieldsID="47ee81ae5d7910e7985bde0261f001c5" ns2:_="" ns3:_="">
    <xsd:import namespace="3cfda517-32fd-45bc-9e28-22e0b9f285c1"/>
    <xsd:import namespace="91268c7e-ad05-4dcf-87a9-3036e5877bd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cfda517-32fd-45bc-9e28-22e0b9f285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1268c7e-ad05-4dcf-87a9-3036e5877bd9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8C783FE-3D25-48B9-8C9D-59DDEEE77A1D}"/>
</file>

<file path=customXml/itemProps2.xml><?xml version="1.0" encoding="utf-8"?>
<ds:datastoreItem xmlns:ds="http://schemas.openxmlformats.org/officeDocument/2006/customXml" ds:itemID="{D50C80E3-CE6A-4300-9DF1-1B12E70301DB}"/>
</file>

<file path=customXml/itemProps3.xml><?xml version="1.0" encoding="utf-8"?>
<ds:datastoreItem xmlns:ds="http://schemas.openxmlformats.org/officeDocument/2006/customXml" ds:itemID="{E9AB9488-8696-4F36-B57C-83C9B9B0DC4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Aili Eriksen</cp:lastModifiedBy>
  <cp:revision/>
  <dcterms:created xsi:type="dcterms:W3CDTF">2017-09-12T08:52:46Z</dcterms:created>
  <dcterms:modified xsi:type="dcterms:W3CDTF">2019-05-15T08:08:24Z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0x0101002F0F72F23DC7DC448F06EE35058A96CA</vt:lpwstr>
  </property>
</Properties>
</file>