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7 &amp; 8\2.0 Intrenship 2 Jasa Marga\Data\"/>
    </mc:Choice>
  </mc:AlternateContent>
  <bookViews>
    <workbookView xWindow="0" yWindow="0" windowWidth="17280" windowHeight="8970" activeTab="2"/>
  </bookViews>
  <sheets>
    <sheet name="Lalin 2018" sheetId="1" r:id="rId1"/>
    <sheet name="Kriteria&amp;Alternatif" sheetId="2" r:id="rId2"/>
    <sheet name="AHP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e" localSheetId="0">#REF!</definedName>
    <definedName name="e">#REF!</definedName>
    <definedName name="IDA" localSheetId="0">#REF!</definedName>
    <definedName name="ida">#REF!</definedName>
    <definedName name="N" localSheetId="0">#REF!</definedName>
    <definedName name="N">#REF!</definedName>
    <definedName name="_xlnm.Print_Area" localSheetId="0">'Lalin 2018'!$R$2:$AF$122</definedName>
    <definedName name="_xlnm.Print_Area">#REF!</definedName>
    <definedName name="_xlnm.Print_Titles" localSheetId="0">'Lalin 2018'!$1:$3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3" l="1"/>
  <c r="G14" i="3"/>
  <c r="H31" i="3"/>
  <c r="H32" i="3"/>
  <c r="B6" i="3"/>
  <c r="H33" i="3"/>
  <c r="D28" i="3"/>
  <c r="C28" i="3"/>
  <c r="B28" i="3"/>
  <c r="D21" i="3"/>
  <c r="I27" i="3" s="1"/>
  <c r="C21" i="3"/>
  <c r="H27" i="3" s="1"/>
  <c r="B21" i="3"/>
  <c r="G25" i="3" s="1"/>
  <c r="I18" i="3"/>
  <c r="D14" i="3"/>
  <c r="I11" i="3" s="1"/>
  <c r="C14" i="3"/>
  <c r="H13" i="3" s="1"/>
  <c r="B14" i="3"/>
  <c r="H12" i="3"/>
  <c r="D6" i="3"/>
  <c r="I3" i="3" s="1"/>
  <c r="C6" i="3"/>
  <c r="H5" i="3" s="1"/>
  <c r="G5" i="3"/>
  <c r="G18" i="3" l="1"/>
  <c r="G19" i="3"/>
  <c r="G20" i="3"/>
  <c r="G27" i="3"/>
  <c r="J27" i="3" s="1"/>
  <c r="H11" i="3"/>
  <c r="I13" i="3"/>
  <c r="I12" i="3"/>
  <c r="I14" i="3"/>
  <c r="G13" i="3"/>
  <c r="J13" i="3" s="1"/>
  <c r="J11" i="3"/>
  <c r="G12" i="3"/>
  <c r="H14" i="3"/>
  <c r="G4" i="3"/>
  <c r="I4" i="3"/>
  <c r="I5" i="3"/>
  <c r="J5" i="3" s="1"/>
  <c r="H3" i="3"/>
  <c r="G26" i="3"/>
  <c r="H19" i="3"/>
  <c r="J19" i="3" s="1"/>
  <c r="I20" i="3"/>
  <c r="G21" i="3"/>
  <c r="G28" i="3"/>
  <c r="H20" i="3"/>
  <c r="G3" i="3"/>
  <c r="G6" i="3" s="1"/>
  <c r="H18" i="3"/>
  <c r="I19" i="3"/>
  <c r="I21" i="3" s="1"/>
  <c r="H4" i="3"/>
  <c r="J18" i="3"/>
  <c r="H25" i="3"/>
  <c r="H26" i="3"/>
  <c r="I25" i="3"/>
  <c r="I26" i="3"/>
  <c r="AF4" i="1"/>
  <c r="J20" i="3" l="1"/>
  <c r="J12" i="3"/>
  <c r="L11" i="3" s="1" a="1"/>
  <c r="L12" i="3" s="1"/>
  <c r="J3" i="3"/>
  <c r="J4" i="3"/>
  <c r="I6" i="3"/>
  <c r="L18" i="3" a="1"/>
  <c r="L19" i="3" s="1"/>
  <c r="H21" i="3"/>
  <c r="L3" i="3" a="1"/>
  <c r="L5" i="3" s="1"/>
  <c r="I28" i="3"/>
  <c r="J26" i="3"/>
  <c r="H28" i="3"/>
  <c r="J25" i="3"/>
  <c r="H6" i="3"/>
  <c r="U4" i="1"/>
  <c r="L20" i="3" l="1"/>
  <c r="L18" i="3"/>
  <c r="L11" i="3"/>
  <c r="L13" i="3"/>
  <c r="L3" i="3"/>
  <c r="L4" i="3"/>
  <c r="L25" i="3" a="1"/>
  <c r="L25" i="3" s="1"/>
  <c r="U117" i="1"/>
  <c r="L26" i="3" l="1"/>
  <c r="L27" i="3"/>
  <c r="AD121" i="1"/>
  <c r="AB121" i="1"/>
  <c r="U121" i="1"/>
  <c r="AD120" i="1"/>
  <c r="AB120" i="1"/>
  <c r="U120" i="1"/>
  <c r="AD119" i="1"/>
  <c r="AB119" i="1"/>
  <c r="U119" i="1"/>
  <c r="AD118" i="1"/>
  <c r="AB118" i="1"/>
  <c r="U118" i="1"/>
  <c r="AD117" i="1"/>
  <c r="AB117" i="1"/>
  <c r="AE116" i="1"/>
  <c r="AE122" i="1" s="1"/>
  <c r="AF114" i="1"/>
  <c r="AC114" i="1"/>
  <c r="AA114" i="1"/>
  <c r="Z114" i="1"/>
  <c r="Y114" i="1"/>
  <c r="V114" i="1"/>
  <c r="D114" i="1"/>
  <c r="E114" i="1" s="1"/>
  <c r="F114" i="1" s="1"/>
  <c r="G114" i="1" s="1"/>
  <c r="H114" i="1" s="1"/>
  <c r="I114" i="1" s="1"/>
  <c r="J114" i="1" s="1"/>
  <c r="K114" i="1" s="1"/>
  <c r="L114" i="1" s="1"/>
  <c r="M114" i="1" s="1"/>
  <c r="N114" i="1" s="1"/>
  <c r="O114" i="1" s="1"/>
  <c r="AF113" i="1"/>
  <c r="AC113" i="1"/>
  <c r="AA113" i="1"/>
  <c r="Z113" i="1"/>
  <c r="Y113" i="1"/>
  <c r="V113" i="1"/>
  <c r="D113" i="1"/>
  <c r="E113" i="1" s="1"/>
  <c r="F113" i="1" s="1"/>
  <c r="G113" i="1" s="1"/>
  <c r="H113" i="1" s="1"/>
  <c r="I113" i="1" s="1"/>
  <c r="J113" i="1" s="1"/>
  <c r="K113" i="1" s="1"/>
  <c r="L113" i="1" s="1"/>
  <c r="M113" i="1" s="1"/>
  <c r="N113" i="1" s="1"/>
  <c r="O113" i="1" s="1"/>
  <c r="AF112" i="1"/>
  <c r="AC112" i="1"/>
  <c r="AA112" i="1"/>
  <c r="Z112" i="1"/>
  <c r="Y112" i="1"/>
  <c r="V112" i="1"/>
  <c r="D112" i="1"/>
  <c r="E112" i="1" s="1"/>
  <c r="F112" i="1" s="1"/>
  <c r="G112" i="1" s="1"/>
  <c r="H112" i="1" s="1"/>
  <c r="I112" i="1" s="1"/>
  <c r="J112" i="1" s="1"/>
  <c r="K112" i="1" s="1"/>
  <c r="L112" i="1" s="1"/>
  <c r="M112" i="1" s="1"/>
  <c r="N112" i="1" s="1"/>
  <c r="O112" i="1" s="1"/>
  <c r="AF111" i="1"/>
  <c r="AC111" i="1"/>
  <c r="AC109" i="1" s="1"/>
  <c r="AC115" i="1" s="1"/>
  <c r="AA111" i="1"/>
  <c r="Z111" i="1"/>
  <c r="Y111" i="1"/>
  <c r="V111" i="1"/>
  <c r="D111" i="1"/>
  <c r="E111" i="1" s="1"/>
  <c r="F111" i="1" s="1"/>
  <c r="G111" i="1" s="1"/>
  <c r="H111" i="1" s="1"/>
  <c r="I111" i="1" s="1"/>
  <c r="J111" i="1" s="1"/>
  <c r="K111" i="1" s="1"/>
  <c r="L111" i="1" s="1"/>
  <c r="M111" i="1" s="1"/>
  <c r="N111" i="1" s="1"/>
  <c r="O111" i="1" s="1"/>
  <c r="AF110" i="1"/>
  <c r="AC110" i="1"/>
  <c r="AA110" i="1"/>
  <c r="Z110" i="1"/>
  <c r="Y110" i="1"/>
  <c r="V110" i="1"/>
  <c r="E110" i="1"/>
  <c r="D110" i="1"/>
  <c r="AE109" i="1"/>
  <c r="AE115" i="1" s="1"/>
  <c r="U109" i="1"/>
  <c r="U115" i="1" s="1"/>
  <c r="P109" i="1"/>
  <c r="AF107" i="1"/>
  <c r="AC107" i="1"/>
  <c r="AA107" i="1"/>
  <c r="Z107" i="1"/>
  <c r="Y107" i="1"/>
  <c r="V107" i="1"/>
  <c r="D107" i="1"/>
  <c r="E107" i="1" s="1"/>
  <c r="F107" i="1" s="1"/>
  <c r="G107" i="1" s="1"/>
  <c r="H107" i="1" s="1"/>
  <c r="I107" i="1" s="1"/>
  <c r="J107" i="1" s="1"/>
  <c r="K107" i="1" s="1"/>
  <c r="L107" i="1" s="1"/>
  <c r="M107" i="1" s="1"/>
  <c r="N107" i="1" s="1"/>
  <c r="O107" i="1" s="1"/>
  <c r="AF106" i="1"/>
  <c r="AC106" i="1"/>
  <c r="AA106" i="1"/>
  <c r="Z106" i="1"/>
  <c r="Y106" i="1"/>
  <c r="V106" i="1"/>
  <c r="D106" i="1"/>
  <c r="E106" i="1" s="1"/>
  <c r="F106" i="1" s="1"/>
  <c r="G106" i="1" s="1"/>
  <c r="H106" i="1" s="1"/>
  <c r="I106" i="1" s="1"/>
  <c r="J106" i="1" s="1"/>
  <c r="K106" i="1" s="1"/>
  <c r="L106" i="1" s="1"/>
  <c r="M106" i="1" s="1"/>
  <c r="N106" i="1" s="1"/>
  <c r="O106" i="1" s="1"/>
  <c r="AF105" i="1"/>
  <c r="AC105" i="1"/>
  <c r="AA105" i="1"/>
  <c r="Z105" i="1"/>
  <c r="Y105" i="1"/>
  <c r="V105" i="1"/>
  <c r="D105" i="1"/>
  <c r="AF104" i="1"/>
  <c r="AC104" i="1"/>
  <c r="AA104" i="1"/>
  <c r="Z104" i="1"/>
  <c r="Y104" i="1"/>
  <c r="V104" i="1"/>
  <c r="D104" i="1"/>
  <c r="E104" i="1" s="1"/>
  <c r="F104" i="1" s="1"/>
  <c r="G104" i="1" s="1"/>
  <c r="H104" i="1" s="1"/>
  <c r="I104" i="1" s="1"/>
  <c r="J104" i="1" s="1"/>
  <c r="K104" i="1" s="1"/>
  <c r="L104" i="1" s="1"/>
  <c r="M104" i="1" s="1"/>
  <c r="N104" i="1" s="1"/>
  <c r="O104" i="1" s="1"/>
  <c r="AF103" i="1"/>
  <c r="AC103" i="1"/>
  <c r="AA103" i="1"/>
  <c r="Z103" i="1"/>
  <c r="Y103" i="1"/>
  <c r="V103" i="1"/>
  <c r="D103" i="1"/>
  <c r="E103" i="1" s="1"/>
  <c r="F103" i="1" s="1"/>
  <c r="AE102" i="1"/>
  <c r="AE108" i="1" s="1"/>
  <c r="U102" i="1"/>
  <c r="U108" i="1" s="1"/>
  <c r="P102" i="1"/>
  <c r="AF100" i="1"/>
  <c r="AC100" i="1"/>
  <c r="AA100" i="1"/>
  <c r="Z100" i="1"/>
  <c r="Y100" i="1"/>
  <c r="V100" i="1"/>
  <c r="D100" i="1"/>
  <c r="E100" i="1" s="1"/>
  <c r="F100" i="1" s="1"/>
  <c r="G100" i="1" s="1"/>
  <c r="H100" i="1" s="1"/>
  <c r="I100" i="1" s="1"/>
  <c r="J100" i="1" s="1"/>
  <c r="K100" i="1" s="1"/>
  <c r="L100" i="1" s="1"/>
  <c r="M100" i="1" s="1"/>
  <c r="N100" i="1" s="1"/>
  <c r="O100" i="1" s="1"/>
  <c r="AF99" i="1"/>
  <c r="AC99" i="1"/>
  <c r="AA99" i="1"/>
  <c r="Z99" i="1"/>
  <c r="Y99" i="1"/>
  <c r="V99" i="1"/>
  <c r="D99" i="1"/>
  <c r="E99" i="1" s="1"/>
  <c r="F99" i="1" s="1"/>
  <c r="G99" i="1" s="1"/>
  <c r="H99" i="1" s="1"/>
  <c r="I99" i="1" s="1"/>
  <c r="J99" i="1" s="1"/>
  <c r="K99" i="1" s="1"/>
  <c r="L99" i="1" s="1"/>
  <c r="M99" i="1" s="1"/>
  <c r="N99" i="1" s="1"/>
  <c r="O99" i="1" s="1"/>
  <c r="AF98" i="1"/>
  <c r="AC98" i="1"/>
  <c r="AA98" i="1"/>
  <c r="Z98" i="1"/>
  <c r="Y98" i="1"/>
  <c r="V98" i="1"/>
  <c r="D98" i="1"/>
  <c r="AF97" i="1"/>
  <c r="AC97" i="1"/>
  <c r="AA97" i="1"/>
  <c r="Z97" i="1"/>
  <c r="Y97" i="1"/>
  <c r="V97" i="1"/>
  <c r="D97" i="1"/>
  <c r="E97" i="1" s="1"/>
  <c r="F97" i="1" s="1"/>
  <c r="G97" i="1" s="1"/>
  <c r="H97" i="1" s="1"/>
  <c r="I97" i="1" s="1"/>
  <c r="J97" i="1" s="1"/>
  <c r="K97" i="1" s="1"/>
  <c r="L97" i="1" s="1"/>
  <c r="M97" i="1" s="1"/>
  <c r="N97" i="1" s="1"/>
  <c r="O97" i="1" s="1"/>
  <c r="AF96" i="1"/>
  <c r="AC96" i="1"/>
  <c r="AA96" i="1"/>
  <c r="Z96" i="1"/>
  <c r="Y96" i="1"/>
  <c r="V96" i="1"/>
  <c r="D96" i="1"/>
  <c r="E96" i="1" s="1"/>
  <c r="AE95" i="1"/>
  <c r="AE101" i="1" s="1"/>
  <c r="U95" i="1"/>
  <c r="U101" i="1" s="1"/>
  <c r="P95" i="1"/>
  <c r="AF93" i="1"/>
  <c r="AC93" i="1"/>
  <c r="AA93" i="1"/>
  <c r="Z93" i="1"/>
  <c r="Y93" i="1"/>
  <c r="V93" i="1"/>
  <c r="F93" i="1"/>
  <c r="G93" i="1" s="1"/>
  <c r="H93" i="1" s="1"/>
  <c r="I93" i="1" s="1"/>
  <c r="J93" i="1" s="1"/>
  <c r="K93" i="1" s="1"/>
  <c r="L93" i="1" s="1"/>
  <c r="M93" i="1" s="1"/>
  <c r="N93" i="1" s="1"/>
  <c r="O93" i="1" s="1"/>
  <c r="D93" i="1"/>
  <c r="E93" i="1" s="1"/>
  <c r="AF92" i="1"/>
  <c r="AC92" i="1"/>
  <c r="AA92" i="1"/>
  <c r="Z92" i="1"/>
  <c r="Y92" i="1"/>
  <c r="V92" i="1"/>
  <c r="E92" i="1"/>
  <c r="F92" i="1" s="1"/>
  <c r="G92" i="1" s="1"/>
  <c r="H92" i="1" s="1"/>
  <c r="I92" i="1" s="1"/>
  <c r="J92" i="1" s="1"/>
  <c r="K92" i="1" s="1"/>
  <c r="L92" i="1" s="1"/>
  <c r="M92" i="1" s="1"/>
  <c r="N92" i="1" s="1"/>
  <c r="O92" i="1" s="1"/>
  <c r="D92" i="1"/>
  <c r="AF91" i="1"/>
  <c r="AC91" i="1"/>
  <c r="AA91" i="1"/>
  <c r="Z91" i="1"/>
  <c r="Y91" i="1"/>
  <c r="V91" i="1"/>
  <c r="E91" i="1"/>
  <c r="F91" i="1" s="1"/>
  <c r="G91" i="1" s="1"/>
  <c r="H91" i="1" s="1"/>
  <c r="I91" i="1" s="1"/>
  <c r="J91" i="1" s="1"/>
  <c r="K91" i="1" s="1"/>
  <c r="L91" i="1" s="1"/>
  <c r="M91" i="1" s="1"/>
  <c r="N91" i="1" s="1"/>
  <c r="O91" i="1" s="1"/>
  <c r="D91" i="1"/>
  <c r="AF90" i="1"/>
  <c r="AC90" i="1"/>
  <c r="AA90" i="1"/>
  <c r="Z90" i="1"/>
  <c r="Y90" i="1"/>
  <c r="V90" i="1"/>
  <c r="D90" i="1"/>
  <c r="E90" i="1" s="1"/>
  <c r="F90" i="1" s="1"/>
  <c r="G90" i="1" s="1"/>
  <c r="H90" i="1" s="1"/>
  <c r="I90" i="1" s="1"/>
  <c r="J90" i="1" s="1"/>
  <c r="K90" i="1" s="1"/>
  <c r="L90" i="1" s="1"/>
  <c r="M90" i="1" s="1"/>
  <c r="N90" i="1" s="1"/>
  <c r="O90" i="1" s="1"/>
  <c r="AF89" i="1"/>
  <c r="AC89" i="1"/>
  <c r="AA89" i="1"/>
  <c r="Z89" i="1"/>
  <c r="Z88" i="1" s="1"/>
  <c r="Z94" i="1" s="1"/>
  <c r="Y89" i="1"/>
  <c r="V89" i="1"/>
  <c r="D89" i="1"/>
  <c r="AE88" i="1"/>
  <c r="AE94" i="1" s="1"/>
  <c r="U88" i="1"/>
  <c r="U94" i="1" s="1"/>
  <c r="P88" i="1"/>
  <c r="AF86" i="1"/>
  <c r="AC86" i="1"/>
  <c r="AA86" i="1"/>
  <c r="Z86" i="1"/>
  <c r="Y86" i="1"/>
  <c r="V86" i="1"/>
  <c r="AF85" i="1"/>
  <c r="AC85" i="1"/>
  <c r="AA85" i="1"/>
  <c r="Z85" i="1"/>
  <c r="Y85" i="1"/>
  <c r="V85" i="1"/>
  <c r="AF84" i="1"/>
  <c r="AC84" i="1"/>
  <c r="AA84" i="1"/>
  <c r="Z84" i="1"/>
  <c r="Y84" i="1"/>
  <c r="V84" i="1"/>
  <c r="AF83" i="1"/>
  <c r="AC83" i="1"/>
  <c r="AA83" i="1"/>
  <c r="Z83" i="1"/>
  <c r="Y83" i="1"/>
  <c r="V83" i="1"/>
  <c r="AF82" i="1"/>
  <c r="AC82" i="1"/>
  <c r="AA82" i="1"/>
  <c r="Z82" i="1"/>
  <c r="Y82" i="1"/>
  <c r="Y81" i="1" s="1"/>
  <c r="Y87" i="1" s="1"/>
  <c r="V82" i="1"/>
  <c r="AE81" i="1"/>
  <c r="AE87" i="1" s="1"/>
  <c r="U81" i="1"/>
  <c r="U87" i="1" s="1"/>
  <c r="AF79" i="1"/>
  <c r="AC79" i="1"/>
  <c r="AA79" i="1"/>
  <c r="Z79" i="1"/>
  <c r="Y79" i="1"/>
  <c r="V79" i="1"/>
  <c r="AF78" i="1"/>
  <c r="AC78" i="1"/>
  <c r="AA78" i="1"/>
  <c r="Z78" i="1"/>
  <c r="Y78" i="1"/>
  <c r="V78" i="1"/>
  <c r="AF77" i="1"/>
  <c r="AC77" i="1"/>
  <c r="AA77" i="1"/>
  <c r="Z77" i="1"/>
  <c r="Y77" i="1"/>
  <c r="V77" i="1"/>
  <c r="AF76" i="1"/>
  <c r="AC76" i="1"/>
  <c r="AA76" i="1"/>
  <c r="Z76" i="1"/>
  <c r="Y76" i="1"/>
  <c r="V76" i="1"/>
  <c r="AF75" i="1"/>
  <c r="AC75" i="1"/>
  <c r="AA75" i="1"/>
  <c r="Z75" i="1"/>
  <c r="Y75" i="1"/>
  <c r="V75" i="1"/>
  <c r="AE74" i="1"/>
  <c r="AE80" i="1" s="1"/>
  <c r="U74" i="1"/>
  <c r="U80" i="1" s="1"/>
  <c r="AF72" i="1"/>
  <c r="AC72" i="1"/>
  <c r="AA72" i="1"/>
  <c r="Z72" i="1"/>
  <c r="Y72" i="1"/>
  <c r="V72" i="1"/>
  <c r="D72" i="1"/>
  <c r="E72" i="1" s="1"/>
  <c r="F72" i="1" s="1"/>
  <c r="G72" i="1" s="1"/>
  <c r="H72" i="1" s="1"/>
  <c r="I72" i="1" s="1"/>
  <c r="J72" i="1" s="1"/>
  <c r="K72" i="1" s="1"/>
  <c r="L72" i="1" s="1"/>
  <c r="M72" i="1" s="1"/>
  <c r="N72" i="1" s="1"/>
  <c r="O72" i="1" s="1"/>
  <c r="AF71" i="1"/>
  <c r="AC71" i="1"/>
  <c r="AA71" i="1"/>
  <c r="Z71" i="1"/>
  <c r="Y71" i="1"/>
  <c r="V71" i="1"/>
  <c r="D71" i="1"/>
  <c r="AF70" i="1"/>
  <c r="AC70" i="1"/>
  <c r="AA70" i="1"/>
  <c r="Z70" i="1"/>
  <c r="Y70" i="1"/>
  <c r="V70" i="1"/>
  <c r="D70" i="1"/>
  <c r="E70" i="1" s="1"/>
  <c r="F70" i="1" s="1"/>
  <c r="G70" i="1" s="1"/>
  <c r="H70" i="1" s="1"/>
  <c r="I70" i="1" s="1"/>
  <c r="J70" i="1" s="1"/>
  <c r="K70" i="1" s="1"/>
  <c r="L70" i="1" s="1"/>
  <c r="M70" i="1" s="1"/>
  <c r="N70" i="1" s="1"/>
  <c r="O70" i="1" s="1"/>
  <c r="AF69" i="1"/>
  <c r="AC69" i="1"/>
  <c r="AA69" i="1"/>
  <c r="Z69" i="1"/>
  <c r="Y69" i="1"/>
  <c r="Y67" i="1" s="1"/>
  <c r="Y73" i="1" s="1"/>
  <c r="V69" i="1"/>
  <c r="D69" i="1"/>
  <c r="E69" i="1" s="1"/>
  <c r="F69" i="1" s="1"/>
  <c r="G69" i="1" s="1"/>
  <c r="H69" i="1" s="1"/>
  <c r="I69" i="1" s="1"/>
  <c r="J69" i="1" s="1"/>
  <c r="K69" i="1" s="1"/>
  <c r="L69" i="1" s="1"/>
  <c r="M69" i="1" s="1"/>
  <c r="N69" i="1" s="1"/>
  <c r="O69" i="1" s="1"/>
  <c r="AF68" i="1"/>
  <c r="AC68" i="1"/>
  <c r="AA68" i="1"/>
  <c r="Z68" i="1"/>
  <c r="Y68" i="1"/>
  <c r="V68" i="1"/>
  <c r="D68" i="1"/>
  <c r="E68" i="1" s="1"/>
  <c r="AE67" i="1"/>
  <c r="AE73" i="1" s="1"/>
  <c r="U67" i="1"/>
  <c r="U73" i="1" s="1"/>
  <c r="P67" i="1"/>
  <c r="AE66" i="1"/>
  <c r="AF65" i="1"/>
  <c r="AC65" i="1"/>
  <c r="AA65" i="1"/>
  <c r="Z65" i="1"/>
  <c r="Y65" i="1"/>
  <c r="V65" i="1"/>
  <c r="AF64" i="1"/>
  <c r="AC64" i="1"/>
  <c r="AA64" i="1"/>
  <c r="Z64" i="1"/>
  <c r="Y64" i="1"/>
  <c r="V64" i="1"/>
  <c r="AF63" i="1"/>
  <c r="AC63" i="1"/>
  <c r="AA63" i="1"/>
  <c r="Z63" i="1"/>
  <c r="Y63" i="1"/>
  <c r="V63" i="1"/>
  <c r="AF62" i="1"/>
  <c r="AC62" i="1"/>
  <c r="AA62" i="1"/>
  <c r="Z62" i="1"/>
  <c r="Y62" i="1"/>
  <c r="V62" i="1"/>
  <c r="AF61" i="1"/>
  <c r="AC61" i="1"/>
  <c r="AA61" i="1"/>
  <c r="Z61" i="1"/>
  <c r="Y61" i="1"/>
  <c r="V61" i="1"/>
  <c r="AE60" i="1"/>
  <c r="V60" i="1"/>
  <c r="V66" i="1" s="1"/>
  <c r="U60" i="1"/>
  <c r="U66" i="1" s="1"/>
  <c r="AE59" i="1"/>
  <c r="U59" i="1"/>
  <c r="AF58" i="1"/>
  <c r="AC58" i="1"/>
  <c r="AA58" i="1"/>
  <c r="Z58" i="1"/>
  <c r="Y58" i="1"/>
  <c r="V58" i="1"/>
  <c r="D58" i="1"/>
  <c r="E58" i="1" s="1"/>
  <c r="F58" i="1" s="1"/>
  <c r="G58" i="1" s="1"/>
  <c r="H58" i="1" s="1"/>
  <c r="I58" i="1" s="1"/>
  <c r="J58" i="1" s="1"/>
  <c r="K58" i="1" s="1"/>
  <c r="L58" i="1" s="1"/>
  <c r="M58" i="1" s="1"/>
  <c r="N58" i="1" s="1"/>
  <c r="O58" i="1" s="1"/>
  <c r="AF57" i="1"/>
  <c r="AC57" i="1"/>
  <c r="AA57" i="1"/>
  <c r="Z57" i="1"/>
  <c r="Y57" i="1"/>
  <c r="V57" i="1"/>
  <c r="D57" i="1"/>
  <c r="E57" i="1" s="1"/>
  <c r="F57" i="1" s="1"/>
  <c r="G57" i="1" s="1"/>
  <c r="H57" i="1" s="1"/>
  <c r="I57" i="1" s="1"/>
  <c r="J57" i="1" s="1"/>
  <c r="K57" i="1" s="1"/>
  <c r="L57" i="1" s="1"/>
  <c r="M57" i="1" s="1"/>
  <c r="N57" i="1" s="1"/>
  <c r="O57" i="1" s="1"/>
  <c r="AF56" i="1"/>
  <c r="AC56" i="1"/>
  <c r="AC53" i="1" s="1"/>
  <c r="AC59" i="1" s="1"/>
  <c r="AA56" i="1"/>
  <c r="Z56" i="1"/>
  <c r="Y56" i="1"/>
  <c r="V56" i="1"/>
  <c r="D56" i="1"/>
  <c r="E56" i="1" s="1"/>
  <c r="F56" i="1" s="1"/>
  <c r="G56" i="1" s="1"/>
  <c r="H56" i="1" s="1"/>
  <c r="I56" i="1" s="1"/>
  <c r="J56" i="1" s="1"/>
  <c r="K56" i="1" s="1"/>
  <c r="L56" i="1" s="1"/>
  <c r="M56" i="1" s="1"/>
  <c r="N56" i="1" s="1"/>
  <c r="O56" i="1" s="1"/>
  <c r="AF55" i="1"/>
  <c r="AC55" i="1"/>
  <c r="AA55" i="1"/>
  <c r="Z55" i="1"/>
  <c r="Y55" i="1"/>
  <c r="V55" i="1"/>
  <c r="I55" i="1"/>
  <c r="J55" i="1" s="1"/>
  <c r="K55" i="1" s="1"/>
  <c r="L55" i="1" s="1"/>
  <c r="M55" i="1" s="1"/>
  <c r="N55" i="1" s="1"/>
  <c r="O55" i="1" s="1"/>
  <c r="D55" i="1"/>
  <c r="E55" i="1" s="1"/>
  <c r="F55" i="1" s="1"/>
  <c r="G55" i="1" s="1"/>
  <c r="H55" i="1" s="1"/>
  <c r="AF54" i="1"/>
  <c r="AC54" i="1"/>
  <c r="AA54" i="1"/>
  <c r="Z54" i="1"/>
  <c r="Y54" i="1"/>
  <c r="V54" i="1"/>
  <c r="D54" i="1"/>
  <c r="AE53" i="1"/>
  <c r="U53" i="1"/>
  <c r="P53" i="1"/>
  <c r="AF51" i="1"/>
  <c r="AC51" i="1"/>
  <c r="AA51" i="1"/>
  <c r="Z51" i="1"/>
  <c r="Y51" i="1"/>
  <c r="V51" i="1"/>
  <c r="D51" i="1"/>
  <c r="E51" i="1" s="1"/>
  <c r="F51" i="1" s="1"/>
  <c r="G51" i="1" s="1"/>
  <c r="H51" i="1" s="1"/>
  <c r="I51" i="1" s="1"/>
  <c r="J51" i="1" s="1"/>
  <c r="K51" i="1" s="1"/>
  <c r="L51" i="1" s="1"/>
  <c r="M51" i="1" s="1"/>
  <c r="N51" i="1" s="1"/>
  <c r="O51" i="1" s="1"/>
  <c r="AF50" i="1"/>
  <c r="AC50" i="1"/>
  <c r="AA50" i="1"/>
  <c r="Z50" i="1"/>
  <c r="Y50" i="1"/>
  <c r="V50" i="1"/>
  <c r="D50" i="1"/>
  <c r="E50" i="1" s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AF49" i="1"/>
  <c r="AF46" i="1" s="1"/>
  <c r="AF52" i="1" s="1"/>
  <c r="AC49" i="1"/>
  <c r="AA49" i="1"/>
  <c r="Z49" i="1"/>
  <c r="Y49" i="1"/>
  <c r="V49" i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AF48" i="1"/>
  <c r="AC48" i="1"/>
  <c r="AA48" i="1"/>
  <c r="Z48" i="1"/>
  <c r="Y48" i="1"/>
  <c r="V48" i="1"/>
  <c r="D48" i="1"/>
  <c r="E48" i="1" s="1"/>
  <c r="F48" i="1" s="1"/>
  <c r="G48" i="1" s="1"/>
  <c r="H48" i="1" s="1"/>
  <c r="I48" i="1" s="1"/>
  <c r="J48" i="1" s="1"/>
  <c r="K48" i="1" s="1"/>
  <c r="L48" i="1" s="1"/>
  <c r="M48" i="1" s="1"/>
  <c r="N48" i="1" s="1"/>
  <c r="O48" i="1" s="1"/>
  <c r="AF47" i="1"/>
  <c r="AC47" i="1"/>
  <c r="AA47" i="1"/>
  <c r="Z47" i="1"/>
  <c r="Y47" i="1"/>
  <c r="V47" i="1"/>
  <c r="D47" i="1"/>
  <c r="AE46" i="1"/>
  <c r="AE52" i="1" s="1"/>
  <c r="Z46" i="1"/>
  <c r="Z52" i="1" s="1"/>
  <c r="U46" i="1"/>
  <c r="U52" i="1" s="1"/>
  <c r="P46" i="1"/>
  <c r="AF44" i="1"/>
  <c r="AC44" i="1"/>
  <c r="AA44" i="1"/>
  <c r="Z44" i="1"/>
  <c r="Y44" i="1"/>
  <c r="V44" i="1"/>
  <c r="D44" i="1"/>
  <c r="E44" i="1" s="1"/>
  <c r="F44" i="1" s="1"/>
  <c r="G44" i="1" s="1"/>
  <c r="H44" i="1" s="1"/>
  <c r="I44" i="1" s="1"/>
  <c r="J44" i="1" s="1"/>
  <c r="K44" i="1" s="1"/>
  <c r="L44" i="1" s="1"/>
  <c r="M44" i="1" s="1"/>
  <c r="N44" i="1" s="1"/>
  <c r="O44" i="1" s="1"/>
  <c r="AF43" i="1"/>
  <c r="AC43" i="1"/>
  <c r="AA43" i="1"/>
  <c r="Z43" i="1"/>
  <c r="Y43" i="1"/>
  <c r="V43" i="1"/>
  <c r="D43" i="1"/>
  <c r="E43" i="1" s="1"/>
  <c r="F43" i="1" s="1"/>
  <c r="G43" i="1" s="1"/>
  <c r="H43" i="1" s="1"/>
  <c r="I43" i="1" s="1"/>
  <c r="J43" i="1" s="1"/>
  <c r="K43" i="1" s="1"/>
  <c r="L43" i="1" s="1"/>
  <c r="M43" i="1" s="1"/>
  <c r="N43" i="1" s="1"/>
  <c r="O43" i="1" s="1"/>
  <c r="AF42" i="1"/>
  <c r="AC42" i="1"/>
  <c r="AA42" i="1"/>
  <c r="Z42" i="1"/>
  <c r="Y42" i="1"/>
  <c r="V42" i="1"/>
  <c r="D42" i="1"/>
  <c r="E42" i="1" s="1"/>
  <c r="AF41" i="1"/>
  <c r="AC41" i="1"/>
  <c r="AA41" i="1"/>
  <c r="Z41" i="1"/>
  <c r="Y41" i="1"/>
  <c r="V41" i="1"/>
  <c r="D41" i="1"/>
  <c r="E41" i="1" s="1"/>
  <c r="F41" i="1" s="1"/>
  <c r="G41" i="1" s="1"/>
  <c r="H41" i="1" s="1"/>
  <c r="I41" i="1" s="1"/>
  <c r="J41" i="1" s="1"/>
  <c r="K41" i="1" s="1"/>
  <c r="L41" i="1" s="1"/>
  <c r="M41" i="1" s="1"/>
  <c r="N41" i="1" s="1"/>
  <c r="O41" i="1" s="1"/>
  <c r="AF40" i="1"/>
  <c r="AC40" i="1"/>
  <c r="AA40" i="1"/>
  <c r="Z40" i="1"/>
  <c r="Y40" i="1"/>
  <c r="V40" i="1"/>
  <c r="D40" i="1"/>
  <c r="E40" i="1" s="1"/>
  <c r="F40" i="1" s="1"/>
  <c r="G40" i="1" s="1"/>
  <c r="AE39" i="1"/>
  <c r="AE45" i="1" s="1"/>
  <c r="U39" i="1"/>
  <c r="U45" i="1" s="1"/>
  <c r="P39" i="1"/>
  <c r="AF37" i="1"/>
  <c r="AC37" i="1"/>
  <c r="AA37" i="1"/>
  <c r="Z37" i="1"/>
  <c r="Y37" i="1"/>
  <c r="V37" i="1"/>
  <c r="D37" i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AF36" i="1"/>
  <c r="AC36" i="1"/>
  <c r="AA36" i="1"/>
  <c r="Z36" i="1"/>
  <c r="Y36" i="1"/>
  <c r="V36" i="1"/>
  <c r="D36" i="1"/>
  <c r="E36" i="1" s="1"/>
  <c r="F36" i="1" s="1"/>
  <c r="G36" i="1" s="1"/>
  <c r="H36" i="1" s="1"/>
  <c r="I36" i="1" s="1"/>
  <c r="J36" i="1" s="1"/>
  <c r="K36" i="1" s="1"/>
  <c r="L36" i="1" s="1"/>
  <c r="M36" i="1" s="1"/>
  <c r="N36" i="1" s="1"/>
  <c r="O36" i="1" s="1"/>
  <c r="AF35" i="1"/>
  <c r="AC35" i="1"/>
  <c r="AA35" i="1"/>
  <c r="Z35" i="1"/>
  <c r="Y35" i="1"/>
  <c r="V35" i="1"/>
  <c r="D35" i="1"/>
  <c r="E35" i="1" s="1"/>
  <c r="F35" i="1" s="1"/>
  <c r="G35" i="1" s="1"/>
  <c r="H35" i="1" s="1"/>
  <c r="I35" i="1" s="1"/>
  <c r="J35" i="1" s="1"/>
  <c r="K35" i="1" s="1"/>
  <c r="L35" i="1" s="1"/>
  <c r="M35" i="1" s="1"/>
  <c r="N35" i="1" s="1"/>
  <c r="O35" i="1" s="1"/>
  <c r="AF34" i="1"/>
  <c r="AC34" i="1"/>
  <c r="AA34" i="1"/>
  <c r="Z34" i="1"/>
  <c r="Y34" i="1"/>
  <c r="V34" i="1"/>
  <c r="D34" i="1"/>
  <c r="E34" i="1" s="1"/>
  <c r="F34" i="1" s="1"/>
  <c r="G34" i="1" s="1"/>
  <c r="H34" i="1" s="1"/>
  <c r="I34" i="1" s="1"/>
  <c r="J34" i="1" s="1"/>
  <c r="K34" i="1" s="1"/>
  <c r="L34" i="1" s="1"/>
  <c r="M34" i="1" s="1"/>
  <c r="N34" i="1" s="1"/>
  <c r="O34" i="1" s="1"/>
  <c r="AF33" i="1"/>
  <c r="AC33" i="1"/>
  <c r="AA33" i="1"/>
  <c r="Z33" i="1"/>
  <c r="Y33" i="1"/>
  <c r="V33" i="1"/>
  <c r="D33" i="1"/>
  <c r="AE32" i="1"/>
  <c r="AE38" i="1" s="1"/>
  <c r="AC32" i="1"/>
  <c r="AC38" i="1" s="1"/>
  <c r="U32" i="1"/>
  <c r="U38" i="1" s="1"/>
  <c r="P32" i="1"/>
  <c r="AF30" i="1"/>
  <c r="AC30" i="1"/>
  <c r="AA30" i="1"/>
  <c r="Z30" i="1"/>
  <c r="Y30" i="1"/>
  <c r="V30" i="1"/>
  <c r="D30" i="1"/>
  <c r="E30" i="1" s="1"/>
  <c r="F30" i="1" s="1"/>
  <c r="G30" i="1" s="1"/>
  <c r="H30" i="1" s="1"/>
  <c r="I30" i="1" s="1"/>
  <c r="J30" i="1" s="1"/>
  <c r="K30" i="1" s="1"/>
  <c r="L30" i="1" s="1"/>
  <c r="M30" i="1" s="1"/>
  <c r="N30" i="1" s="1"/>
  <c r="O30" i="1" s="1"/>
  <c r="AF29" i="1"/>
  <c r="AC29" i="1"/>
  <c r="AA29" i="1"/>
  <c r="Z29" i="1"/>
  <c r="Y29" i="1"/>
  <c r="V29" i="1"/>
  <c r="D29" i="1"/>
  <c r="AF28" i="1"/>
  <c r="AC28" i="1"/>
  <c r="AA28" i="1"/>
  <c r="Z28" i="1"/>
  <c r="Y28" i="1"/>
  <c r="V28" i="1"/>
  <c r="D28" i="1"/>
  <c r="E28" i="1" s="1"/>
  <c r="F28" i="1" s="1"/>
  <c r="G28" i="1" s="1"/>
  <c r="H28" i="1" s="1"/>
  <c r="I28" i="1" s="1"/>
  <c r="J28" i="1" s="1"/>
  <c r="K28" i="1" s="1"/>
  <c r="L28" i="1" s="1"/>
  <c r="M28" i="1" s="1"/>
  <c r="N28" i="1" s="1"/>
  <c r="O28" i="1" s="1"/>
  <c r="AF27" i="1"/>
  <c r="AC27" i="1"/>
  <c r="AA27" i="1"/>
  <c r="Z27" i="1"/>
  <c r="Y27" i="1"/>
  <c r="V27" i="1"/>
  <c r="D27" i="1"/>
  <c r="E27" i="1" s="1"/>
  <c r="F27" i="1" s="1"/>
  <c r="G27" i="1" s="1"/>
  <c r="H27" i="1" s="1"/>
  <c r="I27" i="1" s="1"/>
  <c r="J27" i="1" s="1"/>
  <c r="K27" i="1" s="1"/>
  <c r="L27" i="1" s="1"/>
  <c r="M27" i="1" s="1"/>
  <c r="N27" i="1" s="1"/>
  <c r="O27" i="1" s="1"/>
  <c r="AF26" i="1"/>
  <c r="AC26" i="1"/>
  <c r="AC25" i="1" s="1"/>
  <c r="AC31" i="1" s="1"/>
  <c r="AA26" i="1"/>
  <c r="Z26" i="1"/>
  <c r="Y26" i="1"/>
  <c r="V26" i="1"/>
  <c r="D26" i="1"/>
  <c r="E26" i="1" s="1"/>
  <c r="F26" i="1" s="1"/>
  <c r="AE25" i="1"/>
  <c r="AE31" i="1" s="1"/>
  <c r="U25" i="1"/>
  <c r="U31" i="1" s="1"/>
  <c r="P25" i="1"/>
  <c r="AF23" i="1"/>
  <c r="AC23" i="1"/>
  <c r="AA23" i="1"/>
  <c r="Z23" i="1"/>
  <c r="Y23" i="1"/>
  <c r="V23" i="1"/>
  <c r="D23" i="1"/>
  <c r="E23" i="1" s="1"/>
  <c r="F23" i="1" s="1"/>
  <c r="G23" i="1" s="1"/>
  <c r="H23" i="1" s="1"/>
  <c r="I23" i="1" s="1"/>
  <c r="J23" i="1" s="1"/>
  <c r="K23" i="1" s="1"/>
  <c r="L23" i="1" s="1"/>
  <c r="M23" i="1" s="1"/>
  <c r="N23" i="1" s="1"/>
  <c r="O23" i="1" s="1"/>
  <c r="AF22" i="1"/>
  <c r="AC22" i="1"/>
  <c r="AA22" i="1"/>
  <c r="Z22" i="1"/>
  <c r="Y22" i="1"/>
  <c r="V22" i="1"/>
  <c r="D22" i="1"/>
  <c r="E22" i="1" s="1"/>
  <c r="F22" i="1" s="1"/>
  <c r="G22" i="1" s="1"/>
  <c r="H22" i="1" s="1"/>
  <c r="I22" i="1" s="1"/>
  <c r="J22" i="1" s="1"/>
  <c r="K22" i="1" s="1"/>
  <c r="L22" i="1" s="1"/>
  <c r="M22" i="1" s="1"/>
  <c r="N22" i="1" s="1"/>
  <c r="O22" i="1" s="1"/>
  <c r="AF21" i="1"/>
  <c r="AC21" i="1"/>
  <c r="AA21" i="1"/>
  <c r="Z21" i="1"/>
  <c r="Y21" i="1"/>
  <c r="V21" i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AF20" i="1"/>
  <c r="AC20" i="1"/>
  <c r="AA20" i="1"/>
  <c r="Z20" i="1"/>
  <c r="Y20" i="1"/>
  <c r="V20" i="1"/>
  <c r="D20" i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AF19" i="1"/>
  <c r="AC19" i="1"/>
  <c r="AA19" i="1"/>
  <c r="Z19" i="1"/>
  <c r="Y19" i="1"/>
  <c r="V19" i="1"/>
  <c r="D19" i="1"/>
  <c r="E19" i="1" s="1"/>
  <c r="AE18" i="1"/>
  <c r="AE24" i="1" s="1"/>
  <c r="U18" i="1"/>
  <c r="U24" i="1" s="1"/>
  <c r="P18" i="1"/>
  <c r="A18" i="1"/>
  <c r="AF16" i="1"/>
  <c r="AC16" i="1"/>
  <c r="AA16" i="1"/>
  <c r="Z16" i="1"/>
  <c r="Y16" i="1"/>
  <c r="V16" i="1"/>
  <c r="D16" i="1"/>
  <c r="D121" i="1" s="1"/>
  <c r="AF15" i="1"/>
  <c r="AC15" i="1"/>
  <c r="AA15" i="1"/>
  <c r="Z15" i="1"/>
  <c r="Y15" i="1"/>
  <c r="V15" i="1"/>
  <c r="D15" i="1"/>
  <c r="AF14" i="1"/>
  <c r="AF11" i="1" s="1"/>
  <c r="AF17" i="1" s="1"/>
  <c r="AC14" i="1"/>
  <c r="AA14" i="1"/>
  <c r="Z14" i="1"/>
  <c r="Z11" i="1" s="1"/>
  <c r="Z17" i="1" s="1"/>
  <c r="Y14" i="1"/>
  <c r="V14" i="1"/>
  <c r="D14" i="1"/>
  <c r="E14" i="1" s="1"/>
  <c r="F14" i="1" s="1"/>
  <c r="AF13" i="1"/>
  <c r="AC13" i="1"/>
  <c r="AA13" i="1"/>
  <c r="Z13" i="1"/>
  <c r="Y13" i="1"/>
  <c r="V13" i="1"/>
  <c r="D13" i="1"/>
  <c r="AF12" i="1"/>
  <c r="AC12" i="1"/>
  <c r="AA12" i="1"/>
  <c r="Z12" i="1"/>
  <c r="Y12" i="1"/>
  <c r="V12" i="1"/>
  <c r="D12" i="1"/>
  <c r="AE11" i="1"/>
  <c r="AE17" i="1" s="1"/>
  <c r="U11" i="1"/>
  <c r="U17" i="1" s="1"/>
  <c r="P11" i="1"/>
  <c r="AF9" i="1"/>
  <c r="AC9" i="1"/>
  <c r="AA9" i="1"/>
  <c r="Z9" i="1"/>
  <c r="Y9" i="1"/>
  <c r="V9" i="1"/>
  <c r="AF8" i="1"/>
  <c r="AC8" i="1"/>
  <c r="AA8" i="1"/>
  <c r="Z8" i="1"/>
  <c r="Y8" i="1"/>
  <c r="V8" i="1"/>
  <c r="AF7" i="1"/>
  <c r="AC7" i="1"/>
  <c r="AA7" i="1"/>
  <c r="Z7" i="1"/>
  <c r="Y7" i="1"/>
  <c r="V7" i="1"/>
  <c r="AF6" i="1"/>
  <c r="AC6" i="1"/>
  <c r="AA6" i="1"/>
  <c r="Z6" i="1"/>
  <c r="Y6" i="1"/>
  <c r="V6" i="1"/>
  <c r="AF5" i="1"/>
  <c r="AC5" i="1"/>
  <c r="AA5" i="1"/>
  <c r="AA4" i="1" s="1"/>
  <c r="AA10" i="1" s="1"/>
  <c r="Z5" i="1"/>
  <c r="Y5" i="1"/>
  <c r="V5" i="1"/>
  <c r="V4" i="1" s="1"/>
  <c r="V10" i="1" s="1"/>
  <c r="AE4" i="1"/>
  <c r="AE10" i="1" s="1"/>
  <c r="U10" i="1"/>
  <c r="Z39" i="1" l="1"/>
  <c r="Z45" i="1" s="1"/>
  <c r="AA88" i="1"/>
  <c r="AA94" i="1" s="1"/>
  <c r="AA32" i="1"/>
  <c r="AA38" i="1" s="1"/>
  <c r="U116" i="1"/>
  <c r="U122" i="1" s="1"/>
  <c r="AF32" i="1"/>
  <c r="AF38" i="1" s="1"/>
  <c r="Z18" i="1"/>
  <c r="Z24" i="1" s="1"/>
  <c r="E105" i="1"/>
  <c r="D102" i="1"/>
  <c r="D108" i="1" s="1"/>
  <c r="Y120" i="1"/>
  <c r="AA11" i="1"/>
  <c r="AA17" i="1" s="1"/>
  <c r="D18" i="1"/>
  <c r="D24" i="1" s="1"/>
  <c r="Y25" i="1"/>
  <c r="Y31" i="1" s="1"/>
  <c r="AF25" i="1"/>
  <c r="AF31" i="1" s="1"/>
  <c r="D39" i="1"/>
  <c r="D45" i="1" s="1"/>
  <c r="AC39" i="1"/>
  <c r="AC45" i="1" s="1"/>
  <c r="AA53" i="1"/>
  <c r="AA59" i="1" s="1"/>
  <c r="AA60" i="1"/>
  <c r="AA66" i="1" s="1"/>
  <c r="AC74" i="1"/>
  <c r="AC80" i="1" s="1"/>
  <c r="AC118" i="1"/>
  <c r="AC119" i="1"/>
  <c r="V11" i="1"/>
  <c r="V17" i="1" s="1"/>
  <c r="V18" i="1"/>
  <c r="V24" i="1" s="1"/>
  <c r="AC18" i="1"/>
  <c r="AC24" i="1" s="1"/>
  <c r="AF53" i="1"/>
  <c r="AF59" i="1" s="1"/>
  <c r="AF74" i="1"/>
  <c r="AF80" i="1" s="1"/>
  <c r="AF102" i="1"/>
  <c r="AF108" i="1" s="1"/>
  <c r="D118" i="1"/>
  <c r="Y18" i="1"/>
  <c r="Y24" i="1" s="1"/>
  <c r="AF18" i="1"/>
  <c r="AF24" i="1" s="1"/>
  <c r="D25" i="1"/>
  <c r="D31" i="1" s="1"/>
  <c r="V32" i="1"/>
  <c r="V38" i="1" s="1"/>
  <c r="V74" i="1"/>
  <c r="V80" i="1" s="1"/>
  <c r="AC81" i="1"/>
  <c r="AC87" i="1" s="1"/>
  <c r="AC95" i="1"/>
  <c r="AC101" i="1" s="1"/>
  <c r="AF81" i="1"/>
  <c r="AF87" i="1" s="1"/>
  <c r="AF95" i="1"/>
  <c r="AF101" i="1" s="1"/>
  <c r="AD116" i="1"/>
  <c r="AD122" i="1" s="1"/>
  <c r="Z118" i="1"/>
  <c r="AC11" i="1"/>
  <c r="AC17" i="1" s="1"/>
  <c r="AA18" i="1"/>
  <c r="AA24" i="1" s="1"/>
  <c r="Z25" i="1"/>
  <c r="Z31" i="1" s="1"/>
  <c r="AC60" i="1"/>
  <c r="AC66" i="1" s="1"/>
  <c r="G103" i="1"/>
  <c r="AA102" i="1"/>
  <c r="AA108" i="1" s="1"/>
  <c r="AC102" i="1"/>
  <c r="AC108" i="1" s="1"/>
  <c r="Y109" i="1"/>
  <c r="Y115" i="1" s="1"/>
  <c r="AA67" i="1"/>
  <c r="AA73" i="1" s="1"/>
  <c r="AA81" i="1"/>
  <c r="AA87" i="1" s="1"/>
  <c r="Z102" i="1"/>
  <c r="Z108" i="1" s="1"/>
  <c r="D109" i="1"/>
  <c r="D115" i="1" s="1"/>
  <c r="V117" i="1"/>
  <c r="AF120" i="1"/>
  <c r="AF10" i="1"/>
  <c r="Z117" i="1"/>
  <c r="Z4" i="1"/>
  <c r="Z10" i="1" s="1"/>
  <c r="V119" i="1"/>
  <c r="AC117" i="1"/>
  <c r="AC116" i="1" s="1"/>
  <c r="AC4" i="1"/>
  <c r="AC10" i="1" s="1"/>
  <c r="V118" i="1"/>
  <c r="Z121" i="1"/>
  <c r="D11" i="1"/>
  <c r="D17" i="1" s="1"/>
  <c r="D117" i="1"/>
  <c r="D120" i="1"/>
  <c r="E15" i="1"/>
  <c r="F19" i="1"/>
  <c r="E18" i="1"/>
  <c r="E24" i="1" s="1"/>
  <c r="Z32" i="1"/>
  <c r="Z38" i="1" s="1"/>
  <c r="V39" i="1"/>
  <c r="V45" i="1" s="1"/>
  <c r="H40" i="1"/>
  <c r="F42" i="1"/>
  <c r="G42" i="1" s="1"/>
  <c r="H42" i="1" s="1"/>
  <c r="I42" i="1" s="1"/>
  <c r="J42" i="1" s="1"/>
  <c r="K42" i="1" s="1"/>
  <c r="L42" i="1" s="1"/>
  <c r="M42" i="1" s="1"/>
  <c r="N42" i="1" s="1"/>
  <c r="O42" i="1" s="1"/>
  <c r="E39" i="1"/>
  <c r="E45" i="1" s="1"/>
  <c r="D88" i="1"/>
  <c r="D94" i="1" s="1"/>
  <c r="E89" i="1"/>
  <c r="F96" i="1"/>
  <c r="AA95" i="1"/>
  <c r="AA101" i="1" s="1"/>
  <c r="AA109" i="1"/>
  <c r="AA115" i="1" s="1"/>
  <c r="AA119" i="1"/>
  <c r="V120" i="1"/>
  <c r="AC120" i="1"/>
  <c r="Y121" i="1"/>
  <c r="AF121" i="1"/>
  <c r="E12" i="1"/>
  <c r="E13" i="1"/>
  <c r="Y11" i="1"/>
  <c r="Y17" i="1" s="1"/>
  <c r="E119" i="1"/>
  <c r="E16" i="1"/>
  <c r="AC121" i="1"/>
  <c r="V25" i="1"/>
  <c r="V31" i="1" s="1"/>
  <c r="G26" i="1"/>
  <c r="E29" i="1"/>
  <c r="Z60" i="1"/>
  <c r="Z66" i="1" s="1"/>
  <c r="V67" i="1"/>
  <c r="V73" i="1" s="1"/>
  <c r="E109" i="1"/>
  <c r="E115" i="1" s="1"/>
  <c r="F110" i="1"/>
  <c r="E54" i="1"/>
  <c r="D53" i="1"/>
  <c r="D59" i="1" s="1"/>
  <c r="AA117" i="1"/>
  <c r="AA118" i="1"/>
  <c r="Y4" i="1"/>
  <c r="Y10" i="1" s="1"/>
  <c r="Y119" i="1"/>
  <c r="AF119" i="1"/>
  <c r="Z120" i="1"/>
  <c r="AA121" i="1"/>
  <c r="G14" i="1"/>
  <c r="D32" i="1"/>
  <c r="D38" i="1" s="1"/>
  <c r="E33" i="1"/>
  <c r="E47" i="1"/>
  <c r="D46" i="1"/>
  <c r="D52" i="1" s="1"/>
  <c r="Y46" i="1"/>
  <c r="Y52" i="1" s="1"/>
  <c r="V53" i="1"/>
  <c r="V59" i="1" s="1"/>
  <c r="Z53" i="1"/>
  <c r="Z59" i="1" s="1"/>
  <c r="D67" i="1"/>
  <c r="D73" i="1" s="1"/>
  <c r="E71" i="1"/>
  <c r="F71" i="1" s="1"/>
  <c r="G71" i="1" s="1"/>
  <c r="H71" i="1" s="1"/>
  <c r="I71" i="1" s="1"/>
  <c r="J71" i="1" s="1"/>
  <c r="K71" i="1" s="1"/>
  <c r="L71" i="1" s="1"/>
  <c r="M71" i="1" s="1"/>
  <c r="N71" i="1" s="1"/>
  <c r="O71" i="1" s="1"/>
  <c r="Z74" i="1"/>
  <c r="Z80" i="1" s="1"/>
  <c r="V81" i="1"/>
  <c r="V87" i="1" s="1"/>
  <c r="Y95" i="1"/>
  <c r="Y101" i="1" s="1"/>
  <c r="Z95" i="1"/>
  <c r="Z101" i="1" s="1"/>
  <c r="V95" i="1"/>
  <c r="V101" i="1" s="1"/>
  <c r="AA25" i="1"/>
  <c r="AA31" i="1" s="1"/>
  <c r="AA39" i="1"/>
  <c r="AA45" i="1" s="1"/>
  <c r="Y60" i="1"/>
  <c r="Y66" i="1" s="1"/>
  <c r="AF60" i="1"/>
  <c r="AF66" i="1" s="1"/>
  <c r="Y39" i="1"/>
  <c r="Y45" i="1" s="1"/>
  <c r="AF39" i="1"/>
  <c r="AF45" i="1" s="1"/>
  <c r="AA46" i="1"/>
  <c r="AA52" i="1" s="1"/>
  <c r="V46" i="1"/>
  <c r="V52" i="1" s="1"/>
  <c r="AC46" i="1"/>
  <c r="AC52" i="1" s="1"/>
  <c r="E67" i="1"/>
  <c r="E73" i="1" s="1"/>
  <c r="F68" i="1"/>
  <c r="AC67" i="1"/>
  <c r="AC73" i="1" s="1"/>
  <c r="Z81" i="1"/>
  <c r="Z87" i="1" s="1"/>
  <c r="Y88" i="1"/>
  <c r="Y94" i="1" s="1"/>
  <c r="AF88" i="1"/>
  <c r="AF94" i="1" s="1"/>
  <c r="E98" i="1"/>
  <c r="D95" i="1"/>
  <c r="D101" i="1" s="1"/>
  <c r="H103" i="1"/>
  <c r="Y102" i="1"/>
  <c r="Y108" i="1" s="1"/>
  <c r="AA74" i="1"/>
  <c r="AA80" i="1" s="1"/>
  <c r="V102" i="1"/>
  <c r="V108" i="1" s="1"/>
  <c r="AF67" i="1"/>
  <c r="AF73" i="1" s="1"/>
  <c r="Z67" i="1"/>
  <c r="Z73" i="1" s="1"/>
  <c r="AC88" i="1"/>
  <c r="AC94" i="1" s="1"/>
  <c r="V109" i="1"/>
  <c r="V115" i="1" s="1"/>
  <c r="Y117" i="1"/>
  <c r="AF117" i="1"/>
  <c r="Y118" i="1"/>
  <c r="AF118" i="1"/>
  <c r="Z119" i="1"/>
  <c r="AA120" i="1"/>
  <c r="V121" i="1"/>
  <c r="D119" i="1"/>
  <c r="Y32" i="1"/>
  <c r="Y38" i="1" s="1"/>
  <c r="Y53" i="1"/>
  <c r="Y59" i="1" s="1"/>
  <c r="V88" i="1"/>
  <c r="V94" i="1" s="1"/>
  <c r="AB116" i="1"/>
  <c r="AB122" i="1" s="1"/>
  <c r="Y74" i="1"/>
  <c r="Y80" i="1" s="1"/>
  <c r="AF109" i="1"/>
  <c r="AF115" i="1" s="1"/>
  <c r="Z109" i="1"/>
  <c r="Z115" i="1" s="1"/>
  <c r="F39" i="1" l="1"/>
  <c r="F45" i="1" s="1"/>
  <c r="AF116" i="1"/>
  <c r="AF122" i="1" s="1"/>
  <c r="E102" i="1"/>
  <c r="E108" i="1" s="1"/>
  <c r="F105" i="1"/>
  <c r="F33" i="1"/>
  <c r="E32" i="1"/>
  <c r="E38" i="1" s="1"/>
  <c r="AA116" i="1"/>
  <c r="H26" i="1"/>
  <c r="E121" i="1"/>
  <c r="F16" i="1"/>
  <c r="AC122" i="1"/>
  <c r="F98" i="1"/>
  <c r="E95" i="1"/>
  <c r="E101" i="1" s="1"/>
  <c r="F54" i="1"/>
  <c r="E53" i="1"/>
  <c r="E59" i="1" s="1"/>
  <c r="E118" i="1"/>
  <c r="F13" i="1"/>
  <c r="E117" i="1"/>
  <c r="F12" i="1"/>
  <c r="E11" i="1"/>
  <c r="E17" i="1" s="1"/>
  <c r="G19" i="1"/>
  <c r="F18" i="1"/>
  <c r="F24" i="1" s="1"/>
  <c r="D116" i="1"/>
  <c r="D122" i="1" s="1"/>
  <c r="Z116" i="1"/>
  <c r="H14" i="1"/>
  <c r="G110" i="1"/>
  <c r="F109" i="1"/>
  <c r="F115" i="1" s="1"/>
  <c r="I40" i="1"/>
  <c r="H39" i="1"/>
  <c r="H45" i="1" s="1"/>
  <c r="E120" i="1"/>
  <c r="F15" i="1"/>
  <c r="V116" i="1"/>
  <c r="Y116" i="1"/>
  <c r="I103" i="1"/>
  <c r="G68" i="1"/>
  <c r="F67" i="1"/>
  <c r="F73" i="1" s="1"/>
  <c r="F47" i="1"/>
  <c r="E46" i="1"/>
  <c r="E52" i="1" s="1"/>
  <c r="F29" i="1"/>
  <c r="E25" i="1"/>
  <c r="E31" i="1" s="1"/>
  <c r="G96" i="1"/>
  <c r="F89" i="1"/>
  <c r="E88" i="1"/>
  <c r="E94" i="1" s="1"/>
  <c r="G39" i="1"/>
  <c r="G45" i="1" s="1"/>
  <c r="G105" i="1" l="1"/>
  <c r="F102" i="1"/>
  <c r="F108" i="1" s="1"/>
  <c r="H96" i="1"/>
  <c r="F46" i="1"/>
  <c r="F52" i="1" s="1"/>
  <c r="G47" i="1"/>
  <c r="H110" i="1"/>
  <c r="G109" i="1"/>
  <c r="G115" i="1" s="1"/>
  <c r="E116" i="1"/>
  <c r="E122" i="1" s="1"/>
  <c r="G89" i="1"/>
  <c r="F88" i="1"/>
  <c r="F94" i="1" s="1"/>
  <c r="G29" i="1"/>
  <c r="F25" i="1"/>
  <c r="F31" i="1" s="1"/>
  <c r="F120" i="1"/>
  <c r="G15" i="1"/>
  <c r="J40" i="1"/>
  <c r="I39" i="1"/>
  <c r="I45" i="1" s="1"/>
  <c r="G18" i="1"/>
  <c r="G24" i="1" s="1"/>
  <c r="H19" i="1"/>
  <c r="G33" i="1"/>
  <c r="F32" i="1"/>
  <c r="F38" i="1" s="1"/>
  <c r="Y122" i="1"/>
  <c r="V122" i="1"/>
  <c r="I14" i="1"/>
  <c r="Z122" i="1"/>
  <c r="F118" i="1"/>
  <c r="G13" i="1"/>
  <c r="G98" i="1"/>
  <c r="F119" i="1"/>
  <c r="AA122" i="1"/>
  <c r="F95" i="1"/>
  <c r="F101" i="1" s="1"/>
  <c r="H68" i="1"/>
  <c r="G67" i="1"/>
  <c r="G73" i="1" s="1"/>
  <c r="J103" i="1"/>
  <c r="F117" i="1"/>
  <c r="F11" i="1"/>
  <c r="F17" i="1" s="1"/>
  <c r="G12" i="1"/>
  <c r="G54" i="1"/>
  <c r="F53" i="1"/>
  <c r="F59" i="1" s="1"/>
  <c r="F121" i="1"/>
  <c r="G16" i="1"/>
  <c r="I26" i="1"/>
  <c r="H105" i="1" l="1"/>
  <c r="G102" i="1"/>
  <c r="G108" i="1" s="1"/>
  <c r="K103" i="1"/>
  <c r="G118" i="1"/>
  <c r="H13" i="1"/>
  <c r="G120" i="1"/>
  <c r="H15" i="1"/>
  <c r="H47" i="1"/>
  <c r="G46" i="1"/>
  <c r="G52" i="1" s="1"/>
  <c r="J26" i="1"/>
  <c r="F116" i="1"/>
  <c r="F122" i="1" s="1"/>
  <c r="H89" i="1"/>
  <c r="G88" i="1"/>
  <c r="G94" i="1" s="1"/>
  <c r="H54" i="1"/>
  <c r="G53" i="1"/>
  <c r="G59" i="1" s="1"/>
  <c r="I68" i="1"/>
  <c r="H67" i="1"/>
  <c r="H73" i="1" s="1"/>
  <c r="J14" i="1"/>
  <c r="H18" i="1"/>
  <c r="H24" i="1" s="1"/>
  <c r="I19" i="1"/>
  <c r="H29" i="1"/>
  <c r="G25" i="1"/>
  <c r="G31" i="1" s="1"/>
  <c r="I96" i="1"/>
  <c r="G121" i="1"/>
  <c r="H16" i="1"/>
  <c r="G117" i="1"/>
  <c r="H12" i="1"/>
  <c r="G11" i="1"/>
  <c r="G17" i="1" s="1"/>
  <c r="H98" i="1"/>
  <c r="G119" i="1"/>
  <c r="H33" i="1"/>
  <c r="G32" i="1"/>
  <c r="G38" i="1" s="1"/>
  <c r="J39" i="1"/>
  <c r="J45" i="1" s="1"/>
  <c r="K40" i="1"/>
  <c r="I110" i="1"/>
  <c r="H109" i="1"/>
  <c r="H115" i="1" s="1"/>
  <c r="G95" i="1"/>
  <c r="G101" i="1" s="1"/>
  <c r="I105" i="1" l="1"/>
  <c r="H102" i="1"/>
  <c r="H108" i="1" s="1"/>
  <c r="I98" i="1"/>
  <c r="H119" i="1"/>
  <c r="H121" i="1"/>
  <c r="I16" i="1"/>
  <c r="H95" i="1"/>
  <c r="H101" i="1" s="1"/>
  <c r="I67" i="1"/>
  <c r="I73" i="1" s="1"/>
  <c r="J68" i="1"/>
  <c r="K26" i="1"/>
  <c r="I15" i="1"/>
  <c r="H120" i="1"/>
  <c r="L103" i="1"/>
  <c r="K14" i="1"/>
  <c r="I109" i="1"/>
  <c r="I115" i="1" s="1"/>
  <c r="J110" i="1"/>
  <c r="H32" i="1"/>
  <c r="H38" i="1" s="1"/>
  <c r="I33" i="1"/>
  <c r="H117" i="1"/>
  <c r="H11" i="1"/>
  <c r="H17" i="1" s="1"/>
  <c r="I12" i="1"/>
  <c r="I29" i="1"/>
  <c r="H25" i="1"/>
  <c r="H31" i="1" s="1"/>
  <c r="I54" i="1"/>
  <c r="H53" i="1"/>
  <c r="H59" i="1" s="1"/>
  <c r="H88" i="1"/>
  <c r="H94" i="1" s="1"/>
  <c r="I89" i="1"/>
  <c r="H118" i="1"/>
  <c r="I13" i="1"/>
  <c r="L40" i="1"/>
  <c r="K39" i="1"/>
  <c r="K45" i="1" s="1"/>
  <c r="G116" i="1"/>
  <c r="G122" i="1" s="1"/>
  <c r="I95" i="1"/>
  <c r="I101" i="1" s="1"/>
  <c r="J96" i="1"/>
  <c r="I18" i="1"/>
  <c r="I24" i="1" s="1"/>
  <c r="J19" i="1"/>
  <c r="I47" i="1"/>
  <c r="H46" i="1"/>
  <c r="H52" i="1" s="1"/>
  <c r="H116" i="1" l="1"/>
  <c r="H122" i="1" s="1"/>
  <c r="J105" i="1"/>
  <c r="I102" i="1"/>
  <c r="I108" i="1" s="1"/>
  <c r="J16" i="1"/>
  <c r="I121" i="1"/>
  <c r="K96" i="1"/>
  <c r="L39" i="1"/>
  <c r="L45" i="1" s="1"/>
  <c r="M40" i="1"/>
  <c r="J29" i="1"/>
  <c r="I25" i="1"/>
  <c r="I31" i="1" s="1"/>
  <c r="J33" i="1"/>
  <c r="I32" i="1"/>
  <c r="I38" i="1" s="1"/>
  <c r="L14" i="1"/>
  <c r="K68" i="1"/>
  <c r="J67" i="1"/>
  <c r="J73" i="1" s="1"/>
  <c r="J89" i="1"/>
  <c r="I88" i="1"/>
  <c r="I94" i="1" s="1"/>
  <c r="J47" i="1"/>
  <c r="I46" i="1"/>
  <c r="I52" i="1" s="1"/>
  <c r="I118" i="1"/>
  <c r="J13" i="1"/>
  <c r="I117" i="1"/>
  <c r="J12" i="1"/>
  <c r="I11" i="1"/>
  <c r="I17" i="1" s="1"/>
  <c r="I120" i="1"/>
  <c r="J15" i="1"/>
  <c r="K19" i="1"/>
  <c r="J18" i="1"/>
  <c r="J24" i="1" s="1"/>
  <c r="J54" i="1"/>
  <c r="I53" i="1"/>
  <c r="I59" i="1" s="1"/>
  <c r="K110" i="1"/>
  <c r="J109" i="1"/>
  <c r="J115" i="1" s="1"/>
  <c r="M103" i="1"/>
  <c r="L26" i="1"/>
  <c r="J98" i="1"/>
  <c r="I119" i="1"/>
  <c r="K105" i="1" l="1"/>
  <c r="J102" i="1"/>
  <c r="J108" i="1" s="1"/>
  <c r="K98" i="1"/>
  <c r="K95" i="1" s="1"/>
  <c r="K101" i="1" s="1"/>
  <c r="J119" i="1"/>
  <c r="N103" i="1"/>
  <c r="K54" i="1"/>
  <c r="J53" i="1"/>
  <c r="J59" i="1" s="1"/>
  <c r="K13" i="1"/>
  <c r="J118" i="1"/>
  <c r="M14" i="1"/>
  <c r="J95" i="1"/>
  <c r="J101" i="1" s="1"/>
  <c r="K89" i="1"/>
  <c r="J88" i="1"/>
  <c r="J94" i="1" s="1"/>
  <c r="K29" i="1"/>
  <c r="J25" i="1"/>
  <c r="J31" i="1" s="1"/>
  <c r="L96" i="1"/>
  <c r="M26" i="1"/>
  <c r="K109" i="1"/>
  <c r="K115" i="1" s="1"/>
  <c r="L110" i="1"/>
  <c r="L19" i="1"/>
  <c r="K18" i="1"/>
  <c r="K24" i="1" s="1"/>
  <c r="J117" i="1"/>
  <c r="K12" i="1"/>
  <c r="J11" i="1"/>
  <c r="J17" i="1" s="1"/>
  <c r="M39" i="1"/>
  <c r="M45" i="1" s="1"/>
  <c r="N40" i="1"/>
  <c r="J120" i="1"/>
  <c r="K15" i="1"/>
  <c r="I116" i="1"/>
  <c r="I122" i="1" s="1"/>
  <c r="J46" i="1"/>
  <c r="J52" i="1" s="1"/>
  <c r="K47" i="1"/>
  <c r="K67" i="1"/>
  <c r="K73" i="1" s="1"/>
  <c r="L68" i="1"/>
  <c r="K33" i="1"/>
  <c r="J32" i="1"/>
  <c r="J38" i="1" s="1"/>
  <c r="J121" i="1"/>
  <c r="K16" i="1"/>
  <c r="L105" i="1" l="1"/>
  <c r="K102" i="1"/>
  <c r="K108" i="1" s="1"/>
  <c r="K32" i="1"/>
  <c r="K38" i="1" s="1"/>
  <c r="L33" i="1"/>
  <c r="N39" i="1"/>
  <c r="N45" i="1" s="1"/>
  <c r="O40" i="1"/>
  <c r="O39" i="1" s="1"/>
  <c r="O45" i="1" s="1"/>
  <c r="J116" i="1"/>
  <c r="J122" i="1" s="1"/>
  <c r="M96" i="1"/>
  <c r="L89" i="1"/>
  <c r="K88" i="1"/>
  <c r="K94" i="1" s="1"/>
  <c r="O103" i="1"/>
  <c r="K121" i="1"/>
  <c r="L16" i="1"/>
  <c r="M68" i="1"/>
  <c r="L67" i="1"/>
  <c r="L73" i="1" s="1"/>
  <c r="N26" i="1"/>
  <c r="K118" i="1"/>
  <c r="L13" i="1"/>
  <c r="K120" i="1"/>
  <c r="L15" i="1"/>
  <c r="L18" i="1"/>
  <c r="L24" i="1" s="1"/>
  <c r="M19" i="1"/>
  <c r="L29" i="1"/>
  <c r="K25" i="1"/>
  <c r="K31" i="1" s="1"/>
  <c r="N14" i="1"/>
  <c r="L47" i="1"/>
  <c r="K46" i="1"/>
  <c r="K52" i="1" s="1"/>
  <c r="K117" i="1"/>
  <c r="K11" i="1"/>
  <c r="K17" i="1" s="1"/>
  <c r="L12" i="1"/>
  <c r="M110" i="1"/>
  <c r="L109" i="1"/>
  <c r="L115" i="1" s="1"/>
  <c r="L54" i="1"/>
  <c r="K53" i="1"/>
  <c r="K59" i="1" s="1"/>
  <c r="L98" i="1"/>
  <c r="L95" i="1" s="1"/>
  <c r="L101" i="1" s="1"/>
  <c r="K119" i="1"/>
  <c r="M105" i="1" l="1"/>
  <c r="L102" i="1"/>
  <c r="L108" i="1" s="1"/>
  <c r="L11" i="1"/>
  <c r="L17" i="1" s="1"/>
  <c r="L117" i="1"/>
  <c r="M12" i="1"/>
  <c r="M47" i="1"/>
  <c r="L46" i="1"/>
  <c r="L52" i="1" s="1"/>
  <c r="M29" i="1"/>
  <c r="L25" i="1"/>
  <c r="L31" i="1" s="1"/>
  <c r="L88" i="1"/>
  <c r="L94" i="1" s="1"/>
  <c r="M89" i="1"/>
  <c r="M54" i="1"/>
  <c r="L53" i="1"/>
  <c r="L59" i="1" s="1"/>
  <c r="O14" i="1"/>
  <c r="M18" i="1"/>
  <c r="M24" i="1" s="1"/>
  <c r="N19" i="1"/>
  <c r="L118" i="1"/>
  <c r="M13" i="1"/>
  <c r="K116" i="1"/>
  <c r="K122" i="1" s="1"/>
  <c r="M67" i="1"/>
  <c r="M73" i="1" s="1"/>
  <c r="N68" i="1"/>
  <c r="N96" i="1"/>
  <c r="L32" i="1"/>
  <c r="L38" i="1" s="1"/>
  <c r="M33" i="1"/>
  <c r="M98" i="1"/>
  <c r="L119" i="1"/>
  <c r="M109" i="1"/>
  <c r="M115" i="1" s="1"/>
  <c r="N110" i="1"/>
  <c r="L120" i="1"/>
  <c r="M15" i="1"/>
  <c r="O26" i="1"/>
  <c r="L121" i="1"/>
  <c r="M16" i="1"/>
  <c r="N105" i="1" l="1"/>
  <c r="M102" i="1"/>
  <c r="M108" i="1" s="1"/>
  <c r="M121" i="1"/>
  <c r="N16" i="1"/>
  <c r="O110" i="1"/>
  <c r="O109" i="1" s="1"/>
  <c r="O115" i="1" s="1"/>
  <c r="N109" i="1"/>
  <c r="N115" i="1" s="1"/>
  <c r="N33" i="1"/>
  <c r="M32" i="1"/>
  <c r="M38" i="1" s="1"/>
  <c r="O68" i="1"/>
  <c r="O67" i="1" s="1"/>
  <c r="O73" i="1" s="1"/>
  <c r="N67" i="1"/>
  <c r="N73" i="1" s="1"/>
  <c r="N47" i="1"/>
  <c r="M46" i="1"/>
  <c r="M52" i="1" s="1"/>
  <c r="O19" i="1"/>
  <c r="O18" i="1" s="1"/>
  <c r="O24" i="1" s="1"/>
  <c r="N18" i="1"/>
  <c r="N24" i="1" s="1"/>
  <c r="M117" i="1"/>
  <c r="N12" i="1"/>
  <c r="M11" i="1"/>
  <c r="M17" i="1" s="1"/>
  <c r="M120" i="1"/>
  <c r="N15" i="1"/>
  <c r="O96" i="1"/>
  <c r="N54" i="1"/>
  <c r="M53" i="1"/>
  <c r="M59" i="1" s="1"/>
  <c r="N29" i="1"/>
  <c r="M25" i="1"/>
  <c r="M31" i="1" s="1"/>
  <c r="L116" i="1"/>
  <c r="L122" i="1" s="1"/>
  <c r="N98" i="1"/>
  <c r="N95" i="1" s="1"/>
  <c r="N101" i="1" s="1"/>
  <c r="M119" i="1"/>
  <c r="M95" i="1"/>
  <c r="M101" i="1" s="1"/>
  <c r="M118" i="1"/>
  <c r="N13" i="1"/>
  <c r="N89" i="1"/>
  <c r="M88" i="1"/>
  <c r="M94" i="1" s="1"/>
  <c r="M116" i="1" l="1"/>
  <c r="M122" i="1" s="1"/>
  <c r="O105" i="1"/>
  <c r="O102" i="1" s="1"/>
  <c r="O108" i="1" s="1"/>
  <c r="N102" i="1"/>
  <c r="N108" i="1" s="1"/>
  <c r="N88" i="1"/>
  <c r="N94" i="1" s="1"/>
  <c r="O89" i="1"/>
  <c r="O88" i="1" s="1"/>
  <c r="O94" i="1" s="1"/>
  <c r="O29" i="1"/>
  <c r="O25" i="1" s="1"/>
  <c r="O31" i="1" s="1"/>
  <c r="N25" i="1"/>
  <c r="N31" i="1" s="1"/>
  <c r="N117" i="1"/>
  <c r="N11" i="1"/>
  <c r="N17" i="1" s="1"/>
  <c r="O12" i="1"/>
  <c r="N118" i="1"/>
  <c r="O13" i="1"/>
  <c r="O118" i="1" s="1"/>
  <c r="O98" i="1"/>
  <c r="O119" i="1" s="1"/>
  <c r="N119" i="1"/>
  <c r="N120" i="1"/>
  <c r="O15" i="1"/>
  <c r="N46" i="1"/>
  <c r="N52" i="1" s="1"/>
  <c r="O47" i="1"/>
  <c r="O46" i="1" s="1"/>
  <c r="O52" i="1" s="1"/>
  <c r="N32" i="1"/>
  <c r="N38" i="1" s="1"/>
  <c r="O33" i="1"/>
  <c r="O32" i="1" s="1"/>
  <c r="O38" i="1" s="1"/>
  <c r="N121" i="1"/>
  <c r="O16" i="1"/>
  <c r="O121" i="1" s="1"/>
  <c r="N53" i="1"/>
  <c r="N59" i="1" s="1"/>
  <c r="O54" i="1"/>
  <c r="O53" i="1" s="1"/>
  <c r="O59" i="1" s="1"/>
  <c r="O120" i="1" l="1"/>
  <c r="O95" i="1"/>
  <c r="O101" i="1" s="1"/>
  <c r="N116" i="1"/>
  <c r="N122" i="1" s="1"/>
  <c r="O117" i="1"/>
  <c r="O11" i="1"/>
  <c r="O17" i="1" s="1"/>
  <c r="O116" i="1" l="1"/>
  <c r="O122" i="1" s="1"/>
</calcChain>
</file>

<file path=xl/sharedStrings.xml><?xml version="1.0" encoding="utf-8"?>
<sst xmlns="http://schemas.openxmlformats.org/spreadsheetml/2006/main" count="409" uniqueCount="94">
  <si>
    <t>RKAC 2012</t>
  </si>
  <si>
    <t>REALISASI</t>
  </si>
  <si>
    <t>HPT</t>
  </si>
  <si>
    <t>No</t>
  </si>
  <si>
    <t>Gerbang</t>
  </si>
  <si>
    <t>Gol</t>
  </si>
  <si>
    <t>Januari</t>
  </si>
  <si>
    <t>sd Februari</t>
  </si>
  <si>
    <t>sd Maret</t>
  </si>
  <si>
    <t>sd April</t>
  </si>
  <si>
    <t>sd Mei</t>
  </si>
  <si>
    <t>sd Juni</t>
  </si>
  <si>
    <t>sd Juli</t>
  </si>
  <si>
    <t>sd Agustus</t>
  </si>
  <si>
    <t>sd September</t>
  </si>
  <si>
    <t>sd Oktober</t>
  </si>
  <si>
    <t>sd November</t>
  </si>
  <si>
    <t>sd Desember</t>
  </si>
  <si>
    <t xml:space="preserve"> Februari</t>
  </si>
  <si>
    <t>Maret</t>
  </si>
  <si>
    <t>April</t>
  </si>
  <si>
    <t xml:space="preserve"> Mei</t>
  </si>
  <si>
    <t xml:space="preserve"> Juni</t>
  </si>
  <si>
    <t xml:space="preserve"> Juli</t>
  </si>
  <si>
    <t xml:space="preserve"> Agustus</t>
  </si>
  <si>
    <t xml:space="preserve"> September</t>
  </si>
  <si>
    <t xml:space="preserve"> Oktober</t>
  </si>
  <si>
    <t xml:space="preserve"> November</t>
  </si>
  <si>
    <t xml:space="preserve"> Desember</t>
  </si>
  <si>
    <t>TTL</t>
  </si>
  <si>
    <t>Ramp Kebon Jeruk 1(SLTN)</t>
  </si>
  <si>
    <t>I</t>
  </si>
  <si>
    <t>II</t>
  </si>
  <si>
    <t>III</t>
  </si>
  <si>
    <t>IV</t>
  </si>
  <si>
    <t>V</t>
  </si>
  <si>
    <t>LHR</t>
  </si>
  <si>
    <t>Ramp Kebon Jeruk</t>
  </si>
  <si>
    <t>Ramp Kebon Jeruk 2(UTR)</t>
  </si>
  <si>
    <t>Meruya 1</t>
  </si>
  <si>
    <t>Meruya 2</t>
  </si>
  <si>
    <t>Meruya Utara 1</t>
  </si>
  <si>
    <t>Meruya Utara 2</t>
  </si>
  <si>
    <t>Meruya Utara 3</t>
  </si>
  <si>
    <t>Meruya Utara 4</t>
  </si>
  <si>
    <t>Karang Tengah A</t>
  </si>
  <si>
    <t>Karang Tengah</t>
  </si>
  <si>
    <t>Karang Tengah B</t>
  </si>
  <si>
    <t>Karang Tengah BRT 1</t>
  </si>
  <si>
    <t>Karang Tengah BRT 2</t>
  </si>
  <si>
    <t>Tangerang</t>
  </si>
  <si>
    <t>Tangerang 1</t>
  </si>
  <si>
    <t>Karawaci Barat</t>
  </si>
  <si>
    <t>Karawaci Timur</t>
  </si>
  <si>
    <t>TOTAL</t>
  </si>
  <si>
    <t>Lalin 2018</t>
  </si>
  <si>
    <t>Volume Kendaraan</t>
  </si>
  <si>
    <t>harga</t>
  </si>
  <si>
    <t>Yang akan di implemntasikan</t>
  </si>
  <si>
    <t>RUAS JAKARTA - TANGERANG</t>
  </si>
  <si>
    <t>kriteria</t>
  </si>
  <si>
    <t>alternatif</t>
  </si>
  <si>
    <t>iklan terdahulu</t>
  </si>
  <si>
    <t>dst</t>
  </si>
  <si>
    <t>Rata-rata</t>
  </si>
  <si>
    <t>Kriteria</t>
  </si>
  <si>
    <t>Bobot Akhir</t>
  </si>
  <si>
    <t>VOLUME</t>
  </si>
  <si>
    <t>HARGA</t>
  </si>
  <si>
    <t>IKLAN DAHULU</t>
  </si>
  <si>
    <t>banyaknya kendaraan masuk dari data lalin</t>
  </si>
  <si>
    <t>berdasarkan wawancara dan data iklan yang banyak rata2 di km ;</t>
  </si>
  <si>
    <t>9-15 km</t>
  </si>
  <si>
    <t>0-9 km pertama</t>
  </si>
  <si>
    <t>15-25 km</t>
  </si>
  <si>
    <t>BOBOT KRITERIA</t>
  </si>
  <si>
    <t>tetapin aja, contoh Ruas 1 harga 2.5 jt, Ruas 2 harga 3 jt, Ruas 3 harga 2jt</t>
  </si>
  <si>
    <t>Ruas 1</t>
  </si>
  <si>
    <t>Ruas 2</t>
  </si>
  <si>
    <t>Ruas 3</t>
  </si>
  <si>
    <t>jakarta- tangerang</t>
  </si>
  <si>
    <t>jagorawi</t>
  </si>
  <si>
    <t>10 jt</t>
  </si>
  <si>
    <t>5 jt</t>
  </si>
  <si>
    <t>jakarta - cikampek</t>
  </si>
  <si>
    <t>15 jt</t>
  </si>
  <si>
    <t>/bulan</t>
  </si>
  <si>
    <t xml:space="preserve"> jt</t>
  </si>
  <si>
    <t>3 jt</t>
  </si>
  <si>
    <t>2.5 jt</t>
  </si>
  <si>
    <t>/m2</t>
  </si>
  <si>
    <t>0-25 km</t>
  </si>
  <si>
    <t>0-10km</t>
  </si>
  <si>
    <t>rata-rata tempat pemasangan yg 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</si>
</sst>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sz val="16"/>
      <name val="Arial"/>
      <family val="2"/>
    </font>
    <font>
      <b/>
      <sz val="11"/>
      <color rgb="FFFF000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rgb="FF0070C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0" borderId="0" applyBorder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7">
    <xf numFmtId="0" fontId="0" fillId="0" borderId="0" xfId="0"/>
    <xf numFmtId="0" fontId="2" fillId="0" borderId="0" xfId="1" applyFont="1"/>
    <xf numFmtId="0" fontId="1" fillId="0" borderId="0" xfId="1"/>
    <xf numFmtId="164" fontId="1" fillId="0" borderId="0" xfId="1" applyNumberFormat="1"/>
    <xf numFmtId="0" fontId="1" fillId="3" borderId="0" xfId="1" applyFont="1" applyFill="1"/>
    <xf numFmtId="0" fontId="4" fillId="0" borderId="1" xfId="1" applyFont="1" applyBorder="1" applyAlignment="1">
      <alignment horizontal="center"/>
    </xf>
    <xf numFmtId="0" fontId="5" fillId="0" borderId="0" xfId="1" applyFont="1"/>
    <xf numFmtId="0" fontId="6" fillId="0" borderId="1" xfId="1" applyFont="1" applyBorder="1" applyAlignment="1">
      <alignment horizontal="center"/>
    </xf>
    <xf numFmtId="0" fontId="6" fillId="2" borderId="1" xfId="1" applyFont="1" applyFill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7" fillId="4" borderId="1" xfId="1" applyFont="1" applyFill="1" applyBorder="1" applyAlignment="1">
      <alignment horizontal="center" vertical="center"/>
    </xf>
    <xf numFmtId="164" fontId="7" fillId="0" borderId="3" xfId="2" applyNumberFormat="1" applyFont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vertical="center"/>
    </xf>
    <xf numFmtId="164" fontId="7" fillId="0" borderId="2" xfId="2" applyNumberFormat="1" applyFont="1" applyBorder="1"/>
    <xf numFmtId="164" fontId="7" fillId="0" borderId="1" xfId="2" applyNumberFormat="1" applyFont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41" fontId="9" fillId="0" borderId="4" xfId="1" applyNumberFormat="1" applyFont="1" applyFill="1" applyBorder="1" applyAlignment="1">
      <alignment horizontal="center" vertical="center"/>
    </xf>
    <xf numFmtId="164" fontId="8" fillId="0" borderId="1" xfId="2" applyNumberFormat="1" applyFont="1" applyBorder="1" applyAlignment="1">
      <alignment horizontal="center"/>
    </xf>
    <xf numFmtId="41" fontId="9" fillId="0" borderId="1" xfId="1" applyNumberFormat="1" applyFont="1" applyFill="1" applyBorder="1" applyAlignment="1">
      <alignment horizontal="center" vertical="center"/>
    </xf>
    <xf numFmtId="164" fontId="9" fillId="0" borderId="1" xfId="2" applyNumberFormat="1" applyFont="1" applyBorder="1" applyAlignment="1">
      <alignment horizontal="center"/>
    </xf>
    <xf numFmtId="0" fontId="9" fillId="4" borderId="4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vertical="center"/>
    </xf>
    <xf numFmtId="164" fontId="8" fillId="0" borderId="1" xfId="2" applyNumberFormat="1" applyFont="1" applyBorder="1"/>
    <xf numFmtId="0" fontId="9" fillId="4" borderId="7" xfId="1" applyFont="1" applyFill="1" applyBorder="1" applyAlignment="1">
      <alignment horizontal="center" vertical="center"/>
    </xf>
    <xf numFmtId="0" fontId="9" fillId="4" borderId="8" xfId="1" applyFont="1" applyFill="1" applyBorder="1" applyAlignment="1">
      <alignment horizontal="center" vertical="center"/>
    </xf>
    <xf numFmtId="0" fontId="11" fillId="4" borderId="9" xfId="1" applyFont="1" applyFill="1" applyBorder="1" applyAlignment="1">
      <alignment horizontal="center" vertical="center"/>
    </xf>
    <xf numFmtId="164" fontId="11" fillId="0" borderId="3" xfId="2" applyNumberFormat="1" applyFont="1" applyBorder="1" applyAlignment="1">
      <alignment horizontal="center" vertical="center"/>
    </xf>
    <xf numFmtId="164" fontId="11" fillId="0" borderId="1" xfId="2" applyNumberFormat="1" applyFont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vertical="center"/>
    </xf>
    <xf numFmtId="164" fontId="10" fillId="0" borderId="1" xfId="2" applyNumberFormat="1" applyFont="1" applyBorder="1" applyAlignment="1">
      <alignment horizontal="center"/>
    </xf>
    <xf numFmtId="164" fontId="7" fillId="4" borderId="3" xfId="1" applyNumberFormat="1" applyFont="1" applyFill="1" applyBorder="1" applyAlignment="1">
      <alignment horizontal="center" vertical="center"/>
    </xf>
    <xf numFmtId="164" fontId="7" fillId="4" borderId="4" xfId="1" applyNumberFormat="1" applyFont="1" applyFill="1" applyBorder="1" applyAlignment="1">
      <alignment horizontal="center" vertical="center"/>
    </xf>
    <xf numFmtId="164" fontId="7" fillId="4" borderId="1" xfId="1" applyNumberFormat="1" applyFont="1" applyFill="1" applyBorder="1" applyAlignment="1">
      <alignment horizontal="center" vertical="center"/>
    </xf>
    <xf numFmtId="164" fontId="10" fillId="0" borderId="1" xfId="2" applyNumberFormat="1" applyFont="1" applyBorder="1"/>
    <xf numFmtId="164" fontId="9" fillId="4" borderId="5" xfId="1" applyNumberFormat="1" applyFont="1" applyFill="1" applyBorder="1" applyAlignment="1">
      <alignment horizontal="center" vertical="center"/>
    </xf>
    <xf numFmtId="164" fontId="9" fillId="4" borderId="1" xfId="1" applyNumberFormat="1" applyFont="1" applyFill="1" applyBorder="1" applyAlignment="1">
      <alignment horizontal="center" vertical="center"/>
    </xf>
    <xf numFmtId="0" fontId="12" fillId="0" borderId="4" xfId="1" applyFont="1" applyBorder="1"/>
    <xf numFmtId="0" fontId="7" fillId="4" borderId="4" xfId="1" applyFont="1" applyFill="1" applyBorder="1" applyAlignment="1">
      <alignment horizontal="center" vertical="center"/>
    </xf>
    <xf numFmtId="164" fontId="9" fillId="4" borderId="1" xfId="2" applyNumberFormat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164" fontId="7" fillId="3" borderId="1" xfId="2" applyNumberFormat="1" applyFont="1" applyFill="1" applyBorder="1" applyAlignment="1">
      <alignment horizontal="center" vertical="center"/>
    </xf>
    <xf numFmtId="164" fontId="9" fillId="3" borderId="1" xfId="1" applyNumberFormat="1" applyFont="1" applyFill="1" applyBorder="1" applyAlignment="1">
      <alignment horizontal="center" vertical="center"/>
    </xf>
    <xf numFmtId="164" fontId="11" fillId="3" borderId="1" xfId="2" applyNumberFormat="1" applyFont="1" applyFill="1" applyBorder="1" applyAlignment="1">
      <alignment horizontal="center" vertical="center"/>
    </xf>
    <xf numFmtId="164" fontId="7" fillId="3" borderId="3" xfId="2" applyNumberFormat="1" applyFont="1" applyFill="1" applyBorder="1" applyAlignment="1">
      <alignment horizontal="center" vertical="center"/>
    </xf>
    <xf numFmtId="164" fontId="9" fillId="3" borderId="1" xfId="2" applyNumberFormat="1" applyFont="1" applyFill="1" applyBorder="1" applyAlignment="1">
      <alignment horizontal="center" vertical="center"/>
    </xf>
    <xf numFmtId="164" fontId="6" fillId="4" borderId="1" xfId="1" applyNumberFormat="1" applyFont="1" applyFill="1" applyBorder="1" applyAlignment="1">
      <alignment horizontal="center" vertical="center"/>
    </xf>
    <xf numFmtId="164" fontId="1" fillId="0" borderId="0" xfId="2" applyNumberFormat="1"/>
    <xf numFmtId="164" fontId="12" fillId="0" borderId="15" xfId="5" applyNumberFormat="1" applyFont="1" applyBorder="1" applyAlignment="1">
      <alignment horizontal="center" vertical="center"/>
    </xf>
    <xf numFmtId="0" fontId="7" fillId="4" borderId="13" xfId="1" applyFont="1" applyFill="1" applyBorder="1" applyAlignment="1">
      <alignment vertical="center"/>
    </xf>
    <xf numFmtId="164" fontId="12" fillId="0" borderId="6" xfId="5" applyNumberFormat="1" applyFont="1" applyBorder="1" applyAlignment="1">
      <alignment horizontal="center" vertical="center"/>
    </xf>
    <xf numFmtId="0" fontId="7" fillId="4" borderId="6" xfId="1" applyFont="1" applyFill="1" applyBorder="1" applyAlignment="1">
      <alignment vertical="center"/>
    </xf>
    <xf numFmtId="43" fontId="1" fillId="0" borderId="0" xfId="2"/>
    <xf numFmtId="0" fontId="11" fillId="4" borderId="3" xfId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vertical="center"/>
    </xf>
    <xf numFmtId="3" fontId="1" fillId="0" borderId="0" xfId="1" applyNumberFormat="1"/>
    <xf numFmtId="0" fontId="3" fillId="3" borderId="0" xfId="1" applyFont="1" applyFill="1"/>
    <xf numFmtId="0" fontId="1" fillId="3" borderId="0" xfId="1" applyFill="1"/>
    <xf numFmtId="164" fontId="9" fillId="3" borderId="1" xfId="2" applyNumberFormat="1" applyFont="1" applyFill="1" applyBorder="1" applyAlignment="1">
      <alignment horizontal="center"/>
    </xf>
    <xf numFmtId="164" fontId="7" fillId="3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13" fillId="5" borderId="0" xfId="0" applyFont="1" applyFill="1"/>
    <xf numFmtId="0" fontId="7" fillId="4" borderId="2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12" fillId="0" borderId="10" xfId="1" applyFont="1" applyBorder="1"/>
    <xf numFmtId="0" fontId="7" fillId="4" borderId="12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/>
    </xf>
    <xf numFmtId="0" fontId="7" fillId="4" borderId="14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7" fillId="4" borderId="18" xfId="1" applyFont="1" applyFill="1" applyBorder="1" applyAlignment="1">
      <alignment horizontal="center" vertical="center"/>
    </xf>
    <xf numFmtId="0" fontId="7" fillId="4" borderId="13" xfId="1" applyFont="1" applyFill="1" applyBorder="1" applyAlignment="1">
      <alignment horizontal="center" vertical="center"/>
    </xf>
    <xf numFmtId="0" fontId="7" fillId="4" borderId="6" xfId="1" applyFont="1" applyFill="1" applyBorder="1" applyAlignment="1">
      <alignment horizontal="center" vertical="center"/>
    </xf>
    <xf numFmtId="0" fontId="7" fillId="4" borderId="17" xfId="1" applyFont="1" applyFill="1" applyBorder="1" applyAlignment="1">
      <alignment horizontal="center" vertical="center"/>
    </xf>
    <xf numFmtId="0" fontId="16" fillId="3" borderId="0" xfId="1" applyFont="1" applyFill="1"/>
    <xf numFmtId="0" fontId="15" fillId="2" borderId="1" xfId="0" applyFont="1" applyFill="1" applyBorder="1"/>
    <xf numFmtId="0" fontId="0" fillId="0" borderId="0" xfId="0" applyFill="1" applyBorder="1"/>
    <xf numFmtId="0" fontId="0" fillId="0" borderId="1" xfId="0" applyFill="1" applyBorder="1"/>
    <xf numFmtId="0" fontId="0" fillId="6" borderId="1" xfId="0" applyFill="1" applyBorder="1"/>
    <xf numFmtId="0" fontId="15" fillId="0" borderId="0" xfId="0" applyFont="1" applyFill="1"/>
    <xf numFmtId="0" fontId="14" fillId="0" borderId="0" xfId="0" applyFont="1" applyFill="1"/>
    <xf numFmtId="0" fontId="0" fillId="0" borderId="0" xfId="0" applyFill="1"/>
    <xf numFmtId="2" fontId="0" fillId="2" borderId="1" xfId="0" applyNumberFormat="1" applyFill="1" applyBorder="1"/>
    <xf numFmtId="2" fontId="0" fillId="7" borderId="0" xfId="0" applyNumberFormat="1" applyFill="1"/>
    <xf numFmtId="2" fontId="0" fillId="0" borderId="0" xfId="0" applyNumberFormat="1"/>
    <xf numFmtId="0" fontId="0" fillId="7" borderId="0" xfId="0" applyFill="1"/>
    <xf numFmtId="0" fontId="0" fillId="9" borderId="0" xfId="0" applyFill="1"/>
    <xf numFmtId="0" fontId="0" fillId="5" borderId="0" xfId="0" applyFill="1"/>
    <xf numFmtId="0" fontId="0" fillId="8" borderId="0" xfId="0" applyFill="1"/>
    <xf numFmtId="2" fontId="0" fillId="0" borderId="0" xfId="0" applyNumberFormat="1" applyFill="1"/>
    <xf numFmtId="2" fontId="0" fillId="10" borderId="1" xfId="0" applyNumberFormat="1" applyFill="1" applyBorder="1"/>
    <xf numFmtId="2" fontId="0" fillId="10" borderId="0" xfId="0" applyNumberFormat="1" applyFill="1"/>
  </cellXfs>
  <cellStyles count="6">
    <cellStyle name="Comma [0] 12" xfId="3"/>
    <cellStyle name="Comma 11" xfId="4"/>
    <cellStyle name="Comma 12" xfId="5"/>
    <cellStyle name="Comma 2 2" xfId="2"/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15</xdr:row>
      <xdr:rowOff>19050</xdr:rowOff>
    </xdr:from>
    <xdr:to>
      <xdr:col>4</xdr:col>
      <xdr:colOff>105510</xdr:colOff>
      <xdr:row>24</xdr:row>
      <xdr:rowOff>237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2876550"/>
          <a:ext cx="5268060" cy="169568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TCM%20TAHUN%202016/LAPORAN%20BULANAN%202016/HASIL%20REKON/02.%20LAP%20BUL_FEB%202016_HASIL%20REVISI%20JLD%203%20&amp;%20VERSI%20REKON%20MLJ%20(PAKE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TCM%20TAHUN%202016/LAPORAN%20BULANAN%202016/HASIL%20REKON/02.%20LAP%20BUL_MEI%202016_VERSI%20HSL%20REKON%20MLJ%20ATB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TCM%20TAHUN%202016/LAPORAN%20BULANAN%202016/HASIL%20REKON/02.%20LAP%20BUL_JUNI%202016_HSL%20REKON%20MLJ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TCM%20TAHUN%202016/LAPORAN%20BULANAN%202016/HASIL%20REKON/02.%20LAP%20BUL_JULI%202016_HSL%20REKON%20MLJ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TCM%20TAHUN%202016/LAPORAN%20BULANAN%202016/HASIL%20REKON/02.%20LAP%20BUL_SEPTEMBER_VERSI%20ATB%206%20REV%20E-TOLL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TCM%20TAHUN%202016/LAPORAN%20BULANAN%202016/HASIL%20REKON/02.%20LAP%20BUL_DESEMBER_VERSI%20ATB%206%2020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%20TCM%20TAHUN%202016/LAPORAN%20BULANAN%202016/DATA%20TCM%20TAHUN%202016/LAPORAN%20BULANAN%202016/LAPORAN%20BULANAN%20YG%20DIPAKE/DATA%20MPT%20TAHUN%202012/LAP%20BULANAN%202012/04.%20LAP%20BUL_APRIL_2012_id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J (2)"/>
      <sheetName val="reN DAN rEAL 2011"/>
      <sheetName val="hpt2010-2011"/>
      <sheetName val="lALIN 2007-2011"/>
      <sheetName val="INPUTLALIN maret 2015"/>
      <sheetName val="K A A"/>
      <sheetName val="KAA.banding apr 2014"/>
      <sheetName val="INPUTLALIN  KAA 2015"/>
      <sheetName val="INPUTLALIN  MARET2015KAA"/>
      <sheetName val="KAA.banding maret 2015"/>
      <sheetName val="eTOL-HIMBARA (2)"/>
      <sheetName val="INPUT TANGGAL"/>
      <sheetName val="INPUTLALIN JANGER"/>
      <sheetName val="KTP RINC GRB JAN - DES 2016 "/>
      <sheetName val="JMAN"/>
      <sheetName val="PENC N PERTUM LALIN FEB"/>
      <sheetName val="PENC N PERTUMB HPTFEB"/>
      <sheetName val="REKAP PROSES BA E-TOLL2015 DMO"/>
      <sheetName val="REAL E-TOLL 2012-2015"/>
      <sheetName val="REKAP E-TOLL&amp;FEE2015"/>
      <sheetName val="e-Toll Proporsi YG DI PAKE"/>
      <sheetName val="DATA MU3FEB"/>
      <sheetName val="CETAK LALIN RMTK"/>
      <sheetName val="CETAK LALIN KRT"/>
      <sheetName val="CETAK LALIN KRT BARAT"/>
      <sheetName val="CETAK LALIN TOTAL RUAS JANGER"/>
      <sheetName val="CETAK HPT RMKT"/>
      <sheetName val="CETAK TIRTO2"/>
      <sheetName val="PND JAN 2016"/>
      <sheetName val="PND NOP2014PROPORSI E-TOLL"/>
      <sheetName val="DATA BLN LLN&amp;HPT"/>
      <sheetName val="GRAFIKJAN"/>
      <sheetName val="Grafik2012"/>
      <sheetName val="REAL E-TOLL 2016 "/>
      <sheetName val="REAL 2012-2016 DAN RENC 2016"/>
      <sheetName val="reN DAN rEAL 2016"/>
      <sheetName val="LOLOS"/>
      <sheetName val="REKAP GRB"/>
      <sheetName val="KTP JANGER"/>
      <sheetName val="DNS"/>
      <sheetName val="daftar isi (2)"/>
      <sheetName val="Rekap no1 JANGER 2016"/>
      <sheetName val="HPT 2012-2014&amp;ren16"/>
      <sheetName val="Lalin 2012-2015&amp;Renc16 "/>
      <sheetName val="LAMP BA Mei"/>
      <sheetName val="RAMP 4"/>
      <sheetName val="Sampul Jilid"/>
      <sheetName val="SMPL ATB8"/>
      <sheetName val="LAMPIRAN"/>
      <sheetName val="SBLM &amp; STLH SS 11 "/>
      <sheetName val="JANGER SS 11 LHR GRAFIK"/>
      <sheetName val="JANGER SS 11 PHR GRAFIK (2)"/>
      <sheetName val="KARTENG SS 11 LHR TNP TGL 9"/>
      <sheetName val="KARTENG SS 11 PHR GRAFIK"/>
      <sheetName val="JANGER SS 11 PHR GRAFIK "/>
      <sheetName val="KARTENG SS 11 LHR GRAFIK "/>
      <sheetName val="KARTENG SS 11 LHR GRAFIK A"/>
      <sheetName val="KARTENG SS 11 LHR GRAFIK B"/>
      <sheetName val="%GRB"/>
      <sheetName val="MEI"/>
      <sheetName val="kirim harian"/>
      <sheetName val="Buat Kirim Harian Mandiri  (2)"/>
      <sheetName val="TRX E-TOLL MARET"/>
      <sheetName val="AMOUNT E-TOLLMARET"/>
      <sheetName val="MU4 sblm&amp;stlh"/>
      <sheetName val="GRD 27,24,14 &amp; 07 (2)"/>
      <sheetName val="GTO SBLM &amp; STLH "/>
      <sheetName val="REKAP SBLM &amp; STLH"/>
      <sheetName val="GRD 27,24,14 &amp; 07"/>
      <sheetName val="2014 HARIAN KEU"/>
      <sheetName val="2014 KEU"/>
      <sheetName val="K.TENGAH BRT2SBLM &amp; STLH"/>
      <sheetName val="K.TENGAH BRT1SBLM &amp; STLH "/>
      <sheetName val="B,MARYANAHTRF NRML"/>
      <sheetName val="B.MARYANAH REKAP"/>
      <sheetName val="INPUTLALIN TRF LAMA MU2"/>
      <sheetName val="INPUTLALIN TRF BARU MU2 "/>
      <sheetName val="lln2015rev "/>
      <sheetName val="HPT 2015 REV"/>
      <sheetName val="REAL PER GRB PER BULAN 2015"/>
      <sheetName val="EVALJOR"/>
      <sheetName val="JLB"/>
      <sheetName val="MLJ JAN"/>
      <sheetName val="GRAFIK 12-16"/>
      <sheetName val="reN DAN rEAL SAHDUN 2015 "/>
      <sheetName val="SYAHDUN TW 2"/>
      <sheetName val="REKAP LLN &amp; PENDTOL e-TOLLMLJ"/>
      <sheetName val="LLN PISAH 2015"/>
      <sheetName val="PENTOL PISAH 2015"/>
      <sheetName val="KEU MLJ HPT 2013 &amp; 2014"/>
      <sheetName val="MLJ LLN 2013 &amp; 2014 "/>
      <sheetName val="MU 3 &amp; 4"/>
      <sheetName val="MU 3 &amp; 4 (2)"/>
      <sheetName val="MU 3 &amp; 4 (3)"/>
      <sheetName val="LLN PISAH 2014"/>
      <sheetName val="PENTOL PISAH 2014 "/>
      <sheetName val="HPT 2012-2014&amp;ren14 "/>
      <sheetName val="reN DAN rEAL 2014 REVIEW"/>
      <sheetName val="FORECAST2014"/>
      <sheetName val="ATB10"/>
      <sheetName val="P,ERIC TO PP"/>
      <sheetName val="LALIN LINK "/>
      <sheetName val="HPT LINK"/>
      <sheetName val="GRAFIK GERBANG"/>
      <sheetName val="GRAFIK KACAB GERBANG "/>
      <sheetName val="Rekap no1"/>
      <sheetName val="Rekap no1 PROG 2014 SD SEPT (2"/>
      <sheetName val="GRAFIKBATANG PER HARIPERGOL"/>
      <sheetName val="GrafikMEI RTHARI"/>
      <sheetName val="GrafikKACAB HPT"/>
      <sheetName val="GrafikKACABLLN"/>
      <sheetName val="KLARIFIKASI DOM"/>
      <sheetName val="PERTUMBUHAN LALIN 2007-20114"/>
      <sheetName val="PERTUMBUHAN PEND TOL 2007-2014"/>
      <sheetName val="PENC 5 TH"/>
      <sheetName val="JANGER"/>
      <sheetName val="JANGER (3)"/>
      <sheetName val="LALINCORPORaTE"/>
      <sheetName val="PENDTOLCORPORaTE"/>
      <sheetName val="TGL, 01 S.D 10"/>
      <sheetName val="TGL, 11 SD 20"/>
      <sheetName val="TGL, 21 SD 31"/>
      <sheetName val="lALIN 2007-2012 (2)"/>
      <sheetName val="sahdun keu"/>
      <sheetName val="RUMUS HASIL"/>
      <sheetName val="Rekap Heri KEU "/>
      <sheetName val="KASIH INDAH"/>
      <sheetName val="ISI ETOL"/>
      <sheetName val="MU3&amp;MU4 KEU.1"/>
      <sheetName val="MU3&amp;MU4 KEU.2"/>
      <sheetName val="Lalin 2012-2014&amp;REVIEW"/>
      <sheetName val="MLJ"/>
      <sheetName val="Sheet11"/>
      <sheetName val="CETAK LALIN MU3&amp;4"/>
      <sheetName val="INPUT RAMP K JERUK"/>
      <sheetName val="INPUT HPT KRT"/>
      <sheetName val="INPUT HPT KRT BARAT"/>
      <sheetName val="INPUT KARAWACI"/>
      <sheetName val="INPUT TNG"/>
      <sheetName val="INPUT MERUYA"/>
      <sheetName val="INPUT MERUYA (2)"/>
      <sheetName val="rAMP"/>
      <sheetName val="MERUYA"/>
      <sheetName val="KRT"/>
      <sheetName val="TNG"/>
      <sheetName val="KRWCI"/>
      <sheetName val="REVIEW JULI SD DES LLN 2014 "/>
      <sheetName val="daftar isi (3)"/>
      <sheetName val="daftar isi (4)"/>
      <sheetName val="LHR (2)"/>
      <sheetName val="Lalin 2012-2013dan Renc13"/>
      <sheetName val="LAM BA Sept"/>
      <sheetName val="Sampul Jilid (2)"/>
      <sheetName val="PENC N PERTUMB HPT FEB 14 psh"/>
      <sheetName val="RENC BANDING REAL SD APRIL "/>
      <sheetName val="reN DAN rEAL 2014"/>
      <sheetName val="JANGER (2)"/>
      <sheetName val="P,ERIC"/>
      <sheetName val="REVIEW2014JUL SD DES HPT"/>
      <sheetName val="MBA MERY PENILAIAN"/>
      <sheetName val="hpt 2008-2012 "/>
      <sheetName val="HPT 2012-2013dan ren13REVIEW"/>
      <sheetName val="HPT 2012-2013dan ren 13"/>
      <sheetName val="Forecast 2013"/>
      <sheetName val="Lalin 2012-2013&amp;Renc13REVIEW"/>
      <sheetName val="lALIN 2007-2013 "/>
      <sheetName val="Rekap 1.pst "/>
      <sheetName val="ForecastReview2013"/>
      <sheetName val="Grafik"/>
      <sheetName val="e-Toll Proporsi"/>
      <sheetName val="e-Toll Proporsi TW1"/>
      <sheetName val="PROPORSI KLT"/>
      <sheetName val="ForecastCORPORATE"/>
      <sheetName val="Sheet9"/>
      <sheetName val="Sheet1"/>
      <sheetName val="JMAN tanpa MU3+4"/>
      <sheetName val="REKAP PENDTOL e-TOLLMLJ"/>
      <sheetName val="REKAP LLN e-TOLLMLJ "/>
      <sheetName val="REKAP LLN e-TOLLMLJ TW 1"/>
      <sheetName val="DUN PERTUM VOL LL SD TW2"/>
      <sheetName val="Sheet12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10">
          <cell r="I10">
            <v>359578</v>
          </cell>
        </row>
        <row r="11">
          <cell r="I11">
            <v>3276</v>
          </cell>
        </row>
        <row r="12">
          <cell r="I12">
            <v>941</v>
          </cell>
        </row>
        <row r="13">
          <cell r="I13">
            <v>453</v>
          </cell>
        </row>
        <row r="14">
          <cell r="I14">
            <v>286</v>
          </cell>
        </row>
        <row r="17">
          <cell r="I17">
            <v>288437</v>
          </cell>
        </row>
        <row r="18">
          <cell r="I18">
            <v>786</v>
          </cell>
        </row>
        <row r="19">
          <cell r="I19">
            <v>415</v>
          </cell>
        </row>
        <row r="20">
          <cell r="I20">
            <v>283</v>
          </cell>
        </row>
        <row r="21">
          <cell r="I21">
            <v>207</v>
          </cell>
        </row>
        <row r="24">
          <cell r="I24">
            <v>459882</v>
          </cell>
        </row>
        <row r="25">
          <cell r="I25">
            <v>3393</v>
          </cell>
        </row>
        <row r="26">
          <cell r="I26">
            <v>938</v>
          </cell>
        </row>
        <row r="27">
          <cell r="I27">
            <v>99</v>
          </cell>
        </row>
        <row r="28">
          <cell r="I28">
            <v>42</v>
          </cell>
        </row>
        <row r="31">
          <cell r="I31">
            <v>271491</v>
          </cell>
        </row>
        <row r="32">
          <cell r="I32">
            <v>996</v>
          </cell>
        </row>
        <row r="33">
          <cell r="I33">
            <v>754</v>
          </cell>
        </row>
        <row r="34">
          <cell r="I34">
            <v>157</v>
          </cell>
        </row>
        <row r="35">
          <cell r="I35">
            <v>40</v>
          </cell>
        </row>
        <row r="38">
          <cell r="I38">
            <v>178059</v>
          </cell>
        </row>
        <row r="39">
          <cell r="I39">
            <v>613</v>
          </cell>
        </row>
        <row r="40">
          <cell r="I40">
            <v>656</v>
          </cell>
        </row>
        <row r="41">
          <cell r="I41">
            <v>143</v>
          </cell>
        </row>
        <row r="42">
          <cell r="I42">
            <v>64</v>
          </cell>
        </row>
        <row r="45">
          <cell r="I45">
            <v>102697</v>
          </cell>
        </row>
        <row r="46">
          <cell r="I46">
            <v>1736</v>
          </cell>
        </row>
        <row r="47">
          <cell r="I47">
            <v>385</v>
          </cell>
        </row>
        <row r="48">
          <cell r="I48">
            <v>89</v>
          </cell>
        </row>
        <row r="49">
          <cell r="I49">
            <v>15</v>
          </cell>
        </row>
        <row r="52">
          <cell r="I52">
            <v>270677</v>
          </cell>
        </row>
        <row r="53">
          <cell r="I53">
            <v>2274</v>
          </cell>
        </row>
        <row r="54">
          <cell r="I54">
            <v>500</v>
          </cell>
        </row>
        <row r="55">
          <cell r="I55">
            <v>161</v>
          </cell>
        </row>
        <row r="56">
          <cell r="I56">
            <v>44</v>
          </cell>
        </row>
        <row r="59">
          <cell r="I59">
            <v>251106</v>
          </cell>
        </row>
        <row r="60">
          <cell r="I60">
            <v>476</v>
          </cell>
        </row>
        <row r="61">
          <cell r="I61">
            <v>659</v>
          </cell>
        </row>
        <row r="62">
          <cell r="I62">
            <v>233</v>
          </cell>
        </row>
        <row r="63">
          <cell r="I63">
            <v>195</v>
          </cell>
        </row>
        <row r="66">
          <cell r="I66">
            <v>2464259</v>
          </cell>
        </row>
        <row r="67">
          <cell r="I67">
            <v>274429</v>
          </cell>
        </row>
        <row r="68">
          <cell r="I68">
            <v>101887</v>
          </cell>
        </row>
        <row r="69">
          <cell r="I69">
            <v>46518</v>
          </cell>
        </row>
        <row r="70">
          <cell r="I70">
            <v>33458</v>
          </cell>
        </row>
        <row r="73">
          <cell r="I73">
            <v>2310035</v>
          </cell>
        </row>
        <row r="74">
          <cell r="I74">
            <v>266729</v>
          </cell>
        </row>
        <row r="75">
          <cell r="I75">
            <v>103820</v>
          </cell>
        </row>
        <row r="76">
          <cell r="I76">
            <v>43286</v>
          </cell>
        </row>
        <row r="77">
          <cell r="I77">
            <v>32825</v>
          </cell>
        </row>
        <row r="80">
          <cell r="I80">
            <v>87980</v>
          </cell>
        </row>
        <row r="81">
          <cell r="I81">
            <v>1152</v>
          </cell>
        </row>
        <row r="82">
          <cell r="I82">
            <v>119</v>
          </cell>
        </row>
        <row r="83">
          <cell r="I83">
            <v>1</v>
          </cell>
        </row>
        <row r="84">
          <cell r="I84">
            <v>2</v>
          </cell>
        </row>
        <row r="87">
          <cell r="I87">
            <v>89534</v>
          </cell>
        </row>
        <row r="88">
          <cell r="I88">
            <v>1158</v>
          </cell>
        </row>
        <row r="89">
          <cell r="I89">
            <v>111</v>
          </cell>
        </row>
        <row r="90">
          <cell r="I90">
            <v>5</v>
          </cell>
        </row>
        <row r="91">
          <cell r="I91">
            <v>2</v>
          </cell>
        </row>
        <row r="94">
          <cell r="I94">
            <v>817185</v>
          </cell>
        </row>
        <row r="95">
          <cell r="I95">
            <v>72994</v>
          </cell>
        </row>
        <row r="96">
          <cell r="I96">
            <v>14962</v>
          </cell>
        </row>
        <row r="97">
          <cell r="I97">
            <v>1497</v>
          </cell>
        </row>
        <row r="98">
          <cell r="I98">
            <v>1114</v>
          </cell>
        </row>
        <row r="101">
          <cell r="I101">
            <v>773368</v>
          </cell>
        </row>
        <row r="102">
          <cell r="I102">
            <v>79283</v>
          </cell>
        </row>
        <row r="103">
          <cell r="I103">
            <v>13890</v>
          </cell>
        </row>
        <row r="104">
          <cell r="I104">
            <v>2105</v>
          </cell>
        </row>
        <row r="105">
          <cell r="I105">
            <v>2025</v>
          </cell>
        </row>
        <row r="108">
          <cell r="I108">
            <v>163122</v>
          </cell>
        </row>
        <row r="109">
          <cell r="I109">
            <v>4927</v>
          </cell>
        </row>
        <row r="110">
          <cell r="I110">
            <v>2717</v>
          </cell>
        </row>
        <row r="111">
          <cell r="I111">
            <v>251</v>
          </cell>
        </row>
        <row r="112">
          <cell r="I112">
            <v>348</v>
          </cell>
        </row>
        <row r="115">
          <cell r="I115">
            <v>198251</v>
          </cell>
        </row>
        <row r="116">
          <cell r="I116">
            <v>6502</v>
          </cell>
        </row>
        <row r="117">
          <cell r="I117">
            <v>2850</v>
          </cell>
        </row>
        <row r="118">
          <cell r="I118">
            <v>627</v>
          </cell>
        </row>
        <row r="119">
          <cell r="I119">
            <v>847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J (2)"/>
      <sheetName val="reN DAN rEAL 2011"/>
      <sheetName val="hpt2010-2011"/>
      <sheetName val="lALIN 2007-2011"/>
      <sheetName val="INPUTLALIN maret 2015"/>
      <sheetName val="K A A"/>
      <sheetName val="KAA.banding apr 2014"/>
      <sheetName val="INPUTLALIN  KAA 2015"/>
      <sheetName val="INPUTLALIN  MARET2015KAA"/>
      <sheetName val="KAA.banding maret 2015"/>
      <sheetName val="REKAPHIMBARA"/>
      <sheetName val="eTOL-HIMBARA"/>
      <sheetName val="INPUT TANGGAL"/>
      <sheetName val="INPUTLALIN JANGER"/>
      <sheetName val="JMAN"/>
      <sheetName val="PENC N PERTUMB HPTMEI"/>
      <sheetName val="PENC N PERTUM LALIN MEI"/>
      <sheetName val="GRAFIKMEI"/>
      <sheetName val="REAL E-TOLL 2016 "/>
      <sheetName val="reN DAN rEAL 2016"/>
      <sheetName val="e-Toll Proporsi YG DI PAKE"/>
      <sheetName val="PND NOP2014PROPORSI E-TOLL"/>
      <sheetName val="CETAK LALIN TOTAL RUAS JANGER"/>
      <sheetName val="CETAK LALIN RMTK"/>
      <sheetName val="CETAK LALIN KRT"/>
      <sheetName val="CETAK LALIN KRT BARAT"/>
      <sheetName val="CETAK HPT RMKT"/>
      <sheetName val="CETAK TIRTO2"/>
      <sheetName val="KTP JANGER"/>
      <sheetName val="KTP RINC GRB JAN - DES 2016 "/>
      <sheetName val="REKAP GRB"/>
      <sheetName val="DNS"/>
      <sheetName val="Lalin 2012-2015&amp;Renc16 "/>
      <sheetName val="HPT 2012-2014&amp;ren16"/>
      <sheetName val="LHR"/>
      <sheetName val="KARTENG BARAT 1&amp;2"/>
      <sheetName val="REKAP PROSES BA E-TOLL2016 DMO"/>
      <sheetName val="REAL E-TOLL 2012-2016"/>
      <sheetName val="REKAP E-TOLL&amp;FEE2016"/>
      <sheetName val="DATA MU3JANGER"/>
      <sheetName val="PND JAN 2016"/>
      <sheetName val="DATA BLN LLN&amp;HPT"/>
      <sheetName val="Grafik2012"/>
      <sheetName val="REAL 2012-2016 DAN RENC 2016"/>
      <sheetName val="LOLOS"/>
      <sheetName val="daftar isi (2)"/>
      <sheetName val="Rekap no1 JANGER 2016"/>
      <sheetName val="LAMP BA Mei"/>
      <sheetName val="RAMP 4"/>
      <sheetName val="Sampul Jilid"/>
      <sheetName val="SMPL ATB8"/>
      <sheetName val="LAMPIRAN"/>
      <sheetName val="SBLM &amp; STLH SS 11 "/>
      <sheetName val="JANGER SS 11 LHR GRAFIK"/>
      <sheetName val="JANGER SS 11 PHR GRAFIK (2)"/>
      <sheetName val="KARTENG SS 11 LHR TNP TGL 9"/>
      <sheetName val="KARTENG SS 11 PHR GRAFIK"/>
      <sheetName val="JANGER SS 11 PHR GRAFIK "/>
      <sheetName val="KARTENG SS 11 LHR GRAFIK "/>
      <sheetName val="KARTENG SS 11 LHR GRAFIK A"/>
      <sheetName val="KARTENG SS 11 LHR GRAFIK B"/>
      <sheetName val="%GRB"/>
      <sheetName val="MEI"/>
      <sheetName val="kirim harian"/>
      <sheetName val="Buat Kirim Harian Mandiri  (2)"/>
      <sheetName val="TRX E-TOLL MEI"/>
      <sheetName val="AMOUNT E-TOLLMARET"/>
      <sheetName val="MU4 sblm&amp;stlh"/>
      <sheetName val="GRD 27,24,14 &amp; 07 (2)"/>
      <sheetName val="GTO SBLM &amp; STLH "/>
      <sheetName val="REKAP SBLM &amp; STLH"/>
      <sheetName val="GRD 27,24,14 &amp; 07"/>
      <sheetName val="2014 HARIAN KEU"/>
      <sheetName val="2014 KEU"/>
      <sheetName val="K.TENGAH BRT2SBLM &amp; STLH"/>
      <sheetName val="K.TENGAH BRT1SBLM &amp; STLH "/>
      <sheetName val="B,MARYANAHTRF NRML"/>
      <sheetName val="B.MARYANAH REKAP"/>
      <sheetName val="INPUTLALIN TRF LAMA MU2"/>
      <sheetName val="INPUTLALIN TRF BARU MU2 "/>
      <sheetName val="lln2015rev "/>
      <sheetName val="HPT 2015 REV"/>
      <sheetName val="REAL PER GRB PER BULAN 2015"/>
      <sheetName val="EVALJOR"/>
      <sheetName val="JLB"/>
      <sheetName val="MLJ JAN"/>
      <sheetName val="GRAFIK 12-16"/>
      <sheetName val="reN DAN rEAL SAHDUN 2015 "/>
      <sheetName val="SYAHDUN TW 2"/>
      <sheetName val="REKAP LLN &amp; PENDTOL e-TOLLMLJ"/>
      <sheetName val="LLN PISAH 2015"/>
      <sheetName val="PENTOL PISAH 2015"/>
      <sheetName val="KEU MLJ HPT 2013 &amp; 2014"/>
      <sheetName val="MLJ LLN 2013 &amp; 2014 "/>
      <sheetName val="MU 3 &amp; 4"/>
      <sheetName val="MU 3 &amp; 4 (2)"/>
      <sheetName val="MU 3 &amp; 4 (3)"/>
      <sheetName val="LLN PISAH 2014"/>
      <sheetName val="PENTOL PISAH 2014 "/>
      <sheetName val="HPT 2012-2014&amp;ren14 "/>
      <sheetName val="reN DAN rEAL 2014 REVIEW"/>
      <sheetName val="FORECAST2014"/>
      <sheetName val="ATB10"/>
      <sheetName val="P,ERIC TO PP"/>
      <sheetName val="LALIN LINK "/>
      <sheetName val="HPT LINK"/>
      <sheetName val="GRAFIK GERBANG"/>
      <sheetName val="GRAFIK KACAB GERBANG "/>
      <sheetName val="Rekap no1"/>
      <sheetName val="Rekap no1 PROG 2014 SD SEPT (2"/>
      <sheetName val="GRAFIKBATANG PER HARIPERGOL"/>
      <sheetName val="GrafikMEI RTHARI"/>
      <sheetName val="GrafikKACAB HPT"/>
      <sheetName val="GrafikKACABLLN"/>
      <sheetName val="KLARIFIKASI DOM"/>
      <sheetName val="PERTUMBUHAN LALIN 2007-20114"/>
      <sheetName val="PERTUMBUHAN PEND TOL 2007-2014"/>
      <sheetName val="PENC 5 TH"/>
      <sheetName val="JANGER"/>
      <sheetName val="JANGER (3)"/>
      <sheetName val="LALINCORPORaTE"/>
      <sheetName val="PENDTOLCORPORaTE"/>
      <sheetName val="TGL, 01 S.D 10"/>
      <sheetName val="TGL, 11 SD 20"/>
      <sheetName val="TGL, 21 SD 31"/>
      <sheetName val="lALIN 2007-2012 (2)"/>
      <sheetName val="sahdun keu"/>
      <sheetName val="RUMUS HASIL"/>
      <sheetName val="Rekap Heri KEU "/>
      <sheetName val="KASIH INDAH"/>
      <sheetName val="ISI ETOL"/>
      <sheetName val="MU3&amp;MU4 KEU.1"/>
      <sheetName val="MU3&amp;MU4 KEU.2"/>
      <sheetName val="Lalin 2012-2014&amp;REVIEW"/>
      <sheetName val="MLJ"/>
      <sheetName val="Sheet11"/>
      <sheetName val="CETAK LALIN MU3&amp;4"/>
      <sheetName val="INPUT RAMP K JERUK"/>
      <sheetName val="INPUT HPT KRT"/>
      <sheetName val="INPUT HPT KRT BARAT"/>
      <sheetName val="INPUT KARAWACI"/>
      <sheetName val="INPUT TNG"/>
      <sheetName val="INPUT MERUYA"/>
      <sheetName val="INPUT MERUYA (2)"/>
      <sheetName val="rAMP"/>
      <sheetName val="MERUYA"/>
      <sheetName val="KRT"/>
      <sheetName val="TNG"/>
      <sheetName val="KRWCI"/>
      <sheetName val="REVIEW JULI SD DES LLN 2014 "/>
      <sheetName val="daftar isi (3)"/>
      <sheetName val="daftar isi (4)"/>
      <sheetName val="LHR (2)"/>
      <sheetName val="Lalin 2012-2013dan Renc13"/>
      <sheetName val="LAM BA Sept"/>
      <sheetName val="Sampul Jilid (2)"/>
      <sheetName val="PENC N PERTUMB HPT FEB 14 psh"/>
      <sheetName val="RENC BANDING REAL SD APRIL "/>
      <sheetName val="reN DAN rEAL 2014"/>
      <sheetName val="JANGER (2)"/>
      <sheetName val="P,ERIC"/>
      <sheetName val="REVIEW2014JUL SD DES HPT"/>
      <sheetName val="MBA MERY PENILAIAN"/>
      <sheetName val="hpt 2008-2012 "/>
      <sheetName val="HPT 2012-2013dan ren13REVIEW"/>
      <sheetName val="HPT 2012-2013dan ren 13"/>
      <sheetName val="Forecast 2013"/>
      <sheetName val="Lalin 2012-2013&amp;Renc13REVIEW"/>
      <sheetName val="lALIN 2007-2013 "/>
      <sheetName val="Rekap 1.pst "/>
      <sheetName val="ForecastReview2013"/>
      <sheetName val="Grafik"/>
      <sheetName val="e-Toll Proporsi"/>
      <sheetName val="e-Toll Proporsi TW1"/>
      <sheetName val="PROPORSI KLT"/>
      <sheetName val="ForecastCORPORATE"/>
      <sheetName val="Sheet9"/>
      <sheetName val="Sheet1"/>
      <sheetName val="JMAN tanpa MU3+4"/>
      <sheetName val="REKAP PENDTOL e-TOLLMLJ"/>
      <sheetName val="REKAP LLN e-TOLLMLJ "/>
      <sheetName val="REKAP LLN e-TOLLMLJ TW 1"/>
      <sheetName val="DUN PERTUM VOL LL SD TW2"/>
      <sheetName val="LLN TERTINGGI"/>
      <sheetName val="LLN GRD &amp;SHIFT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>
        <row r="5">
          <cell r="EW5">
            <v>379116</v>
          </cell>
        </row>
        <row r="6">
          <cell r="EW6">
            <v>4054</v>
          </cell>
        </row>
        <row r="7">
          <cell r="EW7">
            <v>1003</v>
          </cell>
        </row>
        <row r="8">
          <cell r="EW8">
            <v>540</v>
          </cell>
        </row>
        <row r="9">
          <cell r="EW9">
            <v>310</v>
          </cell>
        </row>
        <row r="12">
          <cell r="EW12">
            <v>273955</v>
          </cell>
        </row>
        <row r="13">
          <cell r="EW13">
            <v>1475</v>
          </cell>
        </row>
        <row r="14">
          <cell r="EW14">
            <v>449</v>
          </cell>
        </row>
        <row r="15">
          <cell r="EW15">
            <v>351</v>
          </cell>
        </row>
        <row r="16">
          <cell r="EW16">
            <v>186</v>
          </cell>
        </row>
        <row r="19">
          <cell r="EW19">
            <v>476640</v>
          </cell>
        </row>
        <row r="20">
          <cell r="EW20">
            <v>4576</v>
          </cell>
        </row>
        <row r="21">
          <cell r="EW21">
            <v>1495</v>
          </cell>
        </row>
        <row r="22">
          <cell r="EW22">
            <v>161</v>
          </cell>
        </row>
        <row r="23">
          <cell r="EW23">
            <v>36</v>
          </cell>
        </row>
        <row r="26">
          <cell r="EW26">
            <v>278906</v>
          </cell>
        </row>
        <row r="27">
          <cell r="EW27">
            <v>1164</v>
          </cell>
        </row>
        <row r="28">
          <cell r="EW28">
            <v>912</v>
          </cell>
        </row>
        <row r="29">
          <cell r="EW29">
            <v>148</v>
          </cell>
        </row>
        <row r="30">
          <cell r="EW30">
            <v>47</v>
          </cell>
        </row>
        <row r="33">
          <cell r="EW33">
            <v>197962</v>
          </cell>
        </row>
        <row r="34">
          <cell r="EW34">
            <v>796</v>
          </cell>
        </row>
        <row r="35">
          <cell r="EW35">
            <v>1172</v>
          </cell>
        </row>
        <row r="36">
          <cell r="EW36">
            <v>147</v>
          </cell>
        </row>
        <row r="37">
          <cell r="EW37">
            <v>56</v>
          </cell>
        </row>
        <row r="40">
          <cell r="EW40">
            <v>111280</v>
          </cell>
        </row>
        <row r="41">
          <cell r="EW41">
            <v>1753</v>
          </cell>
        </row>
        <row r="42">
          <cell r="EW42">
            <v>380</v>
          </cell>
        </row>
        <row r="43">
          <cell r="EW43">
            <v>63</v>
          </cell>
        </row>
        <row r="44">
          <cell r="EW44">
            <v>20</v>
          </cell>
        </row>
        <row r="47">
          <cell r="EW47">
            <v>264611</v>
          </cell>
        </row>
        <row r="48">
          <cell r="EW48">
            <v>2293</v>
          </cell>
        </row>
        <row r="49">
          <cell r="EW49">
            <v>510</v>
          </cell>
        </row>
        <row r="50">
          <cell r="EW50">
            <v>210</v>
          </cell>
        </row>
        <row r="51">
          <cell r="EW51">
            <v>87</v>
          </cell>
        </row>
        <row r="54">
          <cell r="EW54">
            <v>276313</v>
          </cell>
        </row>
        <row r="55">
          <cell r="EW55">
            <v>475</v>
          </cell>
        </row>
        <row r="56">
          <cell r="EW56">
            <v>801</v>
          </cell>
        </row>
        <row r="57">
          <cell r="EW57">
            <v>352</v>
          </cell>
        </row>
        <row r="58">
          <cell r="EW58">
            <v>280</v>
          </cell>
        </row>
        <row r="61">
          <cell r="EW61">
            <v>2680926</v>
          </cell>
        </row>
        <row r="62">
          <cell r="EW62">
            <v>301657</v>
          </cell>
        </row>
        <row r="63">
          <cell r="EW63">
            <v>112659</v>
          </cell>
        </row>
        <row r="64">
          <cell r="EW64">
            <v>53021</v>
          </cell>
        </row>
        <row r="65">
          <cell r="EW65">
            <v>38311</v>
          </cell>
        </row>
        <row r="68">
          <cell r="EW68">
            <v>2476503</v>
          </cell>
        </row>
        <row r="69">
          <cell r="EW69">
            <v>288568</v>
          </cell>
        </row>
        <row r="70">
          <cell r="EW70">
            <v>114762</v>
          </cell>
        </row>
        <row r="71">
          <cell r="EW71">
            <v>48876</v>
          </cell>
        </row>
        <row r="72">
          <cell r="EW72">
            <v>37449</v>
          </cell>
        </row>
        <row r="75">
          <cell r="EW75">
            <v>121949</v>
          </cell>
        </row>
        <row r="76">
          <cell r="EW76">
            <v>1717</v>
          </cell>
        </row>
        <row r="77">
          <cell r="EW77">
            <v>150</v>
          </cell>
        </row>
        <row r="78">
          <cell r="EW78">
            <v>4</v>
          </cell>
        </row>
        <row r="79">
          <cell r="EW79">
            <v>3</v>
          </cell>
        </row>
        <row r="82">
          <cell r="EW82">
            <v>122098</v>
          </cell>
        </row>
        <row r="83">
          <cell r="EW83">
            <v>1692</v>
          </cell>
        </row>
        <row r="84">
          <cell r="EW84">
            <v>157</v>
          </cell>
        </row>
        <row r="85">
          <cell r="EW85">
            <v>10</v>
          </cell>
        </row>
        <row r="86">
          <cell r="EW86">
            <v>4</v>
          </cell>
        </row>
        <row r="89">
          <cell r="EW89">
            <v>908400</v>
          </cell>
        </row>
        <row r="90">
          <cell r="EW90">
            <v>85327</v>
          </cell>
        </row>
        <row r="91">
          <cell r="EW91">
            <v>16589</v>
          </cell>
        </row>
        <row r="92">
          <cell r="EW92">
            <v>1500</v>
          </cell>
        </row>
        <row r="93">
          <cell r="EW93">
            <v>1122</v>
          </cell>
        </row>
        <row r="96">
          <cell r="EW96">
            <v>858907</v>
          </cell>
        </row>
        <row r="97">
          <cell r="EW97">
            <v>85273</v>
          </cell>
        </row>
        <row r="98">
          <cell r="EW98">
            <v>15377</v>
          </cell>
        </row>
        <row r="99">
          <cell r="EW99">
            <v>2111</v>
          </cell>
        </row>
        <row r="100">
          <cell r="EW100">
            <v>2144</v>
          </cell>
        </row>
        <row r="103">
          <cell r="EW103">
            <v>185249</v>
          </cell>
        </row>
        <row r="104">
          <cell r="EW104">
            <v>5502</v>
          </cell>
        </row>
        <row r="105">
          <cell r="EW105">
            <v>2663</v>
          </cell>
        </row>
        <row r="106">
          <cell r="EW106">
            <v>297</v>
          </cell>
        </row>
        <row r="107">
          <cell r="EW107">
            <v>269</v>
          </cell>
        </row>
        <row r="110">
          <cell r="EW110">
            <v>210295</v>
          </cell>
        </row>
        <row r="111">
          <cell r="EW111">
            <v>8236</v>
          </cell>
        </row>
        <row r="112">
          <cell r="EW112">
            <v>3006</v>
          </cell>
        </row>
        <row r="113">
          <cell r="EW113">
            <v>746</v>
          </cell>
        </row>
        <row r="114">
          <cell r="EW114">
            <v>801</v>
          </cell>
        </row>
      </sheetData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J (2)"/>
      <sheetName val="reN DAN rEAL 2011"/>
      <sheetName val="hpt2010-2011"/>
      <sheetName val="lALIN 2007-2011"/>
      <sheetName val="INPUTLALIN maret 2015"/>
      <sheetName val="K A A"/>
      <sheetName val="KAA.banding apr 2014"/>
      <sheetName val="INPUTLALIN  KAA 2015"/>
      <sheetName val="INPUTLALIN  MARET2015KAA"/>
      <sheetName val="KAA.banding maret 2015"/>
      <sheetName val="REKAPHIMBARA"/>
      <sheetName val="eTOL-HIMBARA"/>
      <sheetName val="INPUT TANGGAL"/>
      <sheetName val="INPUTLALIN JANGER"/>
      <sheetName val="JMAN"/>
      <sheetName val="PENC N PERTUMB HPTJUNI"/>
      <sheetName val="PENC N PERTUM LALIN JUNI"/>
      <sheetName val="Lalin 2012-2015&amp;Renc16 "/>
      <sheetName val="GRAFIKMEI"/>
      <sheetName val="HPT 2012-2014&amp;ren16"/>
      <sheetName val="REAL E-TOLL 2016 "/>
      <sheetName val="reN DAN rEAL 2016"/>
      <sheetName val="e-Toll Proporsi YG DI PAKE"/>
      <sheetName val="PND NOP2014PROPORSI E-TOLL"/>
      <sheetName val="CETAK LALIN TOTAL RUAS JANGER"/>
      <sheetName val="CETAK LALIN RMTK"/>
      <sheetName val="CETAK LALIN KRT"/>
      <sheetName val="CETAK LALIN KRT BARAT"/>
      <sheetName val="CETAK HPT RMKT"/>
      <sheetName val="CETAK TIRTO2"/>
      <sheetName val="KTP JANGER"/>
      <sheetName val="KTP RINC GRB JAN - DES 2016 "/>
      <sheetName val="REKAP GRB"/>
      <sheetName val="DNS"/>
      <sheetName val="LHR"/>
      <sheetName val="KARTENG BARAT 1&amp;2"/>
      <sheetName val="REKAP PROSES BA E-TOLL2016 DMO"/>
      <sheetName val="REAL E-TOLL 2012-2016"/>
      <sheetName val="REKAP E-TOLL&amp;FEE2016"/>
      <sheetName val="DATA MU3JANGER"/>
      <sheetName val="PND JAN 2016"/>
      <sheetName val="DATA BLN LLN&amp;HPT"/>
      <sheetName val="Grafik2012"/>
      <sheetName val="REAL 2012-2016 DAN RENC 2016"/>
      <sheetName val="LOLOS"/>
      <sheetName val="daftar isi (2)"/>
      <sheetName val="Rekap no1 JANGER 2016"/>
      <sheetName val="LAMP BA JUNI"/>
      <sheetName val="RAMP 4"/>
      <sheetName val="Sampul Jilid"/>
      <sheetName val="SMPL ATB8"/>
      <sheetName val="LAMPIRAN"/>
      <sheetName val="SBLM &amp; STLH SS 11 "/>
      <sheetName val="JANGER SS 11 LHR GRAFIK"/>
      <sheetName val="JANGER SS 11 PHR GRAFIK (2)"/>
      <sheetName val="KARTENG SS 11 LHR TNP TGL 9"/>
      <sheetName val="KARTENG SS 11 PHR GRAFIK"/>
      <sheetName val="JANGER SS 11 PHR GRAFIK "/>
      <sheetName val="KARTENG SS 11 LHR GRAFIK "/>
      <sheetName val="KARTENG SS 11 LHR GRAFIK A"/>
      <sheetName val="KARTENG SS 11 LHR GRAFIK B"/>
      <sheetName val="%GRB"/>
      <sheetName val="REVISI"/>
      <sheetName val="MEI"/>
      <sheetName val="kirim harian"/>
      <sheetName val="Buat Kirim Harian Mandiri  (2)"/>
      <sheetName val="TRX E-TOLL MEI"/>
      <sheetName val="AMOUNT E-TOLLMARET"/>
      <sheetName val="MU4 sblm&amp;stlh"/>
      <sheetName val="GRD 27,24,14 &amp; 07 (2)"/>
      <sheetName val="GTO SBLM &amp; STLH "/>
      <sheetName val="REKAP SBLM &amp; STLH"/>
      <sheetName val="GRD 27,24,14 &amp; 07"/>
      <sheetName val="2014 HARIAN KEU"/>
      <sheetName val="2014 KEU"/>
      <sheetName val="K.TENGAH BRT2SBLM &amp; STLH"/>
      <sheetName val="K.TENGAH BRT1SBLM &amp; STLH "/>
      <sheetName val="B,MARYANAHTRF NRML"/>
      <sheetName val="B.MARYANAH REKAP"/>
      <sheetName val="INPUTLALIN TRF LAMA MU2"/>
      <sheetName val="INPUTLALIN TRF BARU MU2 "/>
      <sheetName val="lln2015rev "/>
      <sheetName val="HPT 2015 REV"/>
      <sheetName val="REAL PER GRB PER BULAN 2015"/>
      <sheetName val="EVALJOR"/>
      <sheetName val="JLB"/>
      <sheetName val="MLJ JAN"/>
      <sheetName val="GRAFIK 12-16"/>
      <sheetName val="reN DAN rEAL SAHDUN 2015 "/>
      <sheetName val="SYAHDUN TW 2"/>
      <sheetName val="REKAP LLN &amp; PENDTOL e-TOLLMLJ"/>
      <sheetName val="LLN PISAH 2015"/>
      <sheetName val="PENTOL PISAH 2015"/>
      <sheetName val="KEU MLJ HPT 2013 &amp; 2014"/>
      <sheetName val="MLJ LLN 2013 &amp; 2014 "/>
      <sheetName val="MU 3 &amp; 4"/>
      <sheetName val="MU 3 &amp; 4 (2)"/>
      <sheetName val="MU 3 &amp; 4 (3)"/>
      <sheetName val="LLN PISAH 2014"/>
      <sheetName val="PENTOL PISAH 2014 "/>
      <sheetName val="HPT 2012-2014&amp;ren14 "/>
      <sheetName val="reN DAN rEAL 2014 REVIEW"/>
      <sheetName val="FORECAST2014"/>
      <sheetName val="ATB10"/>
      <sheetName val="P,ERIC TO PP"/>
      <sheetName val="LALIN LINK "/>
      <sheetName val="HPT LINK"/>
      <sheetName val="GRAFIK GERBANG"/>
      <sheetName val="GRAFIK KACAB GERBANG "/>
      <sheetName val="Rekap no1"/>
      <sheetName val="Rekap no1 PROG 2014 SD SEPT (2"/>
      <sheetName val="GRAFIKBATANG PER HARIPERGOL"/>
      <sheetName val="GrafikMEI RTHARI"/>
      <sheetName val="GrafikKACAB HPT"/>
      <sheetName val="GrafikKACABLLN"/>
      <sheetName val="KLARIFIKASI DOM"/>
      <sheetName val="PERTUMBUHAN LALIN 2007-20114"/>
      <sheetName val="PERTUMBUHAN PEND TOL 2007-2014"/>
      <sheetName val="PENC 5 TH"/>
      <sheetName val="JANGER"/>
      <sheetName val="JANGER (3)"/>
      <sheetName val="LALINCORPORaTE"/>
      <sheetName val="PENDTOLCORPORaTE"/>
      <sheetName val="TGL, 01 S.D 10"/>
      <sheetName val="TGL, 11 SD 20"/>
      <sheetName val="TGL, 21 SD 31"/>
      <sheetName val="lALIN 2007-2012 (2)"/>
      <sheetName val="sahdun keu"/>
      <sheetName val="RUMUS HASIL"/>
      <sheetName val="Rekap Heri KEU "/>
      <sheetName val="KASIH INDAH"/>
      <sheetName val="ISI ETOL"/>
      <sheetName val="MU3&amp;MU4 KEU.1"/>
      <sheetName val="MU3&amp;MU4 KEU.2"/>
      <sheetName val="Lalin 2012-2014&amp;REVIEW"/>
      <sheetName val="MLJ"/>
      <sheetName val="Sheet11"/>
      <sheetName val="CETAK LALIN MU3&amp;4"/>
      <sheetName val="INPUT RAMP K JERUK"/>
      <sheetName val="INPUT HPT KRT"/>
      <sheetName val="INPUT HPT KRT BARAT"/>
      <sheetName val="INPUT KARAWACI"/>
      <sheetName val="INPUT TNG"/>
      <sheetName val="INPUT MERUYA"/>
      <sheetName val="INPUT MERUYA (2)"/>
      <sheetName val="rAMP"/>
      <sheetName val="MERUYA"/>
      <sheetName val="KRT"/>
      <sheetName val="TNG"/>
      <sheetName val="KRWCI"/>
      <sheetName val="REVIEW JULI SD DES LLN 2014 "/>
      <sheetName val="daftar isi (3)"/>
      <sheetName val="daftar isi (4)"/>
      <sheetName val="LHR (2)"/>
      <sheetName val="Lalin 2012-2013dan Renc13"/>
      <sheetName val="LAM BA Sept"/>
      <sheetName val="Sampul Jilid (2)"/>
      <sheetName val="PENC N PERTUMB HPT FEB 14 psh"/>
      <sheetName val="RENC BANDING REAL SD APRIL "/>
      <sheetName val="reN DAN rEAL 2014"/>
      <sheetName val="JANGER (2)"/>
      <sheetName val="P,ERIC"/>
      <sheetName val="REVIEW2014JUL SD DES HPT"/>
      <sheetName val="MBA MERY PENILAIAN"/>
      <sheetName val="hpt 2008-2012 "/>
      <sheetName val="HPT 2012-2013dan ren13REVIEW"/>
      <sheetName val="HPT 2012-2013dan ren 13"/>
      <sheetName val="Forecast 2013"/>
      <sheetName val="Lalin 2012-2013&amp;Renc13REVIEW"/>
      <sheetName val="lALIN 2007-2013 "/>
      <sheetName val="Rekap 1.pst "/>
      <sheetName val="ForecastReview2013"/>
      <sheetName val="Grafik"/>
      <sheetName val="e-Toll Proporsi"/>
      <sheetName val="e-Toll Proporsi TW1"/>
      <sheetName val="PROPORSI KLT"/>
      <sheetName val="ForecastCORPORATE"/>
      <sheetName val="Sheet9"/>
      <sheetName val="Sheet1"/>
      <sheetName val="JMAN tanpa MU3+4"/>
      <sheetName val="REKAP PENDTOL e-TOLLMLJ"/>
      <sheetName val="REKAP LLN e-TOLLMLJ "/>
      <sheetName val="REKAP LLN e-TOLLMLJ TW 1"/>
      <sheetName val="DUN PERTUM VOL LL SD TW2"/>
      <sheetName val="LLN TERTINGGI"/>
      <sheetName val="LLN GRD &amp;SHIFT"/>
      <sheetName val="Sheet2"/>
      <sheetName val="Sheet3"/>
      <sheetName val="Sheet4"/>
      <sheetName val="Sheet5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0">
          <cell r="I10">
            <v>368358</v>
          </cell>
        </row>
        <row r="11">
          <cell r="I11">
            <v>3754</v>
          </cell>
        </row>
        <row r="12">
          <cell r="I12">
            <v>1021</v>
          </cell>
        </row>
        <row r="13">
          <cell r="I13">
            <v>410</v>
          </cell>
        </row>
        <row r="14">
          <cell r="I14">
            <v>201</v>
          </cell>
        </row>
        <row r="17">
          <cell r="I17">
            <v>265754</v>
          </cell>
        </row>
        <row r="18">
          <cell r="I18">
            <v>1540</v>
          </cell>
        </row>
        <row r="19">
          <cell r="I19">
            <v>465</v>
          </cell>
        </row>
        <row r="20">
          <cell r="I20">
            <v>263</v>
          </cell>
        </row>
        <row r="21">
          <cell r="I21">
            <v>146</v>
          </cell>
        </row>
        <row r="24">
          <cell r="I24">
            <v>454475</v>
          </cell>
        </row>
        <row r="25">
          <cell r="I25">
            <v>4157</v>
          </cell>
        </row>
        <row r="26">
          <cell r="I26">
            <v>990</v>
          </cell>
        </row>
        <row r="27">
          <cell r="I27">
            <v>147</v>
          </cell>
        </row>
        <row r="28">
          <cell r="I28">
            <v>39</v>
          </cell>
        </row>
        <row r="31">
          <cell r="I31">
            <v>267487</v>
          </cell>
        </row>
        <row r="32">
          <cell r="I32">
            <v>967</v>
          </cell>
        </row>
        <row r="33">
          <cell r="I33">
            <v>699</v>
          </cell>
        </row>
        <row r="34">
          <cell r="I34">
            <v>139</v>
          </cell>
        </row>
        <row r="35">
          <cell r="I35">
            <v>47</v>
          </cell>
        </row>
        <row r="38">
          <cell r="I38">
            <v>176520</v>
          </cell>
        </row>
        <row r="39">
          <cell r="I39">
            <v>665</v>
          </cell>
        </row>
        <row r="40">
          <cell r="I40">
            <v>1095</v>
          </cell>
        </row>
        <row r="41">
          <cell r="I41">
            <v>164</v>
          </cell>
        </row>
        <row r="42">
          <cell r="I42">
            <v>50</v>
          </cell>
        </row>
        <row r="45">
          <cell r="I45">
            <v>105253</v>
          </cell>
        </row>
        <row r="46">
          <cell r="I46">
            <v>1708</v>
          </cell>
        </row>
        <row r="47">
          <cell r="I47">
            <v>419</v>
          </cell>
        </row>
        <row r="48">
          <cell r="I48">
            <v>34</v>
          </cell>
        </row>
        <row r="49">
          <cell r="I49">
            <v>12</v>
          </cell>
        </row>
        <row r="52">
          <cell r="I52">
            <v>282812</v>
          </cell>
        </row>
        <row r="53">
          <cell r="I53">
            <v>2492</v>
          </cell>
        </row>
        <row r="54">
          <cell r="I54">
            <v>543</v>
          </cell>
        </row>
        <row r="55">
          <cell r="I55">
            <v>200</v>
          </cell>
        </row>
        <row r="56">
          <cell r="I56">
            <v>82</v>
          </cell>
        </row>
        <row r="59">
          <cell r="I59">
            <v>249683</v>
          </cell>
        </row>
        <row r="60">
          <cell r="I60">
            <v>500</v>
          </cell>
        </row>
        <row r="61">
          <cell r="I61">
            <v>699</v>
          </cell>
        </row>
        <row r="62">
          <cell r="I62">
            <v>289</v>
          </cell>
        </row>
        <row r="63">
          <cell r="I63">
            <v>253</v>
          </cell>
        </row>
        <row r="66">
          <cell r="I66">
            <v>2509435</v>
          </cell>
        </row>
        <row r="67">
          <cell r="I67">
            <v>309127</v>
          </cell>
        </row>
        <row r="68">
          <cell r="I68">
            <v>117129</v>
          </cell>
        </row>
        <row r="69">
          <cell r="I69">
            <v>53119</v>
          </cell>
        </row>
        <row r="70">
          <cell r="I70">
            <v>38000</v>
          </cell>
        </row>
        <row r="73">
          <cell r="I73">
            <v>2303162</v>
          </cell>
        </row>
        <row r="74">
          <cell r="I74">
            <v>292423</v>
          </cell>
        </row>
        <row r="75">
          <cell r="I75">
            <v>118626</v>
          </cell>
        </row>
        <row r="76">
          <cell r="I76">
            <v>49983</v>
          </cell>
        </row>
        <row r="77">
          <cell r="I77">
            <v>37353</v>
          </cell>
        </row>
        <row r="80">
          <cell r="I80">
            <v>123058</v>
          </cell>
        </row>
        <row r="81">
          <cell r="I81">
            <v>1904</v>
          </cell>
        </row>
        <row r="82">
          <cell r="I82">
            <v>267</v>
          </cell>
        </row>
        <row r="83">
          <cell r="I83">
            <v>7</v>
          </cell>
        </row>
        <row r="84">
          <cell r="I84">
            <v>6</v>
          </cell>
        </row>
        <row r="87">
          <cell r="I87">
            <v>114435</v>
          </cell>
        </row>
        <row r="88">
          <cell r="I88">
            <v>1952</v>
          </cell>
        </row>
        <row r="89">
          <cell r="I89">
            <v>268</v>
          </cell>
        </row>
        <row r="90">
          <cell r="I90">
            <v>11</v>
          </cell>
        </row>
        <row r="91">
          <cell r="I91">
            <v>4</v>
          </cell>
        </row>
        <row r="94">
          <cell r="I94">
            <v>898574</v>
          </cell>
        </row>
        <row r="95">
          <cell r="I95">
            <v>84934</v>
          </cell>
        </row>
        <row r="96">
          <cell r="I96">
            <v>16792</v>
          </cell>
        </row>
        <row r="97">
          <cell r="I97">
            <v>1707</v>
          </cell>
        </row>
        <row r="98">
          <cell r="I98">
            <v>1152</v>
          </cell>
        </row>
        <row r="101">
          <cell r="I101">
            <v>847528</v>
          </cell>
        </row>
        <row r="102">
          <cell r="I102">
            <v>85962</v>
          </cell>
        </row>
        <row r="103">
          <cell r="I103">
            <v>16338</v>
          </cell>
        </row>
        <row r="104">
          <cell r="I104">
            <v>2307</v>
          </cell>
        </row>
        <row r="105">
          <cell r="I105">
            <v>2092</v>
          </cell>
        </row>
        <row r="108">
          <cell r="I108">
            <v>192199</v>
          </cell>
        </row>
        <row r="109">
          <cell r="I109">
            <v>5512</v>
          </cell>
        </row>
        <row r="110">
          <cell r="I110">
            <v>2638</v>
          </cell>
        </row>
        <row r="111">
          <cell r="I111">
            <v>320</v>
          </cell>
        </row>
        <row r="112">
          <cell r="I112">
            <v>232</v>
          </cell>
        </row>
        <row r="115">
          <cell r="I115">
            <v>218062</v>
          </cell>
        </row>
        <row r="116">
          <cell r="I116">
            <v>7616</v>
          </cell>
        </row>
        <row r="117">
          <cell r="I117">
            <v>3004</v>
          </cell>
        </row>
        <row r="118">
          <cell r="I118">
            <v>764</v>
          </cell>
        </row>
        <row r="119">
          <cell r="I119">
            <v>810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J (2)"/>
      <sheetName val="reN DAN rEAL 2011"/>
      <sheetName val="hpt2010-2011"/>
      <sheetName val="lALIN 2007-2011"/>
      <sheetName val="INPUTLALIN maret 2015"/>
      <sheetName val="K A A"/>
      <sheetName val="KAA.banding apr 2014"/>
      <sheetName val="INPUTLALIN  KAA 2015"/>
      <sheetName val="INPUTLALIN  MARET2015KAA"/>
      <sheetName val="KAA.banding maret 2015"/>
      <sheetName val="disc etoll 20% (2)"/>
      <sheetName val="TARIF disc etoll 20%"/>
      <sheetName val="HPT DISC ETOLL "/>
      <sheetName val="LLN ETOLL"/>
      <sheetName val="REKAPHIMBARA"/>
      <sheetName val="eTOL-HIMBARA"/>
      <sheetName val="Rekap no1 JANGER 2016"/>
      <sheetName val="INPUT TANGGAL"/>
      <sheetName val="INPUTLALIN JANGER"/>
      <sheetName val="JMAN"/>
      <sheetName val="PENC N PERTUMB HPTJULI"/>
      <sheetName val="PENC N PERTUM LALIN JULI"/>
      <sheetName val="GRAFIKMEI"/>
      <sheetName val="reN DAN rEAL 2016"/>
      <sheetName val="REAL E-TOLL 2016 "/>
      <sheetName val="e-Toll Proporsi YG DI PAKE"/>
      <sheetName val="PND NOP2014PROPORSI E-TOLL"/>
      <sheetName val="CETAK LALIN TOTAL RUAS JANGER"/>
      <sheetName val="CETAK LALIN RMTK"/>
      <sheetName val="CETAK LALIN KRT"/>
      <sheetName val="CETAK LALIN KRT BARAT"/>
      <sheetName val="CETAK HPT RMKT"/>
      <sheetName val="CETAK TIRTO2"/>
      <sheetName val="KTP JANGER"/>
      <sheetName val="KTP RINC GRB JAN - DES 2016 "/>
      <sheetName val="REKAP GRB"/>
      <sheetName val="DNS"/>
      <sheetName val="LOLOS"/>
      <sheetName val="DATA MU3JANGER"/>
      <sheetName val="Lalin 2012-2015&amp;Renc16 "/>
      <sheetName val="REAL E-TOLL 2012-2016"/>
      <sheetName val="GRAFIK ETOLL"/>
      <sheetName val="HPT 2012-2014&amp;ren16"/>
      <sheetName val="daftar isi (2)"/>
      <sheetName val="Sampul Jilid"/>
      <sheetName val="LAMP BA JUNI"/>
      <sheetName val="LAMPIRAN"/>
      <sheetName val="SMPL ATB8"/>
      <sheetName val="REVISI"/>
      <sheetName val="LHR"/>
      <sheetName val="KARTENG BARAT 1&amp;2"/>
      <sheetName val="REKAP PROSES BA E-TOLL2016 DMO"/>
      <sheetName val="REKAP E-TOLL&amp;FEE2016"/>
      <sheetName val="PND JAN 2016"/>
      <sheetName val="DATA BLN LLN&amp;HPT"/>
      <sheetName val="Grafik2012"/>
      <sheetName val="REAL 2012-2016 DAN RENC 2016"/>
      <sheetName val="RAMP 4"/>
      <sheetName val="SBLM &amp; STLH SS 11 "/>
      <sheetName val="JANGER SS 11 LHR GRAFIK"/>
      <sheetName val="JANGER SS 11 PHR GRAFIK (2)"/>
      <sheetName val="KARTENG SS 11 LHR TNP TGL 9"/>
      <sheetName val="KARTENG SS 11 PHR GRAFIK"/>
      <sheetName val="JANGER SS 11 PHR GRAFIK "/>
      <sheetName val="KARTENG SS 11 LHR GRAFIK "/>
      <sheetName val="KARTENG SS 11 LHR GRAFIK A"/>
      <sheetName val="KARTENG SS 11 LHR GRAFIK B"/>
      <sheetName val="%GRB"/>
      <sheetName val="MEI"/>
      <sheetName val="kirim harian"/>
      <sheetName val="Buat Kirim Harian Mandiri  (2)"/>
      <sheetName val="TRX E-TOLL MEI"/>
      <sheetName val="AMOUNT E-TOLLMARET"/>
      <sheetName val="MU4 sblm&amp;stlh"/>
      <sheetName val="GRD 27,24,14 &amp; 07 (2)"/>
      <sheetName val="GTO SBLM &amp; STLH "/>
      <sheetName val="REKAP SBLM &amp; STLH"/>
      <sheetName val="GRD 27,24,14 &amp; 07"/>
      <sheetName val="2014 HARIAN KEU"/>
      <sheetName val="2014 KEU"/>
      <sheetName val="K.TENGAH BRT2SBLM &amp; STLH"/>
      <sheetName val="K.TENGAH BRT1SBLM &amp; STLH "/>
      <sheetName val="B,MARYANAHTRF NRML"/>
      <sheetName val="B.MARYANAH REKAP"/>
      <sheetName val="INPUTLALIN TRF LAMA MU2"/>
      <sheetName val="INPUTLALIN TRF BARU MU2 "/>
      <sheetName val="lln2015rev "/>
      <sheetName val="HPT 2015 REV"/>
      <sheetName val="REAL PER GRB PER BULAN 2015"/>
      <sheetName val="EVALJOR"/>
      <sheetName val="JLB"/>
      <sheetName val="MLJ JAN"/>
      <sheetName val="GRAFIK 12-16"/>
      <sheetName val="reN DAN rEAL SAHDUN 2015 "/>
      <sheetName val="SYAHDUN TW 2"/>
      <sheetName val="REKAP LLN &amp; PENDTOL e-TOLLMLJ"/>
      <sheetName val="LLN PISAH 2015"/>
      <sheetName val="PENTOL PISAH 2015"/>
      <sheetName val="KEU MLJ HPT 2013 &amp; 2014"/>
      <sheetName val="MLJ LLN 2013 &amp; 2014 "/>
      <sheetName val="MU 3 &amp; 4"/>
      <sheetName val="MU 3 &amp; 4 (2)"/>
      <sheetName val="MU 3 &amp; 4 (3)"/>
      <sheetName val="LLN PISAH 2014"/>
      <sheetName val="PENTOL PISAH 2014 "/>
      <sheetName val="HPT 2012-2014&amp;ren14 "/>
      <sheetName val="reN DAN rEAL 2014 REVIEW"/>
      <sheetName val="FORECAST2014"/>
      <sheetName val="ATB10"/>
      <sheetName val="P,ERIC TO PP"/>
      <sheetName val="LALIN LINK "/>
      <sheetName val="HPT LINK"/>
      <sheetName val="GRAFIK GERBANG"/>
      <sheetName val="GRAFIK KACAB GERBANG "/>
      <sheetName val="Rekap no1"/>
      <sheetName val="Rekap no1 PROG 2014 SD SEPT (2"/>
      <sheetName val="GRAFIKBATANG PER HARIPERGOL"/>
      <sheetName val="GrafikMEI RTHARI"/>
      <sheetName val="GrafikKACAB HPT"/>
      <sheetName val="GrafikKACABLLN"/>
      <sheetName val="KLARIFIKASI DOM"/>
      <sheetName val="PERTUMBUHAN LALIN 2007-20114"/>
      <sheetName val="PERTUMBUHAN PEND TOL 2007-2014"/>
      <sheetName val="PENC 5 TH"/>
      <sheetName val="JANGER"/>
      <sheetName val="JANGER (3)"/>
      <sheetName val="LALINCORPORaTE"/>
      <sheetName val="PENDTOLCORPORaTE"/>
      <sheetName val="TGL, 01 S.D 10"/>
      <sheetName val="TGL, 11 SD 20"/>
      <sheetName val="TGL, 21 SD 31"/>
      <sheetName val="lALIN 2007-2012 (2)"/>
      <sheetName val="sahdun keu"/>
      <sheetName val="RUMUS HASIL"/>
      <sheetName val="Rekap Heri KEU "/>
      <sheetName val="KASIH INDAH"/>
      <sheetName val="ISI ETOL"/>
      <sheetName val="MU3&amp;MU4 KEU.1"/>
      <sheetName val="MU3&amp;MU4 KEU.2"/>
      <sheetName val="Lalin 2012-2014&amp;REVIEW"/>
      <sheetName val="MLJ"/>
      <sheetName val="Sheet11"/>
      <sheetName val="CETAK LALIN MU3&amp;4"/>
      <sheetName val="INPUT RAMP K JERUK"/>
      <sheetName val="INPUT HPT KRT"/>
      <sheetName val="INPUT HPT KRT BARAT"/>
      <sheetName val="INPUT KARAWACI"/>
      <sheetName val="INPUT TNG"/>
      <sheetName val="INPUT MERUYA"/>
      <sheetName val="INPUT MERUYA (2)"/>
      <sheetName val="rAMP"/>
      <sheetName val="MERUYA"/>
      <sheetName val="KRT"/>
      <sheetName val="TNG"/>
      <sheetName val="KRWCI"/>
      <sheetName val="REVIEW JULI SD DES LLN 2014 "/>
      <sheetName val="daftar isi (3)"/>
      <sheetName val="daftar isi (4)"/>
      <sheetName val="LHR (2)"/>
      <sheetName val="Lalin 2012-2013dan Renc13"/>
      <sheetName val="LAM BA Sept"/>
      <sheetName val="Sampul Jilid (2)"/>
      <sheetName val="PENC N PERTUMB HPT FEB 14 psh"/>
      <sheetName val="RENC BANDING REAL SD APRIL "/>
      <sheetName val="reN DAN rEAL 2014"/>
      <sheetName val="JANGER (2)"/>
      <sheetName val="P,ERIC"/>
      <sheetName val="REVIEW2014JUL SD DES HPT"/>
      <sheetName val="MBA MERY PENILAIAN"/>
      <sheetName val="hpt 2008-2012 "/>
      <sheetName val="HPT 2012-2013dan ren13REVIEW"/>
      <sheetName val="HPT 2012-2013dan ren 13"/>
      <sheetName val="Forecast 2013"/>
      <sheetName val="Lalin 2012-2013&amp;Renc13REVIEW"/>
      <sheetName val="lALIN 2007-2013 "/>
      <sheetName val="Rekap 1.pst "/>
      <sheetName val="ForecastReview2013"/>
      <sheetName val="Grafik"/>
      <sheetName val="e-Toll Proporsi"/>
      <sheetName val="e-Toll Proporsi TW1"/>
      <sheetName val="PROPORSI KLT"/>
      <sheetName val="ForecastCORPORATE"/>
      <sheetName val="Sheet9"/>
      <sheetName val="Sheet1"/>
      <sheetName val="JMAN tanpa MU3+4"/>
      <sheetName val="REKAP PENDTOL e-TOLLMLJ"/>
      <sheetName val="REKAP LLN e-TOLLMLJ "/>
      <sheetName val="REKAP LLN e-TOLLMLJ TW 1"/>
      <sheetName val="DUN PERTUM VOL LL SD TW2"/>
      <sheetName val="LLN TERTINGGI"/>
      <sheetName val="LLN GRD &amp;SHIFT"/>
      <sheetName val="Sheet4"/>
      <sheetName val="Sheet5"/>
      <sheetName val="Sheet3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>
        <row r="10">
          <cell r="I10">
            <v>337007</v>
          </cell>
        </row>
        <row r="11">
          <cell r="I11">
            <v>2693</v>
          </cell>
        </row>
        <row r="12">
          <cell r="I12">
            <v>583</v>
          </cell>
        </row>
        <row r="13">
          <cell r="I13">
            <v>323</v>
          </cell>
        </row>
        <row r="14">
          <cell r="I14">
            <v>179</v>
          </cell>
        </row>
        <row r="17">
          <cell r="I17">
            <v>252838</v>
          </cell>
        </row>
        <row r="18">
          <cell r="I18">
            <v>1870</v>
          </cell>
        </row>
        <row r="19">
          <cell r="I19">
            <v>281</v>
          </cell>
        </row>
        <row r="20">
          <cell r="I20">
            <v>210</v>
          </cell>
        </row>
        <row r="21">
          <cell r="I21">
            <v>121</v>
          </cell>
        </row>
        <row r="24">
          <cell r="I24">
            <v>420427</v>
          </cell>
        </row>
        <row r="25">
          <cell r="I25">
            <v>2681</v>
          </cell>
        </row>
        <row r="26">
          <cell r="I26">
            <v>503</v>
          </cell>
        </row>
        <row r="27">
          <cell r="I27">
            <v>79</v>
          </cell>
        </row>
        <row r="28">
          <cell r="I28">
            <v>22</v>
          </cell>
        </row>
        <row r="31">
          <cell r="I31">
            <v>240761</v>
          </cell>
        </row>
        <row r="32">
          <cell r="I32">
            <v>639</v>
          </cell>
        </row>
        <row r="33">
          <cell r="I33">
            <v>322</v>
          </cell>
        </row>
        <row r="34">
          <cell r="I34">
            <v>121</v>
          </cell>
        </row>
        <row r="35">
          <cell r="I35">
            <v>34</v>
          </cell>
        </row>
        <row r="38">
          <cell r="I38">
            <v>183218</v>
          </cell>
        </row>
        <row r="39">
          <cell r="I39">
            <v>488</v>
          </cell>
        </row>
        <row r="40">
          <cell r="I40">
            <v>563</v>
          </cell>
        </row>
        <row r="41">
          <cell r="I41">
            <v>130</v>
          </cell>
        </row>
        <row r="42">
          <cell r="I42">
            <v>43</v>
          </cell>
        </row>
        <row r="45">
          <cell r="I45">
            <v>95800</v>
          </cell>
        </row>
        <row r="46">
          <cell r="I46">
            <v>1053</v>
          </cell>
        </row>
        <row r="47">
          <cell r="I47">
            <v>246</v>
          </cell>
        </row>
        <row r="48">
          <cell r="I48">
            <v>36</v>
          </cell>
        </row>
        <row r="49">
          <cell r="I49">
            <v>15</v>
          </cell>
        </row>
        <row r="52">
          <cell r="I52">
            <v>238746</v>
          </cell>
        </row>
        <row r="53">
          <cell r="I53">
            <v>1395</v>
          </cell>
        </row>
        <row r="54">
          <cell r="I54">
            <v>270</v>
          </cell>
        </row>
        <row r="55">
          <cell r="I55">
            <v>117</v>
          </cell>
        </row>
        <row r="56">
          <cell r="I56">
            <v>38</v>
          </cell>
        </row>
        <row r="59">
          <cell r="I59">
            <v>213943</v>
          </cell>
        </row>
        <row r="60">
          <cell r="I60">
            <v>319</v>
          </cell>
        </row>
        <row r="61">
          <cell r="I61">
            <v>566</v>
          </cell>
        </row>
        <row r="62">
          <cell r="I62">
            <v>212</v>
          </cell>
        </row>
        <row r="63">
          <cell r="I63">
            <v>237</v>
          </cell>
        </row>
        <row r="66">
          <cell r="I66">
            <v>2682680</v>
          </cell>
        </row>
        <row r="67">
          <cell r="I67">
            <v>184521</v>
          </cell>
        </row>
        <row r="68">
          <cell r="I68">
            <v>66414</v>
          </cell>
        </row>
        <row r="69">
          <cell r="I69">
            <v>33944</v>
          </cell>
        </row>
        <row r="70">
          <cell r="I70">
            <v>24947</v>
          </cell>
        </row>
        <row r="73">
          <cell r="I73">
            <v>2508407</v>
          </cell>
        </row>
        <row r="74">
          <cell r="I74">
            <v>178596</v>
          </cell>
        </row>
        <row r="75">
          <cell r="I75">
            <v>67163</v>
          </cell>
        </row>
        <row r="76">
          <cell r="I76">
            <v>30916</v>
          </cell>
        </row>
        <row r="77">
          <cell r="I77">
            <v>24045</v>
          </cell>
        </row>
        <row r="80">
          <cell r="I80">
            <v>117034</v>
          </cell>
        </row>
        <row r="81">
          <cell r="I81">
            <v>1088</v>
          </cell>
        </row>
        <row r="82">
          <cell r="I82">
            <v>30</v>
          </cell>
        </row>
        <row r="83">
          <cell r="I83">
            <v>5</v>
          </cell>
        </row>
        <row r="84">
          <cell r="I84">
            <v>7</v>
          </cell>
        </row>
        <row r="87">
          <cell r="I87">
            <v>116773</v>
          </cell>
        </row>
        <row r="88">
          <cell r="I88">
            <v>1139</v>
          </cell>
        </row>
        <row r="89">
          <cell r="I89">
            <v>52</v>
          </cell>
        </row>
        <row r="90">
          <cell r="I90">
            <v>6</v>
          </cell>
        </row>
        <row r="91">
          <cell r="I91">
            <v>7</v>
          </cell>
        </row>
        <row r="94">
          <cell r="I94">
            <v>836807</v>
          </cell>
        </row>
        <row r="95">
          <cell r="I95">
            <v>50351</v>
          </cell>
        </row>
        <row r="96">
          <cell r="I96">
            <v>9228</v>
          </cell>
        </row>
        <row r="97">
          <cell r="I97">
            <v>1179</v>
          </cell>
        </row>
        <row r="98">
          <cell r="I98">
            <v>830</v>
          </cell>
        </row>
        <row r="101">
          <cell r="I101">
            <v>806380</v>
          </cell>
        </row>
        <row r="102">
          <cell r="I102">
            <v>51648</v>
          </cell>
        </row>
        <row r="103">
          <cell r="I103">
            <v>8589</v>
          </cell>
        </row>
        <row r="104">
          <cell r="I104">
            <v>1667</v>
          </cell>
        </row>
        <row r="105">
          <cell r="I105">
            <v>1602</v>
          </cell>
        </row>
        <row r="108">
          <cell r="I108">
            <v>174503</v>
          </cell>
        </row>
        <row r="109">
          <cell r="I109">
            <v>3651</v>
          </cell>
        </row>
        <row r="110">
          <cell r="I110">
            <v>1253</v>
          </cell>
        </row>
        <row r="111">
          <cell r="I111">
            <v>206</v>
          </cell>
        </row>
        <row r="112">
          <cell r="I112">
            <v>119</v>
          </cell>
        </row>
        <row r="115">
          <cell r="I115">
            <v>197835</v>
          </cell>
        </row>
        <row r="116">
          <cell r="I116">
            <v>5177</v>
          </cell>
        </row>
        <row r="117">
          <cell r="I117">
            <v>1338</v>
          </cell>
        </row>
        <row r="118">
          <cell r="I118">
            <v>568</v>
          </cell>
        </row>
        <row r="119">
          <cell r="I119">
            <v>619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J (2)"/>
      <sheetName val="reN DAN rEAL 2011"/>
      <sheetName val="hpt2010-2011"/>
      <sheetName val="lALIN 2007-2011"/>
      <sheetName val="INPUTLALIN maret 2015"/>
      <sheetName val="K A A"/>
      <sheetName val="KAA.banding apr 2014"/>
      <sheetName val="INPUTLALIN  KAA 2015"/>
      <sheetName val="INPUTLALIN  MARET2015KAA"/>
      <sheetName val="KAA.banding maret 2015"/>
      <sheetName val="REKAPHIMBARA"/>
      <sheetName val="eTOL-HIMBARA"/>
      <sheetName val="Rekap no1 JANGER 2016"/>
      <sheetName val="Sheet28"/>
      <sheetName val="Sheet29"/>
      <sheetName val="Sheet30"/>
      <sheetName val="Sheet31"/>
      <sheetName val="Sheet32"/>
      <sheetName val="Sheet33"/>
      <sheetName val="Sheet34"/>
      <sheetName val="Sheet35"/>
      <sheetName val="Sheet36"/>
      <sheetName val="Sheet37"/>
      <sheetName val="Sheet38"/>
      <sheetName val="Sheet39"/>
      <sheetName val="Sheet2"/>
      <sheetName val="Sheet7"/>
      <sheetName val="Sheet8"/>
      <sheetName val="Sheet10"/>
      <sheetName val="Sheet12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Sheet21"/>
      <sheetName val="Sheet22"/>
      <sheetName val="Sheet23"/>
      <sheetName val="Sheet24"/>
      <sheetName val="Sheet25"/>
      <sheetName val="Sheet26"/>
      <sheetName val="Sheet27"/>
      <sheetName val="INPUT TANGGAL"/>
      <sheetName val="INPUTLALIN JANGER"/>
      <sheetName val="JMAN"/>
      <sheetName val="HPT 2012-2014&amp;ren16"/>
      <sheetName val="Lalin 2012-2015&amp;Renc16 "/>
      <sheetName val="PENC N PERTUM LALIN SEPT"/>
      <sheetName val="PENC N PERTUMB HPT SEPT"/>
      <sheetName val="GRAFIKMEI"/>
      <sheetName val="GRAFIK 2012 SD"/>
      <sheetName val="reN DAN rEAL 2016"/>
      <sheetName val="REAL E-TOLL 2016 "/>
      <sheetName val="e-Toll Proporsi YG DI PAKE"/>
      <sheetName val="CETAK LALIN TOTAL RUAS JANGER"/>
      <sheetName val="CETAK LALIN RMTK"/>
      <sheetName val="CETAK LALIN KRT"/>
      <sheetName val="CETAK LALIN KRT BARAT"/>
      <sheetName val="PND NOP2014PROPORSI E-TOLL"/>
      <sheetName val="CETAK HPT RMKT"/>
      <sheetName val="CETAK TIRTO2"/>
      <sheetName val="KTP RINC GRB JAN - DES 2016 "/>
      <sheetName val="KTP JANGER"/>
      <sheetName val="REKAP GRB"/>
      <sheetName val="DNS"/>
      <sheetName val="LOLOS"/>
      <sheetName val="DATA MU3JANGER"/>
      <sheetName val="LHR"/>
      <sheetName val="daftar isi (2)"/>
      <sheetName val="Sampul Jilid"/>
      <sheetName val="LAMP BA JUNI"/>
      <sheetName val="LAMPIRAN"/>
      <sheetName val="SMPL ATB8"/>
      <sheetName val="REVISI"/>
      <sheetName val="KARTENG BARAT 1&amp;2"/>
      <sheetName val="REKAP PROSES BA E-TOLL2016 DMO"/>
      <sheetName val="REAL E-TOLL 2012-2016"/>
      <sheetName val="REKAP E-TOLL&amp;FEE2016"/>
      <sheetName val="PND JAN 2016"/>
      <sheetName val="DATA BLN LLN&amp;HPT"/>
      <sheetName val="Grafik2012"/>
      <sheetName val="REAL 2012-2016 DAN RENC 2016"/>
      <sheetName val="RAMP 4"/>
      <sheetName val="SBLM &amp; STLH SS 11 "/>
      <sheetName val="JANGER SS 11 LHR GRAFIK"/>
      <sheetName val="JANGER SS 11 PHR GRAFIK (2)"/>
      <sheetName val="KARTENG SS 11 LHR TNP TGL 9"/>
      <sheetName val="KARTENG SS 11 PHR GRAFIK"/>
      <sheetName val="JANGER SS 11 PHR GRAFIK "/>
      <sheetName val="KARTENG SS 11 LHR GRAFIK "/>
      <sheetName val="KARTENG SS 11 LHR GRAFIK A"/>
      <sheetName val="KARTENG SS 11 LHR GRAFIK B"/>
      <sheetName val="%GRB"/>
      <sheetName val="MEI"/>
      <sheetName val="kirim harian"/>
      <sheetName val="Buat Kirim Harian Mandiri  (2)"/>
      <sheetName val="TRX E-TOLL MEI"/>
      <sheetName val="AMOUNT E-TOLLMARET"/>
      <sheetName val="MU4 sblm&amp;stlh"/>
      <sheetName val="GRD 27,24,14 &amp; 07 (2)"/>
      <sheetName val="GTO SBLM &amp; STLH "/>
      <sheetName val="REKAP SBLM &amp; STLH"/>
      <sheetName val="GRD 27,24,14 &amp; 07"/>
      <sheetName val="2014 HARIAN KEU"/>
      <sheetName val="2014 KEU"/>
      <sheetName val="K.TENGAH BRT2SBLM &amp; STLH"/>
      <sheetName val="K.TENGAH BRT1SBLM &amp; STLH "/>
      <sheetName val="B,MARYANAHTRF NRML"/>
      <sheetName val="B.MARYANAH REKAP"/>
      <sheetName val="INPUTLALIN TRF LAMA MU2"/>
      <sheetName val="INPUTLALIN TRF BARU MU2 "/>
      <sheetName val="lln2015rev "/>
      <sheetName val="HPT 2015 REV"/>
      <sheetName val="REAL PER GRB PER BULAN 2015"/>
      <sheetName val="EVALJOR"/>
      <sheetName val="JLB"/>
      <sheetName val="MLJ JAN"/>
      <sheetName val="GRAFIK 12-16"/>
      <sheetName val="reN DAN rEAL SAHDUN 2015 "/>
      <sheetName val="SYAHDUN TW 2"/>
      <sheetName val="REKAP LLN &amp; PENDTOL e-TOLLMLJ"/>
      <sheetName val="LLN PISAH 2015"/>
      <sheetName val="PENTOL PISAH 2015"/>
      <sheetName val="KEU MLJ HPT 2013 &amp; 2014"/>
      <sheetName val="MLJ LLN 2013 &amp; 2014 "/>
      <sheetName val="MU 3 &amp; 4"/>
      <sheetName val="MU 3 &amp; 4 (2)"/>
      <sheetName val="MU 3 &amp; 4 (3)"/>
      <sheetName val="LLN PISAH 2014"/>
      <sheetName val="PENTOL PISAH 2014 "/>
      <sheetName val="HPT 2012-2014&amp;ren14 "/>
      <sheetName val="reN DAN rEAL 2014 REVIEW"/>
      <sheetName val="FORECAST2014"/>
      <sheetName val="ATB10"/>
      <sheetName val="P,ERIC TO PP"/>
      <sheetName val="LALIN LINK "/>
      <sheetName val="HPT LINK"/>
      <sheetName val="GRAFIK GERBANG"/>
      <sheetName val="GRAFIK KACAB GERBANG "/>
      <sheetName val="Rekap no1"/>
      <sheetName val="Rekap no1 PROG 2014 SD SEPT (2"/>
      <sheetName val="GRAFIKBATANG PER HARIPERGOL"/>
      <sheetName val="GrafikMEI RTHARI"/>
      <sheetName val="GrafikKACAB HPT"/>
      <sheetName val="GrafikKACABLLN"/>
      <sheetName val="KLARIFIKASI DOM"/>
      <sheetName val="PERTUMBUHAN LALIN 2007-20114"/>
      <sheetName val="PERTUMBUHAN PEND TOL 2007-2014"/>
      <sheetName val="PENC 5 TH"/>
      <sheetName val="JANGER"/>
      <sheetName val="JANGER (3)"/>
      <sheetName val="LALINCORPORaTE"/>
      <sheetName val="PENDTOLCORPORaTE"/>
      <sheetName val="TGL, 01 S.D 10"/>
      <sheetName val="TGL, 11 SD 20"/>
      <sheetName val="TGL, 21 SD 31"/>
      <sheetName val="lALIN 2007-2012 (2)"/>
      <sheetName val="sahdun keu"/>
      <sheetName val="RUMUS HASIL"/>
      <sheetName val="Rekap Heri KEU "/>
      <sheetName val="KASIH INDAH"/>
      <sheetName val="ISI ETOL"/>
      <sheetName val="MU3&amp;MU4 KEU.1"/>
      <sheetName val="MU3&amp;MU4 KEU.2"/>
      <sheetName val="Lalin 2012-2014&amp;REVIEW"/>
      <sheetName val="MLJ"/>
      <sheetName val="Sheet11"/>
      <sheetName val="CETAK LALIN MU3&amp;4"/>
      <sheetName val="INPUT RAMP K JERUK"/>
      <sheetName val="INPUT HPT KRT"/>
      <sheetName val="INPUT HPT KRT BARAT"/>
      <sheetName val="INPUT KARAWACI"/>
      <sheetName val="INPUT TNG"/>
      <sheetName val="INPUT MERUYA"/>
      <sheetName val="INPUT MERUYA (2)"/>
      <sheetName val="rAMP"/>
      <sheetName val="MERUYA"/>
      <sheetName val="KRT"/>
      <sheetName val="TNG"/>
      <sheetName val="KRWCI"/>
      <sheetName val="REVIEW JULI SD DES LLN 2014 "/>
      <sheetName val="daftar isi (3)"/>
      <sheetName val="daftar isi (4)"/>
      <sheetName val="LHR (2)"/>
      <sheetName val="Lalin 2012-2013dan Renc13"/>
      <sheetName val="LAM BA Sept"/>
      <sheetName val="Sampul Jilid (2)"/>
      <sheetName val="PENC N PERTUMB HPT FEB 14 psh"/>
      <sheetName val="RENC BANDING REAL SD APRIL "/>
      <sheetName val="reN DAN rEAL 2014"/>
      <sheetName val="JANGER (2)"/>
      <sheetName val="P,ERIC"/>
      <sheetName val="REVIEW2014JUL SD DES HPT"/>
      <sheetName val="MBA MERY PENILAIAN"/>
      <sheetName val="hpt 2008-2012 "/>
      <sheetName val="HPT 2012-2013dan ren13REVIEW"/>
      <sheetName val="HPT 2012-2013dan ren 13"/>
      <sheetName val="Forecast 2013"/>
      <sheetName val="Lalin 2012-2013&amp;Renc13REVIEW"/>
      <sheetName val="lALIN 2007-2013 "/>
      <sheetName val="Rekap 1.pst "/>
      <sheetName val="ForecastReview2013"/>
      <sheetName val="Grafik"/>
      <sheetName val="e-Toll Proporsi"/>
      <sheetName val="e-Toll Proporsi TW1"/>
      <sheetName val="PROPORSI KLT"/>
      <sheetName val="ForecastCORPORATE"/>
      <sheetName val="Sheet9"/>
      <sheetName val="Sheet1"/>
      <sheetName val="JMAN tanpa MU3+4"/>
      <sheetName val="REKAP PENDTOL e-TOLLMLJ"/>
      <sheetName val="REKAP LLN e-TOLLMLJ "/>
      <sheetName val="REKAP LLN e-TOLLMLJ TW 1"/>
      <sheetName val="DUN PERTUM VOL LL SD TW2"/>
      <sheetName val="LLN TERTINGGI"/>
      <sheetName val="LLN GRD &amp;SHIFT"/>
      <sheetName val="Sheet3"/>
      <sheetName val="Sheet4"/>
      <sheetName val="Sheet5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>
        <row r="10">
          <cell r="I10">
            <v>351159</v>
          </cell>
        </row>
        <row r="11">
          <cell r="I11">
            <v>3701</v>
          </cell>
        </row>
        <row r="12">
          <cell r="I12">
            <v>926</v>
          </cell>
        </row>
        <row r="13">
          <cell r="I13">
            <v>447</v>
          </cell>
        </row>
        <row r="14">
          <cell r="I14">
            <v>305</v>
          </cell>
        </row>
        <row r="17">
          <cell r="I17">
            <v>291366</v>
          </cell>
        </row>
        <row r="18">
          <cell r="I18">
            <v>872</v>
          </cell>
        </row>
        <row r="19">
          <cell r="I19">
            <v>444</v>
          </cell>
        </row>
        <row r="20">
          <cell r="I20">
            <v>273</v>
          </cell>
        </row>
        <row r="21">
          <cell r="I21">
            <v>173</v>
          </cell>
        </row>
        <row r="24">
          <cell r="I24">
            <v>471059</v>
          </cell>
        </row>
        <row r="25">
          <cell r="I25">
            <v>3998</v>
          </cell>
        </row>
        <row r="26">
          <cell r="I26">
            <v>1026</v>
          </cell>
        </row>
        <row r="27">
          <cell r="I27">
            <v>160</v>
          </cell>
        </row>
        <row r="28">
          <cell r="I28">
            <v>42</v>
          </cell>
        </row>
        <row r="31">
          <cell r="I31">
            <v>268644</v>
          </cell>
        </row>
        <row r="32">
          <cell r="I32">
            <v>1020</v>
          </cell>
        </row>
        <row r="33">
          <cell r="I33">
            <v>569</v>
          </cell>
        </row>
        <row r="34">
          <cell r="I34">
            <v>129</v>
          </cell>
        </row>
        <row r="35">
          <cell r="I35">
            <v>41</v>
          </cell>
        </row>
        <row r="38">
          <cell r="I38">
            <v>187898</v>
          </cell>
        </row>
        <row r="39">
          <cell r="I39">
            <v>766</v>
          </cell>
        </row>
        <row r="40">
          <cell r="I40">
            <v>1107</v>
          </cell>
        </row>
        <row r="41">
          <cell r="I41">
            <v>145</v>
          </cell>
        </row>
        <row r="42">
          <cell r="I42">
            <v>42</v>
          </cell>
        </row>
        <row r="45">
          <cell r="I45">
            <v>108725</v>
          </cell>
        </row>
        <row r="46">
          <cell r="I46">
            <v>1756</v>
          </cell>
        </row>
        <row r="47">
          <cell r="I47">
            <v>362</v>
          </cell>
        </row>
        <row r="48">
          <cell r="I48">
            <v>54</v>
          </cell>
        </row>
        <row r="49">
          <cell r="I49">
            <v>17</v>
          </cell>
        </row>
        <row r="52">
          <cell r="I52">
            <v>280307</v>
          </cell>
        </row>
        <row r="53">
          <cell r="I53">
            <v>2469</v>
          </cell>
        </row>
        <row r="54">
          <cell r="I54">
            <v>536</v>
          </cell>
        </row>
        <row r="55">
          <cell r="I55">
            <v>216</v>
          </cell>
        </row>
        <row r="56">
          <cell r="I56">
            <v>56</v>
          </cell>
        </row>
        <row r="59">
          <cell r="I59">
            <v>258887</v>
          </cell>
        </row>
        <row r="60">
          <cell r="I60">
            <v>470</v>
          </cell>
        </row>
        <row r="61">
          <cell r="I61">
            <v>666</v>
          </cell>
        </row>
        <row r="62">
          <cell r="I62">
            <v>269</v>
          </cell>
        </row>
        <row r="63">
          <cell r="I63">
            <v>261</v>
          </cell>
        </row>
        <row r="66">
          <cell r="I66">
            <v>2634647</v>
          </cell>
        </row>
        <row r="67">
          <cell r="I67">
            <v>290164</v>
          </cell>
        </row>
        <row r="68">
          <cell r="I68">
            <v>108273</v>
          </cell>
        </row>
        <row r="69">
          <cell r="I69">
            <v>51022</v>
          </cell>
        </row>
        <row r="70">
          <cell r="I70">
            <v>36483</v>
          </cell>
        </row>
        <row r="73">
          <cell r="I73">
            <v>2435501</v>
          </cell>
        </row>
        <row r="74">
          <cell r="I74">
            <v>277481</v>
          </cell>
        </row>
        <row r="75">
          <cell r="I75">
            <v>110060</v>
          </cell>
        </row>
        <row r="76">
          <cell r="I76">
            <v>47709</v>
          </cell>
        </row>
        <row r="77">
          <cell r="I77">
            <v>35820</v>
          </cell>
        </row>
        <row r="80">
          <cell r="I80">
            <v>146279</v>
          </cell>
        </row>
        <row r="81">
          <cell r="I81">
            <v>2322</v>
          </cell>
        </row>
        <row r="82">
          <cell r="I82">
            <v>276</v>
          </cell>
        </row>
        <row r="83">
          <cell r="I83">
            <v>6</v>
          </cell>
        </row>
        <row r="84">
          <cell r="I84">
            <v>13</v>
          </cell>
        </row>
        <row r="87">
          <cell r="I87">
            <v>143411</v>
          </cell>
        </row>
        <row r="88">
          <cell r="I88">
            <v>2432</v>
          </cell>
        </row>
        <row r="89">
          <cell r="I89">
            <v>299</v>
          </cell>
        </row>
        <row r="90">
          <cell r="I90">
            <v>2</v>
          </cell>
        </row>
        <row r="91">
          <cell r="I91">
            <v>16</v>
          </cell>
        </row>
        <row r="94">
          <cell r="I94">
            <v>933374</v>
          </cell>
        </row>
        <row r="95">
          <cell r="I95">
            <v>79896</v>
          </cell>
        </row>
        <row r="96">
          <cell r="I96">
            <v>16734</v>
          </cell>
        </row>
        <row r="97">
          <cell r="I97">
            <v>1575</v>
          </cell>
        </row>
        <row r="98">
          <cell r="I98">
            <v>1146</v>
          </cell>
        </row>
        <row r="101">
          <cell r="I101">
            <v>902308</v>
          </cell>
        </row>
        <row r="102">
          <cell r="I102">
            <v>82716</v>
          </cell>
        </row>
        <row r="103">
          <cell r="I103">
            <v>15839</v>
          </cell>
        </row>
        <row r="104">
          <cell r="I104">
            <v>2084</v>
          </cell>
        </row>
        <row r="105">
          <cell r="I105">
            <v>2114</v>
          </cell>
        </row>
        <row r="108">
          <cell r="I108">
            <v>178809</v>
          </cell>
        </row>
        <row r="109">
          <cell r="I109">
            <v>5178</v>
          </cell>
        </row>
        <row r="110">
          <cell r="I110">
            <v>2584</v>
          </cell>
        </row>
        <row r="111">
          <cell r="I111">
            <v>232</v>
          </cell>
        </row>
        <row r="112">
          <cell r="I112">
            <v>230</v>
          </cell>
        </row>
        <row r="115">
          <cell r="I115">
            <v>207142</v>
          </cell>
        </row>
        <row r="116">
          <cell r="I116">
            <v>7137</v>
          </cell>
        </row>
        <row r="117">
          <cell r="I117">
            <v>2864</v>
          </cell>
        </row>
        <row r="118">
          <cell r="I118">
            <v>487</v>
          </cell>
        </row>
        <row r="119">
          <cell r="I119">
            <v>507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LJ (2)"/>
      <sheetName val="reN DAN rEAL 2011"/>
      <sheetName val="hpt2010-2011"/>
      <sheetName val="lALIN 2007-2011"/>
      <sheetName val="INPUTLALIN maret 2015"/>
      <sheetName val="K A A"/>
      <sheetName val="KAA.banding apr 2014"/>
      <sheetName val="INPUTLALIN  KAA 2015"/>
      <sheetName val="INPUTLALIN  MARET2015KAA"/>
      <sheetName val="KAA.banding maret 2015"/>
      <sheetName val="REKAPHIMBARA"/>
      <sheetName val="eTOL-HIMBARA"/>
      <sheetName val="Rekap no1 JANGER 2016"/>
      <sheetName val="INPUT TANGGAL"/>
      <sheetName val="INPUTLALIN JANGER"/>
      <sheetName val="JMAN"/>
      <sheetName val="PND DES 2016"/>
      <sheetName val="PENC N PERTUMB HPTDES "/>
      <sheetName val="PENC N PERTUMB LLN DES"/>
      <sheetName val="GRAFIK DES"/>
      <sheetName val="reN DAN rEAL 2016"/>
      <sheetName val="reN DAN rEAL 2016 PROG"/>
      <sheetName val="REAL E-TOLL 2016 "/>
      <sheetName val="REAL E-TOLL 2012-2016"/>
      <sheetName val="Sheet2"/>
      <sheetName val="e-Toll Proporsi YG DI PAKE"/>
      <sheetName val="PND DES2014PROPORSI E-TOLL"/>
      <sheetName val="CETAK LALIN TOTAL RUAS JANGER"/>
      <sheetName val="CETAK LALIN RMTK"/>
      <sheetName val="CETAK LALIN KRT BARAT"/>
      <sheetName val="CETAK LALIN KRT"/>
      <sheetName val="CETAK HPT RMKT"/>
      <sheetName val="CETAK TIRTO2"/>
      <sheetName val="KTP RINC GRB JAN - DES 2016 "/>
      <sheetName val="KTP JANGER"/>
      <sheetName val="DATA MU3JANGER"/>
      <sheetName val="P'TAUFIK (2)"/>
      <sheetName val="P'TAUFIK (3)"/>
      <sheetName val="P'TAUFIK(3)"/>
      <sheetName val="DITANGGUHKAN"/>
      <sheetName val="Lalin 2012-2015&amp;Renc16 "/>
      <sheetName val="HPT 2012-2014&amp;ren16"/>
      <sheetName val="CABANG"/>
      <sheetName val="GRAFIK 2012 SD"/>
      <sheetName val="ktp"/>
      <sheetName val="REKAP GRB"/>
      <sheetName val="DNS"/>
      <sheetName val="LOLOS"/>
      <sheetName val="LHR"/>
      <sheetName val="daftar isi (2)"/>
      <sheetName val="Sampul Jilid"/>
      <sheetName val="LAMP BA"/>
      <sheetName val="LAMPIRAN"/>
      <sheetName val="SMPL ATB8"/>
      <sheetName val="REVISI"/>
      <sheetName val="KARTENG BARAT 1&amp;2"/>
      <sheetName val="Sheet7"/>
      <sheetName val="REKAP PROSES BA E-TOLL2016 DMO"/>
      <sheetName val="REKAP E-TOLL&amp;FEE2016"/>
      <sheetName val="DATA BLN LLN&amp;HPT"/>
      <sheetName val="Grafik2012"/>
      <sheetName val="REAL 2012-2016 DAN RENC 2016"/>
      <sheetName val="RAMP 4"/>
      <sheetName val="SBLM &amp; STLH SS 11 "/>
      <sheetName val="JANGER SS 11 LHR GRAFIK"/>
      <sheetName val="JANGER SS 11 PHR GRAFIK (2)"/>
      <sheetName val="KARTENG SS 11 LHR TNP TGL 9"/>
      <sheetName val="KARTENG SS 11 PHR GRAFIK"/>
      <sheetName val="JANGER SS 11 PHR GRAFIK "/>
      <sheetName val="KARTENG SS 11 LHR GRAFIK "/>
      <sheetName val="KARTENG SS 11 LHR GRAFIK A"/>
      <sheetName val="KARTENG SS 11 LHR GRAFIK B"/>
      <sheetName val="%GRB"/>
      <sheetName val="MEI"/>
      <sheetName val="kirim harian"/>
      <sheetName val="Buat Kirim Harian Mandiri  (2)"/>
      <sheetName val="TRX E-TOLL MEI"/>
      <sheetName val="AMOUNT E-TOLLMARET"/>
      <sheetName val="MU4 sblm&amp;stlh"/>
      <sheetName val="GRD 27,24,14 &amp; 07 (2)"/>
      <sheetName val="GTO SBLM &amp; STLH "/>
      <sheetName val="REKAP SBLM &amp; STLH"/>
      <sheetName val="GRD 27,24,14 &amp; 07"/>
      <sheetName val="2014 HARIAN KEU"/>
      <sheetName val="2014 KEU"/>
      <sheetName val="K.TENGAH BRT2SBLM &amp; STLH"/>
      <sheetName val="K.TENGAH BRT1SBLM &amp; STLH "/>
      <sheetName val="B,MARYANAHTRF NRML"/>
      <sheetName val="B.MARYANAH REKAP"/>
      <sheetName val="INPUTLALIN TRF LAMA MU2"/>
      <sheetName val="INPUTLALIN TRF BARU MU2 "/>
      <sheetName val="lln2015rev "/>
      <sheetName val="HPT 2015 REV"/>
      <sheetName val="REAL PER GRB PER BULAN 2015"/>
      <sheetName val="EVALJOR"/>
      <sheetName val="JLB"/>
      <sheetName val="MLJ JAN"/>
      <sheetName val="GRAFIK 12-16"/>
      <sheetName val="reN DAN rEAL SAHDUN 2015 "/>
      <sheetName val="SYAHDUN TW 2"/>
      <sheetName val="REKAP LLN &amp; PENDTOL e-TOLLMLJ"/>
      <sheetName val="LLN PISAH 2015"/>
      <sheetName val="PENTOL PISAH 2015"/>
      <sheetName val="KEU MLJ HPT 2013 &amp; 2014"/>
      <sheetName val="MLJ LLN 2013 &amp; 2014 "/>
      <sheetName val="MU 3 &amp; 4"/>
      <sheetName val="MU 3 &amp; 4 (2)"/>
      <sheetName val="MU 3 &amp; 4 (3)"/>
      <sheetName val="LLN PISAH 2014"/>
      <sheetName val="PENTOL PISAH 2014 "/>
      <sheetName val="HPT 2012-2014&amp;ren14 "/>
      <sheetName val="reN DAN rEAL 2014 REVIEW"/>
      <sheetName val="FORECAST2014"/>
      <sheetName val="ATB10"/>
      <sheetName val="P,ERIC TO PP"/>
      <sheetName val="LALIN LINK "/>
      <sheetName val="HPT LINK"/>
      <sheetName val="GRAFIK GERBANG"/>
      <sheetName val="GRAFIK KACAB GERBANG "/>
      <sheetName val="Rekap no1"/>
      <sheetName val="Rekap no1 PROG 2014 SD SEPT (2"/>
      <sheetName val="GRAFIKBATANG PER HARIPERGOL"/>
      <sheetName val="GrafikMEI RTHARI"/>
      <sheetName val="GrafikKACAB HPT"/>
      <sheetName val="GrafikKACABLLN"/>
      <sheetName val="KLARIFIKASI DOM"/>
      <sheetName val="PERTUMBUHAN LALIN 2007-20114"/>
      <sheetName val="PERTUMBUHAN PEND TOL 2007-2014"/>
      <sheetName val="PENC 5 TH"/>
      <sheetName val="JANGER"/>
      <sheetName val="JANGER (3)"/>
      <sheetName val="LALINCORPORaTE"/>
      <sheetName val="PENDTOLCORPORaTE"/>
      <sheetName val="TGL, 01 S.D 10"/>
      <sheetName val="TGL, 11 SD 20"/>
      <sheetName val="TGL, 21 SD 31"/>
      <sheetName val="lALIN 2007-2012 (2)"/>
      <sheetName val="sahdun keu"/>
      <sheetName val="RUMUS HASIL"/>
      <sheetName val="Rekap Heri KEU "/>
      <sheetName val="KASIH INDAH"/>
      <sheetName val="ISI ETOL"/>
      <sheetName val="MU3&amp;MU4 KEU.1"/>
      <sheetName val="MU3&amp;MU4 KEU.2"/>
      <sheetName val="Lalin 2012-2014&amp;REVIEW"/>
      <sheetName val="MLJ"/>
      <sheetName val="Sheet11"/>
      <sheetName val="CETAK LALIN MU3&amp;4"/>
      <sheetName val="INPUT RAMP K JERUK"/>
      <sheetName val="INPUT HPT KRT"/>
      <sheetName val="INPUT HPT KRT BARAT"/>
      <sheetName val="INPUT KARAWACI"/>
      <sheetName val="INPUT TNG"/>
      <sheetName val="INPUT MERUYA"/>
      <sheetName val="INPUT MERUYA (2)"/>
      <sheetName val="rAMP"/>
      <sheetName val="MERUYA"/>
      <sheetName val="KRT"/>
      <sheetName val="TNG"/>
      <sheetName val="KRWCI"/>
      <sheetName val="REVIEW JULI SD DES LLN 2014 "/>
      <sheetName val="daftar isi (3)"/>
      <sheetName val="daftar isi (4)"/>
      <sheetName val="LHR (2)"/>
      <sheetName val="Lalin 2012-2013dan Renc13"/>
      <sheetName val="LAM BA Sept"/>
      <sheetName val="Sampul Jilid (2)"/>
      <sheetName val="PENC N PERTUMB HPT FEB 14 psh"/>
      <sheetName val="RENC BANDING REAL SD APRIL "/>
      <sheetName val="reN DAN rEAL 2014"/>
      <sheetName val="JANGER (2)"/>
      <sheetName val="P,ERIC"/>
      <sheetName val="REVIEW2014JUL SD DES HPT"/>
      <sheetName val="MBA MERY PENILAIAN"/>
      <sheetName val="hpt 2008-2012 "/>
      <sheetName val="HPT 2012-2013dan ren13REVIEW"/>
      <sheetName val="HPT 2012-2013dan ren 13"/>
      <sheetName val="Forecast 2013"/>
      <sheetName val="Lalin 2012-2013&amp;Renc13REVIEW"/>
      <sheetName val="lALIN 2007-2013 "/>
      <sheetName val="Rekap 1.pst "/>
      <sheetName val="ForecastReview2013"/>
      <sheetName val="Grafik"/>
      <sheetName val="e-Toll Proporsi"/>
      <sheetName val="e-Toll Proporsi TW1"/>
      <sheetName val="PROPORSI KLT"/>
      <sheetName val="ForecastCORPORATE"/>
      <sheetName val="Sheet9"/>
      <sheetName val="Sheet1"/>
      <sheetName val="JMAN tanpa MU3+4"/>
      <sheetName val="REKAP PENDTOL e-TOLLMLJ"/>
      <sheetName val="REKAP LLN e-TOLLMLJ "/>
      <sheetName val="REKAP LLN e-TOLLMLJ TW 1"/>
      <sheetName val="DUN PERTUM VOL LL SD TW2"/>
      <sheetName val="LLN TERTINGGI"/>
      <sheetName val="LLN GRD &amp;SHIFT"/>
      <sheetName val="Sheet3"/>
      <sheetName val="Sheet4"/>
      <sheetName val="Sheet5"/>
      <sheetName val="Sheet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10">
          <cell r="I10">
            <v>352442</v>
          </cell>
        </row>
        <row r="11">
          <cell r="I11">
            <v>3426</v>
          </cell>
        </row>
        <row r="12">
          <cell r="I12">
            <v>773</v>
          </cell>
        </row>
        <row r="13">
          <cell r="I13">
            <v>494</v>
          </cell>
        </row>
        <row r="14">
          <cell r="I14">
            <v>263</v>
          </cell>
        </row>
        <row r="17">
          <cell r="I17">
            <v>283072</v>
          </cell>
        </row>
        <row r="18">
          <cell r="I18">
            <v>731</v>
          </cell>
        </row>
        <row r="19">
          <cell r="I19">
            <v>409</v>
          </cell>
        </row>
        <row r="20">
          <cell r="I20">
            <v>295</v>
          </cell>
        </row>
        <row r="21">
          <cell r="I21">
            <v>174</v>
          </cell>
        </row>
        <row r="24">
          <cell r="I24">
            <v>460102</v>
          </cell>
        </row>
        <row r="25">
          <cell r="I25">
            <v>3775</v>
          </cell>
        </row>
        <row r="26">
          <cell r="I26">
            <v>1482</v>
          </cell>
        </row>
        <row r="27">
          <cell r="I27">
            <v>120</v>
          </cell>
        </row>
        <row r="28">
          <cell r="I28">
            <v>35</v>
          </cell>
        </row>
        <row r="31">
          <cell r="I31">
            <v>271803</v>
          </cell>
        </row>
        <row r="32">
          <cell r="I32">
            <v>893</v>
          </cell>
        </row>
        <row r="33">
          <cell r="I33">
            <v>825</v>
          </cell>
        </row>
        <row r="34">
          <cell r="I34">
            <v>120</v>
          </cell>
        </row>
        <row r="35">
          <cell r="I35">
            <v>47</v>
          </cell>
        </row>
        <row r="38">
          <cell r="I38">
            <v>195335</v>
          </cell>
        </row>
        <row r="39">
          <cell r="I39">
            <v>767</v>
          </cell>
        </row>
        <row r="40">
          <cell r="I40">
            <v>1644</v>
          </cell>
        </row>
        <row r="41">
          <cell r="I41">
            <v>191</v>
          </cell>
        </row>
        <row r="42">
          <cell r="I42">
            <v>55</v>
          </cell>
        </row>
        <row r="45">
          <cell r="I45">
            <v>123088</v>
          </cell>
        </row>
        <row r="46">
          <cell r="I46">
            <v>1819</v>
          </cell>
        </row>
        <row r="47">
          <cell r="I47">
            <v>317</v>
          </cell>
        </row>
        <row r="48">
          <cell r="I48">
            <v>37</v>
          </cell>
        </row>
        <row r="49">
          <cell r="I49">
            <v>16</v>
          </cell>
        </row>
        <row r="52">
          <cell r="I52">
            <v>281664</v>
          </cell>
        </row>
        <row r="53">
          <cell r="I53">
            <v>2502</v>
          </cell>
        </row>
        <row r="54">
          <cell r="I54">
            <v>840</v>
          </cell>
        </row>
        <row r="55">
          <cell r="I55">
            <v>191</v>
          </cell>
        </row>
        <row r="56">
          <cell r="I56">
            <v>57</v>
          </cell>
        </row>
        <row r="59">
          <cell r="I59">
            <v>272821</v>
          </cell>
        </row>
        <row r="60">
          <cell r="I60">
            <v>544</v>
          </cell>
        </row>
        <row r="61">
          <cell r="I61">
            <v>650</v>
          </cell>
        </row>
        <row r="62">
          <cell r="I62">
            <v>271</v>
          </cell>
        </row>
        <row r="63">
          <cell r="I63">
            <v>260</v>
          </cell>
        </row>
        <row r="66">
          <cell r="I66">
            <v>2752388</v>
          </cell>
        </row>
        <row r="67">
          <cell r="I67">
            <v>286378</v>
          </cell>
        </row>
        <row r="68">
          <cell r="I68">
            <v>107325</v>
          </cell>
        </row>
        <row r="69">
          <cell r="I69">
            <v>50323</v>
          </cell>
        </row>
        <row r="70">
          <cell r="I70">
            <v>37313</v>
          </cell>
        </row>
        <row r="73">
          <cell r="I73">
            <v>2542441</v>
          </cell>
        </row>
        <row r="74">
          <cell r="I74">
            <v>270870</v>
          </cell>
        </row>
        <row r="75">
          <cell r="I75">
            <v>108791</v>
          </cell>
        </row>
        <row r="76">
          <cell r="I76">
            <v>47213</v>
          </cell>
        </row>
        <row r="77">
          <cell r="I77">
            <v>36769</v>
          </cell>
        </row>
        <row r="80">
          <cell r="I80">
            <v>158671</v>
          </cell>
        </row>
        <row r="81">
          <cell r="I81">
            <v>2705</v>
          </cell>
        </row>
        <row r="82">
          <cell r="I82">
            <v>167</v>
          </cell>
        </row>
        <row r="83">
          <cell r="I83">
            <v>8</v>
          </cell>
        </row>
        <row r="84">
          <cell r="I84">
            <v>9</v>
          </cell>
        </row>
        <row r="87">
          <cell r="I87">
            <v>149294</v>
          </cell>
        </row>
        <row r="88">
          <cell r="I88">
            <v>2720</v>
          </cell>
        </row>
        <row r="89">
          <cell r="I89">
            <v>183</v>
          </cell>
        </row>
        <row r="90">
          <cell r="I90">
            <v>7</v>
          </cell>
        </row>
        <row r="91">
          <cell r="I91">
            <v>4</v>
          </cell>
        </row>
        <row r="94">
          <cell r="I94">
            <v>926245</v>
          </cell>
        </row>
        <row r="95">
          <cell r="I95">
            <v>81960</v>
          </cell>
        </row>
        <row r="96">
          <cell r="I96">
            <v>16610</v>
          </cell>
        </row>
        <row r="97">
          <cell r="I97">
            <v>1390</v>
          </cell>
        </row>
        <row r="98">
          <cell r="I98">
            <v>1231</v>
          </cell>
        </row>
        <row r="101">
          <cell r="I101">
            <v>896680</v>
          </cell>
        </row>
        <row r="102">
          <cell r="I102">
            <v>84158</v>
          </cell>
        </row>
        <row r="103">
          <cell r="I103">
            <v>15834</v>
          </cell>
        </row>
        <row r="104">
          <cell r="I104">
            <v>2005</v>
          </cell>
        </row>
        <row r="105">
          <cell r="I105">
            <v>2124</v>
          </cell>
        </row>
        <row r="108">
          <cell r="I108">
            <v>191582</v>
          </cell>
        </row>
        <row r="109">
          <cell r="I109">
            <v>5825</v>
          </cell>
        </row>
        <row r="110">
          <cell r="I110">
            <v>2497</v>
          </cell>
        </row>
        <row r="111">
          <cell r="I111">
            <v>171</v>
          </cell>
        </row>
        <row r="112">
          <cell r="I112">
            <v>190</v>
          </cell>
        </row>
        <row r="115">
          <cell r="I115">
            <v>220564</v>
          </cell>
        </row>
        <row r="116">
          <cell r="I116">
            <v>7760</v>
          </cell>
        </row>
        <row r="117">
          <cell r="I117">
            <v>2575</v>
          </cell>
        </row>
        <row r="118">
          <cell r="I118">
            <v>595</v>
          </cell>
        </row>
        <row r="119">
          <cell r="I119">
            <v>598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 LLn Jan10"/>
      <sheetName val="HPT Jan 10"/>
      <sheetName val="INPUT TANGGAL"/>
      <sheetName val="KRT Septlln"/>
      <sheetName val="HPT RMKT"/>
      <sheetName val="Lalin Sept RMKT"/>
      <sheetName val="KRT KENAIKAN"/>
      <sheetName val="LALIN &amp; HPT RMTK"/>
      <sheetName val="LALIN &amp; HPT KR TENGAH"/>
      <sheetName val="Okt HPT Baru"/>
      <sheetName val="Sept Baru HPT"/>
      <sheetName val="Sept Tarif Baru"/>
      <sheetName val="Okt Tarif Baru"/>
      <sheetName val="INPUT LALIN  JANGER"/>
      <sheetName val="CETAK HPT RMKT"/>
      <sheetName val="DNS"/>
      <sheetName val="CETAK LALIN RMTK"/>
      <sheetName val="dt lln 2010"/>
      <sheetName val="HPT juni"/>
      <sheetName val="CETAK LALIN KRT"/>
      <sheetName val="Penc HPT gol April"/>
      <sheetName val="Penc HPT gol April (2)"/>
      <sheetName val="ATB10 JAKTENG (2)"/>
      <sheetName val="Lalin Gol April 2011"/>
      <sheetName val="Lalin Gol April 2011 (2)"/>
      <sheetName val="Lalin Juni11"/>
      <sheetName val="LLN Non Gol Agst11"/>
      <sheetName val="KTT KRT"/>
      <sheetName val="lALIN jAN 2011"/>
      <sheetName val="lALIN fEB 2011"/>
      <sheetName val="laLIN mARET 2011"/>
      <sheetName val="Lalin April 2010"/>
      <sheetName val="Lalin Gol Maret 2011"/>
      <sheetName val="Pend Tol Jan 2010"/>
      <sheetName val="Pend Tol Feb 2010"/>
      <sheetName val="HPT April 2010"/>
      <sheetName val="Pend Tol Maret 2010"/>
      <sheetName val="Pend Tol Jan 2011"/>
      <sheetName val="Pen Tol Feb 2011"/>
      <sheetName val="Pend Tol Maret 2011"/>
      <sheetName val="Penc HPT Gol Maret 2011"/>
      <sheetName val="Penc HPT Jan 2011"/>
      <sheetName val="Penc HPT Non Gol MAret 2011"/>
      <sheetName val="hpt renc 2011"/>
      <sheetName val="CETAK LALIN KRT (2)"/>
      <sheetName val="CETAK LALIN KRT (3)"/>
      <sheetName val="lALIN &amp;hpT BULAN"/>
      <sheetName val="PROPORSI KLT"/>
      <sheetName val="CETAK LALIN TOTAL RUAS JANGER"/>
      <sheetName val="PENC PERT VOL LALIN"/>
      <sheetName val="HPT"/>
      <sheetName val="ATB10 JAKTENG"/>
      <sheetName val="LALIN"/>
      <sheetName val="PENC PERT VOL LALIN (3)"/>
      <sheetName val="EVALUASI LALIN &amp; HPT"/>
      <sheetName val="Rekap KEU BUNUR"/>
      <sheetName val="INPUT RAMP K JERUK"/>
      <sheetName val="INPUT MERUYA"/>
      <sheetName val="INPUT TNG"/>
      <sheetName val="INPUT KARAWACI"/>
      <sheetName val="INPUT HPT KRT"/>
      <sheetName val="rAMP"/>
      <sheetName val="MERUYA"/>
      <sheetName val="KRT"/>
      <sheetName val="TNG"/>
      <sheetName val="KRWCI"/>
      <sheetName val="klt"/>
      <sheetName val="LOLOS"/>
      <sheetName val="keuangan"/>
      <sheetName val="lalinXtarif Ranji"/>
      <sheetName val="CETAK LALIN RMK"/>
      <sheetName val="CETAK PT TIRTO1 (2)"/>
      <sheetName val="Tirto sd 20"/>
      <sheetName val="CETAK TIRTO2"/>
      <sheetName val="data Ramp4"/>
      <sheetName val="rekap kurset"/>
      <sheetName val="LAM BA"/>
      <sheetName val="LHR"/>
      <sheetName val="rEN &amp; rEAL 2010"/>
      <sheetName val="REnc n Real2011"/>
      <sheetName val="lln 2011-2010"/>
      <sheetName val="TW1"/>
      <sheetName val="TW2"/>
      <sheetName val="TW3"/>
      <sheetName val="TW1v"/>
      <sheetName val="Grafik"/>
      <sheetName val="reN DAN rEAL 2011"/>
      <sheetName val="JMAN"/>
      <sheetName val="daftar isi (2)"/>
      <sheetName val="Sheet1"/>
      <sheetName val="Sheet2"/>
      <sheetName val="Sheet3"/>
      <sheetName val="Sheet4"/>
      <sheetName val="TGL, 01 SD 10"/>
      <sheetName val="Tgl, 11sd20"/>
      <sheetName val="21 sd 31"/>
      <sheetName val="RKAC2"/>
      <sheetName val="uji nyali"/>
      <sheetName val="RKAC1"/>
      <sheetName val="pENC pEND tOL"/>
      <sheetName val="Sheet7"/>
      <sheetName val="Sheet5"/>
      <sheetName val="Sheet8"/>
      <sheetName val="DINAS JAN"/>
      <sheetName val="DINAS FEB"/>
      <sheetName val="DINAS MARET"/>
      <sheetName val="DINAS APRIL"/>
      <sheetName val="dINAS mEI 2011"/>
      <sheetName val="Grafik Dinas"/>
      <sheetName val="Grafik Dinas (2)"/>
      <sheetName val="TTL DINAS"/>
      <sheetName val="DATA TAHN 2006 SD 2011"/>
      <sheetName val="Sheet6"/>
      <sheetName val="lln 2011-2010 (3)"/>
      <sheetName val="Lalin Sept"/>
      <sheetName val="hpt sEPT"/>
      <sheetName val="Rekap RKAC"/>
      <sheetName val="Sampul Jilid"/>
      <sheetName val="dis klt"/>
      <sheetName val="pEND tOL mARET 2012"/>
      <sheetName val="ATB10"/>
      <sheetName val="HPT maret"/>
      <sheetName val="lln Maret"/>
      <sheetName val="hpt2010-2011"/>
      <sheetName val="LHR (2)"/>
      <sheetName val="RKAC2012"/>
      <sheetName val="VOL LALIN 10-12 (2)"/>
      <sheetName val="Lalin RENC,2011 dan Real2012"/>
      <sheetName val="HPT Renc,2011 dan Real 2012"/>
      <sheetName val="RKKAC2012"/>
      <sheetName val="RKAC KLT"/>
      <sheetName val="VOL LALIN 10-12"/>
      <sheetName val="hpt 2008-2012"/>
      <sheetName val="lalin 2008-2012"/>
      <sheetName val="Jalur AnB"/>
      <sheetName val="Jalur AnB (2)"/>
      <sheetName val="RekapAnB"/>
      <sheetName val="Sheet11"/>
      <sheetName val="Sheet9"/>
      <sheetName val="HPT April"/>
      <sheetName val="lln april"/>
      <sheetName val="pnd April 2012"/>
      <sheetName val="Lalin April 20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>
        <row r="15">
          <cell r="CG15">
            <v>1390897000</v>
          </cell>
          <cell r="CK15">
            <v>1283474000</v>
          </cell>
          <cell r="CO15">
            <v>1353309000</v>
          </cell>
          <cell r="CS15">
            <v>1358061000</v>
          </cell>
          <cell r="CW15">
            <v>1384167000</v>
          </cell>
          <cell r="DA15">
            <v>1334994000</v>
          </cell>
          <cell r="DE15">
            <v>1376891000</v>
          </cell>
          <cell r="DI15">
            <v>1309898000</v>
          </cell>
          <cell r="DM15">
            <v>1310722000</v>
          </cell>
          <cell r="DQ15">
            <v>1382276000</v>
          </cell>
          <cell r="DU15">
            <v>1343682000</v>
          </cell>
          <cell r="DY15">
            <v>1372320000</v>
          </cell>
        </row>
        <row r="16">
          <cell r="CG16">
            <v>21732000</v>
          </cell>
          <cell r="CK16">
            <v>20440000</v>
          </cell>
          <cell r="CO16">
            <v>23372000</v>
          </cell>
          <cell r="CS16">
            <v>22210000</v>
          </cell>
          <cell r="CW16">
            <v>24052000</v>
          </cell>
          <cell r="DA16">
            <v>25022000</v>
          </cell>
          <cell r="DE16">
            <v>26350000</v>
          </cell>
          <cell r="DI16">
            <v>20914000</v>
          </cell>
          <cell r="DM16">
            <v>21865000</v>
          </cell>
          <cell r="DQ16">
            <v>27002000</v>
          </cell>
          <cell r="DU16">
            <v>27462000</v>
          </cell>
          <cell r="DY16">
            <v>28479000</v>
          </cell>
        </row>
        <row r="17">
          <cell r="CG17">
            <v>7245000</v>
          </cell>
          <cell r="CK17">
            <v>5580000</v>
          </cell>
          <cell r="CO17">
            <v>6950000</v>
          </cell>
          <cell r="CS17">
            <v>6514000</v>
          </cell>
          <cell r="CW17">
            <v>6540000</v>
          </cell>
          <cell r="DA17">
            <v>7088000</v>
          </cell>
          <cell r="DE17">
            <v>7528000</v>
          </cell>
          <cell r="DI17">
            <v>6173000</v>
          </cell>
          <cell r="DM17">
            <v>6339000</v>
          </cell>
          <cell r="DQ17">
            <v>8090000</v>
          </cell>
          <cell r="DU17">
            <v>6870000</v>
          </cell>
          <cell r="DY17">
            <v>7366000</v>
          </cell>
        </row>
        <row r="18">
          <cell r="CG18">
            <v>2485000</v>
          </cell>
          <cell r="CK18">
            <v>2320000</v>
          </cell>
          <cell r="CO18">
            <v>2410000</v>
          </cell>
          <cell r="CS18">
            <v>2458000</v>
          </cell>
          <cell r="CW18">
            <v>2110000</v>
          </cell>
          <cell r="DA18">
            <v>2280000</v>
          </cell>
          <cell r="DE18">
            <v>2206000</v>
          </cell>
          <cell r="DI18">
            <v>2043000</v>
          </cell>
          <cell r="DM18">
            <v>2006000</v>
          </cell>
          <cell r="DQ18">
            <v>2710000</v>
          </cell>
          <cell r="DU18">
            <v>2620000</v>
          </cell>
          <cell r="DY18">
            <v>2464000</v>
          </cell>
        </row>
        <row r="19">
          <cell r="CG19">
            <v>943000</v>
          </cell>
          <cell r="CK19">
            <v>765000</v>
          </cell>
          <cell r="CO19">
            <v>770000</v>
          </cell>
          <cell r="CS19">
            <v>772500</v>
          </cell>
          <cell r="CW19">
            <v>927500</v>
          </cell>
          <cell r="DA19">
            <v>925000</v>
          </cell>
          <cell r="DE19">
            <v>882500</v>
          </cell>
          <cell r="DI19">
            <v>796000</v>
          </cell>
          <cell r="DM19">
            <v>691000</v>
          </cell>
          <cell r="DQ19">
            <v>637500</v>
          </cell>
          <cell r="DU19">
            <v>660000</v>
          </cell>
          <cell r="DY19">
            <v>701000</v>
          </cell>
        </row>
        <row r="20">
          <cell r="EC20">
            <v>16609457000</v>
          </cell>
        </row>
        <row r="33">
          <cell r="AM33">
            <v>12831233500</v>
          </cell>
          <cell r="CA33">
            <v>7069217000</v>
          </cell>
          <cell r="EA33">
            <v>1684805000</v>
          </cell>
          <cell r="FC33">
            <v>2063066500</v>
          </cell>
        </row>
        <row r="35">
          <cell r="D35">
            <v>1071363000</v>
          </cell>
          <cell r="G35">
            <v>1003064000</v>
          </cell>
          <cell r="J35">
            <v>1098142000</v>
          </cell>
          <cell r="M35">
            <v>1056099000</v>
          </cell>
          <cell r="P35">
            <v>1065154000</v>
          </cell>
          <cell r="S35">
            <v>1016942000</v>
          </cell>
          <cell r="V35">
            <v>1057698000</v>
          </cell>
          <cell r="Y35">
            <v>1009496000</v>
          </cell>
          <cell r="AB35">
            <v>1013931000</v>
          </cell>
          <cell r="AE35">
            <v>1055544000</v>
          </cell>
          <cell r="AH35">
            <v>1027290000</v>
          </cell>
          <cell r="AK35">
            <v>1015463000</v>
          </cell>
          <cell r="AR35">
            <v>590288000</v>
          </cell>
          <cell r="AU35">
            <v>552001000</v>
          </cell>
          <cell r="AX35">
            <v>591760000</v>
          </cell>
          <cell r="BA35">
            <v>569399000</v>
          </cell>
          <cell r="BD35">
            <v>572164000</v>
          </cell>
          <cell r="BG35">
            <v>512559000</v>
          </cell>
          <cell r="BJ35">
            <v>531696000</v>
          </cell>
          <cell r="BM35">
            <v>541233000</v>
          </cell>
          <cell r="BP35">
            <v>532374000</v>
          </cell>
          <cell r="BS35">
            <v>566289000</v>
          </cell>
          <cell r="BV35">
            <v>558631000</v>
          </cell>
          <cell r="BY35">
            <v>593583000</v>
          </cell>
          <cell r="CG35">
            <v>123195000</v>
          </cell>
          <cell r="CK35">
            <v>128965000</v>
          </cell>
          <cell r="CO35">
            <v>136653000</v>
          </cell>
          <cell r="CS35">
            <v>120797000</v>
          </cell>
          <cell r="CW35">
            <v>144924000</v>
          </cell>
          <cell r="DA35">
            <v>154045000</v>
          </cell>
          <cell r="DE35">
            <v>149428000</v>
          </cell>
          <cell r="DI35">
            <v>117049000</v>
          </cell>
          <cell r="DM35">
            <v>142835000</v>
          </cell>
          <cell r="DQ35">
            <v>139223000</v>
          </cell>
          <cell r="DU35">
            <v>125561000</v>
          </cell>
          <cell r="DY35">
            <v>143396000</v>
          </cell>
          <cell r="EE35">
            <v>123521000</v>
          </cell>
          <cell r="EG35">
            <v>148208000</v>
          </cell>
          <cell r="EI35">
            <v>175803000</v>
          </cell>
          <cell r="EK35">
            <v>162462000</v>
          </cell>
          <cell r="EM35">
            <v>185626000</v>
          </cell>
          <cell r="EO35">
            <v>184355000</v>
          </cell>
          <cell r="EQ35">
            <v>156734000</v>
          </cell>
          <cell r="ES35">
            <v>140541000</v>
          </cell>
          <cell r="EU35">
            <v>146983000</v>
          </cell>
          <cell r="EW35">
            <v>186327000</v>
          </cell>
          <cell r="EY35">
            <v>180134000</v>
          </cell>
          <cell r="FA35">
            <v>211254000</v>
          </cell>
        </row>
        <row r="36">
          <cell r="D36">
            <v>23734000</v>
          </cell>
          <cell r="G36">
            <v>21144000</v>
          </cell>
          <cell r="J36">
            <v>24146000</v>
          </cell>
          <cell r="M36">
            <v>23272000</v>
          </cell>
          <cell r="P36">
            <v>25644000</v>
          </cell>
          <cell r="S36">
            <v>23267000</v>
          </cell>
          <cell r="V36">
            <v>23002000</v>
          </cell>
          <cell r="Y36">
            <v>18712000</v>
          </cell>
          <cell r="AB36">
            <v>18843000</v>
          </cell>
          <cell r="AE36">
            <v>23030000</v>
          </cell>
          <cell r="AH36">
            <v>23329000</v>
          </cell>
          <cell r="AK36">
            <v>22268000</v>
          </cell>
          <cell r="AR36">
            <v>22000000</v>
          </cell>
          <cell r="AU36">
            <v>19548000</v>
          </cell>
          <cell r="AX36">
            <v>23078000</v>
          </cell>
          <cell r="BA36">
            <v>22149000</v>
          </cell>
          <cell r="BD36">
            <v>21003000</v>
          </cell>
          <cell r="BG36">
            <v>21544000</v>
          </cell>
          <cell r="BJ36">
            <v>20318000</v>
          </cell>
          <cell r="BM36">
            <v>16705000</v>
          </cell>
          <cell r="BP36">
            <v>16992000</v>
          </cell>
          <cell r="BS36">
            <v>21901000</v>
          </cell>
          <cell r="BV36">
            <v>20080000</v>
          </cell>
          <cell r="BY36">
            <v>19977000</v>
          </cell>
          <cell r="CG36">
            <v>3825000</v>
          </cell>
          <cell r="CK36">
            <v>3298000</v>
          </cell>
          <cell r="CO36">
            <v>3641000</v>
          </cell>
          <cell r="CS36">
            <v>3541000</v>
          </cell>
          <cell r="CW36">
            <v>4897000</v>
          </cell>
          <cell r="DA36">
            <v>5240000</v>
          </cell>
          <cell r="DE36">
            <v>4532000</v>
          </cell>
          <cell r="DI36">
            <v>3459000</v>
          </cell>
          <cell r="DM36">
            <v>3589000</v>
          </cell>
          <cell r="DQ36">
            <v>4065000</v>
          </cell>
          <cell r="DU36">
            <v>4274000</v>
          </cell>
          <cell r="DY36">
            <v>4792000</v>
          </cell>
          <cell r="EE36">
            <v>3848000</v>
          </cell>
          <cell r="EG36">
            <v>3870000</v>
          </cell>
          <cell r="EI36">
            <v>4747000</v>
          </cell>
          <cell r="EK36">
            <v>4420000</v>
          </cell>
          <cell r="EM36">
            <v>2866000</v>
          </cell>
          <cell r="EO36">
            <v>2513000</v>
          </cell>
          <cell r="EQ36">
            <v>3668000</v>
          </cell>
          <cell r="ES36">
            <v>3046000</v>
          </cell>
          <cell r="EU36">
            <v>3054000</v>
          </cell>
          <cell r="EW36">
            <v>3999000</v>
          </cell>
          <cell r="EY36">
            <v>4263000</v>
          </cell>
          <cell r="FA36">
            <v>4478000</v>
          </cell>
        </row>
        <row r="37">
          <cell r="D37">
            <v>5928000</v>
          </cell>
          <cell r="G37">
            <v>6438000</v>
          </cell>
          <cell r="J37">
            <v>7571000</v>
          </cell>
          <cell r="M37">
            <v>5383000</v>
          </cell>
          <cell r="P37">
            <v>5726000</v>
          </cell>
          <cell r="S37">
            <v>4525000</v>
          </cell>
          <cell r="V37">
            <v>5398000</v>
          </cell>
          <cell r="Y37">
            <v>4626000</v>
          </cell>
          <cell r="AB37">
            <v>3782000</v>
          </cell>
          <cell r="AE37">
            <v>4722000</v>
          </cell>
          <cell r="AH37">
            <v>4644000</v>
          </cell>
          <cell r="AK37">
            <v>4175000</v>
          </cell>
          <cell r="AR37">
            <v>8997000</v>
          </cell>
          <cell r="AU37">
            <v>9185000</v>
          </cell>
          <cell r="AX37">
            <v>10915000</v>
          </cell>
          <cell r="BA37">
            <v>8809000</v>
          </cell>
          <cell r="BD37">
            <v>8944000</v>
          </cell>
          <cell r="BG37">
            <v>8023000</v>
          </cell>
          <cell r="BJ37">
            <v>9005000</v>
          </cell>
          <cell r="BM37">
            <v>7976000</v>
          </cell>
          <cell r="BP37">
            <v>6375000</v>
          </cell>
          <cell r="BS37">
            <v>8097000</v>
          </cell>
          <cell r="BV37">
            <v>7503000</v>
          </cell>
          <cell r="BY37">
            <v>7427000</v>
          </cell>
          <cell r="CG37">
            <v>672000</v>
          </cell>
          <cell r="CK37">
            <v>604000</v>
          </cell>
          <cell r="CO37">
            <v>795000</v>
          </cell>
          <cell r="CS37">
            <v>624000</v>
          </cell>
          <cell r="CW37">
            <v>538000</v>
          </cell>
          <cell r="DA37">
            <v>527000</v>
          </cell>
          <cell r="DE37">
            <v>648000</v>
          </cell>
          <cell r="DI37">
            <v>514000</v>
          </cell>
          <cell r="DM37">
            <v>511000</v>
          </cell>
          <cell r="DQ37">
            <v>699000</v>
          </cell>
          <cell r="DU37">
            <v>632000</v>
          </cell>
          <cell r="DY37">
            <v>683000</v>
          </cell>
          <cell r="EE37">
            <v>1209000</v>
          </cell>
          <cell r="EG37">
            <v>1115000</v>
          </cell>
          <cell r="EI37">
            <v>1371000</v>
          </cell>
          <cell r="EK37">
            <v>1434000</v>
          </cell>
          <cell r="EM37">
            <v>1066000</v>
          </cell>
          <cell r="EO37">
            <v>627000</v>
          </cell>
          <cell r="EQ37">
            <v>995000</v>
          </cell>
          <cell r="ES37">
            <v>870000</v>
          </cell>
          <cell r="EU37">
            <v>819000</v>
          </cell>
          <cell r="EW37">
            <v>1173000</v>
          </cell>
          <cell r="EY37">
            <v>1312000</v>
          </cell>
          <cell r="FA37">
            <v>1698000</v>
          </cell>
        </row>
        <row r="38">
          <cell r="D38">
            <v>640000</v>
          </cell>
          <cell r="G38">
            <v>529000</v>
          </cell>
          <cell r="J38">
            <v>524000</v>
          </cell>
          <cell r="M38">
            <v>472000</v>
          </cell>
          <cell r="P38">
            <v>462000</v>
          </cell>
          <cell r="S38">
            <v>449000</v>
          </cell>
          <cell r="V38">
            <v>523000</v>
          </cell>
          <cell r="Y38">
            <v>418000</v>
          </cell>
          <cell r="AB38">
            <v>464000</v>
          </cell>
          <cell r="AE38">
            <v>559000</v>
          </cell>
          <cell r="AH38">
            <v>524000</v>
          </cell>
          <cell r="AK38">
            <v>586000</v>
          </cell>
          <cell r="AR38">
            <v>788000</v>
          </cell>
          <cell r="AU38">
            <v>721000</v>
          </cell>
          <cell r="AX38">
            <v>517000</v>
          </cell>
          <cell r="BA38">
            <v>514000</v>
          </cell>
          <cell r="BD38">
            <v>609000</v>
          </cell>
          <cell r="BG38">
            <v>442000</v>
          </cell>
          <cell r="BJ38">
            <v>625000</v>
          </cell>
          <cell r="BM38">
            <v>411000</v>
          </cell>
          <cell r="BP38">
            <v>532000</v>
          </cell>
          <cell r="BS38">
            <v>542000</v>
          </cell>
          <cell r="BV38">
            <v>475000</v>
          </cell>
          <cell r="BY38">
            <v>641000</v>
          </cell>
          <cell r="CG38">
            <v>67000</v>
          </cell>
          <cell r="CK38">
            <v>51000</v>
          </cell>
          <cell r="CO38">
            <v>104000</v>
          </cell>
          <cell r="CS38">
            <v>81000</v>
          </cell>
          <cell r="CW38">
            <v>118000</v>
          </cell>
          <cell r="DA38">
            <v>128000</v>
          </cell>
          <cell r="DE38">
            <v>713000</v>
          </cell>
          <cell r="DI38">
            <v>66000</v>
          </cell>
          <cell r="DM38">
            <v>93000</v>
          </cell>
          <cell r="DQ38">
            <v>110000</v>
          </cell>
          <cell r="DU38">
            <v>90000</v>
          </cell>
          <cell r="DY38">
            <v>104000</v>
          </cell>
          <cell r="EE38">
            <v>173000</v>
          </cell>
          <cell r="EG38">
            <v>207000</v>
          </cell>
          <cell r="EI38">
            <v>187000</v>
          </cell>
          <cell r="EK38">
            <v>163000</v>
          </cell>
          <cell r="EM38">
            <v>161000</v>
          </cell>
          <cell r="EO38">
            <v>135000</v>
          </cell>
          <cell r="EQ38">
            <v>149000</v>
          </cell>
          <cell r="ES38">
            <v>119000</v>
          </cell>
          <cell r="EU38">
            <v>124000</v>
          </cell>
          <cell r="EW38">
            <v>218000</v>
          </cell>
          <cell r="EY38">
            <v>198000</v>
          </cell>
          <cell r="FA38">
            <v>231000</v>
          </cell>
        </row>
        <row r="39">
          <cell r="D39">
            <v>156000</v>
          </cell>
          <cell r="G39">
            <v>115000</v>
          </cell>
          <cell r="J39">
            <v>127500</v>
          </cell>
          <cell r="M39">
            <v>129000</v>
          </cell>
          <cell r="P39">
            <v>113000</v>
          </cell>
          <cell r="S39">
            <v>127500</v>
          </cell>
          <cell r="V39">
            <v>142500</v>
          </cell>
          <cell r="Y39">
            <v>121000</v>
          </cell>
          <cell r="AB39">
            <v>123000</v>
          </cell>
          <cell r="AE39">
            <v>192000</v>
          </cell>
          <cell r="AH39">
            <v>155000</v>
          </cell>
          <cell r="AK39">
            <v>87000</v>
          </cell>
          <cell r="AR39">
            <v>383000</v>
          </cell>
          <cell r="AU39">
            <v>278000</v>
          </cell>
          <cell r="AX39">
            <v>247000</v>
          </cell>
          <cell r="BA39">
            <v>311000</v>
          </cell>
          <cell r="BD39">
            <v>311000</v>
          </cell>
          <cell r="BG39">
            <v>324000</v>
          </cell>
          <cell r="BJ39">
            <v>326000</v>
          </cell>
          <cell r="BM39">
            <v>235000</v>
          </cell>
          <cell r="BP39">
            <v>273000</v>
          </cell>
          <cell r="BS39">
            <v>454000</v>
          </cell>
          <cell r="BV39">
            <v>360000</v>
          </cell>
          <cell r="BY39">
            <v>370000</v>
          </cell>
          <cell r="CG39">
            <v>47000</v>
          </cell>
          <cell r="CK39">
            <v>25000</v>
          </cell>
          <cell r="CO39">
            <v>37000</v>
          </cell>
          <cell r="CS39">
            <v>32000</v>
          </cell>
          <cell r="CW39">
            <v>27000</v>
          </cell>
          <cell r="DA39">
            <v>35000</v>
          </cell>
          <cell r="DE39">
            <v>44000</v>
          </cell>
          <cell r="DI39">
            <v>17000</v>
          </cell>
          <cell r="DM39">
            <v>30000</v>
          </cell>
          <cell r="DQ39">
            <v>37000</v>
          </cell>
          <cell r="DU39">
            <v>50000</v>
          </cell>
          <cell r="DY39">
            <v>28000</v>
          </cell>
          <cell r="EE39">
            <v>53000</v>
          </cell>
          <cell r="EG39">
            <v>57000</v>
          </cell>
          <cell r="EI39">
            <v>81000</v>
          </cell>
          <cell r="EK39">
            <v>43000</v>
          </cell>
          <cell r="EM39">
            <v>29000</v>
          </cell>
          <cell r="EO39">
            <v>31000</v>
          </cell>
          <cell r="EQ39">
            <v>45000</v>
          </cell>
          <cell r="ES39">
            <v>39500</v>
          </cell>
          <cell r="EU39">
            <v>36500</v>
          </cell>
          <cell r="EW39">
            <v>59500</v>
          </cell>
          <cell r="EY39">
            <v>45000</v>
          </cell>
          <cell r="FA39">
            <v>73000</v>
          </cell>
        </row>
        <row r="42">
          <cell r="EE42">
            <v>0</v>
          </cell>
          <cell r="EG42">
            <v>0</v>
          </cell>
          <cell r="EI42">
            <v>0</v>
          </cell>
          <cell r="EK42">
            <v>0</v>
          </cell>
          <cell r="EM42">
            <v>0</v>
          </cell>
          <cell r="EO42">
            <v>0</v>
          </cell>
          <cell r="EQ42">
            <v>0</v>
          </cell>
        </row>
        <row r="43">
          <cell r="EE43">
            <v>0</v>
          </cell>
          <cell r="EG43">
            <v>0</v>
          </cell>
          <cell r="EI43">
            <v>0</v>
          </cell>
          <cell r="EK43">
            <v>0</v>
          </cell>
          <cell r="EM43">
            <v>0</v>
          </cell>
          <cell r="EO43">
            <v>0</v>
          </cell>
          <cell r="EQ43">
            <v>0</v>
          </cell>
        </row>
        <row r="44">
          <cell r="EE44">
            <v>0</v>
          </cell>
          <cell r="EG44">
            <v>0</v>
          </cell>
          <cell r="EI44">
            <v>0</v>
          </cell>
          <cell r="EK44">
            <v>0</v>
          </cell>
          <cell r="EM44">
            <v>0</v>
          </cell>
          <cell r="EO44">
            <v>0</v>
          </cell>
          <cell r="EQ44">
            <v>0</v>
          </cell>
        </row>
        <row r="45">
          <cell r="EE45">
            <v>0</v>
          </cell>
          <cell r="EG45">
            <v>0</v>
          </cell>
          <cell r="EI45">
            <v>0</v>
          </cell>
          <cell r="EK45">
            <v>0</v>
          </cell>
          <cell r="EM45">
            <v>0</v>
          </cell>
          <cell r="EO45">
            <v>0</v>
          </cell>
          <cell r="EQ45">
            <v>0</v>
          </cell>
        </row>
        <row r="46">
          <cell r="EE46">
            <v>0</v>
          </cell>
          <cell r="EG46">
            <v>0</v>
          </cell>
          <cell r="EI46">
            <v>0</v>
          </cell>
          <cell r="EK46">
            <v>0</v>
          </cell>
          <cell r="EM46">
            <v>0</v>
          </cell>
          <cell r="EO46">
            <v>0</v>
          </cell>
          <cell r="EQ46">
            <v>0</v>
          </cell>
        </row>
        <row r="49">
          <cell r="EE49">
            <v>0</v>
          </cell>
          <cell r="EG49">
            <v>0</v>
          </cell>
          <cell r="EI49">
            <v>0</v>
          </cell>
          <cell r="EK49">
            <v>0</v>
          </cell>
          <cell r="EM49">
            <v>0</v>
          </cell>
          <cell r="EO49">
            <v>0</v>
          </cell>
          <cell r="EQ49">
            <v>0</v>
          </cell>
        </row>
        <row r="50">
          <cell r="EE50">
            <v>0</v>
          </cell>
          <cell r="EG50">
            <v>0</v>
          </cell>
          <cell r="EI50">
            <v>0</v>
          </cell>
          <cell r="EK50">
            <v>0</v>
          </cell>
          <cell r="EM50">
            <v>0</v>
          </cell>
          <cell r="EO50">
            <v>0</v>
          </cell>
          <cell r="EQ50">
            <v>0</v>
          </cell>
        </row>
        <row r="51">
          <cell r="EE51">
            <v>0</v>
          </cell>
          <cell r="EG51">
            <v>0</v>
          </cell>
          <cell r="EI51">
            <v>0</v>
          </cell>
          <cell r="EK51">
            <v>0</v>
          </cell>
          <cell r="EM51">
            <v>0</v>
          </cell>
          <cell r="EO51">
            <v>0</v>
          </cell>
          <cell r="EQ51">
            <v>0</v>
          </cell>
        </row>
        <row r="52">
          <cell r="EE52">
            <v>0</v>
          </cell>
          <cell r="EG52">
            <v>0</v>
          </cell>
          <cell r="EI52">
            <v>0</v>
          </cell>
          <cell r="EK52">
            <v>0</v>
          </cell>
          <cell r="EM52">
            <v>0</v>
          </cell>
          <cell r="EO52">
            <v>0</v>
          </cell>
          <cell r="EQ52">
            <v>0</v>
          </cell>
        </row>
        <row r="53">
          <cell r="EE53">
            <v>0</v>
          </cell>
          <cell r="EG53">
            <v>0</v>
          </cell>
          <cell r="EI53">
            <v>0</v>
          </cell>
          <cell r="EK53">
            <v>0</v>
          </cell>
          <cell r="EM53">
            <v>0</v>
          </cell>
          <cell r="EO53">
            <v>0</v>
          </cell>
          <cell r="EQ53">
            <v>0</v>
          </cell>
        </row>
        <row r="54">
          <cell r="CG54">
            <v>17103713000</v>
          </cell>
          <cell r="CK54">
            <v>15956104500</v>
          </cell>
          <cell r="CO54">
            <v>17648657000</v>
          </cell>
          <cell r="CS54">
            <v>16887616500</v>
          </cell>
          <cell r="CW54">
            <v>17376084000</v>
          </cell>
          <cell r="DA54">
            <v>16562440000</v>
          </cell>
          <cell r="DE54">
            <v>19396154000</v>
          </cell>
          <cell r="DI54">
            <v>18168770000</v>
          </cell>
          <cell r="DM54">
            <v>16707808000</v>
          </cell>
          <cell r="DQ54">
            <v>18363479000</v>
          </cell>
          <cell r="DU54">
            <v>16803652500</v>
          </cell>
          <cell r="DY54">
            <v>17279559000</v>
          </cell>
        </row>
        <row r="55">
          <cell r="CG55">
            <v>2212617000</v>
          </cell>
          <cell r="CK55">
            <v>1939940000</v>
          </cell>
          <cell r="CO55">
            <v>2279099000</v>
          </cell>
          <cell r="CS55">
            <v>2209960000</v>
          </cell>
          <cell r="CW55">
            <v>2202231000</v>
          </cell>
          <cell r="DA55">
            <v>2300754000</v>
          </cell>
          <cell r="DE55">
            <v>2485170000</v>
          </cell>
          <cell r="DI55">
            <v>2023794000</v>
          </cell>
          <cell r="DM55">
            <v>1947935000</v>
          </cell>
          <cell r="DQ55">
            <v>2396810000</v>
          </cell>
          <cell r="DU55">
            <v>2193540000</v>
          </cell>
          <cell r="DY55">
            <v>2234655000</v>
          </cell>
        </row>
        <row r="56">
          <cell r="CG56">
            <v>1016242000</v>
          </cell>
          <cell r="CK56">
            <v>921791000</v>
          </cell>
          <cell r="CO56">
            <v>1095912000</v>
          </cell>
          <cell r="CS56">
            <v>1140591000</v>
          </cell>
          <cell r="CW56">
            <v>1169460000</v>
          </cell>
          <cell r="DA56">
            <v>1149753000</v>
          </cell>
          <cell r="DE56">
            <v>1270687000</v>
          </cell>
          <cell r="DI56">
            <v>1015720000</v>
          </cell>
          <cell r="DM56">
            <v>956950000</v>
          </cell>
          <cell r="DQ56">
            <v>1205757000</v>
          </cell>
          <cell r="DU56">
            <v>1183406000</v>
          </cell>
          <cell r="DY56">
            <v>1161195000</v>
          </cell>
        </row>
        <row r="57">
          <cell r="CG57">
            <v>680167000</v>
          </cell>
          <cell r="CK57">
            <v>632978000</v>
          </cell>
          <cell r="CO57">
            <v>715249500</v>
          </cell>
          <cell r="CS57">
            <v>733932500</v>
          </cell>
          <cell r="CW57">
            <v>704256000</v>
          </cell>
          <cell r="DA57">
            <v>737579000</v>
          </cell>
          <cell r="DE57">
            <v>786254000</v>
          </cell>
          <cell r="DI57">
            <v>659986500</v>
          </cell>
          <cell r="DM57">
            <v>630742500</v>
          </cell>
          <cell r="DQ57">
            <v>768230000</v>
          </cell>
          <cell r="DU57">
            <v>722814500</v>
          </cell>
          <cell r="DY57">
            <v>721497000</v>
          </cell>
        </row>
        <row r="58">
          <cell r="CG58">
            <v>648543000</v>
          </cell>
          <cell r="CK58">
            <v>599644500</v>
          </cell>
          <cell r="CO58">
            <v>643356000</v>
          </cell>
          <cell r="CS58">
            <v>660019000</v>
          </cell>
          <cell r="CW58">
            <v>624014000</v>
          </cell>
          <cell r="DA58">
            <v>624151500</v>
          </cell>
          <cell r="DE58">
            <v>666608000</v>
          </cell>
          <cell r="DI58">
            <v>549693000</v>
          </cell>
          <cell r="DM58">
            <v>538996500</v>
          </cell>
          <cell r="DQ58">
            <v>638337000</v>
          </cell>
          <cell r="DU58">
            <v>600810000</v>
          </cell>
          <cell r="DY58">
            <v>622440000</v>
          </cell>
        </row>
        <row r="59">
          <cell r="EA59">
            <v>263878305500</v>
          </cell>
        </row>
        <row r="73">
          <cell r="AM73">
            <v>21557325000</v>
          </cell>
          <cell r="CA73">
            <v>20519126000</v>
          </cell>
        </row>
        <row r="75">
          <cell r="D75">
            <v>1334680000</v>
          </cell>
          <cell r="G75">
            <v>1212381000</v>
          </cell>
          <cell r="J75">
            <v>1263214000</v>
          </cell>
          <cell r="M75">
            <v>1341101000</v>
          </cell>
          <cell r="P75">
            <v>1497901000</v>
          </cell>
          <cell r="S75">
            <v>1475040000</v>
          </cell>
          <cell r="V75">
            <v>1402812000</v>
          </cell>
          <cell r="Y75">
            <v>1385665000</v>
          </cell>
          <cell r="AB75">
            <v>1736083000</v>
          </cell>
          <cell r="AE75">
            <v>1357968000</v>
          </cell>
          <cell r="AH75">
            <v>1636928000</v>
          </cell>
          <cell r="AK75">
            <v>1517630000</v>
          </cell>
          <cell r="AR75">
            <v>1351835000</v>
          </cell>
          <cell r="AU75">
            <v>1234767000</v>
          </cell>
          <cell r="AX75">
            <v>1351654000</v>
          </cell>
          <cell r="BA75">
            <v>1323819000</v>
          </cell>
          <cell r="BD75">
            <v>1353746000</v>
          </cell>
          <cell r="BG75">
            <v>1505120000</v>
          </cell>
          <cell r="BJ75">
            <v>1421186000</v>
          </cell>
          <cell r="BM75">
            <v>1378209000</v>
          </cell>
          <cell r="BP75">
            <v>1395389000</v>
          </cell>
          <cell r="BS75">
            <v>1305752000</v>
          </cell>
          <cell r="BV75">
            <v>1413956000</v>
          </cell>
          <cell r="BY75">
            <v>1452826000</v>
          </cell>
        </row>
        <row r="76">
          <cell r="D76">
            <v>276524000</v>
          </cell>
          <cell r="G76">
            <v>267316000</v>
          </cell>
          <cell r="J76">
            <v>305156000</v>
          </cell>
          <cell r="M76">
            <v>287141000</v>
          </cell>
          <cell r="P76">
            <v>284065000</v>
          </cell>
          <cell r="S76">
            <v>290453000</v>
          </cell>
          <cell r="V76">
            <v>291820000</v>
          </cell>
          <cell r="Y76">
            <v>241520000</v>
          </cell>
          <cell r="AB76">
            <v>243971000</v>
          </cell>
          <cell r="AE76">
            <v>302835000</v>
          </cell>
          <cell r="AH76">
            <v>306110000</v>
          </cell>
          <cell r="AK76">
            <v>298418000</v>
          </cell>
          <cell r="AR76">
            <v>229548000</v>
          </cell>
          <cell r="AU76">
            <v>219068000</v>
          </cell>
          <cell r="AX76">
            <v>238354000</v>
          </cell>
          <cell r="BA76">
            <v>237653000</v>
          </cell>
          <cell r="BD76">
            <v>237005000</v>
          </cell>
          <cell r="BG76">
            <v>260239000</v>
          </cell>
          <cell r="BJ76">
            <v>285744000</v>
          </cell>
          <cell r="BM76">
            <v>230766000</v>
          </cell>
          <cell r="BP76">
            <v>221179000</v>
          </cell>
          <cell r="BS76">
            <v>274931000</v>
          </cell>
          <cell r="BV76">
            <v>277478000</v>
          </cell>
          <cell r="BY76">
            <v>276320000</v>
          </cell>
        </row>
        <row r="77">
          <cell r="D77">
            <v>65653000</v>
          </cell>
          <cell r="G77">
            <v>61055000</v>
          </cell>
          <cell r="J77">
            <v>66156000</v>
          </cell>
          <cell r="M77">
            <v>65317000</v>
          </cell>
          <cell r="P77">
            <v>74493000</v>
          </cell>
          <cell r="S77">
            <v>71854000</v>
          </cell>
          <cell r="V77">
            <v>74127000</v>
          </cell>
          <cell r="Y77">
            <v>58101000</v>
          </cell>
          <cell r="AB77">
            <v>58602000</v>
          </cell>
          <cell r="AE77">
            <v>77497000</v>
          </cell>
          <cell r="AH77">
            <v>76462000</v>
          </cell>
          <cell r="AK77">
            <v>78388000</v>
          </cell>
          <cell r="AR77">
            <v>62553000</v>
          </cell>
          <cell r="AU77">
            <v>59101000</v>
          </cell>
          <cell r="AX77">
            <v>63490000</v>
          </cell>
          <cell r="BA77">
            <v>68431000</v>
          </cell>
          <cell r="BD77">
            <v>72525000</v>
          </cell>
          <cell r="BG77">
            <v>66206000</v>
          </cell>
          <cell r="BJ77">
            <v>71705000</v>
          </cell>
          <cell r="BM77">
            <v>57687000</v>
          </cell>
          <cell r="BP77">
            <v>54574000</v>
          </cell>
          <cell r="BS77">
            <v>72411000</v>
          </cell>
          <cell r="BV77">
            <v>74594000</v>
          </cell>
          <cell r="BY77">
            <v>82444000</v>
          </cell>
        </row>
        <row r="78">
          <cell r="D78">
            <v>5865000</v>
          </cell>
          <cell r="G78">
            <v>5282000</v>
          </cell>
          <cell r="J78">
            <v>5370000</v>
          </cell>
          <cell r="M78">
            <v>5989000</v>
          </cell>
          <cell r="P78">
            <v>4564000</v>
          </cell>
          <cell r="S78">
            <v>6666000</v>
          </cell>
          <cell r="V78">
            <v>4693000</v>
          </cell>
          <cell r="Y78">
            <v>4756000</v>
          </cell>
          <cell r="AB78">
            <v>4585000</v>
          </cell>
          <cell r="AE78">
            <v>6713000</v>
          </cell>
          <cell r="AH78">
            <v>6573000</v>
          </cell>
          <cell r="AK78">
            <v>6391000</v>
          </cell>
          <cell r="AR78">
            <v>9977000</v>
          </cell>
          <cell r="AU78">
            <v>8470000</v>
          </cell>
          <cell r="AX78">
            <v>9408000</v>
          </cell>
          <cell r="BA78">
            <v>9817000</v>
          </cell>
          <cell r="BD78">
            <v>8446000</v>
          </cell>
          <cell r="BG78">
            <v>9512000</v>
          </cell>
          <cell r="BJ78">
            <v>8789000</v>
          </cell>
          <cell r="BM78">
            <v>8774000</v>
          </cell>
          <cell r="BP78">
            <v>7775000</v>
          </cell>
          <cell r="BS78">
            <v>9287000</v>
          </cell>
          <cell r="BV78">
            <v>11005000</v>
          </cell>
          <cell r="BY78">
            <v>10587000</v>
          </cell>
        </row>
        <row r="79">
          <cell r="D79">
            <v>8550000</v>
          </cell>
          <cell r="G79">
            <v>7756000</v>
          </cell>
          <cell r="J79">
            <v>8927000</v>
          </cell>
          <cell r="M79">
            <v>8040000</v>
          </cell>
          <cell r="P79">
            <v>9071500</v>
          </cell>
          <cell r="S79">
            <v>10368000</v>
          </cell>
          <cell r="V79">
            <v>8013000</v>
          </cell>
          <cell r="Y79">
            <v>9008000</v>
          </cell>
          <cell r="AB79">
            <v>8188000</v>
          </cell>
          <cell r="AE79">
            <v>8671000</v>
          </cell>
          <cell r="AH79">
            <v>9135000</v>
          </cell>
          <cell r="AK79">
            <v>9713500</v>
          </cell>
          <cell r="AR79">
            <v>11115000</v>
          </cell>
          <cell r="AU79">
            <v>9449000</v>
          </cell>
          <cell r="AX79">
            <v>10428000</v>
          </cell>
          <cell r="BA79">
            <v>10347500</v>
          </cell>
          <cell r="BD79">
            <v>10773500</v>
          </cell>
          <cell r="BG79">
            <v>11167000</v>
          </cell>
          <cell r="BJ79">
            <v>9867000</v>
          </cell>
          <cell r="BM79">
            <v>10147000</v>
          </cell>
          <cell r="BP79">
            <v>9489500</v>
          </cell>
          <cell r="BS79">
            <v>10319000</v>
          </cell>
          <cell r="BV79">
            <v>10317500</v>
          </cell>
          <cell r="BY79">
            <v>11594000</v>
          </cell>
        </row>
        <row r="93">
          <cell r="AM93">
            <v>3633707500</v>
          </cell>
          <cell r="CA93">
            <v>4117803000</v>
          </cell>
        </row>
        <row r="95">
          <cell r="D95">
            <v>276724000</v>
          </cell>
          <cell r="G95">
            <v>255780000</v>
          </cell>
          <cell r="J95">
            <v>283424000</v>
          </cell>
          <cell r="M95">
            <v>277365000</v>
          </cell>
          <cell r="P95">
            <v>282353000</v>
          </cell>
          <cell r="S95">
            <v>279825000</v>
          </cell>
          <cell r="V95">
            <v>294406000</v>
          </cell>
          <cell r="Y95">
            <v>280028000</v>
          </cell>
          <cell r="AB95">
            <v>280621000</v>
          </cell>
          <cell r="AE95">
            <v>293923000</v>
          </cell>
          <cell r="AH95">
            <v>287616000</v>
          </cell>
          <cell r="AK95">
            <v>299633000</v>
          </cell>
          <cell r="AR95">
            <v>311073000</v>
          </cell>
          <cell r="AU95">
            <v>286714000</v>
          </cell>
          <cell r="AX95">
            <v>343259000</v>
          </cell>
          <cell r="BA95">
            <v>315238000</v>
          </cell>
          <cell r="BD95">
            <v>313210000</v>
          </cell>
          <cell r="BG95">
            <v>313734000</v>
          </cell>
          <cell r="BJ95">
            <v>327255000</v>
          </cell>
          <cell r="BM95">
            <v>317537000</v>
          </cell>
          <cell r="BP95">
            <v>314866000</v>
          </cell>
          <cell r="BS95">
            <v>335247000</v>
          </cell>
          <cell r="BV95">
            <v>326166000</v>
          </cell>
          <cell r="BY95">
            <v>340833000</v>
          </cell>
        </row>
        <row r="96">
          <cell r="D96">
            <v>11194000</v>
          </cell>
          <cell r="G96">
            <v>10928000</v>
          </cell>
          <cell r="J96">
            <v>13227000</v>
          </cell>
          <cell r="M96">
            <v>13490000</v>
          </cell>
          <cell r="P96">
            <v>14774000</v>
          </cell>
          <cell r="S96">
            <v>15369000</v>
          </cell>
          <cell r="V96">
            <v>15333000</v>
          </cell>
          <cell r="Y96">
            <v>13129000</v>
          </cell>
          <cell r="AB96">
            <v>12927000</v>
          </cell>
          <cell r="AE96">
            <v>15950000</v>
          </cell>
          <cell r="AH96">
            <v>15191000</v>
          </cell>
          <cell r="AK96">
            <v>14795000</v>
          </cell>
          <cell r="AR96">
            <v>13192000</v>
          </cell>
          <cell r="AU96">
            <v>10708000</v>
          </cell>
          <cell r="AX96">
            <v>14825000</v>
          </cell>
          <cell r="BA96">
            <v>14446000</v>
          </cell>
          <cell r="BD96">
            <v>14400000</v>
          </cell>
          <cell r="BG96">
            <v>15691000</v>
          </cell>
          <cell r="BJ96">
            <v>15419000</v>
          </cell>
          <cell r="BM96">
            <v>12115000</v>
          </cell>
          <cell r="BP96">
            <v>12707000</v>
          </cell>
          <cell r="BS96">
            <v>15432000</v>
          </cell>
          <cell r="BV96">
            <v>15109000</v>
          </cell>
          <cell r="BY96">
            <v>14241000</v>
          </cell>
        </row>
        <row r="97">
          <cell r="D97">
            <v>5350000</v>
          </cell>
          <cell r="G97">
            <v>4811000</v>
          </cell>
          <cell r="J97">
            <v>6357000</v>
          </cell>
          <cell r="M97">
            <v>6333000</v>
          </cell>
          <cell r="P97">
            <v>6210000</v>
          </cell>
          <cell r="S97">
            <v>5238000</v>
          </cell>
          <cell r="V97">
            <v>5993000</v>
          </cell>
          <cell r="Y97">
            <v>4537000</v>
          </cell>
          <cell r="AB97">
            <v>4462000</v>
          </cell>
          <cell r="AE97">
            <v>6111000</v>
          </cell>
          <cell r="AH97">
            <v>7087000</v>
          </cell>
          <cell r="AK97">
            <v>7315000</v>
          </cell>
          <cell r="AR97">
            <v>5396000</v>
          </cell>
          <cell r="AU97">
            <v>4689000</v>
          </cell>
          <cell r="AX97">
            <v>6435000</v>
          </cell>
          <cell r="BA97">
            <v>6523000</v>
          </cell>
          <cell r="BD97">
            <v>7082000</v>
          </cell>
          <cell r="BG97">
            <v>6438000</v>
          </cell>
          <cell r="BJ97">
            <v>6575000</v>
          </cell>
          <cell r="BM97">
            <v>5275000</v>
          </cell>
          <cell r="BP97">
            <v>5096000</v>
          </cell>
          <cell r="BS97">
            <v>6107000</v>
          </cell>
          <cell r="BV97">
            <v>6811000</v>
          </cell>
          <cell r="BY97">
            <v>7279000</v>
          </cell>
        </row>
        <row r="98">
          <cell r="D98">
            <v>274000</v>
          </cell>
          <cell r="G98">
            <v>216000</v>
          </cell>
          <cell r="J98">
            <v>239000</v>
          </cell>
          <cell r="M98">
            <v>297000</v>
          </cell>
          <cell r="P98">
            <v>337000</v>
          </cell>
          <cell r="S98">
            <v>293000</v>
          </cell>
          <cell r="V98">
            <v>312000</v>
          </cell>
          <cell r="Y98">
            <v>319000</v>
          </cell>
          <cell r="AB98">
            <v>304000</v>
          </cell>
          <cell r="AE98">
            <v>335000</v>
          </cell>
          <cell r="AH98">
            <v>335000</v>
          </cell>
          <cell r="AK98">
            <v>301000</v>
          </cell>
          <cell r="AR98">
            <v>1734000</v>
          </cell>
          <cell r="AU98">
            <v>1456000</v>
          </cell>
          <cell r="AX98">
            <v>2151000</v>
          </cell>
          <cell r="BA98">
            <v>2103000</v>
          </cell>
          <cell r="BD98">
            <v>1991000</v>
          </cell>
          <cell r="BG98">
            <v>1991000</v>
          </cell>
          <cell r="BJ98">
            <v>1686000</v>
          </cell>
          <cell r="BM98">
            <v>1865000</v>
          </cell>
          <cell r="BP98">
            <v>1682000</v>
          </cell>
          <cell r="BS98">
            <v>1401000</v>
          </cell>
          <cell r="BV98">
            <v>2151000</v>
          </cell>
          <cell r="BY98">
            <v>1921000</v>
          </cell>
        </row>
        <row r="99">
          <cell r="D99">
            <v>153000</v>
          </cell>
          <cell r="G99">
            <v>201000</v>
          </cell>
          <cell r="J99">
            <v>199000</v>
          </cell>
          <cell r="M99">
            <v>168000</v>
          </cell>
          <cell r="P99">
            <v>244500</v>
          </cell>
          <cell r="S99">
            <v>198000</v>
          </cell>
          <cell r="V99">
            <v>204000</v>
          </cell>
          <cell r="Y99">
            <v>212000</v>
          </cell>
          <cell r="AB99">
            <v>177000</v>
          </cell>
          <cell r="AE99">
            <v>194000</v>
          </cell>
          <cell r="AH99">
            <v>150000</v>
          </cell>
          <cell r="AK99">
            <v>236000</v>
          </cell>
          <cell r="AR99">
            <v>802000</v>
          </cell>
          <cell r="AU99">
            <v>706000</v>
          </cell>
          <cell r="AX99">
            <v>753000</v>
          </cell>
          <cell r="BA99">
            <v>817000</v>
          </cell>
          <cell r="BD99">
            <v>868000</v>
          </cell>
          <cell r="BG99">
            <v>857000</v>
          </cell>
          <cell r="BJ99">
            <v>701000</v>
          </cell>
          <cell r="BM99">
            <v>653000</v>
          </cell>
          <cell r="BP99">
            <v>621000</v>
          </cell>
          <cell r="BS99">
            <v>466000</v>
          </cell>
          <cell r="BV99">
            <v>547500</v>
          </cell>
          <cell r="BY99">
            <v>756500</v>
          </cell>
        </row>
      </sheetData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Y126"/>
  <sheetViews>
    <sheetView topLeftCell="Q100" zoomScale="80" zoomScaleNormal="80" workbookViewId="0">
      <selection activeCell="Z88" sqref="Z88"/>
    </sheetView>
  </sheetViews>
  <sheetFormatPr defaultRowHeight="12.75" x14ac:dyDescent="0.2"/>
  <cols>
    <col min="1" max="1" width="0" style="2" hidden="1" customWidth="1"/>
    <col min="2" max="2" width="20.5703125" style="2" hidden="1" customWidth="1"/>
    <col min="3" max="3" width="0" style="2" hidden="1" customWidth="1"/>
    <col min="4" max="4" width="18.7109375" style="2" hidden="1" customWidth="1"/>
    <col min="5" max="5" width="20.7109375" style="2" hidden="1" customWidth="1"/>
    <col min="6" max="6" width="21.42578125" style="2" hidden="1" customWidth="1"/>
    <col min="7" max="9" width="18.140625" style="2" hidden="1" customWidth="1"/>
    <col min="10" max="10" width="18" style="2" hidden="1" customWidth="1"/>
    <col min="11" max="11" width="18.140625" style="2" hidden="1" customWidth="1"/>
    <col min="12" max="13" width="20" style="2" hidden="1" customWidth="1"/>
    <col min="14" max="15" width="18.140625" style="2" hidden="1" customWidth="1"/>
    <col min="16" max="16" width="22" style="2" hidden="1" customWidth="1"/>
    <col min="17" max="17" width="4.5703125" style="2" customWidth="1"/>
    <col min="18" max="18" width="9.85546875" style="2" customWidth="1"/>
    <col min="19" max="19" width="28.42578125" style="2" customWidth="1"/>
    <col min="20" max="20" width="7" style="2" customWidth="1"/>
    <col min="21" max="21" width="15.140625" style="2" bestFit="1" customWidth="1"/>
    <col min="22" max="22" width="15" style="2" customWidth="1"/>
    <col min="23" max="23" width="14.140625" style="2" customWidth="1"/>
    <col min="24" max="25" width="13.7109375" style="2" bestFit="1" customWidth="1"/>
    <col min="26" max="26" width="13.7109375" style="2" customWidth="1"/>
    <col min="27" max="28" width="13.7109375" style="2" bestFit="1" customWidth="1"/>
    <col min="29" max="29" width="14.28515625" style="2" customWidth="1"/>
    <col min="30" max="31" width="13.85546875" style="2" customWidth="1"/>
    <col min="32" max="32" width="14.5703125" style="2" customWidth="1"/>
    <col min="33" max="33" width="4.5703125" style="2" customWidth="1"/>
    <col min="34" max="138" width="9.140625" style="2"/>
    <col min="139" max="154" width="0" style="2" hidden="1" customWidth="1"/>
    <col min="155" max="155" width="9.140625" style="2"/>
    <col min="156" max="156" width="24.140625" style="2" customWidth="1"/>
    <col min="157" max="157" width="9.140625" style="2"/>
    <col min="158" max="158" width="20.28515625" style="2" customWidth="1"/>
    <col min="159" max="159" width="16.85546875" style="2" bestFit="1" customWidth="1"/>
    <col min="160" max="160" width="18.140625" style="2" customWidth="1"/>
    <col min="161" max="161" width="19.28515625" style="2" customWidth="1"/>
    <col min="162" max="163" width="18.140625" style="2" bestFit="1" customWidth="1"/>
    <col min="164" max="164" width="17.5703125" style="2" customWidth="1"/>
    <col min="165" max="165" width="18.140625" style="2" bestFit="1" customWidth="1"/>
    <col min="166" max="166" width="21.140625" style="2" customWidth="1"/>
    <col min="167" max="167" width="18.140625" style="2" bestFit="1" customWidth="1"/>
    <col min="168" max="168" width="19.140625" style="2" customWidth="1"/>
    <col min="169" max="169" width="27.140625" style="2" customWidth="1"/>
    <col min="170" max="170" width="22.28515625" style="2" customWidth="1"/>
    <col min="171" max="172" width="9.140625" style="2"/>
    <col min="173" max="173" width="25" style="2" customWidth="1"/>
    <col min="174" max="174" width="9.140625" style="2"/>
    <col min="175" max="175" width="19.140625" style="2" customWidth="1"/>
    <col min="176" max="176" width="16.85546875" style="2" bestFit="1" customWidth="1"/>
    <col min="177" max="177" width="16.42578125" style="2" customWidth="1"/>
    <col min="178" max="178" width="17.28515625" style="2" customWidth="1"/>
    <col min="179" max="179" width="13.5703125" style="2" customWidth="1"/>
    <col min="180" max="180" width="12.85546875" style="2" customWidth="1"/>
    <col min="181" max="181" width="12.7109375" style="2" customWidth="1"/>
    <col min="182" max="182" width="16.7109375" style="2" customWidth="1"/>
    <col min="183" max="183" width="20.42578125" style="2" customWidth="1"/>
    <col min="184" max="184" width="15.7109375" style="2" customWidth="1"/>
    <col min="185" max="185" width="16.7109375" style="2" customWidth="1"/>
    <col min="186" max="186" width="19.85546875" style="2" customWidth="1"/>
    <col min="187" max="394" width="9.140625" style="2"/>
    <col min="395" max="410" width="0" style="2" hidden="1" customWidth="1"/>
    <col min="411" max="411" width="9.140625" style="2"/>
    <col min="412" max="412" width="24.140625" style="2" customWidth="1"/>
    <col min="413" max="413" width="9.140625" style="2"/>
    <col min="414" max="414" width="20.28515625" style="2" customWidth="1"/>
    <col min="415" max="415" width="16.85546875" style="2" bestFit="1" customWidth="1"/>
    <col min="416" max="416" width="18.140625" style="2" customWidth="1"/>
    <col min="417" max="417" width="19.28515625" style="2" customWidth="1"/>
    <col min="418" max="419" width="18.140625" style="2" bestFit="1" customWidth="1"/>
    <col min="420" max="420" width="17.5703125" style="2" customWidth="1"/>
    <col min="421" max="421" width="18.140625" style="2" bestFit="1" customWidth="1"/>
    <col min="422" max="422" width="21.140625" style="2" customWidth="1"/>
    <col min="423" max="423" width="18.140625" style="2" bestFit="1" customWidth="1"/>
    <col min="424" max="424" width="19.140625" style="2" customWidth="1"/>
    <col min="425" max="425" width="27.140625" style="2" customWidth="1"/>
    <col min="426" max="426" width="22.28515625" style="2" customWidth="1"/>
    <col min="427" max="428" width="9.140625" style="2"/>
    <col min="429" max="429" width="25" style="2" customWidth="1"/>
    <col min="430" max="430" width="9.140625" style="2"/>
    <col min="431" max="431" width="19.140625" style="2" customWidth="1"/>
    <col min="432" max="432" width="16.85546875" style="2" bestFit="1" customWidth="1"/>
    <col min="433" max="433" width="16.42578125" style="2" customWidth="1"/>
    <col min="434" max="434" width="17.28515625" style="2" customWidth="1"/>
    <col min="435" max="435" width="13.5703125" style="2" customWidth="1"/>
    <col min="436" max="436" width="12.85546875" style="2" customWidth="1"/>
    <col min="437" max="437" width="12.7109375" style="2" customWidth="1"/>
    <col min="438" max="438" width="16.7109375" style="2" customWidth="1"/>
    <col min="439" max="439" width="20.42578125" style="2" customWidth="1"/>
    <col min="440" max="440" width="15.7109375" style="2" customWidth="1"/>
    <col min="441" max="441" width="16.7109375" style="2" customWidth="1"/>
    <col min="442" max="442" width="19.85546875" style="2" customWidth="1"/>
    <col min="443" max="650" width="9.140625" style="2"/>
    <col min="651" max="666" width="0" style="2" hidden="1" customWidth="1"/>
    <col min="667" max="667" width="9.140625" style="2"/>
    <col min="668" max="668" width="24.140625" style="2" customWidth="1"/>
    <col min="669" max="669" width="9.140625" style="2"/>
    <col min="670" max="670" width="20.28515625" style="2" customWidth="1"/>
    <col min="671" max="671" width="16.85546875" style="2" bestFit="1" customWidth="1"/>
    <col min="672" max="672" width="18.140625" style="2" customWidth="1"/>
    <col min="673" max="673" width="19.28515625" style="2" customWidth="1"/>
    <col min="674" max="675" width="18.140625" style="2" bestFit="1" customWidth="1"/>
    <col min="676" max="676" width="17.5703125" style="2" customWidth="1"/>
    <col min="677" max="677" width="18.140625" style="2" bestFit="1" customWidth="1"/>
    <col min="678" max="678" width="21.140625" style="2" customWidth="1"/>
    <col min="679" max="679" width="18.140625" style="2" bestFit="1" customWidth="1"/>
    <col min="680" max="680" width="19.140625" style="2" customWidth="1"/>
    <col min="681" max="681" width="27.140625" style="2" customWidth="1"/>
    <col min="682" max="682" width="22.28515625" style="2" customWidth="1"/>
    <col min="683" max="684" width="9.140625" style="2"/>
    <col min="685" max="685" width="25" style="2" customWidth="1"/>
    <col min="686" max="686" width="9.140625" style="2"/>
    <col min="687" max="687" width="19.140625" style="2" customWidth="1"/>
    <col min="688" max="688" width="16.85546875" style="2" bestFit="1" customWidth="1"/>
    <col min="689" max="689" width="16.42578125" style="2" customWidth="1"/>
    <col min="690" max="690" width="17.28515625" style="2" customWidth="1"/>
    <col min="691" max="691" width="13.5703125" style="2" customWidth="1"/>
    <col min="692" max="692" width="12.85546875" style="2" customWidth="1"/>
    <col min="693" max="693" width="12.7109375" style="2" customWidth="1"/>
    <col min="694" max="694" width="16.7109375" style="2" customWidth="1"/>
    <col min="695" max="695" width="20.42578125" style="2" customWidth="1"/>
    <col min="696" max="696" width="15.7109375" style="2" customWidth="1"/>
    <col min="697" max="697" width="16.7109375" style="2" customWidth="1"/>
    <col min="698" max="698" width="19.85546875" style="2" customWidth="1"/>
    <col min="699" max="906" width="9.140625" style="2"/>
    <col min="907" max="922" width="0" style="2" hidden="1" customWidth="1"/>
    <col min="923" max="923" width="9.140625" style="2"/>
    <col min="924" max="924" width="24.140625" style="2" customWidth="1"/>
    <col min="925" max="925" width="9.140625" style="2"/>
    <col min="926" max="926" width="20.28515625" style="2" customWidth="1"/>
    <col min="927" max="927" width="16.85546875" style="2" bestFit="1" customWidth="1"/>
    <col min="928" max="928" width="18.140625" style="2" customWidth="1"/>
    <col min="929" max="929" width="19.28515625" style="2" customWidth="1"/>
    <col min="930" max="931" width="18.140625" style="2" bestFit="1" customWidth="1"/>
    <col min="932" max="932" width="17.5703125" style="2" customWidth="1"/>
    <col min="933" max="933" width="18.140625" style="2" bestFit="1" customWidth="1"/>
    <col min="934" max="934" width="21.140625" style="2" customWidth="1"/>
    <col min="935" max="935" width="18.140625" style="2" bestFit="1" customWidth="1"/>
    <col min="936" max="936" width="19.140625" style="2" customWidth="1"/>
    <col min="937" max="937" width="27.140625" style="2" customWidth="1"/>
    <col min="938" max="938" width="22.28515625" style="2" customWidth="1"/>
    <col min="939" max="940" width="9.140625" style="2"/>
    <col min="941" max="941" width="25" style="2" customWidth="1"/>
    <col min="942" max="942" width="9.140625" style="2"/>
    <col min="943" max="943" width="19.140625" style="2" customWidth="1"/>
    <col min="944" max="944" width="16.85546875" style="2" bestFit="1" customWidth="1"/>
    <col min="945" max="945" width="16.42578125" style="2" customWidth="1"/>
    <col min="946" max="946" width="17.28515625" style="2" customWidth="1"/>
    <col min="947" max="947" width="13.5703125" style="2" customWidth="1"/>
    <col min="948" max="948" width="12.85546875" style="2" customWidth="1"/>
    <col min="949" max="949" width="12.7109375" style="2" customWidth="1"/>
    <col min="950" max="950" width="16.7109375" style="2" customWidth="1"/>
    <col min="951" max="951" width="20.42578125" style="2" customWidth="1"/>
    <col min="952" max="952" width="15.7109375" style="2" customWidth="1"/>
    <col min="953" max="953" width="16.7109375" style="2" customWidth="1"/>
    <col min="954" max="954" width="19.85546875" style="2" customWidth="1"/>
    <col min="955" max="1162" width="9.140625" style="2"/>
    <col min="1163" max="1178" width="0" style="2" hidden="1" customWidth="1"/>
    <col min="1179" max="1179" width="9.140625" style="2"/>
    <col min="1180" max="1180" width="24.140625" style="2" customWidth="1"/>
    <col min="1181" max="1181" width="9.140625" style="2"/>
    <col min="1182" max="1182" width="20.28515625" style="2" customWidth="1"/>
    <col min="1183" max="1183" width="16.85546875" style="2" bestFit="1" customWidth="1"/>
    <col min="1184" max="1184" width="18.140625" style="2" customWidth="1"/>
    <col min="1185" max="1185" width="19.28515625" style="2" customWidth="1"/>
    <col min="1186" max="1187" width="18.140625" style="2" bestFit="1" customWidth="1"/>
    <col min="1188" max="1188" width="17.5703125" style="2" customWidth="1"/>
    <col min="1189" max="1189" width="18.140625" style="2" bestFit="1" customWidth="1"/>
    <col min="1190" max="1190" width="21.140625" style="2" customWidth="1"/>
    <col min="1191" max="1191" width="18.140625" style="2" bestFit="1" customWidth="1"/>
    <col min="1192" max="1192" width="19.140625" style="2" customWidth="1"/>
    <col min="1193" max="1193" width="27.140625" style="2" customWidth="1"/>
    <col min="1194" max="1194" width="22.28515625" style="2" customWidth="1"/>
    <col min="1195" max="1196" width="9.140625" style="2"/>
    <col min="1197" max="1197" width="25" style="2" customWidth="1"/>
    <col min="1198" max="1198" width="9.140625" style="2"/>
    <col min="1199" max="1199" width="19.140625" style="2" customWidth="1"/>
    <col min="1200" max="1200" width="16.85546875" style="2" bestFit="1" customWidth="1"/>
    <col min="1201" max="1201" width="16.42578125" style="2" customWidth="1"/>
    <col min="1202" max="1202" width="17.28515625" style="2" customWidth="1"/>
    <col min="1203" max="1203" width="13.5703125" style="2" customWidth="1"/>
    <col min="1204" max="1204" width="12.85546875" style="2" customWidth="1"/>
    <col min="1205" max="1205" width="12.7109375" style="2" customWidth="1"/>
    <col min="1206" max="1206" width="16.7109375" style="2" customWidth="1"/>
    <col min="1207" max="1207" width="20.42578125" style="2" customWidth="1"/>
    <col min="1208" max="1208" width="15.7109375" style="2" customWidth="1"/>
    <col min="1209" max="1209" width="16.7109375" style="2" customWidth="1"/>
    <col min="1210" max="1210" width="19.85546875" style="2" customWidth="1"/>
    <col min="1211" max="1418" width="9.140625" style="2"/>
    <col min="1419" max="1434" width="0" style="2" hidden="1" customWidth="1"/>
    <col min="1435" max="1435" width="9.140625" style="2"/>
    <col min="1436" max="1436" width="24.140625" style="2" customWidth="1"/>
    <col min="1437" max="1437" width="9.140625" style="2"/>
    <col min="1438" max="1438" width="20.28515625" style="2" customWidth="1"/>
    <col min="1439" max="1439" width="16.85546875" style="2" bestFit="1" customWidth="1"/>
    <col min="1440" max="1440" width="18.140625" style="2" customWidth="1"/>
    <col min="1441" max="1441" width="19.28515625" style="2" customWidth="1"/>
    <col min="1442" max="1443" width="18.140625" style="2" bestFit="1" customWidth="1"/>
    <col min="1444" max="1444" width="17.5703125" style="2" customWidth="1"/>
    <col min="1445" max="1445" width="18.140625" style="2" bestFit="1" customWidth="1"/>
    <col min="1446" max="1446" width="21.140625" style="2" customWidth="1"/>
    <col min="1447" max="1447" width="18.140625" style="2" bestFit="1" customWidth="1"/>
    <col min="1448" max="1448" width="19.140625" style="2" customWidth="1"/>
    <col min="1449" max="1449" width="27.140625" style="2" customWidth="1"/>
    <col min="1450" max="1450" width="22.28515625" style="2" customWidth="1"/>
    <col min="1451" max="1452" width="9.140625" style="2"/>
    <col min="1453" max="1453" width="25" style="2" customWidth="1"/>
    <col min="1454" max="1454" width="9.140625" style="2"/>
    <col min="1455" max="1455" width="19.140625" style="2" customWidth="1"/>
    <col min="1456" max="1456" width="16.85546875" style="2" bestFit="1" customWidth="1"/>
    <col min="1457" max="1457" width="16.42578125" style="2" customWidth="1"/>
    <col min="1458" max="1458" width="17.28515625" style="2" customWidth="1"/>
    <col min="1459" max="1459" width="13.5703125" style="2" customWidth="1"/>
    <col min="1460" max="1460" width="12.85546875" style="2" customWidth="1"/>
    <col min="1461" max="1461" width="12.7109375" style="2" customWidth="1"/>
    <col min="1462" max="1462" width="16.7109375" style="2" customWidth="1"/>
    <col min="1463" max="1463" width="20.42578125" style="2" customWidth="1"/>
    <col min="1464" max="1464" width="15.7109375" style="2" customWidth="1"/>
    <col min="1465" max="1465" width="16.7109375" style="2" customWidth="1"/>
    <col min="1466" max="1466" width="19.85546875" style="2" customWidth="1"/>
    <col min="1467" max="1674" width="9.140625" style="2"/>
    <col min="1675" max="1690" width="0" style="2" hidden="1" customWidth="1"/>
    <col min="1691" max="1691" width="9.140625" style="2"/>
    <col min="1692" max="1692" width="24.140625" style="2" customWidth="1"/>
    <col min="1693" max="1693" width="9.140625" style="2"/>
    <col min="1694" max="1694" width="20.28515625" style="2" customWidth="1"/>
    <col min="1695" max="1695" width="16.85546875" style="2" bestFit="1" customWidth="1"/>
    <col min="1696" max="1696" width="18.140625" style="2" customWidth="1"/>
    <col min="1697" max="1697" width="19.28515625" style="2" customWidth="1"/>
    <col min="1698" max="1699" width="18.140625" style="2" bestFit="1" customWidth="1"/>
    <col min="1700" max="1700" width="17.5703125" style="2" customWidth="1"/>
    <col min="1701" max="1701" width="18.140625" style="2" bestFit="1" customWidth="1"/>
    <col min="1702" max="1702" width="21.140625" style="2" customWidth="1"/>
    <col min="1703" max="1703" width="18.140625" style="2" bestFit="1" customWidth="1"/>
    <col min="1704" max="1704" width="19.140625" style="2" customWidth="1"/>
    <col min="1705" max="1705" width="27.140625" style="2" customWidth="1"/>
    <col min="1706" max="1706" width="22.28515625" style="2" customWidth="1"/>
    <col min="1707" max="1708" width="9.140625" style="2"/>
    <col min="1709" max="1709" width="25" style="2" customWidth="1"/>
    <col min="1710" max="1710" width="9.140625" style="2"/>
    <col min="1711" max="1711" width="19.140625" style="2" customWidth="1"/>
    <col min="1712" max="1712" width="16.85546875" style="2" bestFit="1" customWidth="1"/>
    <col min="1713" max="1713" width="16.42578125" style="2" customWidth="1"/>
    <col min="1714" max="1714" width="17.28515625" style="2" customWidth="1"/>
    <col min="1715" max="1715" width="13.5703125" style="2" customWidth="1"/>
    <col min="1716" max="1716" width="12.85546875" style="2" customWidth="1"/>
    <col min="1717" max="1717" width="12.7109375" style="2" customWidth="1"/>
    <col min="1718" max="1718" width="16.7109375" style="2" customWidth="1"/>
    <col min="1719" max="1719" width="20.42578125" style="2" customWidth="1"/>
    <col min="1720" max="1720" width="15.7109375" style="2" customWidth="1"/>
    <col min="1721" max="1721" width="16.7109375" style="2" customWidth="1"/>
    <col min="1722" max="1722" width="19.85546875" style="2" customWidth="1"/>
    <col min="1723" max="1930" width="9.140625" style="2"/>
    <col min="1931" max="1946" width="0" style="2" hidden="1" customWidth="1"/>
    <col min="1947" max="1947" width="9.140625" style="2"/>
    <col min="1948" max="1948" width="24.140625" style="2" customWidth="1"/>
    <col min="1949" max="1949" width="9.140625" style="2"/>
    <col min="1950" max="1950" width="20.28515625" style="2" customWidth="1"/>
    <col min="1951" max="1951" width="16.85546875" style="2" bestFit="1" customWidth="1"/>
    <col min="1952" max="1952" width="18.140625" style="2" customWidth="1"/>
    <col min="1953" max="1953" width="19.28515625" style="2" customWidth="1"/>
    <col min="1954" max="1955" width="18.140625" style="2" bestFit="1" customWidth="1"/>
    <col min="1956" max="1956" width="17.5703125" style="2" customWidth="1"/>
    <col min="1957" max="1957" width="18.140625" style="2" bestFit="1" customWidth="1"/>
    <col min="1958" max="1958" width="21.140625" style="2" customWidth="1"/>
    <col min="1959" max="1959" width="18.140625" style="2" bestFit="1" customWidth="1"/>
    <col min="1960" max="1960" width="19.140625" style="2" customWidth="1"/>
    <col min="1961" max="1961" width="27.140625" style="2" customWidth="1"/>
    <col min="1962" max="1962" width="22.28515625" style="2" customWidth="1"/>
    <col min="1963" max="1964" width="9.140625" style="2"/>
    <col min="1965" max="1965" width="25" style="2" customWidth="1"/>
    <col min="1966" max="1966" width="9.140625" style="2"/>
    <col min="1967" max="1967" width="19.140625" style="2" customWidth="1"/>
    <col min="1968" max="1968" width="16.85546875" style="2" bestFit="1" customWidth="1"/>
    <col min="1969" max="1969" width="16.42578125" style="2" customWidth="1"/>
    <col min="1970" max="1970" width="17.28515625" style="2" customWidth="1"/>
    <col min="1971" max="1971" width="13.5703125" style="2" customWidth="1"/>
    <col min="1972" max="1972" width="12.85546875" style="2" customWidth="1"/>
    <col min="1973" max="1973" width="12.7109375" style="2" customWidth="1"/>
    <col min="1974" max="1974" width="16.7109375" style="2" customWidth="1"/>
    <col min="1975" max="1975" width="20.42578125" style="2" customWidth="1"/>
    <col min="1976" max="1976" width="15.7109375" style="2" customWidth="1"/>
    <col min="1977" max="1977" width="16.7109375" style="2" customWidth="1"/>
    <col min="1978" max="1978" width="19.85546875" style="2" customWidth="1"/>
    <col min="1979" max="2186" width="9.140625" style="2"/>
    <col min="2187" max="2202" width="0" style="2" hidden="1" customWidth="1"/>
    <col min="2203" max="2203" width="9.140625" style="2"/>
    <col min="2204" max="2204" width="24.140625" style="2" customWidth="1"/>
    <col min="2205" max="2205" width="9.140625" style="2"/>
    <col min="2206" max="2206" width="20.28515625" style="2" customWidth="1"/>
    <col min="2207" max="2207" width="16.85546875" style="2" bestFit="1" customWidth="1"/>
    <col min="2208" max="2208" width="18.140625" style="2" customWidth="1"/>
    <col min="2209" max="2209" width="19.28515625" style="2" customWidth="1"/>
    <col min="2210" max="2211" width="18.140625" style="2" bestFit="1" customWidth="1"/>
    <col min="2212" max="2212" width="17.5703125" style="2" customWidth="1"/>
    <col min="2213" max="2213" width="18.140625" style="2" bestFit="1" customWidth="1"/>
    <col min="2214" max="2214" width="21.140625" style="2" customWidth="1"/>
    <col min="2215" max="2215" width="18.140625" style="2" bestFit="1" customWidth="1"/>
    <col min="2216" max="2216" width="19.140625" style="2" customWidth="1"/>
    <col min="2217" max="2217" width="27.140625" style="2" customWidth="1"/>
    <col min="2218" max="2218" width="22.28515625" style="2" customWidth="1"/>
    <col min="2219" max="2220" width="9.140625" style="2"/>
    <col min="2221" max="2221" width="25" style="2" customWidth="1"/>
    <col min="2222" max="2222" width="9.140625" style="2"/>
    <col min="2223" max="2223" width="19.140625" style="2" customWidth="1"/>
    <col min="2224" max="2224" width="16.85546875" style="2" bestFit="1" customWidth="1"/>
    <col min="2225" max="2225" width="16.42578125" style="2" customWidth="1"/>
    <col min="2226" max="2226" width="17.28515625" style="2" customWidth="1"/>
    <col min="2227" max="2227" width="13.5703125" style="2" customWidth="1"/>
    <col min="2228" max="2228" width="12.85546875" style="2" customWidth="1"/>
    <col min="2229" max="2229" width="12.7109375" style="2" customWidth="1"/>
    <col min="2230" max="2230" width="16.7109375" style="2" customWidth="1"/>
    <col min="2231" max="2231" width="20.42578125" style="2" customWidth="1"/>
    <col min="2232" max="2232" width="15.7109375" style="2" customWidth="1"/>
    <col min="2233" max="2233" width="16.7109375" style="2" customWidth="1"/>
    <col min="2234" max="2234" width="19.85546875" style="2" customWidth="1"/>
    <col min="2235" max="2442" width="9.140625" style="2"/>
    <col min="2443" max="2458" width="0" style="2" hidden="1" customWidth="1"/>
    <col min="2459" max="2459" width="9.140625" style="2"/>
    <col min="2460" max="2460" width="24.140625" style="2" customWidth="1"/>
    <col min="2461" max="2461" width="9.140625" style="2"/>
    <col min="2462" max="2462" width="20.28515625" style="2" customWidth="1"/>
    <col min="2463" max="2463" width="16.85546875" style="2" bestFit="1" customWidth="1"/>
    <col min="2464" max="2464" width="18.140625" style="2" customWidth="1"/>
    <col min="2465" max="2465" width="19.28515625" style="2" customWidth="1"/>
    <col min="2466" max="2467" width="18.140625" style="2" bestFit="1" customWidth="1"/>
    <col min="2468" max="2468" width="17.5703125" style="2" customWidth="1"/>
    <col min="2469" max="2469" width="18.140625" style="2" bestFit="1" customWidth="1"/>
    <col min="2470" max="2470" width="21.140625" style="2" customWidth="1"/>
    <col min="2471" max="2471" width="18.140625" style="2" bestFit="1" customWidth="1"/>
    <col min="2472" max="2472" width="19.140625" style="2" customWidth="1"/>
    <col min="2473" max="2473" width="27.140625" style="2" customWidth="1"/>
    <col min="2474" max="2474" width="22.28515625" style="2" customWidth="1"/>
    <col min="2475" max="2476" width="9.140625" style="2"/>
    <col min="2477" max="2477" width="25" style="2" customWidth="1"/>
    <col min="2478" max="2478" width="9.140625" style="2"/>
    <col min="2479" max="2479" width="19.140625" style="2" customWidth="1"/>
    <col min="2480" max="2480" width="16.85546875" style="2" bestFit="1" customWidth="1"/>
    <col min="2481" max="2481" width="16.42578125" style="2" customWidth="1"/>
    <col min="2482" max="2482" width="17.28515625" style="2" customWidth="1"/>
    <col min="2483" max="2483" width="13.5703125" style="2" customWidth="1"/>
    <col min="2484" max="2484" width="12.85546875" style="2" customWidth="1"/>
    <col min="2485" max="2485" width="12.7109375" style="2" customWidth="1"/>
    <col min="2486" max="2486" width="16.7109375" style="2" customWidth="1"/>
    <col min="2487" max="2487" width="20.42578125" style="2" customWidth="1"/>
    <col min="2488" max="2488" width="15.7109375" style="2" customWidth="1"/>
    <col min="2489" max="2489" width="16.7109375" style="2" customWidth="1"/>
    <col min="2490" max="2490" width="19.85546875" style="2" customWidth="1"/>
    <col min="2491" max="2698" width="9.140625" style="2"/>
    <col min="2699" max="2714" width="0" style="2" hidden="1" customWidth="1"/>
    <col min="2715" max="2715" width="9.140625" style="2"/>
    <col min="2716" max="2716" width="24.140625" style="2" customWidth="1"/>
    <col min="2717" max="2717" width="9.140625" style="2"/>
    <col min="2718" max="2718" width="20.28515625" style="2" customWidth="1"/>
    <col min="2719" max="2719" width="16.85546875" style="2" bestFit="1" customWidth="1"/>
    <col min="2720" max="2720" width="18.140625" style="2" customWidth="1"/>
    <col min="2721" max="2721" width="19.28515625" style="2" customWidth="1"/>
    <col min="2722" max="2723" width="18.140625" style="2" bestFit="1" customWidth="1"/>
    <col min="2724" max="2724" width="17.5703125" style="2" customWidth="1"/>
    <col min="2725" max="2725" width="18.140625" style="2" bestFit="1" customWidth="1"/>
    <col min="2726" max="2726" width="21.140625" style="2" customWidth="1"/>
    <col min="2727" max="2727" width="18.140625" style="2" bestFit="1" customWidth="1"/>
    <col min="2728" max="2728" width="19.140625" style="2" customWidth="1"/>
    <col min="2729" max="2729" width="27.140625" style="2" customWidth="1"/>
    <col min="2730" max="2730" width="22.28515625" style="2" customWidth="1"/>
    <col min="2731" max="2732" width="9.140625" style="2"/>
    <col min="2733" max="2733" width="25" style="2" customWidth="1"/>
    <col min="2734" max="2734" width="9.140625" style="2"/>
    <col min="2735" max="2735" width="19.140625" style="2" customWidth="1"/>
    <col min="2736" max="2736" width="16.85546875" style="2" bestFit="1" customWidth="1"/>
    <col min="2737" max="2737" width="16.42578125" style="2" customWidth="1"/>
    <col min="2738" max="2738" width="17.28515625" style="2" customWidth="1"/>
    <col min="2739" max="2739" width="13.5703125" style="2" customWidth="1"/>
    <col min="2740" max="2740" width="12.85546875" style="2" customWidth="1"/>
    <col min="2741" max="2741" width="12.7109375" style="2" customWidth="1"/>
    <col min="2742" max="2742" width="16.7109375" style="2" customWidth="1"/>
    <col min="2743" max="2743" width="20.42578125" style="2" customWidth="1"/>
    <col min="2744" max="2744" width="15.7109375" style="2" customWidth="1"/>
    <col min="2745" max="2745" width="16.7109375" style="2" customWidth="1"/>
    <col min="2746" max="2746" width="19.85546875" style="2" customWidth="1"/>
    <col min="2747" max="2954" width="9.140625" style="2"/>
    <col min="2955" max="2970" width="0" style="2" hidden="1" customWidth="1"/>
    <col min="2971" max="2971" width="9.140625" style="2"/>
    <col min="2972" max="2972" width="24.140625" style="2" customWidth="1"/>
    <col min="2973" max="2973" width="9.140625" style="2"/>
    <col min="2974" max="2974" width="20.28515625" style="2" customWidth="1"/>
    <col min="2975" max="2975" width="16.85546875" style="2" bestFit="1" customWidth="1"/>
    <col min="2976" max="2976" width="18.140625" style="2" customWidth="1"/>
    <col min="2977" max="2977" width="19.28515625" style="2" customWidth="1"/>
    <col min="2978" max="2979" width="18.140625" style="2" bestFit="1" customWidth="1"/>
    <col min="2980" max="2980" width="17.5703125" style="2" customWidth="1"/>
    <col min="2981" max="2981" width="18.140625" style="2" bestFit="1" customWidth="1"/>
    <col min="2982" max="2982" width="21.140625" style="2" customWidth="1"/>
    <col min="2983" max="2983" width="18.140625" style="2" bestFit="1" customWidth="1"/>
    <col min="2984" max="2984" width="19.140625" style="2" customWidth="1"/>
    <col min="2985" max="2985" width="27.140625" style="2" customWidth="1"/>
    <col min="2986" max="2986" width="22.28515625" style="2" customWidth="1"/>
    <col min="2987" max="2988" width="9.140625" style="2"/>
    <col min="2989" max="2989" width="25" style="2" customWidth="1"/>
    <col min="2990" max="2990" width="9.140625" style="2"/>
    <col min="2991" max="2991" width="19.140625" style="2" customWidth="1"/>
    <col min="2992" max="2992" width="16.85546875" style="2" bestFit="1" customWidth="1"/>
    <col min="2993" max="2993" width="16.42578125" style="2" customWidth="1"/>
    <col min="2994" max="2994" width="17.28515625" style="2" customWidth="1"/>
    <col min="2995" max="2995" width="13.5703125" style="2" customWidth="1"/>
    <col min="2996" max="2996" width="12.85546875" style="2" customWidth="1"/>
    <col min="2997" max="2997" width="12.7109375" style="2" customWidth="1"/>
    <col min="2998" max="2998" width="16.7109375" style="2" customWidth="1"/>
    <col min="2999" max="2999" width="20.42578125" style="2" customWidth="1"/>
    <col min="3000" max="3000" width="15.7109375" style="2" customWidth="1"/>
    <col min="3001" max="3001" width="16.7109375" style="2" customWidth="1"/>
    <col min="3002" max="3002" width="19.85546875" style="2" customWidth="1"/>
    <col min="3003" max="3210" width="9.140625" style="2"/>
    <col min="3211" max="3226" width="0" style="2" hidden="1" customWidth="1"/>
    <col min="3227" max="3227" width="9.140625" style="2"/>
    <col min="3228" max="3228" width="24.140625" style="2" customWidth="1"/>
    <col min="3229" max="3229" width="9.140625" style="2"/>
    <col min="3230" max="3230" width="20.28515625" style="2" customWidth="1"/>
    <col min="3231" max="3231" width="16.85546875" style="2" bestFit="1" customWidth="1"/>
    <col min="3232" max="3232" width="18.140625" style="2" customWidth="1"/>
    <col min="3233" max="3233" width="19.28515625" style="2" customWidth="1"/>
    <col min="3234" max="3235" width="18.140625" style="2" bestFit="1" customWidth="1"/>
    <col min="3236" max="3236" width="17.5703125" style="2" customWidth="1"/>
    <col min="3237" max="3237" width="18.140625" style="2" bestFit="1" customWidth="1"/>
    <col min="3238" max="3238" width="21.140625" style="2" customWidth="1"/>
    <col min="3239" max="3239" width="18.140625" style="2" bestFit="1" customWidth="1"/>
    <col min="3240" max="3240" width="19.140625" style="2" customWidth="1"/>
    <col min="3241" max="3241" width="27.140625" style="2" customWidth="1"/>
    <col min="3242" max="3242" width="22.28515625" style="2" customWidth="1"/>
    <col min="3243" max="3244" width="9.140625" style="2"/>
    <col min="3245" max="3245" width="25" style="2" customWidth="1"/>
    <col min="3246" max="3246" width="9.140625" style="2"/>
    <col min="3247" max="3247" width="19.140625" style="2" customWidth="1"/>
    <col min="3248" max="3248" width="16.85546875" style="2" bestFit="1" customWidth="1"/>
    <col min="3249" max="3249" width="16.42578125" style="2" customWidth="1"/>
    <col min="3250" max="3250" width="17.28515625" style="2" customWidth="1"/>
    <col min="3251" max="3251" width="13.5703125" style="2" customWidth="1"/>
    <col min="3252" max="3252" width="12.85546875" style="2" customWidth="1"/>
    <col min="3253" max="3253" width="12.7109375" style="2" customWidth="1"/>
    <col min="3254" max="3254" width="16.7109375" style="2" customWidth="1"/>
    <col min="3255" max="3255" width="20.42578125" style="2" customWidth="1"/>
    <col min="3256" max="3256" width="15.7109375" style="2" customWidth="1"/>
    <col min="3257" max="3257" width="16.7109375" style="2" customWidth="1"/>
    <col min="3258" max="3258" width="19.85546875" style="2" customWidth="1"/>
    <col min="3259" max="3466" width="9.140625" style="2"/>
    <col min="3467" max="3482" width="0" style="2" hidden="1" customWidth="1"/>
    <col min="3483" max="3483" width="9.140625" style="2"/>
    <col min="3484" max="3484" width="24.140625" style="2" customWidth="1"/>
    <col min="3485" max="3485" width="9.140625" style="2"/>
    <col min="3486" max="3486" width="20.28515625" style="2" customWidth="1"/>
    <col min="3487" max="3487" width="16.85546875" style="2" bestFit="1" customWidth="1"/>
    <col min="3488" max="3488" width="18.140625" style="2" customWidth="1"/>
    <col min="3489" max="3489" width="19.28515625" style="2" customWidth="1"/>
    <col min="3490" max="3491" width="18.140625" style="2" bestFit="1" customWidth="1"/>
    <col min="3492" max="3492" width="17.5703125" style="2" customWidth="1"/>
    <col min="3493" max="3493" width="18.140625" style="2" bestFit="1" customWidth="1"/>
    <col min="3494" max="3494" width="21.140625" style="2" customWidth="1"/>
    <col min="3495" max="3495" width="18.140625" style="2" bestFit="1" customWidth="1"/>
    <col min="3496" max="3496" width="19.140625" style="2" customWidth="1"/>
    <col min="3497" max="3497" width="27.140625" style="2" customWidth="1"/>
    <col min="3498" max="3498" width="22.28515625" style="2" customWidth="1"/>
    <col min="3499" max="3500" width="9.140625" style="2"/>
    <col min="3501" max="3501" width="25" style="2" customWidth="1"/>
    <col min="3502" max="3502" width="9.140625" style="2"/>
    <col min="3503" max="3503" width="19.140625" style="2" customWidth="1"/>
    <col min="3504" max="3504" width="16.85546875" style="2" bestFit="1" customWidth="1"/>
    <col min="3505" max="3505" width="16.42578125" style="2" customWidth="1"/>
    <col min="3506" max="3506" width="17.28515625" style="2" customWidth="1"/>
    <col min="3507" max="3507" width="13.5703125" style="2" customWidth="1"/>
    <col min="3508" max="3508" width="12.85546875" style="2" customWidth="1"/>
    <col min="3509" max="3509" width="12.7109375" style="2" customWidth="1"/>
    <col min="3510" max="3510" width="16.7109375" style="2" customWidth="1"/>
    <col min="3511" max="3511" width="20.42578125" style="2" customWidth="1"/>
    <col min="3512" max="3512" width="15.7109375" style="2" customWidth="1"/>
    <col min="3513" max="3513" width="16.7109375" style="2" customWidth="1"/>
    <col min="3514" max="3514" width="19.85546875" style="2" customWidth="1"/>
    <col min="3515" max="3722" width="9.140625" style="2"/>
    <col min="3723" max="3738" width="0" style="2" hidden="1" customWidth="1"/>
    <col min="3739" max="3739" width="9.140625" style="2"/>
    <col min="3740" max="3740" width="24.140625" style="2" customWidth="1"/>
    <col min="3741" max="3741" width="9.140625" style="2"/>
    <col min="3742" max="3742" width="20.28515625" style="2" customWidth="1"/>
    <col min="3743" max="3743" width="16.85546875" style="2" bestFit="1" customWidth="1"/>
    <col min="3744" max="3744" width="18.140625" style="2" customWidth="1"/>
    <col min="3745" max="3745" width="19.28515625" style="2" customWidth="1"/>
    <col min="3746" max="3747" width="18.140625" style="2" bestFit="1" customWidth="1"/>
    <col min="3748" max="3748" width="17.5703125" style="2" customWidth="1"/>
    <col min="3749" max="3749" width="18.140625" style="2" bestFit="1" customWidth="1"/>
    <col min="3750" max="3750" width="21.140625" style="2" customWidth="1"/>
    <col min="3751" max="3751" width="18.140625" style="2" bestFit="1" customWidth="1"/>
    <col min="3752" max="3752" width="19.140625" style="2" customWidth="1"/>
    <col min="3753" max="3753" width="27.140625" style="2" customWidth="1"/>
    <col min="3754" max="3754" width="22.28515625" style="2" customWidth="1"/>
    <col min="3755" max="3756" width="9.140625" style="2"/>
    <col min="3757" max="3757" width="25" style="2" customWidth="1"/>
    <col min="3758" max="3758" width="9.140625" style="2"/>
    <col min="3759" max="3759" width="19.140625" style="2" customWidth="1"/>
    <col min="3760" max="3760" width="16.85546875" style="2" bestFit="1" customWidth="1"/>
    <col min="3761" max="3761" width="16.42578125" style="2" customWidth="1"/>
    <col min="3762" max="3762" width="17.28515625" style="2" customWidth="1"/>
    <col min="3763" max="3763" width="13.5703125" style="2" customWidth="1"/>
    <col min="3764" max="3764" width="12.85546875" style="2" customWidth="1"/>
    <col min="3765" max="3765" width="12.7109375" style="2" customWidth="1"/>
    <col min="3766" max="3766" width="16.7109375" style="2" customWidth="1"/>
    <col min="3767" max="3767" width="20.42578125" style="2" customWidth="1"/>
    <col min="3768" max="3768" width="15.7109375" style="2" customWidth="1"/>
    <col min="3769" max="3769" width="16.7109375" style="2" customWidth="1"/>
    <col min="3770" max="3770" width="19.85546875" style="2" customWidth="1"/>
    <col min="3771" max="3978" width="9.140625" style="2"/>
    <col min="3979" max="3994" width="0" style="2" hidden="1" customWidth="1"/>
    <col min="3995" max="3995" width="9.140625" style="2"/>
    <col min="3996" max="3996" width="24.140625" style="2" customWidth="1"/>
    <col min="3997" max="3997" width="9.140625" style="2"/>
    <col min="3998" max="3998" width="20.28515625" style="2" customWidth="1"/>
    <col min="3999" max="3999" width="16.85546875" style="2" bestFit="1" customWidth="1"/>
    <col min="4000" max="4000" width="18.140625" style="2" customWidth="1"/>
    <col min="4001" max="4001" width="19.28515625" style="2" customWidth="1"/>
    <col min="4002" max="4003" width="18.140625" style="2" bestFit="1" customWidth="1"/>
    <col min="4004" max="4004" width="17.5703125" style="2" customWidth="1"/>
    <col min="4005" max="4005" width="18.140625" style="2" bestFit="1" customWidth="1"/>
    <col min="4006" max="4006" width="21.140625" style="2" customWidth="1"/>
    <col min="4007" max="4007" width="18.140625" style="2" bestFit="1" customWidth="1"/>
    <col min="4008" max="4008" width="19.140625" style="2" customWidth="1"/>
    <col min="4009" max="4009" width="27.140625" style="2" customWidth="1"/>
    <col min="4010" max="4010" width="22.28515625" style="2" customWidth="1"/>
    <col min="4011" max="4012" width="9.140625" style="2"/>
    <col min="4013" max="4013" width="25" style="2" customWidth="1"/>
    <col min="4014" max="4014" width="9.140625" style="2"/>
    <col min="4015" max="4015" width="19.140625" style="2" customWidth="1"/>
    <col min="4016" max="4016" width="16.85546875" style="2" bestFit="1" customWidth="1"/>
    <col min="4017" max="4017" width="16.42578125" style="2" customWidth="1"/>
    <col min="4018" max="4018" width="17.28515625" style="2" customWidth="1"/>
    <col min="4019" max="4019" width="13.5703125" style="2" customWidth="1"/>
    <col min="4020" max="4020" width="12.85546875" style="2" customWidth="1"/>
    <col min="4021" max="4021" width="12.7109375" style="2" customWidth="1"/>
    <col min="4022" max="4022" width="16.7109375" style="2" customWidth="1"/>
    <col min="4023" max="4023" width="20.42578125" style="2" customWidth="1"/>
    <col min="4024" max="4024" width="15.7109375" style="2" customWidth="1"/>
    <col min="4025" max="4025" width="16.7109375" style="2" customWidth="1"/>
    <col min="4026" max="4026" width="19.85546875" style="2" customWidth="1"/>
    <col min="4027" max="4234" width="9.140625" style="2"/>
    <col min="4235" max="4250" width="0" style="2" hidden="1" customWidth="1"/>
    <col min="4251" max="4251" width="9.140625" style="2"/>
    <col min="4252" max="4252" width="24.140625" style="2" customWidth="1"/>
    <col min="4253" max="4253" width="9.140625" style="2"/>
    <col min="4254" max="4254" width="20.28515625" style="2" customWidth="1"/>
    <col min="4255" max="4255" width="16.85546875" style="2" bestFit="1" customWidth="1"/>
    <col min="4256" max="4256" width="18.140625" style="2" customWidth="1"/>
    <col min="4257" max="4257" width="19.28515625" style="2" customWidth="1"/>
    <col min="4258" max="4259" width="18.140625" style="2" bestFit="1" customWidth="1"/>
    <col min="4260" max="4260" width="17.5703125" style="2" customWidth="1"/>
    <col min="4261" max="4261" width="18.140625" style="2" bestFit="1" customWidth="1"/>
    <col min="4262" max="4262" width="21.140625" style="2" customWidth="1"/>
    <col min="4263" max="4263" width="18.140625" style="2" bestFit="1" customWidth="1"/>
    <col min="4264" max="4264" width="19.140625" style="2" customWidth="1"/>
    <col min="4265" max="4265" width="27.140625" style="2" customWidth="1"/>
    <col min="4266" max="4266" width="22.28515625" style="2" customWidth="1"/>
    <col min="4267" max="4268" width="9.140625" style="2"/>
    <col min="4269" max="4269" width="25" style="2" customWidth="1"/>
    <col min="4270" max="4270" width="9.140625" style="2"/>
    <col min="4271" max="4271" width="19.140625" style="2" customWidth="1"/>
    <col min="4272" max="4272" width="16.85546875" style="2" bestFit="1" customWidth="1"/>
    <col min="4273" max="4273" width="16.42578125" style="2" customWidth="1"/>
    <col min="4274" max="4274" width="17.28515625" style="2" customWidth="1"/>
    <col min="4275" max="4275" width="13.5703125" style="2" customWidth="1"/>
    <col min="4276" max="4276" width="12.85546875" style="2" customWidth="1"/>
    <col min="4277" max="4277" width="12.7109375" style="2" customWidth="1"/>
    <col min="4278" max="4278" width="16.7109375" style="2" customWidth="1"/>
    <col min="4279" max="4279" width="20.42578125" style="2" customWidth="1"/>
    <col min="4280" max="4280" width="15.7109375" style="2" customWidth="1"/>
    <col min="4281" max="4281" width="16.7109375" style="2" customWidth="1"/>
    <col min="4282" max="4282" width="19.85546875" style="2" customWidth="1"/>
    <col min="4283" max="4490" width="9.140625" style="2"/>
    <col min="4491" max="4506" width="0" style="2" hidden="1" customWidth="1"/>
    <col min="4507" max="4507" width="9.140625" style="2"/>
    <col min="4508" max="4508" width="24.140625" style="2" customWidth="1"/>
    <col min="4509" max="4509" width="9.140625" style="2"/>
    <col min="4510" max="4510" width="20.28515625" style="2" customWidth="1"/>
    <col min="4511" max="4511" width="16.85546875" style="2" bestFit="1" customWidth="1"/>
    <col min="4512" max="4512" width="18.140625" style="2" customWidth="1"/>
    <col min="4513" max="4513" width="19.28515625" style="2" customWidth="1"/>
    <col min="4514" max="4515" width="18.140625" style="2" bestFit="1" customWidth="1"/>
    <col min="4516" max="4516" width="17.5703125" style="2" customWidth="1"/>
    <col min="4517" max="4517" width="18.140625" style="2" bestFit="1" customWidth="1"/>
    <col min="4518" max="4518" width="21.140625" style="2" customWidth="1"/>
    <col min="4519" max="4519" width="18.140625" style="2" bestFit="1" customWidth="1"/>
    <col min="4520" max="4520" width="19.140625" style="2" customWidth="1"/>
    <col min="4521" max="4521" width="27.140625" style="2" customWidth="1"/>
    <col min="4522" max="4522" width="22.28515625" style="2" customWidth="1"/>
    <col min="4523" max="4524" width="9.140625" style="2"/>
    <col min="4525" max="4525" width="25" style="2" customWidth="1"/>
    <col min="4526" max="4526" width="9.140625" style="2"/>
    <col min="4527" max="4527" width="19.140625" style="2" customWidth="1"/>
    <col min="4528" max="4528" width="16.85546875" style="2" bestFit="1" customWidth="1"/>
    <col min="4529" max="4529" width="16.42578125" style="2" customWidth="1"/>
    <col min="4530" max="4530" width="17.28515625" style="2" customWidth="1"/>
    <col min="4531" max="4531" width="13.5703125" style="2" customWidth="1"/>
    <col min="4532" max="4532" width="12.85546875" style="2" customWidth="1"/>
    <col min="4533" max="4533" width="12.7109375" style="2" customWidth="1"/>
    <col min="4534" max="4534" width="16.7109375" style="2" customWidth="1"/>
    <col min="4535" max="4535" width="20.42578125" style="2" customWidth="1"/>
    <col min="4536" max="4536" width="15.7109375" style="2" customWidth="1"/>
    <col min="4537" max="4537" width="16.7109375" style="2" customWidth="1"/>
    <col min="4538" max="4538" width="19.85546875" style="2" customWidth="1"/>
    <col min="4539" max="4746" width="9.140625" style="2"/>
    <col min="4747" max="4762" width="0" style="2" hidden="1" customWidth="1"/>
    <col min="4763" max="4763" width="9.140625" style="2"/>
    <col min="4764" max="4764" width="24.140625" style="2" customWidth="1"/>
    <col min="4765" max="4765" width="9.140625" style="2"/>
    <col min="4766" max="4766" width="20.28515625" style="2" customWidth="1"/>
    <col min="4767" max="4767" width="16.85546875" style="2" bestFit="1" customWidth="1"/>
    <col min="4768" max="4768" width="18.140625" style="2" customWidth="1"/>
    <col min="4769" max="4769" width="19.28515625" style="2" customWidth="1"/>
    <col min="4770" max="4771" width="18.140625" style="2" bestFit="1" customWidth="1"/>
    <col min="4772" max="4772" width="17.5703125" style="2" customWidth="1"/>
    <col min="4773" max="4773" width="18.140625" style="2" bestFit="1" customWidth="1"/>
    <col min="4774" max="4774" width="21.140625" style="2" customWidth="1"/>
    <col min="4775" max="4775" width="18.140625" style="2" bestFit="1" customWidth="1"/>
    <col min="4776" max="4776" width="19.140625" style="2" customWidth="1"/>
    <col min="4777" max="4777" width="27.140625" style="2" customWidth="1"/>
    <col min="4778" max="4778" width="22.28515625" style="2" customWidth="1"/>
    <col min="4779" max="4780" width="9.140625" style="2"/>
    <col min="4781" max="4781" width="25" style="2" customWidth="1"/>
    <col min="4782" max="4782" width="9.140625" style="2"/>
    <col min="4783" max="4783" width="19.140625" style="2" customWidth="1"/>
    <col min="4784" max="4784" width="16.85546875" style="2" bestFit="1" customWidth="1"/>
    <col min="4785" max="4785" width="16.42578125" style="2" customWidth="1"/>
    <col min="4786" max="4786" width="17.28515625" style="2" customWidth="1"/>
    <col min="4787" max="4787" width="13.5703125" style="2" customWidth="1"/>
    <col min="4788" max="4788" width="12.85546875" style="2" customWidth="1"/>
    <col min="4789" max="4789" width="12.7109375" style="2" customWidth="1"/>
    <col min="4790" max="4790" width="16.7109375" style="2" customWidth="1"/>
    <col min="4791" max="4791" width="20.42578125" style="2" customWidth="1"/>
    <col min="4792" max="4792" width="15.7109375" style="2" customWidth="1"/>
    <col min="4793" max="4793" width="16.7109375" style="2" customWidth="1"/>
    <col min="4794" max="4794" width="19.85546875" style="2" customWidth="1"/>
    <col min="4795" max="5002" width="9.140625" style="2"/>
    <col min="5003" max="5018" width="0" style="2" hidden="1" customWidth="1"/>
    <col min="5019" max="5019" width="9.140625" style="2"/>
    <col min="5020" max="5020" width="24.140625" style="2" customWidth="1"/>
    <col min="5021" max="5021" width="9.140625" style="2"/>
    <col min="5022" max="5022" width="20.28515625" style="2" customWidth="1"/>
    <col min="5023" max="5023" width="16.85546875" style="2" bestFit="1" customWidth="1"/>
    <col min="5024" max="5024" width="18.140625" style="2" customWidth="1"/>
    <col min="5025" max="5025" width="19.28515625" style="2" customWidth="1"/>
    <col min="5026" max="5027" width="18.140625" style="2" bestFit="1" customWidth="1"/>
    <col min="5028" max="5028" width="17.5703125" style="2" customWidth="1"/>
    <col min="5029" max="5029" width="18.140625" style="2" bestFit="1" customWidth="1"/>
    <col min="5030" max="5030" width="21.140625" style="2" customWidth="1"/>
    <col min="5031" max="5031" width="18.140625" style="2" bestFit="1" customWidth="1"/>
    <col min="5032" max="5032" width="19.140625" style="2" customWidth="1"/>
    <col min="5033" max="5033" width="27.140625" style="2" customWidth="1"/>
    <col min="5034" max="5034" width="22.28515625" style="2" customWidth="1"/>
    <col min="5035" max="5036" width="9.140625" style="2"/>
    <col min="5037" max="5037" width="25" style="2" customWidth="1"/>
    <col min="5038" max="5038" width="9.140625" style="2"/>
    <col min="5039" max="5039" width="19.140625" style="2" customWidth="1"/>
    <col min="5040" max="5040" width="16.85546875" style="2" bestFit="1" customWidth="1"/>
    <col min="5041" max="5041" width="16.42578125" style="2" customWidth="1"/>
    <col min="5042" max="5042" width="17.28515625" style="2" customWidth="1"/>
    <col min="5043" max="5043" width="13.5703125" style="2" customWidth="1"/>
    <col min="5044" max="5044" width="12.85546875" style="2" customWidth="1"/>
    <col min="5045" max="5045" width="12.7109375" style="2" customWidth="1"/>
    <col min="5046" max="5046" width="16.7109375" style="2" customWidth="1"/>
    <col min="5047" max="5047" width="20.42578125" style="2" customWidth="1"/>
    <col min="5048" max="5048" width="15.7109375" style="2" customWidth="1"/>
    <col min="5049" max="5049" width="16.7109375" style="2" customWidth="1"/>
    <col min="5050" max="5050" width="19.85546875" style="2" customWidth="1"/>
    <col min="5051" max="5258" width="9.140625" style="2"/>
    <col min="5259" max="5274" width="0" style="2" hidden="1" customWidth="1"/>
    <col min="5275" max="5275" width="9.140625" style="2"/>
    <col min="5276" max="5276" width="24.140625" style="2" customWidth="1"/>
    <col min="5277" max="5277" width="9.140625" style="2"/>
    <col min="5278" max="5278" width="20.28515625" style="2" customWidth="1"/>
    <col min="5279" max="5279" width="16.85546875" style="2" bestFit="1" customWidth="1"/>
    <col min="5280" max="5280" width="18.140625" style="2" customWidth="1"/>
    <col min="5281" max="5281" width="19.28515625" style="2" customWidth="1"/>
    <col min="5282" max="5283" width="18.140625" style="2" bestFit="1" customWidth="1"/>
    <col min="5284" max="5284" width="17.5703125" style="2" customWidth="1"/>
    <col min="5285" max="5285" width="18.140625" style="2" bestFit="1" customWidth="1"/>
    <col min="5286" max="5286" width="21.140625" style="2" customWidth="1"/>
    <col min="5287" max="5287" width="18.140625" style="2" bestFit="1" customWidth="1"/>
    <col min="5288" max="5288" width="19.140625" style="2" customWidth="1"/>
    <col min="5289" max="5289" width="27.140625" style="2" customWidth="1"/>
    <col min="5290" max="5290" width="22.28515625" style="2" customWidth="1"/>
    <col min="5291" max="5292" width="9.140625" style="2"/>
    <col min="5293" max="5293" width="25" style="2" customWidth="1"/>
    <col min="5294" max="5294" width="9.140625" style="2"/>
    <col min="5295" max="5295" width="19.140625" style="2" customWidth="1"/>
    <col min="5296" max="5296" width="16.85546875" style="2" bestFit="1" customWidth="1"/>
    <col min="5297" max="5297" width="16.42578125" style="2" customWidth="1"/>
    <col min="5298" max="5298" width="17.28515625" style="2" customWidth="1"/>
    <col min="5299" max="5299" width="13.5703125" style="2" customWidth="1"/>
    <col min="5300" max="5300" width="12.85546875" style="2" customWidth="1"/>
    <col min="5301" max="5301" width="12.7109375" style="2" customWidth="1"/>
    <col min="5302" max="5302" width="16.7109375" style="2" customWidth="1"/>
    <col min="5303" max="5303" width="20.42578125" style="2" customWidth="1"/>
    <col min="5304" max="5304" width="15.7109375" style="2" customWidth="1"/>
    <col min="5305" max="5305" width="16.7109375" style="2" customWidth="1"/>
    <col min="5306" max="5306" width="19.85546875" style="2" customWidth="1"/>
    <col min="5307" max="5514" width="9.140625" style="2"/>
    <col min="5515" max="5530" width="0" style="2" hidden="1" customWidth="1"/>
    <col min="5531" max="5531" width="9.140625" style="2"/>
    <col min="5532" max="5532" width="24.140625" style="2" customWidth="1"/>
    <col min="5533" max="5533" width="9.140625" style="2"/>
    <col min="5534" max="5534" width="20.28515625" style="2" customWidth="1"/>
    <col min="5535" max="5535" width="16.85546875" style="2" bestFit="1" customWidth="1"/>
    <col min="5536" max="5536" width="18.140625" style="2" customWidth="1"/>
    <col min="5537" max="5537" width="19.28515625" style="2" customWidth="1"/>
    <col min="5538" max="5539" width="18.140625" style="2" bestFit="1" customWidth="1"/>
    <col min="5540" max="5540" width="17.5703125" style="2" customWidth="1"/>
    <col min="5541" max="5541" width="18.140625" style="2" bestFit="1" customWidth="1"/>
    <col min="5542" max="5542" width="21.140625" style="2" customWidth="1"/>
    <col min="5543" max="5543" width="18.140625" style="2" bestFit="1" customWidth="1"/>
    <col min="5544" max="5544" width="19.140625" style="2" customWidth="1"/>
    <col min="5545" max="5545" width="27.140625" style="2" customWidth="1"/>
    <col min="5546" max="5546" width="22.28515625" style="2" customWidth="1"/>
    <col min="5547" max="5548" width="9.140625" style="2"/>
    <col min="5549" max="5549" width="25" style="2" customWidth="1"/>
    <col min="5550" max="5550" width="9.140625" style="2"/>
    <col min="5551" max="5551" width="19.140625" style="2" customWidth="1"/>
    <col min="5552" max="5552" width="16.85546875" style="2" bestFit="1" customWidth="1"/>
    <col min="5553" max="5553" width="16.42578125" style="2" customWidth="1"/>
    <col min="5554" max="5554" width="17.28515625" style="2" customWidth="1"/>
    <col min="5555" max="5555" width="13.5703125" style="2" customWidth="1"/>
    <col min="5556" max="5556" width="12.85546875" style="2" customWidth="1"/>
    <col min="5557" max="5557" width="12.7109375" style="2" customWidth="1"/>
    <col min="5558" max="5558" width="16.7109375" style="2" customWidth="1"/>
    <col min="5559" max="5559" width="20.42578125" style="2" customWidth="1"/>
    <col min="5560" max="5560" width="15.7109375" style="2" customWidth="1"/>
    <col min="5561" max="5561" width="16.7109375" style="2" customWidth="1"/>
    <col min="5562" max="5562" width="19.85546875" style="2" customWidth="1"/>
    <col min="5563" max="5770" width="9.140625" style="2"/>
    <col min="5771" max="5786" width="0" style="2" hidden="1" customWidth="1"/>
    <col min="5787" max="5787" width="9.140625" style="2"/>
    <col min="5788" max="5788" width="24.140625" style="2" customWidth="1"/>
    <col min="5789" max="5789" width="9.140625" style="2"/>
    <col min="5790" max="5790" width="20.28515625" style="2" customWidth="1"/>
    <col min="5791" max="5791" width="16.85546875" style="2" bestFit="1" customWidth="1"/>
    <col min="5792" max="5792" width="18.140625" style="2" customWidth="1"/>
    <col min="5793" max="5793" width="19.28515625" style="2" customWidth="1"/>
    <col min="5794" max="5795" width="18.140625" style="2" bestFit="1" customWidth="1"/>
    <col min="5796" max="5796" width="17.5703125" style="2" customWidth="1"/>
    <col min="5797" max="5797" width="18.140625" style="2" bestFit="1" customWidth="1"/>
    <col min="5798" max="5798" width="21.140625" style="2" customWidth="1"/>
    <col min="5799" max="5799" width="18.140625" style="2" bestFit="1" customWidth="1"/>
    <col min="5800" max="5800" width="19.140625" style="2" customWidth="1"/>
    <col min="5801" max="5801" width="27.140625" style="2" customWidth="1"/>
    <col min="5802" max="5802" width="22.28515625" style="2" customWidth="1"/>
    <col min="5803" max="5804" width="9.140625" style="2"/>
    <col min="5805" max="5805" width="25" style="2" customWidth="1"/>
    <col min="5806" max="5806" width="9.140625" style="2"/>
    <col min="5807" max="5807" width="19.140625" style="2" customWidth="1"/>
    <col min="5808" max="5808" width="16.85546875" style="2" bestFit="1" customWidth="1"/>
    <col min="5809" max="5809" width="16.42578125" style="2" customWidth="1"/>
    <col min="5810" max="5810" width="17.28515625" style="2" customWidth="1"/>
    <col min="5811" max="5811" width="13.5703125" style="2" customWidth="1"/>
    <col min="5812" max="5812" width="12.85546875" style="2" customWidth="1"/>
    <col min="5813" max="5813" width="12.7109375" style="2" customWidth="1"/>
    <col min="5814" max="5814" width="16.7109375" style="2" customWidth="1"/>
    <col min="5815" max="5815" width="20.42578125" style="2" customWidth="1"/>
    <col min="5816" max="5816" width="15.7109375" style="2" customWidth="1"/>
    <col min="5817" max="5817" width="16.7109375" style="2" customWidth="1"/>
    <col min="5818" max="5818" width="19.85546875" style="2" customWidth="1"/>
    <col min="5819" max="6026" width="9.140625" style="2"/>
    <col min="6027" max="6042" width="0" style="2" hidden="1" customWidth="1"/>
    <col min="6043" max="6043" width="9.140625" style="2"/>
    <col min="6044" max="6044" width="24.140625" style="2" customWidth="1"/>
    <col min="6045" max="6045" width="9.140625" style="2"/>
    <col min="6046" max="6046" width="20.28515625" style="2" customWidth="1"/>
    <col min="6047" max="6047" width="16.85546875" style="2" bestFit="1" customWidth="1"/>
    <col min="6048" max="6048" width="18.140625" style="2" customWidth="1"/>
    <col min="6049" max="6049" width="19.28515625" style="2" customWidth="1"/>
    <col min="6050" max="6051" width="18.140625" style="2" bestFit="1" customWidth="1"/>
    <col min="6052" max="6052" width="17.5703125" style="2" customWidth="1"/>
    <col min="6053" max="6053" width="18.140625" style="2" bestFit="1" customWidth="1"/>
    <col min="6054" max="6054" width="21.140625" style="2" customWidth="1"/>
    <col min="6055" max="6055" width="18.140625" style="2" bestFit="1" customWidth="1"/>
    <col min="6056" max="6056" width="19.140625" style="2" customWidth="1"/>
    <col min="6057" max="6057" width="27.140625" style="2" customWidth="1"/>
    <col min="6058" max="6058" width="22.28515625" style="2" customWidth="1"/>
    <col min="6059" max="6060" width="9.140625" style="2"/>
    <col min="6061" max="6061" width="25" style="2" customWidth="1"/>
    <col min="6062" max="6062" width="9.140625" style="2"/>
    <col min="6063" max="6063" width="19.140625" style="2" customWidth="1"/>
    <col min="6064" max="6064" width="16.85546875" style="2" bestFit="1" customWidth="1"/>
    <col min="6065" max="6065" width="16.42578125" style="2" customWidth="1"/>
    <col min="6066" max="6066" width="17.28515625" style="2" customWidth="1"/>
    <col min="6067" max="6067" width="13.5703125" style="2" customWidth="1"/>
    <col min="6068" max="6068" width="12.85546875" style="2" customWidth="1"/>
    <col min="6069" max="6069" width="12.7109375" style="2" customWidth="1"/>
    <col min="6070" max="6070" width="16.7109375" style="2" customWidth="1"/>
    <col min="6071" max="6071" width="20.42578125" style="2" customWidth="1"/>
    <col min="6072" max="6072" width="15.7109375" style="2" customWidth="1"/>
    <col min="6073" max="6073" width="16.7109375" style="2" customWidth="1"/>
    <col min="6074" max="6074" width="19.85546875" style="2" customWidth="1"/>
    <col min="6075" max="6282" width="9.140625" style="2"/>
    <col min="6283" max="6298" width="0" style="2" hidden="1" customWidth="1"/>
    <col min="6299" max="6299" width="9.140625" style="2"/>
    <col min="6300" max="6300" width="24.140625" style="2" customWidth="1"/>
    <col min="6301" max="6301" width="9.140625" style="2"/>
    <col min="6302" max="6302" width="20.28515625" style="2" customWidth="1"/>
    <col min="6303" max="6303" width="16.85546875" style="2" bestFit="1" customWidth="1"/>
    <col min="6304" max="6304" width="18.140625" style="2" customWidth="1"/>
    <col min="6305" max="6305" width="19.28515625" style="2" customWidth="1"/>
    <col min="6306" max="6307" width="18.140625" style="2" bestFit="1" customWidth="1"/>
    <col min="6308" max="6308" width="17.5703125" style="2" customWidth="1"/>
    <col min="6309" max="6309" width="18.140625" style="2" bestFit="1" customWidth="1"/>
    <col min="6310" max="6310" width="21.140625" style="2" customWidth="1"/>
    <col min="6311" max="6311" width="18.140625" style="2" bestFit="1" customWidth="1"/>
    <col min="6312" max="6312" width="19.140625" style="2" customWidth="1"/>
    <col min="6313" max="6313" width="27.140625" style="2" customWidth="1"/>
    <col min="6314" max="6314" width="22.28515625" style="2" customWidth="1"/>
    <col min="6315" max="6316" width="9.140625" style="2"/>
    <col min="6317" max="6317" width="25" style="2" customWidth="1"/>
    <col min="6318" max="6318" width="9.140625" style="2"/>
    <col min="6319" max="6319" width="19.140625" style="2" customWidth="1"/>
    <col min="6320" max="6320" width="16.85546875" style="2" bestFit="1" customWidth="1"/>
    <col min="6321" max="6321" width="16.42578125" style="2" customWidth="1"/>
    <col min="6322" max="6322" width="17.28515625" style="2" customWidth="1"/>
    <col min="6323" max="6323" width="13.5703125" style="2" customWidth="1"/>
    <col min="6324" max="6324" width="12.85546875" style="2" customWidth="1"/>
    <col min="6325" max="6325" width="12.7109375" style="2" customWidth="1"/>
    <col min="6326" max="6326" width="16.7109375" style="2" customWidth="1"/>
    <col min="6327" max="6327" width="20.42578125" style="2" customWidth="1"/>
    <col min="6328" max="6328" width="15.7109375" style="2" customWidth="1"/>
    <col min="6329" max="6329" width="16.7109375" style="2" customWidth="1"/>
    <col min="6330" max="6330" width="19.85546875" style="2" customWidth="1"/>
    <col min="6331" max="6538" width="9.140625" style="2"/>
    <col min="6539" max="6554" width="0" style="2" hidden="1" customWidth="1"/>
    <col min="6555" max="6555" width="9.140625" style="2"/>
    <col min="6556" max="6556" width="24.140625" style="2" customWidth="1"/>
    <col min="6557" max="6557" width="9.140625" style="2"/>
    <col min="6558" max="6558" width="20.28515625" style="2" customWidth="1"/>
    <col min="6559" max="6559" width="16.85546875" style="2" bestFit="1" customWidth="1"/>
    <col min="6560" max="6560" width="18.140625" style="2" customWidth="1"/>
    <col min="6561" max="6561" width="19.28515625" style="2" customWidth="1"/>
    <col min="6562" max="6563" width="18.140625" style="2" bestFit="1" customWidth="1"/>
    <col min="6564" max="6564" width="17.5703125" style="2" customWidth="1"/>
    <col min="6565" max="6565" width="18.140625" style="2" bestFit="1" customWidth="1"/>
    <col min="6566" max="6566" width="21.140625" style="2" customWidth="1"/>
    <col min="6567" max="6567" width="18.140625" style="2" bestFit="1" customWidth="1"/>
    <col min="6568" max="6568" width="19.140625" style="2" customWidth="1"/>
    <col min="6569" max="6569" width="27.140625" style="2" customWidth="1"/>
    <col min="6570" max="6570" width="22.28515625" style="2" customWidth="1"/>
    <col min="6571" max="6572" width="9.140625" style="2"/>
    <col min="6573" max="6573" width="25" style="2" customWidth="1"/>
    <col min="6574" max="6574" width="9.140625" style="2"/>
    <col min="6575" max="6575" width="19.140625" style="2" customWidth="1"/>
    <col min="6576" max="6576" width="16.85546875" style="2" bestFit="1" customWidth="1"/>
    <col min="6577" max="6577" width="16.42578125" style="2" customWidth="1"/>
    <col min="6578" max="6578" width="17.28515625" style="2" customWidth="1"/>
    <col min="6579" max="6579" width="13.5703125" style="2" customWidth="1"/>
    <col min="6580" max="6580" width="12.85546875" style="2" customWidth="1"/>
    <col min="6581" max="6581" width="12.7109375" style="2" customWidth="1"/>
    <col min="6582" max="6582" width="16.7109375" style="2" customWidth="1"/>
    <col min="6583" max="6583" width="20.42578125" style="2" customWidth="1"/>
    <col min="6584" max="6584" width="15.7109375" style="2" customWidth="1"/>
    <col min="6585" max="6585" width="16.7109375" style="2" customWidth="1"/>
    <col min="6586" max="6586" width="19.85546875" style="2" customWidth="1"/>
    <col min="6587" max="6794" width="9.140625" style="2"/>
    <col min="6795" max="6810" width="0" style="2" hidden="1" customWidth="1"/>
    <col min="6811" max="6811" width="9.140625" style="2"/>
    <col min="6812" max="6812" width="24.140625" style="2" customWidth="1"/>
    <col min="6813" max="6813" width="9.140625" style="2"/>
    <col min="6814" max="6814" width="20.28515625" style="2" customWidth="1"/>
    <col min="6815" max="6815" width="16.85546875" style="2" bestFit="1" customWidth="1"/>
    <col min="6816" max="6816" width="18.140625" style="2" customWidth="1"/>
    <col min="6817" max="6817" width="19.28515625" style="2" customWidth="1"/>
    <col min="6818" max="6819" width="18.140625" style="2" bestFit="1" customWidth="1"/>
    <col min="6820" max="6820" width="17.5703125" style="2" customWidth="1"/>
    <col min="6821" max="6821" width="18.140625" style="2" bestFit="1" customWidth="1"/>
    <col min="6822" max="6822" width="21.140625" style="2" customWidth="1"/>
    <col min="6823" max="6823" width="18.140625" style="2" bestFit="1" customWidth="1"/>
    <col min="6824" max="6824" width="19.140625" style="2" customWidth="1"/>
    <col min="6825" max="6825" width="27.140625" style="2" customWidth="1"/>
    <col min="6826" max="6826" width="22.28515625" style="2" customWidth="1"/>
    <col min="6827" max="6828" width="9.140625" style="2"/>
    <col min="6829" max="6829" width="25" style="2" customWidth="1"/>
    <col min="6830" max="6830" width="9.140625" style="2"/>
    <col min="6831" max="6831" width="19.140625" style="2" customWidth="1"/>
    <col min="6832" max="6832" width="16.85546875" style="2" bestFit="1" customWidth="1"/>
    <col min="6833" max="6833" width="16.42578125" style="2" customWidth="1"/>
    <col min="6834" max="6834" width="17.28515625" style="2" customWidth="1"/>
    <col min="6835" max="6835" width="13.5703125" style="2" customWidth="1"/>
    <col min="6836" max="6836" width="12.85546875" style="2" customWidth="1"/>
    <col min="6837" max="6837" width="12.7109375" style="2" customWidth="1"/>
    <col min="6838" max="6838" width="16.7109375" style="2" customWidth="1"/>
    <col min="6839" max="6839" width="20.42578125" style="2" customWidth="1"/>
    <col min="6840" max="6840" width="15.7109375" style="2" customWidth="1"/>
    <col min="6841" max="6841" width="16.7109375" style="2" customWidth="1"/>
    <col min="6842" max="6842" width="19.85546875" style="2" customWidth="1"/>
    <col min="6843" max="7050" width="9.140625" style="2"/>
    <col min="7051" max="7066" width="0" style="2" hidden="1" customWidth="1"/>
    <col min="7067" max="7067" width="9.140625" style="2"/>
    <col min="7068" max="7068" width="24.140625" style="2" customWidth="1"/>
    <col min="7069" max="7069" width="9.140625" style="2"/>
    <col min="7070" max="7070" width="20.28515625" style="2" customWidth="1"/>
    <col min="7071" max="7071" width="16.85546875" style="2" bestFit="1" customWidth="1"/>
    <col min="7072" max="7072" width="18.140625" style="2" customWidth="1"/>
    <col min="7073" max="7073" width="19.28515625" style="2" customWidth="1"/>
    <col min="7074" max="7075" width="18.140625" style="2" bestFit="1" customWidth="1"/>
    <col min="7076" max="7076" width="17.5703125" style="2" customWidth="1"/>
    <col min="7077" max="7077" width="18.140625" style="2" bestFit="1" customWidth="1"/>
    <col min="7078" max="7078" width="21.140625" style="2" customWidth="1"/>
    <col min="7079" max="7079" width="18.140625" style="2" bestFit="1" customWidth="1"/>
    <col min="7080" max="7080" width="19.140625" style="2" customWidth="1"/>
    <col min="7081" max="7081" width="27.140625" style="2" customWidth="1"/>
    <col min="7082" max="7082" width="22.28515625" style="2" customWidth="1"/>
    <col min="7083" max="7084" width="9.140625" style="2"/>
    <col min="7085" max="7085" width="25" style="2" customWidth="1"/>
    <col min="7086" max="7086" width="9.140625" style="2"/>
    <col min="7087" max="7087" width="19.140625" style="2" customWidth="1"/>
    <col min="7088" max="7088" width="16.85546875" style="2" bestFit="1" customWidth="1"/>
    <col min="7089" max="7089" width="16.42578125" style="2" customWidth="1"/>
    <col min="7090" max="7090" width="17.28515625" style="2" customWidth="1"/>
    <col min="7091" max="7091" width="13.5703125" style="2" customWidth="1"/>
    <col min="7092" max="7092" width="12.85546875" style="2" customWidth="1"/>
    <col min="7093" max="7093" width="12.7109375" style="2" customWidth="1"/>
    <col min="7094" max="7094" width="16.7109375" style="2" customWidth="1"/>
    <col min="7095" max="7095" width="20.42578125" style="2" customWidth="1"/>
    <col min="7096" max="7096" width="15.7109375" style="2" customWidth="1"/>
    <col min="7097" max="7097" width="16.7109375" style="2" customWidth="1"/>
    <col min="7098" max="7098" width="19.85546875" style="2" customWidth="1"/>
    <col min="7099" max="7306" width="9.140625" style="2"/>
    <col min="7307" max="7322" width="0" style="2" hidden="1" customWidth="1"/>
    <col min="7323" max="7323" width="9.140625" style="2"/>
    <col min="7324" max="7324" width="24.140625" style="2" customWidth="1"/>
    <col min="7325" max="7325" width="9.140625" style="2"/>
    <col min="7326" max="7326" width="20.28515625" style="2" customWidth="1"/>
    <col min="7327" max="7327" width="16.85546875" style="2" bestFit="1" customWidth="1"/>
    <col min="7328" max="7328" width="18.140625" style="2" customWidth="1"/>
    <col min="7329" max="7329" width="19.28515625" style="2" customWidth="1"/>
    <col min="7330" max="7331" width="18.140625" style="2" bestFit="1" customWidth="1"/>
    <col min="7332" max="7332" width="17.5703125" style="2" customWidth="1"/>
    <col min="7333" max="7333" width="18.140625" style="2" bestFit="1" customWidth="1"/>
    <col min="7334" max="7334" width="21.140625" style="2" customWidth="1"/>
    <col min="7335" max="7335" width="18.140625" style="2" bestFit="1" customWidth="1"/>
    <col min="7336" max="7336" width="19.140625" style="2" customWidth="1"/>
    <col min="7337" max="7337" width="27.140625" style="2" customWidth="1"/>
    <col min="7338" max="7338" width="22.28515625" style="2" customWidth="1"/>
    <col min="7339" max="7340" width="9.140625" style="2"/>
    <col min="7341" max="7341" width="25" style="2" customWidth="1"/>
    <col min="7342" max="7342" width="9.140625" style="2"/>
    <col min="7343" max="7343" width="19.140625" style="2" customWidth="1"/>
    <col min="7344" max="7344" width="16.85546875" style="2" bestFit="1" customWidth="1"/>
    <col min="7345" max="7345" width="16.42578125" style="2" customWidth="1"/>
    <col min="7346" max="7346" width="17.28515625" style="2" customWidth="1"/>
    <col min="7347" max="7347" width="13.5703125" style="2" customWidth="1"/>
    <col min="7348" max="7348" width="12.85546875" style="2" customWidth="1"/>
    <col min="7349" max="7349" width="12.7109375" style="2" customWidth="1"/>
    <col min="7350" max="7350" width="16.7109375" style="2" customWidth="1"/>
    <col min="7351" max="7351" width="20.42578125" style="2" customWidth="1"/>
    <col min="7352" max="7352" width="15.7109375" style="2" customWidth="1"/>
    <col min="7353" max="7353" width="16.7109375" style="2" customWidth="1"/>
    <col min="7354" max="7354" width="19.85546875" style="2" customWidth="1"/>
    <col min="7355" max="7562" width="9.140625" style="2"/>
    <col min="7563" max="7578" width="0" style="2" hidden="1" customWidth="1"/>
    <col min="7579" max="7579" width="9.140625" style="2"/>
    <col min="7580" max="7580" width="24.140625" style="2" customWidth="1"/>
    <col min="7581" max="7581" width="9.140625" style="2"/>
    <col min="7582" max="7582" width="20.28515625" style="2" customWidth="1"/>
    <col min="7583" max="7583" width="16.85546875" style="2" bestFit="1" customWidth="1"/>
    <col min="7584" max="7584" width="18.140625" style="2" customWidth="1"/>
    <col min="7585" max="7585" width="19.28515625" style="2" customWidth="1"/>
    <col min="7586" max="7587" width="18.140625" style="2" bestFit="1" customWidth="1"/>
    <col min="7588" max="7588" width="17.5703125" style="2" customWidth="1"/>
    <col min="7589" max="7589" width="18.140625" style="2" bestFit="1" customWidth="1"/>
    <col min="7590" max="7590" width="21.140625" style="2" customWidth="1"/>
    <col min="7591" max="7591" width="18.140625" style="2" bestFit="1" customWidth="1"/>
    <col min="7592" max="7592" width="19.140625" style="2" customWidth="1"/>
    <col min="7593" max="7593" width="27.140625" style="2" customWidth="1"/>
    <col min="7594" max="7594" width="22.28515625" style="2" customWidth="1"/>
    <col min="7595" max="7596" width="9.140625" style="2"/>
    <col min="7597" max="7597" width="25" style="2" customWidth="1"/>
    <col min="7598" max="7598" width="9.140625" style="2"/>
    <col min="7599" max="7599" width="19.140625" style="2" customWidth="1"/>
    <col min="7600" max="7600" width="16.85546875" style="2" bestFit="1" customWidth="1"/>
    <col min="7601" max="7601" width="16.42578125" style="2" customWidth="1"/>
    <col min="7602" max="7602" width="17.28515625" style="2" customWidth="1"/>
    <col min="7603" max="7603" width="13.5703125" style="2" customWidth="1"/>
    <col min="7604" max="7604" width="12.85546875" style="2" customWidth="1"/>
    <col min="7605" max="7605" width="12.7109375" style="2" customWidth="1"/>
    <col min="7606" max="7606" width="16.7109375" style="2" customWidth="1"/>
    <col min="7607" max="7607" width="20.42578125" style="2" customWidth="1"/>
    <col min="7608" max="7608" width="15.7109375" style="2" customWidth="1"/>
    <col min="7609" max="7609" width="16.7109375" style="2" customWidth="1"/>
    <col min="7610" max="7610" width="19.85546875" style="2" customWidth="1"/>
    <col min="7611" max="7818" width="9.140625" style="2"/>
    <col min="7819" max="7834" width="0" style="2" hidden="1" customWidth="1"/>
    <col min="7835" max="7835" width="9.140625" style="2"/>
    <col min="7836" max="7836" width="24.140625" style="2" customWidth="1"/>
    <col min="7837" max="7837" width="9.140625" style="2"/>
    <col min="7838" max="7838" width="20.28515625" style="2" customWidth="1"/>
    <col min="7839" max="7839" width="16.85546875" style="2" bestFit="1" customWidth="1"/>
    <col min="7840" max="7840" width="18.140625" style="2" customWidth="1"/>
    <col min="7841" max="7841" width="19.28515625" style="2" customWidth="1"/>
    <col min="7842" max="7843" width="18.140625" style="2" bestFit="1" customWidth="1"/>
    <col min="7844" max="7844" width="17.5703125" style="2" customWidth="1"/>
    <col min="7845" max="7845" width="18.140625" style="2" bestFit="1" customWidth="1"/>
    <col min="7846" max="7846" width="21.140625" style="2" customWidth="1"/>
    <col min="7847" max="7847" width="18.140625" style="2" bestFit="1" customWidth="1"/>
    <col min="7848" max="7848" width="19.140625" style="2" customWidth="1"/>
    <col min="7849" max="7849" width="27.140625" style="2" customWidth="1"/>
    <col min="7850" max="7850" width="22.28515625" style="2" customWidth="1"/>
    <col min="7851" max="7852" width="9.140625" style="2"/>
    <col min="7853" max="7853" width="25" style="2" customWidth="1"/>
    <col min="7854" max="7854" width="9.140625" style="2"/>
    <col min="7855" max="7855" width="19.140625" style="2" customWidth="1"/>
    <col min="7856" max="7856" width="16.85546875" style="2" bestFit="1" customWidth="1"/>
    <col min="7857" max="7857" width="16.42578125" style="2" customWidth="1"/>
    <col min="7858" max="7858" width="17.28515625" style="2" customWidth="1"/>
    <col min="7859" max="7859" width="13.5703125" style="2" customWidth="1"/>
    <col min="7860" max="7860" width="12.85546875" style="2" customWidth="1"/>
    <col min="7861" max="7861" width="12.7109375" style="2" customWidth="1"/>
    <col min="7862" max="7862" width="16.7109375" style="2" customWidth="1"/>
    <col min="7863" max="7863" width="20.42578125" style="2" customWidth="1"/>
    <col min="7864" max="7864" width="15.7109375" style="2" customWidth="1"/>
    <col min="7865" max="7865" width="16.7109375" style="2" customWidth="1"/>
    <col min="7866" max="7866" width="19.85546875" style="2" customWidth="1"/>
    <col min="7867" max="8074" width="9.140625" style="2"/>
    <col min="8075" max="8090" width="0" style="2" hidden="1" customWidth="1"/>
    <col min="8091" max="8091" width="9.140625" style="2"/>
    <col min="8092" max="8092" width="24.140625" style="2" customWidth="1"/>
    <col min="8093" max="8093" width="9.140625" style="2"/>
    <col min="8094" max="8094" width="20.28515625" style="2" customWidth="1"/>
    <col min="8095" max="8095" width="16.85546875" style="2" bestFit="1" customWidth="1"/>
    <col min="8096" max="8096" width="18.140625" style="2" customWidth="1"/>
    <col min="8097" max="8097" width="19.28515625" style="2" customWidth="1"/>
    <col min="8098" max="8099" width="18.140625" style="2" bestFit="1" customWidth="1"/>
    <col min="8100" max="8100" width="17.5703125" style="2" customWidth="1"/>
    <col min="8101" max="8101" width="18.140625" style="2" bestFit="1" customWidth="1"/>
    <col min="8102" max="8102" width="21.140625" style="2" customWidth="1"/>
    <col min="8103" max="8103" width="18.140625" style="2" bestFit="1" customWidth="1"/>
    <col min="8104" max="8104" width="19.140625" style="2" customWidth="1"/>
    <col min="8105" max="8105" width="27.140625" style="2" customWidth="1"/>
    <col min="8106" max="8106" width="22.28515625" style="2" customWidth="1"/>
    <col min="8107" max="8108" width="9.140625" style="2"/>
    <col min="8109" max="8109" width="25" style="2" customWidth="1"/>
    <col min="8110" max="8110" width="9.140625" style="2"/>
    <col min="8111" max="8111" width="19.140625" style="2" customWidth="1"/>
    <col min="8112" max="8112" width="16.85546875" style="2" bestFit="1" customWidth="1"/>
    <col min="8113" max="8113" width="16.42578125" style="2" customWidth="1"/>
    <col min="8114" max="8114" width="17.28515625" style="2" customWidth="1"/>
    <col min="8115" max="8115" width="13.5703125" style="2" customWidth="1"/>
    <col min="8116" max="8116" width="12.85546875" style="2" customWidth="1"/>
    <col min="8117" max="8117" width="12.7109375" style="2" customWidth="1"/>
    <col min="8118" max="8118" width="16.7109375" style="2" customWidth="1"/>
    <col min="8119" max="8119" width="20.42578125" style="2" customWidth="1"/>
    <col min="8120" max="8120" width="15.7109375" style="2" customWidth="1"/>
    <col min="8121" max="8121" width="16.7109375" style="2" customWidth="1"/>
    <col min="8122" max="8122" width="19.85546875" style="2" customWidth="1"/>
    <col min="8123" max="8330" width="9.140625" style="2"/>
    <col min="8331" max="8346" width="0" style="2" hidden="1" customWidth="1"/>
    <col min="8347" max="8347" width="9.140625" style="2"/>
    <col min="8348" max="8348" width="24.140625" style="2" customWidth="1"/>
    <col min="8349" max="8349" width="9.140625" style="2"/>
    <col min="8350" max="8350" width="20.28515625" style="2" customWidth="1"/>
    <col min="8351" max="8351" width="16.85546875" style="2" bestFit="1" customWidth="1"/>
    <col min="8352" max="8352" width="18.140625" style="2" customWidth="1"/>
    <col min="8353" max="8353" width="19.28515625" style="2" customWidth="1"/>
    <col min="8354" max="8355" width="18.140625" style="2" bestFit="1" customWidth="1"/>
    <col min="8356" max="8356" width="17.5703125" style="2" customWidth="1"/>
    <col min="8357" max="8357" width="18.140625" style="2" bestFit="1" customWidth="1"/>
    <col min="8358" max="8358" width="21.140625" style="2" customWidth="1"/>
    <col min="8359" max="8359" width="18.140625" style="2" bestFit="1" customWidth="1"/>
    <col min="8360" max="8360" width="19.140625" style="2" customWidth="1"/>
    <col min="8361" max="8361" width="27.140625" style="2" customWidth="1"/>
    <col min="8362" max="8362" width="22.28515625" style="2" customWidth="1"/>
    <col min="8363" max="8364" width="9.140625" style="2"/>
    <col min="8365" max="8365" width="25" style="2" customWidth="1"/>
    <col min="8366" max="8366" width="9.140625" style="2"/>
    <col min="8367" max="8367" width="19.140625" style="2" customWidth="1"/>
    <col min="8368" max="8368" width="16.85546875" style="2" bestFit="1" customWidth="1"/>
    <col min="8369" max="8369" width="16.42578125" style="2" customWidth="1"/>
    <col min="8370" max="8370" width="17.28515625" style="2" customWidth="1"/>
    <col min="8371" max="8371" width="13.5703125" style="2" customWidth="1"/>
    <col min="8372" max="8372" width="12.85546875" style="2" customWidth="1"/>
    <col min="8373" max="8373" width="12.7109375" style="2" customWidth="1"/>
    <col min="8374" max="8374" width="16.7109375" style="2" customWidth="1"/>
    <col min="8375" max="8375" width="20.42578125" style="2" customWidth="1"/>
    <col min="8376" max="8376" width="15.7109375" style="2" customWidth="1"/>
    <col min="8377" max="8377" width="16.7109375" style="2" customWidth="1"/>
    <col min="8378" max="8378" width="19.85546875" style="2" customWidth="1"/>
    <col min="8379" max="8586" width="9.140625" style="2"/>
    <col min="8587" max="8602" width="0" style="2" hidden="1" customWidth="1"/>
    <col min="8603" max="8603" width="9.140625" style="2"/>
    <col min="8604" max="8604" width="24.140625" style="2" customWidth="1"/>
    <col min="8605" max="8605" width="9.140625" style="2"/>
    <col min="8606" max="8606" width="20.28515625" style="2" customWidth="1"/>
    <col min="8607" max="8607" width="16.85546875" style="2" bestFit="1" customWidth="1"/>
    <col min="8608" max="8608" width="18.140625" style="2" customWidth="1"/>
    <col min="8609" max="8609" width="19.28515625" style="2" customWidth="1"/>
    <col min="8610" max="8611" width="18.140625" style="2" bestFit="1" customWidth="1"/>
    <col min="8612" max="8612" width="17.5703125" style="2" customWidth="1"/>
    <col min="8613" max="8613" width="18.140625" style="2" bestFit="1" customWidth="1"/>
    <col min="8614" max="8614" width="21.140625" style="2" customWidth="1"/>
    <col min="8615" max="8615" width="18.140625" style="2" bestFit="1" customWidth="1"/>
    <col min="8616" max="8616" width="19.140625" style="2" customWidth="1"/>
    <col min="8617" max="8617" width="27.140625" style="2" customWidth="1"/>
    <col min="8618" max="8618" width="22.28515625" style="2" customWidth="1"/>
    <col min="8619" max="8620" width="9.140625" style="2"/>
    <col min="8621" max="8621" width="25" style="2" customWidth="1"/>
    <col min="8622" max="8622" width="9.140625" style="2"/>
    <col min="8623" max="8623" width="19.140625" style="2" customWidth="1"/>
    <col min="8624" max="8624" width="16.85546875" style="2" bestFit="1" customWidth="1"/>
    <col min="8625" max="8625" width="16.42578125" style="2" customWidth="1"/>
    <col min="8626" max="8626" width="17.28515625" style="2" customWidth="1"/>
    <col min="8627" max="8627" width="13.5703125" style="2" customWidth="1"/>
    <col min="8628" max="8628" width="12.85546875" style="2" customWidth="1"/>
    <col min="8629" max="8629" width="12.7109375" style="2" customWidth="1"/>
    <col min="8630" max="8630" width="16.7109375" style="2" customWidth="1"/>
    <col min="8631" max="8631" width="20.42578125" style="2" customWidth="1"/>
    <col min="8632" max="8632" width="15.7109375" style="2" customWidth="1"/>
    <col min="8633" max="8633" width="16.7109375" style="2" customWidth="1"/>
    <col min="8634" max="8634" width="19.85546875" style="2" customWidth="1"/>
    <col min="8635" max="8842" width="9.140625" style="2"/>
    <col min="8843" max="8858" width="0" style="2" hidden="1" customWidth="1"/>
    <col min="8859" max="8859" width="9.140625" style="2"/>
    <col min="8860" max="8860" width="24.140625" style="2" customWidth="1"/>
    <col min="8861" max="8861" width="9.140625" style="2"/>
    <col min="8862" max="8862" width="20.28515625" style="2" customWidth="1"/>
    <col min="8863" max="8863" width="16.85546875" style="2" bestFit="1" customWidth="1"/>
    <col min="8864" max="8864" width="18.140625" style="2" customWidth="1"/>
    <col min="8865" max="8865" width="19.28515625" style="2" customWidth="1"/>
    <col min="8866" max="8867" width="18.140625" style="2" bestFit="1" customWidth="1"/>
    <col min="8868" max="8868" width="17.5703125" style="2" customWidth="1"/>
    <col min="8869" max="8869" width="18.140625" style="2" bestFit="1" customWidth="1"/>
    <col min="8870" max="8870" width="21.140625" style="2" customWidth="1"/>
    <col min="8871" max="8871" width="18.140625" style="2" bestFit="1" customWidth="1"/>
    <col min="8872" max="8872" width="19.140625" style="2" customWidth="1"/>
    <col min="8873" max="8873" width="27.140625" style="2" customWidth="1"/>
    <col min="8874" max="8874" width="22.28515625" style="2" customWidth="1"/>
    <col min="8875" max="8876" width="9.140625" style="2"/>
    <col min="8877" max="8877" width="25" style="2" customWidth="1"/>
    <col min="8878" max="8878" width="9.140625" style="2"/>
    <col min="8879" max="8879" width="19.140625" style="2" customWidth="1"/>
    <col min="8880" max="8880" width="16.85546875" style="2" bestFit="1" customWidth="1"/>
    <col min="8881" max="8881" width="16.42578125" style="2" customWidth="1"/>
    <col min="8882" max="8882" width="17.28515625" style="2" customWidth="1"/>
    <col min="8883" max="8883" width="13.5703125" style="2" customWidth="1"/>
    <col min="8884" max="8884" width="12.85546875" style="2" customWidth="1"/>
    <col min="8885" max="8885" width="12.7109375" style="2" customWidth="1"/>
    <col min="8886" max="8886" width="16.7109375" style="2" customWidth="1"/>
    <col min="8887" max="8887" width="20.42578125" style="2" customWidth="1"/>
    <col min="8888" max="8888" width="15.7109375" style="2" customWidth="1"/>
    <col min="8889" max="8889" width="16.7109375" style="2" customWidth="1"/>
    <col min="8890" max="8890" width="19.85546875" style="2" customWidth="1"/>
    <col min="8891" max="9098" width="9.140625" style="2"/>
    <col min="9099" max="9114" width="0" style="2" hidden="1" customWidth="1"/>
    <col min="9115" max="9115" width="9.140625" style="2"/>
    <col min="9116" max="9116" width="24.140625" style="2" customWidth="1"/>
    <col min="9117" max="9117" width="9.140625" style="2"/>
    <col min="9118" max="9118" width="20.28515625" style="2" customWidth="1"/>
    <col min="9119" max="9119" width="16.85546875" style="2" bestFit="1" customWidth="1"/>
    <col min="9120" max="9120" width="18.140625" style="2" customWidth="1"/>
    <col min="9121" max="9121" width="19.28515625" style="2" customWidth="1"/>
    <col min="9122" max="9123" width="18.140625" style="2" bestFit="1" customWidth="1"/>
    <col min="9124" max="9124" width="17.5703125" style="2" customWidth="1"/>
    <col min="9125" max="9125" width="18.140625" style="2" bestFit="1" customWidth="1"/>
    <col min="9126" max="9126" width="21.140625" style="2" customWidth="1"/>
    <col min="9127" max="9127" width="18.140625" style="2" bestFit="1" customWidth="1"/>
    <col min="9128" max="9128" width="19.140625" style="2" customWidth="1"/>
    <col min="9129" max="9129" width="27.140625" style="2" customWidth="1"/>
    <col min="9130" max="9130" width="22.28515625" style="2" customWidth="1"/>
    <col min="9131" max="9132" width="9.140625" style="2"/>
    <col min="9133" max="9133" width="25" style="2" customWidth="1"/>
    <col min="9134" max="9134" width="9.140625" style="2"/>
    <col min="9135" max="9135" width="19.140625" style="2" customWidth="1"/>
    <col min="9136" max="9136" width="16.85546875" style="2" bestFit="1" customWidth="1"/>
    <col min="9137" max="9137" width="16.42578125" style="2" customWidth="1"/>
    <col min="9138" max="9138" width="17.28515625" style="2" customWidth="1"/>
    <col min="9139" max="9139" width="13.5703125" style="2" customWidth="1"/>
    <col min="9140" max="9140" width="12.85546875" style="2" customWidth="1"/>
    <col min="9141" max="9141" width="12.7109375" style="2" customWidth="1"/>
    <col min="9142" max="9142" width="16.7109375" style="2" customWidth="1"/>
    <col min="9143" max="9143" width="20.42578125" style="2" customWidth="1"/>
    <col min="9144" max="9144" width="15.7109375" style="2" customWidth="1"/>
    <col min="9145" max="9145" width="16.7109375" style="2" customWidth="1"/>
    <col min="9146" max="9146" width="19.85546875" style="2" customWidth="1"/>
    <col min="9147" max="9354" width="9.140625" style="2"/>
    <col min="9355" max="9370" width="0" style="2" hidden="1" customWidth="1"/>
    <col min="9371" max="9371" width="9.140625" style="2"/>
    <col min="9372" max="9372" width="24.140625" style="2" customWidth="1"/>
    <col min="9373" max="9373" width="9.140625" style="2"/>
    <col min="9374" max="9374" width="20.28515625" style="2" customWidth="1"/>
    <col min="9375" max="9375" width="16.85546875" style="2" bestFit="1" customWidth="1"/>
    <col min="9376" max="9376" width="18.140625" style="2" customWidth="1"/>
    <col min="9377" max="9377" width="19.28515625" style="2" customWidth="1"/>
    <col min="9378" max="9379" width="18.140625" style="2" bestFit="1" customWidth="1"/>
    <col min="9380" max="9380" width="17.5703125" style="2" customWidth="1"/>
    <col min="9381" max="9381" width="18.140625" style="2" bestFit="1" customWidth="1"/>
    <col min="9382" max="9382" width="21.140625" style="2" customWidth="1"/>
    <col min="9383" max="9383" width="18.140625" style="2" bestFit="1" customWidth="1"/>
    <col min="9384" max="9384" width="19.140625" style="2" customWidth="1"/>
    <col min="9385" max="9385" width="27.140625" style="2" customWidth="1"/>
    <col min="9386" max="9386" width="22.28515625" style="2" customWidth="1"/>
    <col min="9387" max="9388" width="9.140625" style="2"/>
    <col min="9389" max="9389" width="25" style="2" customWidth="1"/>
    <col min="9390" max="9390" width="9.140625" style="2"/>
    <col min="9391" max="9391" width="19.140625" style="2" customWidth="1"/>
    <col min="9392" max="9392" width="16.85546875" style="2" bestFit="1" customWidth="1"/>
    <col min="9393" max="9393" width="16.42578125" style="2" customWidth="1"/>
    <col min="9394" max="9394" width="17.28515625" style="2" customWidth="1"/>
    <col min="9395" max="9395" width="13.5703125" style="2" customWidth="1"/>
    <col min="9396" max="9396" width="12.85546875" style="2" customWidth="1"/>
    <col min="9397" max="9397" width="12.7109375" style="2" customWidth="1"/>
    <col min="9398" max="9398" width="16.7109375" style="2" customWidth="1"/>
    <col min="9399" max="9399" width="20.42578125" style="2" customWidth="1"/>
    <col min="9400" max="9400" width="15.7109375" style="2" customWidth="1"/>
    <col min="9401" max="9401" width="16.7109375" style="2" customWidth="1"/>
    <col min="9402" max="9402" width="19.85546875" style="2" customWidth="1"/>
    <col min="9403" max="9610" width="9.140625" style="2"/>
    <col min="9611" max="9626" width="0" style="2" hidden="1" customWidth="1"/>
    <col min="9627" max="9627" width="9.140625" style="2"/>
    <col min="9628" max="9628" width="24.140625" style="2" customWidth="1"/>
    <col min="9629" max="9629" width="9.140625" style="2"/>
    <col min="9630" max="9630" width="20.28515625" style="2" customWidth="1"/>
    <col min="9631" max="9631" width="16.85546875" style="2" bestFit="1" customWidth="1"/>
    <col min="9632" max="9632" width="18.140625" style="2" customWidth="1"/>
    <col min="9633" max="9633" width="19.28515625" style="2" customWidth="1"/>
    <col min="9634" max="9635" width="18.140625" style="2" bestFit="1" customWidth="1"/>
    <col min="9636" max="9636" width="17.5703125" style="2" customWidth="1"/>
    <col min="9637" max="9637" width="18.140625" style="2" bestFit="1" customWidth="1"/>
    <col min="9638" max="9638" width="21.140625" style="2" customWidth="1"/>
    <col min="9639" max="9639" width="18.140625" style="2" bestFit="1" customWidth="1"/>
    <col min="9640" max="9640" width="19.140625" style="2" customWidth="1"/>
    <col min="9641" max="9641" width="27.140625" style="2" customWidth="1"/>
    <col min="9642" max="9642" width="22.28515625" style="2" customWidth="1"/>
    <col min="9643" max="9644" width="9.140625" style="2"/>
    <col min="9645" max="9645" width="25" style="2" customWidth="1"/>
    <col min="9646" max="9646" width="9.140625" style="2"/>
    <col min="9647" max="9647" width="19.140625" style="2" customWidth="1"/>
    <col min="9648" max="9648" width="16.85546875" style="2" bestFit="1" customWidth="1"/>
    <col min="9649" max="9649" width="16.42578125" style="2" customWidth="1"/>
    <col min="9650" max="9650" width="17.28515625" style="2" customWidth="1"/>
    <col min="9651" max="9651" width="13.5703125" style="2" customWidth="1"/>
    <col min="9652" max="9652" width="12.85546875" style="2" customWidth="1"/>
    <col min="9653" max="9653" width="12.7109375" style="2" customWidth="1"/>
    <col min="9654" max="9654" width="16.7109375" style="2" customWidth="1"/>
    <col min="9655" max="9655" width="20.42578125" style="2" customWidth="1"/>
    <col min="9656" max="9656" width="15.7109375" style="2" customWidth="1"/>
    <col min="9657" max="9657" width="16.7109375" style="2" customWidth="1"/>
    <col min="9658" max="9658" width="19.85546875" style="2" customWidth="1"/>
    <col min="9659" max="9866" width="9.140625" style="2"/>
    <col min="9867" max="9882" width="0" style="2" hidden="1" customWidth="1"/>
    <col min="9883" max="9883" width="9.140625" style="2"/>
    <col min="9884" max="9884" width="24.140625" style="2" customWidth="1"/>
    <col min="9885" max="9885" width="9.140625" style="2"/>
    <col min="9886" max="9886" width="20.28515625" style="2" customWidth="1"/>
    <col min="9887" max="9887" width="16.85546875" style="2" bestFit="1" customWidth="1"/>
    <col min="9888" max="9888" width="18.140625" style="2" customWidth="1"/>
    <col min="9889" max="9889" width="19.28515625" style="2" customWidth="1"/>
    <col min="9890" max="9891" width="18.140625" style="2" bestFit="1" customWidth="1"/>
    <col min="9892" max="9892" width="17.5703125" style="2" customWidth="1"/>
    <col min="9893" max="9893" width="18.140625" style="2" bestFit="1" customWidth="1"/>
    <col min="9894" max="9894" width="21.140625" style="2" customWidth="1"/>
    <col min="9895" max="9895" width="18.140625" style="2" bestFit="1" customWidth="1"/>
    <col min="9896" max="9896" width="19.140625" style="2" customWidth="1"/>
    <col min="9897" max="9897" width="27.140625" style="2" customWidth="1"/>
    <col min="9898" max="9898" width="22.28515625" style="2" customWidth="1"/>
    <col min="9899" max="9900" width="9.140625" style="2"/>
    <col min="9901" max="9901" width="25" style="2" customWidth="1"/>
    <col min="9902" max="9902" width="9.140625" style="2"/>
    <col min="9903" max="9903" width="19.140625" style="2" customWidth="1"/>
    <col min="9904" max="9904" width="16.85546875" style="2" bestFit="1" customWidth="1"/>
    <col min="9905" max="9905" width="16.42578125" style="2" customWidth="1"/>
    <col min="9906" max="9906" width="17.28515625" style="2" customWidth="1"/>
    <col min="9907" max="9907" width="13.5703125" style="2" customWidth="1"/>
    <col min="9908" max="9908" width="12.85546875" style="2" customWidth="1"/>
    <col min="9909" max="9909" width="12.7109375" style="2" customWidth="1"/>
    <col min="9910" max="9910" width="16.7109375" style="2" customWidth="1"/>
    <col min="9911" max="9911" width="20.42578125" style="2" customWidth="1"/>
    <col min="9912" max="9912" width="15.7109375" style="2" customWidth="1"/>
    <col min="9913" max="9913" width="16.7109375" style="2" customWidth="1"/>
    <col min="9914" max="9914" width="19.85546875" style="2" customWidth="1"/>
    <col min="9915" max="10122" width="9.140625" style="2"/>
    <col min="10123" max="10138" width="0" style="2" hidden="1" customWidth="1"/>
    <col min="10139" max="10139" width="9.140625" style="2"/>
    <col min="10140" max="10140" width="24.140625" style="2" customWidth="1"/>
    <col min="10141" max="10141" width="9.140625" style="2"/>
    <col min="10142" max="10142" width="20.28515625" style="2" customWidth="1"/>
    <col min="10143" max="10143" width="16.85546875" style="2" bestFit="1" customWidth="1"/>
    <col min="10144" max="10144" width="18.140625" style="2" customWidth="1"/>
    <col min="10145" max="10145" width="19.28515625" style="2" customWidth="1"/>
    <col min="10146" max="10147" width="18.140625" style="2" bestFit="1" customWidth="1"/>
    <col min="10148" max="10148" width="17.5703125" style="2" customWidth="1"/>
    <col min="10149" max="10149" width="18.140625" style="2" bestFit="1" customWidth="1"/>
    <col min="10150" max="10150" width="21.140625" style="2" customWidth="1"/>
    <col min="10151" max="10151" width="18.140625" style="2" bestFit="1" customWidth="1"/>
    <col min="10152" max="10152" width="19.140625" style="2" customWidth="1"/>
    <col min="10153" max="10153" width="27.140625" style="2" customWidth="1"/>
    <col min="10154" max="10154" width="22.28515625" style="2" customWidth="1"/>
    <col min="10155" max="10156" width="9.140625" style="2"/>
    <col min="10157" max="10157" width="25" style="2" customWidth="1"/>
    <col min="10158" max="10158" width="9.140625" style="2"/>
    <col min="10159" max="10159" width="19.140625" style="2" customWidth="1"/>
    <col min="10160" max="10160" width="16.85546875" style="2" bestFit="1" customWidth="1"/>
    <col min="10161" max="10161" width="16.42578125" style="2" customWidth="1"/>
    <col min="10162" max="10162" width="17.28515625" style="2" customWidth="1"/>
    <col min="10163" max="10163" width="13.5703125" style="2" customWidth="1"/>
    <col min="10164" max="10164" width="12.85546875" style="2" customWidth="1"/>
    <col min="10165" max="10165" width="12.7109375" style="2" customWidth="1"/>
    <col min="10166" max="10166" width="16.7109375" style="2" customWidth="1"/>
    <col min="10167" max="10167" width="20.42578125" style="2" customWidth="1"/>
    <col min="10168" max="10168" width="15.7109375" style="2" customWidth="1"/>
    <col min="10169" max="10169" width="16.7109375" style="2" customWidth="1"/>
    <col min="10170" max="10170" width="19.85546875" style="2" customWidth="1"/>
    <col min="10171" max="10378" width="9.140625" style="2"/>
    <col min="10379" max="10394" width="0" style="2" hidden="1" customWidth="1"/>
    <col min="10395" max="10395" width="9.140625" style="2"/>
    <col min="10396" max="10396" width="24.140625" style="2" customWidth="1"/>
    <col min="10397" max="10397" width="9.140625" style="2"/>
    <col min="10398" max="10398" width="20.28515625" style="2" customWidth="1"/>
    <col min="10399" max="10399" width="16.85546875" style="2" bestFit="1" customWidth="1"/>
    <col min="10400" max="10400" width="18.140625" style="2" customWidth="1"/>
    <col min="10401" max="10401" width="19.28515625" style="2" customWidth="1"/>
    <col min="10402" max="10403" width="18.140625" style="2" bestFit="1" customWidth="1"/>
    <col min="10404" max="10404" width="17.5703125" style="2" customWidth="1"/>
    <col min="10405" max="10405" width="18.140625" style="2" bestFit="1" customWidth="1"/>
    <col min="10406" max="10406" width="21.140625" style="2" customWidth="1"/>
    <col min="10407" max="10407" width="18.140625" style="2" bestFit="1" customWidth="1"/>
    <col min="10408" max="10408" width="19.140625" style="2" customWidth="1"/>
    <col min="10409" max="10409" width="27.140625" style="2" customWidth="1"/>
    <col min="10410" max="10410" width="22.28515625" style="2" customWidth="1"/>
    <col min="10411" max="10412" width="9.140625" style="2"/>
    <col min="10413" max="10413" width="25" style="2" customWidth="1"/>
    <col min="10414" max="10414" width="9.140625" style="2"/>
    <col min="10415" max="10415" width="19.140625" style="2" customWidth="1"/>
    <col min="10416" max="10416" width="16.85546875" style="2" bestFit="1" customWidth="1"/>
    <col min="10417" max="10417" width="16.42578125" style="2" customWidth="1"/>
    <col min="10418" max="10418" width="17.28515625" style="2" customWidth="1"/>
    <col min="10419" max="10419" width="13.5703125" style="2" customWidth="1"/>
    <col min="10420" max="10420" width="12.85546875" style="2" customWidth="1"/>
    <col min="10421" max="10421" width="12.7109375" style="2" customWidth="1"/>
    <col min="10422" max="10422" width="16.7109375" style="2" customWidth="1"/>
    <col min="10423" max="10423" width="20.42578125" style="2" customWidth="1"/>
    <col min="10424" max="10424" width="15.7109375" style="2" customWidth="1"/>
    <col min="10425" max="10425" width="16.7109375" style="2" customWidth="1"/>
    <col min="10426" max="10426" width="19.85546875" style="2" customWidth="1"/>
    <col min="10427" max="10634" width="9.140625" style="2"/>
    <col min="10635" max="10650" width="0" style="2" hidden="1" customWidth="1"/>
    <col min="10651" max="10651" width="9.140625" style="2"/>
    <col min="10652" max="10652" width="24.140625" style="2" customWidth="1"/>
    <col min="10653" max="10653" width="9.140625" style="2"/>
    <col min="10654" max="10654" width="20.28515625" style="2" customWidth="1"/>
    <col min="10655" max="10655" width="16.85546875" style="2" bestFit="1" customWidth="1"/>
    <col min="10656" max="10656" width="18.140625" style="2" customWidth="1"/>
    <col min="10657" max="10657" width="19.28515625" style="2" customWidth="1"/>
    <col min="10658" max="10659" width="18.140625" style="2" bestFit="1" customWidth="1"/>
    <col min="10660" max="10660" width="17.5703125" style="2" customWidth="1"/>
    <col min="10661" max="10661" width="18.140625" style="2" bestFit="1" customWidth="1"/>
    <col min="10662" max="10662" width="21.140625" style="2" customWidth="1"/>
    <col min="10663" max="10663" width="18.140625" style="2" bestFit="1" customWidth="1"/>
    <col min="10664" max="10664" width="19.140625" style="2" customWidth="1"/>
    <col min="10665" max="10665" width="27.140625" style="2" customWidth="1"/>
    <col min="10666" max="10666" width="22.28515625" style="2" customWidth="1"/>
    <col min="10667" max="10668" width="9.140625" style="2"/>
    <col min="10669" max="10669" width="25" style="2" customWidth="1"/>
    <col min="10670" max="10670" width="9.140625" style="2"/>
    <col min="10671" max="10671" width="19.140625" style="2" customWidth="1"/>
    <col min="10672" max="10672" width="16.85546875" style="2" bestFit="1" customWidth="1"/>
    <col min="10673" max="10673" width="16.42578125" style="2" customWidth="1"/>
    <col min="10674" max="10674" width="17.28515625" style="2" customWidth="1"/>
    <col min="10675" max="10675" width="13.5703125" style="2" customWidth="1"/>
    <col min="10676" max="10676" width="12.85546875" style="2" customWidth="1"/>
    <col min="10677" max="10677" width="12.7109375" style="2" customWidth="1"/>
    <col min="10678" max="10678" width="16.7109375" style="2" customWidth="1"/>
    <col min="10679" max="10679" width="20.42578125" style="2" customWidth="1"/>
    <col min="10680" max="10680" width="15.7109375" style="2" customWidth="1"/>
    <col min="10681" max="10681" width="16.7109375" style="2" customWidth="1"/>
    <col min="10682" max="10682" width="19.85546875" style="2" customWidth="1"/>
    <col min="10683" max="10890" width="9.140625" style="2"/>
    <col min="10891" max="10906" width="0" style="2" hidden="1" customWidth="1"/>
    <col min="10907" max="10907" width="9.140625" style="2"/>
    <col min="10908" max="10908" width="24.140625" style="2" customWidth="1"/>
    <col min="10909" max="10909" width="9.140625" style="2"/>
    <col min="10910" max="10910" width="20.28515625" style="2" customWidth="1"/>
    <col min="10911" max="10911" width="16.85546875" style="2" bestFit="1" customWidth="1"/>
    <col min="10912" max="10912" width="18.140625" style="2" customWidth="1"/>
    <col min="10913" max="10913" width="19.28515625" style="2" customWidth="1"/>
    <col min="10914" max="10915" width="18.140625" style="2" bestFit="1" customWidth="1"/>
    <col min="10916" max="10916" width="17.5703125" style="2" customWidth="1"/>
    <col min="10917" max="10917" width="18.140625" style="2" bestFit="1" customWidth="1"/>
    <col min="10918" max="10918" width="21.140625" style="2" customWidth="1"/>
    <col min="10919" max="10919" width="18.140625" style="2" bestFit="1" customWidth="1"/>
    <col min="10920" max="10920" width="19.140625" style="2" customWidth="1"/>
    <col min="10921" max="10921" width="27.140625" style="2" customWidth="1"/>
    <col min="10922" max="10922" width="22.28515625" style="2" customWidth="1"/>
    <col min="10923" max="10924" width="9.140625" style="2"/>
    <col min="10925" max="10925" width="25" style="2" customWidth="1"/>
    <col min="10926" max="10926" width="9.140625" style="2"/>
    <col min="10927" max="10927" width="19.140625" style="2" customWidth="1"/>
    <col min="10928" max="10928" width="16.85546875" style="2" bestFit="1" customWidth="1"/>
    <col min="10929" max="10929" width="16.42578125" style="2" customWidth="1"/>
    <col min="10930" max="10930" width="17.28515625" style="2" customWidth="1"/>
    <col min="10931" max="10931" width="13.5703125" style="2" customWidth="1"/>
    <col min="10932" max="10932" width="12.85546875" style="2" customWidth="1"/>
    <col min="10933" max="10933" width="12.7109375" style="2" customWidth="1"/>
    <col min="10934" max="10934" width="16.7109375" style="2" customWidth="1"/>
    <col min="10935" max="10935" width="20.42578125" style="2" customWidth="1"/>
    <col min="10936" max="10936" width="15.7109375" style="2" customWidth="1"/>
    <col min="10937" max="10937" width="16.7109375" style="2" customWidth="1"/>
    <col min="10938" max="10938" width="19.85546875" style="2" customWidth="1"/>
    <col min="10939" max="11146" width="9.140625" style="2"/>
    <col min="11147" max="11162" width="0" style="2" hidden="1" customWidth="1"/>
    <col min="11163" max="11163" width="9.140625" style="2"/>
    <col min="11164" max="11164" width="24.140625" style="2" customWidth="1"/>
    <col min="11165" max="11165" width="9.140625" style="2"/>
    <col min="11166" max="11166" width="20.28515625" style="2" customWidth="1"/>
    <col min="11167" max="11167" width="16.85546875" style="2" bestFit="1" customWidth="1"/>
    <col min="11168" max="11168" width="18.140625" style="2" customWidth="1"/>
    <col min="11169" max="11169" width="19.28515625" style="2" customWidth="1"/>
    <col min="11170" max="11171" width="18.140625" style="2" bestFit="1" customWidth="1"/>
    <col min="11172" max="11172" width="17.5703125" style="2" customWidth="1"/>
    <col min="11173" max="11173" width="18.140625" style="2" bestFit="1" customWidth="1"/>
    <col min="11174" max="11174" width="21.140625" style="2" customWidth="1"/>
    <col min="11175" max="11175" width="18.140625" style="2" bestFit="1" customWidth="1"/>
    <col min="11176" max="11176" width="19.140625" style="2" customWidth="1"/>
    <col min="11177" max="11177" width="27.140625" style="2" customWidth="1"/>
    <col min="11178" max="11178" width="22.28515625" style="2" customWidth="1"/>
    <col min="11179" max="11180" width="9.140625" style="2"/>
    <col min="11181" max="11181" width="25" style="2" customWidth="1"/>
    <col min="11182" max="11182" width="9.140625" style="2"/>
    <col min="11183" max="11183" width="19.140625" style="2" customWidth="1"/>
    <col min="11184" max="11184" width="16.85546875" style="2" bestFit="1" customWidth="1"/>
    <col min="11185" max="11185" width="16.42578125" style="2" customWidth="1"/>
    <col min="11186" max="11186" width="17.28515625" style="2" customWidth="1"/>
    <col min="11187" max="11187" width="13.5703125" style="2" customWidth="1"/>
    <col min="11188" max="11188" width="12.85546875" style="2" customWidth="1"/>
    <col min="11189" max="11189" width="12.7109375" style="2" customWidth="1"/>
    <col min="11190" max="11190" width="16.7109375" style="2" customWidth="1"/>
    <col min="11191" max="11191" width="20.42578125" style="2" customWidth="1"/>
    <col min="11192" max="11192" width="15.7109375" style="2" customWidth="1"/>
    <col min="11193" max="11193" width="16.7109375" style="2" customWidth="1"/>
    <col min="11194" max="11194" width="19.85546875" style="2" customWidth="1"/>
    <col min="11195" max="11402" width="9.140625" style="2"/>
    <col min="11403" max="11418" width="0" style="2" hidden="1" customWidth="1"/>
    <col min="11419" max="11419" width="9.140625" style="2"/>
    <col min="11420" max="11420" width="24.140625" style="2" customWidth="1"/>
    <col min="11421" max="11421" width="9.140625" style="2"/>
    <col min="11422" max="11422" width="20.28515625" style="2" customWidth="1"/>
    <col min="11423" max="11423" width="16.85546875" style="2" bestFit="1" customWidth="1"/>
    <col min="11424" max="11424" width="18.140625" style="2" customWidth="1"/>
    <col min="11425" max="11425" width="19.28515625" style="2" customWidth="1"/>
    <col min="11426" max="11427" width="18.140625" style="2" bestFit="1" customWidth="1"/>
    <col min="11428" max="11428" width="17.5703125" style="2" customWidth="1"/>
    <col min="11429" max="11429" width="18.140625" style="2" bestFit="1" customWidth="1"/>
    <col min="11430" max="11430" width="21.140625" style="2" customWidth="1"/>
    <col min="11431" max="11431" width="18.140625" style="2" bestFit="1" customWidth="1"/>
    <col min="11432" max="11432" width="19.140625" style="2" customWidth="1"/>
    <col min="11433" max="11433" width="27.140625" style="2" customWidth="1"/>
    <col min="11434" max="11434" width="22.28515625" style="2" customWidth="1"/>
    <col min="11435" max="11436" width="9.140625" style="2"/>
    <col min="11437" max="11437" width="25" style="2" customWidth="1"/>
    <col min="11438" max="11438" width="9.140625" style="2"/>
    <col min="11439" max="11439" width="19.140625" style="2" customWidth="1"/>
    <col min="11440" max="11440" width="16.85546875" style="2" bestFit="1" customWidth="1"/>
    <col min="11441" max="11441" width="16.42578125" style="2" customWidth="1"/>
    <col min="11442" max="11442" width="17.28515625" style="2" customWidth="1"/>
    <col min="11443" max="11443" width="13.5703125" style="2" customWidth="1"/>
    <col min="11444" max="11444" width="12.85546875" style="2" customWidth="1"/>
    <col min="11445" max="11445" width="12.7109375" style="2" customWidth="1"/>
    <col min="11446" max="11446" width="16.7109375" style="2" customWidth="1"/>
    <col min="11447" max="11447" width="20.42578125" style="2" customWidth="1"/>
    <col min="11448" max="11448" width="15.7109375" style="2" customWidth="1"/>
    <col min="11449" max="11449" width="16.7109375" style="2" customWidth="1"/>
    <col min="11450" max="11450" width="19.85546875" style="2" customWidth="1"/>
    <col min="11451" max="11658" width="9.140625" style="2"/>
    <col min="11659" max="11674" width="0" style="2" hidden="1" customWidth="1"/>
    <col min="11675" max="11675" width="9.140625" style="2"/>
    <col min="11676" max="11676" width="24.140625" style="2" customWidth="1"/>
    <col min="11677" max="11677" width="9.140625" style="2"/>
    <col min="11678" max="11678" width="20.28515625" style="2" customWidth="1"/>
    <col min="11679" max="11679" width="16.85546875" style="2" bestFit="1" customWidth="1"/>
    <col min="11680" max="11680" width="18.140625" style="2" customWidth="1"/>
    <col min="11681" max="11681" width="19.28515625" style="2" customWidth="1"/>
    <col min="11682" max="11683" width="18.140625" style="2" bestFit="1" customWidth="1"/>
    <col min="11684" max="11684" width="17.5703125" style="2" customWidth="1"/>
    <col min="11685" max="11685" width="18.140625" style="2" bestFit="1" customWidth="1"/>
    <col min="11686" max="11686" width="21.140625" style="2" customWidth="1"/>
    <col min="11687" max="11687" width="18.140625" style="2" bestFit="1" customWidth="1"/>
    <col min="11688" max="11688" width="19.140625" style="2" customWidth="1"/>
    <col min="11689" max="11689" width="27.140625" style="2" customWidth="1"/>
    <col min="11690" max="11690" width="22.28515625" style="2" customWidth="1"/>
    <col min="11691" max="11692" width="9.140625" style="2"/>
    <col min="11693" max="11693" width="25" style="2" customWidth="1"/>
    <col min="11694" max="11694" width="9.140625" style="2"/>
    <col min="11695" max="11695" width="19.140625" style="2" customWidth="1"/>
    <col min="11696" max="11696" width="16.85546875" style="2" bestFit="1" customWidth="1"/>
    <col min="11697" max="11697" width="16.42578125" style="2" customWidth="1"/>
    <col min="11698" max="11698" width="17.28515625" style="2" customWidth="1"/>
    <col min="11699" max="11699" width="13.5703125" style="2" customWidth="1"/>
    <col min="11700" max="11700" width="12.85546875" style="2" customWidth="1"/>
    <col min="11701" max="11701" width="12.7109375" style="2" customWidth="1"/>
    <col min="11702" max="11702" width="16.7109375" style="2" customWidth="1"/>
    <col min="11703" max="11703" width="20.42578125" style="2" customWidth="1"/>
    <col min="11704" max="11704" width="15.7109375" style="2" customWidth="1"/>
    <col min="11705" max="11705" width="16.7109375" style="2" customWidth="1"/>
    <col min="11706" max="11706" width="19.85546875" style="2" customWidth="1"/>
    <col min="11707" max="11914" width="9.140625" style="2"/>
    <col min="11915" max="11930" width="0" style="2" hidden="1" customWidth="1"/>
    <col min="11931" max="11931" width="9.140625" style="2"/>
    <col min="11932" max="11932" width="24.140625" style="2" customWidth="1"/>
    <col min="11933" max="11933" width="9.140625" style="2"/>
    <col min="11934" max="11934" width="20.28515625" style="2" customWidth="1"/>
    <col min="11935" max="11935" width="16.85546875" style="2" bestFit="1" customWidth="1"/>
    <col min="11936" max="11936" width="18.140625" style="2" customWidth="1"/>
    <col min="11937" max="11937" width="19.28515625" style="2" customWidth="1"/>
    <col min="11938" max="11939" width="18.140625" style="2" bestFit="1" customWidth="1"/>
    <col min="11940" max="11940" width="17.5703125" style="2" customWidth="1"/>
    <col min="11941" max="11941" width="18.140625" style="2" bestFit="1" customWidth="1"/>
    <col min="11942" max="11942" width="21.140625" style="2" customWidth="1"/>
    <col min="11943" max="11943" width="18.140625" style="2" bestFit="1" customWidth="1"/>
    <col min="11944" max="11944" width="19.140625" style="2" customWidth="1"/>
    <col min="11945" max="11945" width="27.140625" style="2" customWidth="1"/>
    <col min="11946" max="11946" width="22.28515625" style="2" customWidth="1"/>
    <col min="11947" max="11948" width="9.140625" style="2"/>
    <col min="11949" max="11949" width="25" style="2" customWidth="1"/>
    <col min="11950" max="11950" width="9.140625" style="2"/>
    <col min="11951" max="11951" width="19.140625" style="2" customWidth="1"/>
    <col min="11952" max="11952" width="16.85546875" style="2" bestFit="1" customWidth="1"/>
    <col min="11953" max="11953" width="16.42578125" style="2" customWidth="1"/>
    <col min="11954" max="11954" width="17.28515625" style="2" customWidth="1"/>
    <col min="11955" max="11955" width="13.5703125" style="2" customWidth="1"/>
    <col min="11956" max="11956" width="12.85546875" style="2" customWidth="1"/>
    <col min="11957" max="11957" width="12.7109375" style="2" customWidth="1"/>
    <col min="11958" max="11958" width="16.7109375" style="2" customWidth="1"/>
    <col min="11959" max="11959" width="20.42578125" style="2" customWidth="1"/>
    <col min="11960" max="11960" width="15.7109375" style="2" customWidth="1"/>
    <col min="11961" max="11961" width="16.7109375" style="2" customWidth="1"/>
    <col min="11962" max="11962" width="19.85546875" style="2" customWidth="1"/>
    <col min="11963" max="12170" width="9.140625" style="2"/>
    <col min="12171" max="12186" width="0" style="2" hidden="1" customWidth="1"/>
    <col min="12187" max="12187" width="9.140625" style="2"/>
    <col min="12188" max="12188" width="24.140625" style="2" customWidth="1"/>
    <col min="12189" max="12189" width="9.140625" style="2"/>
    <col min="12190" max="12190" width="20.28515625" style="2" customWidth="1"/>
    <col min="12191" max="12191" width="16.85546875" style="2" bestFit="1" customWidth="1"/>
    <col min="12192" max="12192" width="18.140625" style="2" customWidth="1"/>
    <col min="12193" max="12193" width="19.28515625" style="2" customWidth="1"/>
    <col min="12194" max="12195" width="18.140625" style="2" bestFit="1" customWidth="1"/>
    <col min="12196" max="12196" width="17.5703125" style="2" customWidth="1"/>
    <col min="12197" max="12197" width="18.140625" style="2" bestFit="1" customWidth="1"/>
    <col min="12198" max="12198" width="21.140625" style="2" customWidth="1"/>
    <col min="12199" max="12199" width="18.140625" style="2" bestFit="1" customWidth="1"/>
    <col min="12200" max="12200" width="19.140625" style="2" customWidth="1"/>
    <col min="12201" max="12201" width="27.140625" style="2" customWidth="1"/>
    <col min="12202" max="12202" width="22.28515625" style="2" customWidth="1"/>
    <col min="12203" max="12204" width="9.140625" style="2"/>
    <col min="12205" max="12205" width="25" style="2" customWidth="1"/>
    <col min="12206" max="12206" width="9.140625" style="2"/>
    <col min="12207" max="12207" width="19.140625" style="2" customWidth="1"/>
    <col min="12208" max="12208" width="16.85546875" style="2" bestFit="1" customWidth="1"/>
    <col min="12209" max="12209" width="16.42578125" style="2" customWidth="1"/>
    <col min="12210" max="12210" width="17.28515625" style="2" customWidth="1"/>
    <col min="12211" max="12211" width="13.5703125" style="2" customWidth="1"/>
    <col min="12212" max="12212" width="12.85546875" style="2" customWidth="1"/>
    <col min="12213" max="12213" width="12.7109375" style="2" customWidth="1"/>
    <col min="12214" max="12214" width="16.7109375" style="2" customWidth="1"/>
    <col min="12215" max="12215" width="20.42578125" style="2" customWidth="1"/>
    <col min="12216" max="12216" width="15.7109375" style="2" customWidth="1"/>
    <col min="12217" max="12217" width="16.7109375" style="2" customWidth="1"/>
    <col min="12218" max="12218" width="19.85546875" style="2" customWidth="1"/>
    <col min="12219" max="12426" width="9.140625" style="2"/>
    <col min="12427" max="12442" width="0" style="2" hidden="1" customWidth="1"/>
    <col min="12443" max="12443" width="9.140625" style="2"/>
    <col min="12444" max="12444" width="24.140625" style="2" customWidth="1"/>
    <col min="12445" max="12445" width="9.140625" style="2"/>
    <col min="12446" max="12446" width="20.28515625" style="2" customWidth="1"/>
    <col min="12447" max="12447" width="16.85546875" style="2" bestFit="1" customWidth="1"/>
    <col min="12448" max="12448" width="18.140625" style="2" customWidth="1"/>
    <col min="12449" max="12449" width="19.28515625" style="2" customWidth="1"/>
    <col min="12450" max="12451" width="18.140625" style="2" bestFit="1" customWidth="1"/>
    <col min="12452" max="12452" width="17.5703125" style="2" customWidth="1"/>
    <col min="12453" max="12453" width="18.140625" style="2" bestFit="1" customWidth="1"/>
    <col min="12454" max="12454" width="21.140625" style="2" customWidth="1"/>
    <col min="12455" max="12455" width="18.140625" style="2" bestFit="1" customWidth="1"/>
    <col min="12456" max="12456" width="19.140625" style="2" customWidth="1"/>
    <col min="12457" max="12457" width="27.140625" style="2" customWidth="1"/>
    <col min="12458" max="12458" width="22.28515625" style="2" customWidth="1"/>
    <col min="12459" max="12460" width="9.140625" style="2"/>
    <col min="12461" max="12461" width="25" style="2" customWidth="1"/>
    <col min="12462" max="12462" width="9.140625" style="2"/>
    <col min="12463" max="12463" width="19.140625" style="2" customWidth="1"/>
    <col min="12464" max="12464" width="16.85546875" style="2" bestFit="1" customWidth="1"/>
    <col min="12465" max="12465" width="16.42578125" style="2" customWidth="1"/>
    <col min="12466" max="12466" width="17.28515625" style="2" customWidth="1"/>
    <col min="12467" max="12467" width="13.5703125" style="2" customWidth="1"/>
    <col min="12468" max="12468" width="12.85546875" style="2" customWidth="1"/>
    <col min="12469" max="12469" width="12.7109375" style="2" customWidth="1"/>
    <col min="12470" max="12470" width="16.7109375" style="2" customWidth="1"/>
    <col min="12471" max="12471" width="20.42578125" style="2" customWidth="1"/>
    <col min="12472" max="12472" width="15.7109375" style="2" customWidth="1"/>
    <col min="12473" max="12473" width="16.7109375" style="2" customWidth="1"/>
    <col min="12474" max="12474" width="19.85546875" style="2" customWidth="1"/>
    <col min="12475" max="12682" width="9.140625" style="2"/>
    <col min="12683" max="12698" width="0" style="2" hidden="1" customWidth="1"/>
    <col min="12699" max="12699" width="9.140625" style="2"/>
    <col min="12700" max="12700" width="24.140625" style="2" customWidth="1"/>
    <col min="12701" max="12701" width="9.140625" style="2"/>
    <col min="12702" max="12702" width="20.28515625" style="2" customWidth="1"/>
    <col min="12703" max="12703" width="16.85546875" style="2" bestFit="1" customWidth="1"/>
    <col min="12704" max="12704" width="18.140625" style="2" customWidth="1"/>
    <col min="12705" max="12705" width="19.28515625" style="2" customWidth="1"/>
    <col min="12706" max="12707" width="18.140625" style="2" bestFit="1" customWidth="1"/>
    <col min="12708" max="12708" width="17.5703125" style="2" customWidth="1"/>
    <col min="12709" max="12709" width="18.140625" style="2" bestFit="1" customWidth="1"/>
    <col min="12710" max="12710" width="21.140625" style="2" customWidth="1"/>
    <col min="12711" max="12711" width="18.140625" style="2" bestFit="1" customWidth="1"/>
    <col min="12712" max="12712" width="19.140625" style="2" customWidth="1"/>
    <col min="12713" max="12713" width="27.140625" style="2" customWidth="1"/>
    <col min="12714" max="12714" width="22.28515625" style="2" customWidth="1"/>
    <col min="12715" max="12716" width="9.140625" style="2"/>
    <col min="12717" max="12717" width="25" style="2" customWidth="1"/>
    <col min="12718" max="12718" width="9.140625" style="2"/>
    <col min="12719" max="12719" width="19.140625" style="2" customWidth="1"/>
    <col min="12720" max="12720" width="16.85546875" style="2" bestFit="1" customWidth="1"/>
    <col min="12721" max="12721" width="16.42578125" style="2" customWidth="1"/>
    <col min="12722" max="12722" width="17.28515625" style="2" customWidth="1"/>
    <col min="12723" max="12723" width="13.5703125" style="2" customWidth="1"/>
    <col min="12724" max="12724" width="12.85546875" style="2" customWidth="1"/>
    <col min="12725" max="12725" width="12.7109375" style="2" customWidth="1"/>
    <col min="12726" max="12726" width="16.7109375" style="2" customWidth="1"/>
    <col min="12727" max="12727" width="20.42578125" style="2" customWidth="1"/>
    <col min="12728" max="12728" width="15.7109375" style="2" customWidth="1"/>
    <col min="12729" max="12729" width="16.7109375" style="2" customWidth="1"/>
    <col min="12730" max="12730" width="19.85546875" style="2" customWidth="1"/>
    <col min="12731" max="12938" width="9.140625" style="2"/>
    <col min="12939" max="12954" width="0" style="2" hidden="1" customWidth="1"/>
    <col min="12955" max="12955" width="9.140625" style="2"/>
    <col min="12956" max="12956" width="24.140625" style="2" customWidth="1"/>
    <col min="12957" max="12957" width="9.140625" style="2"/>
    <col min="12958" max="12958" width="20.28515625" style="2" customWidth="1"/>
    <col min="12959" max="12959" width="16.85546875" style="2" bestFit="1" customWidth="1"/>
    <col min="12960" max="12960" width="18.140625" style="2" customWidth="1"/>
    <col min="12961" max="12961" width="19.28515625" style="2" customWidth="1"/>
    <col min="12962" max="12963" width="18.140625" style="2" bestFit="1" customWidth="1"/>
    <col min="12964" max="12964" width="17.5703125" style="2" customWidth="1"/>
    <col min="12965" max="12965" width="18.140625" style="2" bestFit="1" customWidth="1"/>
    <col min="12966" max="12966" width="21.140625" style="2" customWidth="1"/>
    <col min="12967" max="12967" width="18.140625" style="2" bestFit="1" customWidth="1"/>
    <col min="12968" max="12968" width="19.140625" style="2" customWidth="1"/>
    <col min="12969" max="12969" width="27.140625" style="2" customWidth="1"/>
    <col min="12970" max="12970" width="22.28515625" style="2" customWidth="1"/>
    <col min="12971" max="12972" width="9.140625" style="2"/>
    <col min="12973" max="12973" width="25" style="2" customWidth="1"/>
    <col min="12974" max="12974" width="9.140625" style="2"/>
    <col min="12975" max="12975" width="19.140625" style="2" customWidth="1"/>
    <col min="12976" max="12976" width="16.85546875" style="2" bestFit="1" customWidth="1"/>
    <col min="12977" max="12977" width="16.42578125" style="2" customWidth="1"/>
    <col min="12978" max="12978" width="17.28515625" style="2" customWidth="1"/>
    <col min="12979" max="12979" width="13.5703125" style="2" customWidth="1"/>
    <col min="12980" max="12980" width="12.85546875" style="2" customWidth="1"/>
    <col min="12981" max="12981" width="12.7109375" style="2" customWidth="1"/>
    <col min="12982" max="12982" width="16.7109375" style="2" customWidth="1"/>
    <col min="12983" max="12983" width="20.42578125" style="2" customWidth="1"/>
    <col min="12984" max="12984" width="15.7109375" style="2" customWidth="1"/>
    <col min="12985" max="12985" width="16.7109375" style="2" customWidth="1"/>
    <col min="12986" max="12986" width="19.85546875" style="2" customWidth="1"/>
    <col min="12987" max="13194" width="9.140625" style="2"/>
    <col min="13195" max="13210" width="0" style="2" hidden="1" customWidth="1"/>
    <col min="13211" max="13211" width="9.140625" style="2"/>
    <col min="13212" max="13212" width="24.140625" style="2" customWidth="1"/>
    <col min="13213" max="13213" width="9.140625" style="2"/>
    <col min="13214" max="13214" width="20.28515625" style="2" customWidth="1"/>
    <col min="13215" max="13215" width="16.85546875" style="2" bestFit="1" customWidth="1"/>
    <col min="13216" max="13216" width="18.140625" style="2" customWidth="1"/>
    <col min="13217" max="13217" width="19.28515625" style="2" customWidth="1"/>
    <col min="13218" max="13219" width="18.140625" style="2" bestFit="1" customWidth="1"/>
    <col min="13220" max="13220" width="17.5703125" style="2" customWidth="1"/>
    <col min="13221" max="13221" width="18.140625" style="2" bestFit="1" customWidth="1"/>
    <col min="13222" max="13222" width="21.140625" style="2" customWidth="1"/>
    <col min="13223" max="13223" width="18.140625" style="2" bestFit="1" customWidth="1"/>
    <col min="13224" max="13224" width="19.140625" style="2" customWidth="1"/>
    <col min="13225" max="13225" width="27.140625" style="2" customWidth="1"/>
    <col min="13226" max="13226" width="22.28515625" style="2" customWidth="1"/>
    <col min="13227" max="13228" width="9.140625" style="2"/>
    <col min="13229" max="13229" width="25" style="2" customWidth="1"/>
    <col min="13230" max="13230" width="9.140625" style="2"/>
    <col min="13231" max="13231" width="19.140625" style="2" customWidth="1"/>
    <col min="13232" max="13232" width="16.85546875" style="2" bestFit="1" customWidth="1"/>
    <col min="13233" max="13233" width="16.42578125" style="2" customWidth="1"/>
    <col min="13234" max="13234" width="17.28515625" style="2" customWidth="1"/>
    <col min="13235" max="13235" width="13.5703125" style="2" customWidth="1"/>
    <col min="13236" max="13236" width="12.85546875" style="2" customWidth="1"/>
    <col min="13237" max="13237" width="12.7109375" style="2" customWidth="1"/>
    <col min="13238" max="13238" width="16.7109375" style="2" customWidth="1"/>
    <col min="13239" max="13239" width="20.42578125" style="2" customWidth="1"/>
    <col min="13240" max="13240" width="15.7109375" style="2" customWidth="1"/>
    <col min="13241" max="13241" width="16.7109375" style="2" customWidth="1"/>
    <col min="13242" max="13242" width="19.85546875" style="2" customWidth="1"/>
    <col min="13243" max="13450" width="9.140625" style="2"/>
    <col min="13451" max="13466" width="0" style="2" hidden="1" customWidth="1"/>
    <col min="13467" max="13467" width="9.140625" style="2"/>
    <col min="13468" max="13468" width="24.140625" style="2" customWidth="1"/>
    <col min="13469" max="13469" width="9.140625" style="2"/>
    <col min="13470" max="13470" width="20.28515625" style="2" customWidth="1"/>
    <col min="13471" max="13471" width="16.85546875" style="2" bestFit="1" customWidth="1"/>
    <col min="13472" max="13472" width="18.140625" style="2" customWidth="1"/>
    <col min="13473" max="13473" width="19.28515625" style="2" customWidth="1"/>
    <col min="13474" max="13475" width="18.140625" style="2" bestFit="1" customWidth="1"/>
    <col min="13476" max="13476" width="17.5703125" style="2" customWidth="1"/>
    <col min="13477" max="13477" width="18.140625" style="2" bestFit="1" customWidth="1"/>
    <col min="13478" max="13478" width="21.140625" style="2" customWidth="1"/>
    <col min="13479" max="13479" width="18.140625" style="2" bestFit="1" customWidth="1"/>
    <col min="13480" max="13480" width="19.140625" style="2" customWidth="1"/>
    <col min="13481" max="13481" width="27.140625" style="2" customWidth="1"/>
    <col min="13482" max="13482" width="22.28515625" style="2" customWidth="1"/>
    <col min="13483" max="13484" width="9.140625" style="2"/>
    <col min="13485" max="13485" width="25" style="2" customWidth="1"/>
    <col min="13486" max="13486" width="9.140625" style="2"/>
    <col min="13487" max="13487" width="19.140625" style="2" customWidth="1"/>
    <col min="13488" max="13488" width="16.85546875" style="2" bestFit="1" customWidth="1"/>
    <col min="13489" max="13489" width="16.42578125" style="2" customWidth="1"/>
    <col min="13490" max="13490" width="17.28515625" style="2" customWidth="1"/>
    <col min="13491" max="13491" width="13.5703125" style="2" customWidth="1"/>
    <col min="13492" max="13492" width="12.85546875" style="2" customWidth="1"/>
    <col min="13493" max="13493" width="12.7109375" style="2" customWidth="1"/>
    <col min="13494" max="13494" width="16.7109375" style="2" customWidth="1"/>
    <col min="13495" max="13495" width="20.42578125" style="2" customWidth="1"/>
    <col min="13496" max="13496" width="15.7109375" style="2" customWidth="1"/>
    <col min="13497" max="13497" width="16.7109375" style="2" customWidth="1"/>
    <col min="13498" max="13498" width="19.85546875" style="2" customWidth="1"/>
    <col min="13499" max="13706" width="9.140625" style="2"/>
    <col min="13707" max="13722" width="0" style="2" hidden="1" customWidth="1"/>
    <col min="13723" max="13723" width="9.140625" style="2"/>
    <col min="13724" max="13724" width="24.140625" style="2" customWidth="1"/>
    <col min="13725" max="13725" width="9.140625" style="2"/>
    <col min="13726" max="13726" width="20.28515625" style="2" customWidth="1"/>
    <col min="13727" max="13727" width="16.85546875" style="2" bestFit="1" customWidth="1"/>
    <col min="13728" max="13728" width="18.140625" style="2" customWidth="1"/>
    <col min="13729" max="13729" width="19.28515625" style="2" customWidth="1"/>
    <col min="13730" max="13731" width="18.140625" style="2" bestFit="1" customWidth="1"/>
    <col min="13732" max="13732" width="17.5703125" style="2" customWidth="1"/>
    <col min="13733" max="13733" width="18.140625" style="2" bestFit="1" customWidth="1"/>
    <col min="13734" max="13734" width="21.140625" style="2" customWidth="1"/>
    <col min="13735" max="13735" width="18.140625" style="2" bestFit="1" customWidth="1"/>
    <col min="13736" max="13736" width="19.140625" style="2" customWidth="1"/>
    <col min="13737" max="13737" width="27.140625" style="2" customWidth="1"/>
    <col min="13738" max="13738" width="22.28515625" style="2" customWidth="1"/>
    <col min="13739" max="13740" width="9.140625" style="2"/>
    <col min="13741" max="13741" width="25" style="2" customWidth="1"/>
    <col min="13742" max="13742" width="9.140625" style="2"/>
    <col min="13743" max="13743" width="19.140625" style="2" customWidth="1"/>
    <col min="13744" max="13744" width="16.85546875" style="2" bestFit="1" customWidth="1"/>
    <col min="13745" max="13745" width="16.42578125" style="2" customWidth="1"/>
    <col min="13746" max="13746" width="17.28515625" style="2" customWidth="1"/>
    <col min="13747" max="13747" width="13.5703125" style="2" customWidth="1"/>
    <col min="13748" max="13748" width="12.85546875" style="2" customWidth="1"/>
    <col min="13749" max="13749" width="12.7109375" style="2" customWidth="1"/>
    <col min="13750" max="13750" width="16.7109375" style="2" customWidth="1"/>
    <col min="13751" max="13751" width="20.42578125" style="2" customWidth="1"/>
    <col min="13752" max="13752" width="15.7109375" style="2" customWidth="1"/>
    <col min="13753" max="13753" width="16.7109375" style="2" customWidth="1"/>
    <col min="13754" max="13754" width="19.85546875" style="2" customWidth="1"/>
    <col min="13755" max="13962" width="9.140625" style="2"/>
    <col min="13963" max="13978" width="0" style="2" hidden="1" customWidth="1"/>
    <col min="13979" max="13979" width="9.140625" style="2"/>
    <col min="13980" max="13980" width="24.140625" style="2" customWidth="1"/>
    <col min="13981" max="13981" width="9.140625" style="2"/>
    <col min="13982" max="13982" width="20.28515625" style="2" customWidth="1"/>
    <col min="13983" max="13983" width="16.85546875" style="2" bestFit="1" customWidth="1"/>
    <col min="13984" max="13984" width="18.140625" style="2" customWidth="1"/>
    <col min="13985" max="13985" width="19.28515625" style="2" customWidth="1"/>
    <col min="13986" max="13987" width="18.140625" style="2" bestFit="1" customWidth="1"/>
    <col min="13988" max="13988" width="17.5703125" style="2" customWidth="1"/>
    <col min="13989" max="13989" width="18.140625" style="2" bestFit="1" customWidth="1"/>
    <col min="13990" max="13990" width="21.140625" style="2" customWidth="1"/>
    <col min="13991" max="13991" width="18.140625" style="2" bestFit="1" customWidth="1"/>
    <col min="13992" max="13992" width="19.140625" style="2" customWidth="1"/>
    <col min="13993" max="13993" width="27.140625" style="2" customWidth="1"/>
    <col min="13994" max="13994" width="22.28515625" style="2" customWidth="1"/>
    <col min="13995" max="13996" width="9.140625" style="2"/>
    <col min="13997" max="13997" width="25" style="2" customWidth="1"/>
    <col min="13998" max="13998" width="9.140625" style="2"/>
    <col min="13999" max="13999" width="19.140625" style="2" customWidth="1"/>
    <col min="14000" max="14000" width="16.85546875" style="2" bestFit="1" customWidth="1"/>
    <col min="14001" max="14001" width="16.42578125" style="2" customWidth="1"/>
    <col min="14002" max="14002" width="17.28515625" style="2" customWidth="1"/>
    <col min="14003" max="14003" width="13.5703125" style="2" customWidth="1"/>
    <col min="14004" max="14004" width="12.85546875" style="2" customWidth="1"/>
    <col min="14005" max="14005" width="12.7109375" style="2" customWidth="1"/>
    <col min="14006" max="14006" width="16.7109375" style="2" customWidth="1"/>
    <col min="14007" max="14007" width="20.42578125" style="2" customWidth="1"/>
    <col min="14008" max="14008" width="15.7109375" style="2" customWidth="1"/>
    <col min="14009" max="14009" width="16.7109375" style="2" customWidth="1"/>
    <col min="14010" max="14010" width="19.85546875" style="2" customWidth="1"/>
    <col min="14011" max="14218" width="9.140625" style="2"/>
    <col min="14219" max="14234" width="0" style="2" hidden="1" customWidth="1"/>
    <col min="14235" max="14235" width="9.140625" style="2"/>
    <col min="14236" max="14236" width="24.140625" style="2" customWidth="1"/>
    <col min="14237" max="14237" width="9.140625" style="2"/>
    <col min="14238" max="14238" width="20.28515625" style="2" customWidth="1"/>
    <col min="14239" max="14239" width="16.85546875" style="2" bestFit="1" customWidth="1"/>
    <col min="14240" max="14240" width="18.140625" style="2" customWidth="1"/>
    <col min="14241" max="14241" width="19.28515625" style="2" customWidth="1"/>
    <col min="14242" max="14243" width="18.140625" style="2" bestFit="1" customWidth="1"/>
    <col min="14244" max="14244" width="17.5703125" style="2" customWidth="1"/>
    <col min="14245" max="14245" width="18.140625" style="2" bestFit="1" customWidth="1"/>
    <col min="14246" max="14246" width="21.140625" style="2" customWidth="1"/>
    <col min="14247" max="14247" width="18.140625" style="2" bestFit="1" customWidth="1"/>
    <col min="14248" max="14248" width="19.140625" style="2" customWidth="1"/>
    <col min="14249" max="14249" width="27.140625" style="2" customWidth="1"/>
    <col min="14250" max="14250" width="22.28515625" style="2" customWidth="1"/>
    <col min="14251" max="14252" width="9.140625" style="2"/>
    <col min="14253" max="14253" width="25" style="2" customWidth="1"/>
    <col min="14254" max="14254" width="9.140625" style="2"/>
    <col min="14255" max="14255" width="19.140625" style="2" customWidth="1"/>
    <col min="14256" max="14256" width="16.85546875" style="2" bestFit="1" customWidth="1"/>
    <col min="14257" max="14257" width="16.42578125" style="2" customWidth="1"/>
    <col min="14258" max="14258" width="17.28515625" style="2" customWidth="1"/>
    <col min="14259" max="14259" width="13.5703125" style="2" customWidth="1"/>
    <col min="14260" max="14260" width="12.85546875" style="2" customWidth="1"/>
    <col min="14261" max="14261" width="12.7109375" style="2" customWidth="1"/>
    <col min="14262" max="14262" width="16.7109375" style="2" customWidth="1"/>
    <col min="14263" max="14263" width="20.42578125" style="2" customWidth="1"/>
    <col min="14264" max="14264" width="15.7109375" style="2" customWidth="1"/>
    <col min="14265" max="14265" width="16.7109375" style="2" customWidth="1"/>
    <col min="14266" max="14266" width="19.85546875" style="2" customWidth="1"/>
    <col min="14267" max="14474" width="9.140625" style="2"/>
    <col min="14475" max="14490" width="0" style="2" hidden="1" customWidth="1"/>
    <col min="14491" max="14491" width="9.140625" style="2"/>
    <col min="14492" max="14492" width="24.140625" style="2" customWidth="1"/>
    <col min="14493" max="14493" width="9.140625" style="2"/>
    <col min="14494" max="14494" width="20.28515625" style="2" customWidth="1"/>
    <col min="14495" max="14495" width="16.85546875" style="2" bestFit="1" customWidth="1"/>
    <col min="14496" max="14496" width="18.140625" style="2" customWidth="1"/>
    <col min="14497" max="14497" width="19.28515625" style="2" customWidth="1"/>
    <col min="14498" max="14499" width="18.140625" style="2" bestFit="1" customWidth="1"/>
    <col min="14500" max="14500" width="17.5703125" style="2" customWidth="1"/>
    <col min="14501" max="14501" width="18.140625" style="2" bestFit="1" customWidth="1"/>
    <col min="14502" max="14502" width="21.140625" style="2" customWidth="1"/>
    <col min="14503" max="14503" width="18.140625" style="2" bestFit="1" customWidth="1"/>
    <col min="14504" max="14504" width="19.140625" style="2" customWidth="1"/>
    <col min="14505" max="14505" width="27.140625" style="2" customWidth="1"/>
    <col min="14506" max="14506" width="22.28515625" style="2" customWidth="1"/>
    <col min="14507" max="14508" width="9.140625" style="2"/>
    <col min="14509" max="14509" width="25" style="2" customWidth="1"/>
    <col min="14510" max="14510" width="9.140625" style="2"/>
    <col min="14511" max="14511" width="19.140625" style="2" customWidth="1"/>
    <col min="14512" max="14512" width="16.85546875" style="2" bestFit="1" customWidth="1"/>
    <col min="14513" max="14513" width="16.42578125" style="2" customWidth="1"/>
    <col min="14514" max="14514" width="17.28515625" style="2" customWidth="1"/>
    <col min="14515" max="14515" width="13.5703125" style="2" customWidth="1"/>
    <col min="14516" max="14516" width="12.85546875" style="2" customWidth="1"/>
    <col min="14517" max="14517" width="12.7109375" style="2" customWidth="1"/>
    <col min="14518" max="14518" width="16.7109375" style="2" customWidth="1"/>
    <col min="14519" max="14519" width="20.42578125" style="2" customWidth="1"/>
    <col min="14520" max="14520" width="15.7109375" style="2" customWidth="1"/>
    <col min="14521" max="14521" width="16.7109375" style="2" customWidth="1"/>
    <col min="14522" max="14522" width="19.85546875" style="2" customWidth="1"/>
    <col min="14523" max="14730" width="9.140625" style="2"/>
    <col min="14731" max="14746" width="0" style="2" hidden="1" customWidth="1"/>
    <col min="14747" max="14747" width="9.140625" style="2"/>
    <col min="14748" max="14748" width="24.140625" style="2" customWidth="1"/>
    <col min="14749" max="14749" width="9.140625" style="2"/>
    <col min="14750" max="14750" width="20.28515625" style="2" customWidth="1"/>
    <col min="14751" max="14751" width="16.85546875" style="2" bestFit="1" customWidth="1"/>
    <col min="14752" max="14752" width="18.140625" style="2" customWidth="1"/>
    <col min="14753" max="14753" width="19.28515625" style="2" customWidth="1"/>
    <col min="14754" max="14755" width="18.140625" style="2" bestFit="1" customWidth="1"/>
    <col min="14756" max="14756" width="17.5703125" style="2" customWidth="1"/>
    <col min="14757" max="14757" width="18.140625" style="2" bestFit="1" customWidth="1"/>
    <col min="14758" max="14758" width="21.140625" style="2" customWidth="1"/>
    <col min="14759" max="14759" width="18.140625" style="2" bestFit="1" customWidth="1"/>
    <col min="14760" max="14760" width="19.140625" style="2" customWidth="1"/>
    <col min="14761" max="14761" width="27.140625" style="2" customWidth="1"/>
    <col min="14762" max="14762" width="22.28515625" style="2" customWidth="1"/>
    <col min="14763" max="14764" width="9.140625" style="2"/>
    <col min="14765" max="14765" width="25" style="2" customWidth="1"/>
    <col min="14766" max="14766" width="9.140625" style="2"/>
    <col min="14767" max="14767" width="19.140625" style="2" customWidth="1"/>
    <col min="14768" max="14768" width="16.85546875" style="2" bestFit="1" customWidth="1"/>
    <col min="14769" max="14769" width="16.42578125" style="2" customWidth="1"/>
    <col min="14770" max="14770" width="17.28515625" style="2" customWidth="1"/>
    <col min="14771" max="14771" width="13.5703125" style="2" customWidth="1"/>
    <col min="14772" max="14772" width="12.85546875" style="2" customWidth="1"/>
    <col min="14773" max="14773" width="12.7109375" style="2" customWidth="1"/>
    <col min="14774" max="14774" width="16.7109375" style="2" customWidth="1"/>
    <col min="14775" max="14775" width="20.42578125" style="2" customWidth="1"/>
    <col min="14776" max="14776" width="15.7109375" style="2" customWidth="1"/>
    <col min="14777" max="14777" width="16.7109375" style="2" customWidth="1"/>
    <col min="14778" max="14778" width="19.85546875" style="2" customWidth="1"/>
    <col min="14779" max="14986" width="9.140625" style="2"/>
    <col min="14987" max="15002" width="0" style="2" hidden="1" customWidth="1"/>
    <col min="15003" max="15003" width="9.140625" style="2"/>
    <col min="15004" max="15004" width="24.140625" style="2" customWidth="1"/>
    <col min="15005" max="15005" width="9.140625" style="2"/>
    <col min="15006" max="15006" width="20.28515625" style="2" customWidth="1"/>
    <col min="15007" max="15007" width="16.85546875" style="2" bestFit="1" customWidth="1"/>
    <col min="15008" max="15008" width="18.140625" style="2" customWidth="1"/>
    <col min="15009" max="15009" width="19.28515625" style="2" customWidth="1"/>
    <col min="15010" max="15011" width="18.140625" style="2" bestFit="1" customWidth="1"/>
    <col min="15012" max="15012" width="17.5703125" style="2" customWidth="1"/>
    <col min="15013" max="15013" width="18.140625" style="2" bestFit="1" customWidth="1"/>
    <col min="15014" max="15014" width="21.140625" style="2" customWidth="1"/>
    <col min="15015" max="15015" width="18.140625" style="2" bestFit="1" customWidth="1"/>
    <col min="15016" max="15016" width="19.140625" style="2" customWidth="1"/>
    <col min="15017" max="15017" width="27.140625" style="2" customWidth="1"/>
    <col min="15018" max="15018" width="22.28515625" style="2" customWidth="1"/>
    <col min="15019" max="15020" width="9.140625" style="2"/>
    <col min="15021" max="15021" width="25" style="2" customWidth="1"/>
    <col min="15022" max="15022" width="9.140625" style="2"/>
    <col min="15023" max="15023" width="19.140625" style="2" customWidth="1"/>
    <col min="15024" max="15024" width="16.85546875" style="2" bestFit="1" customWidth="1"/>
    <col min="15025" max="15025" width="16.42578125" style="2" customWidth="1"/>
    <col min="15026" max="15026" width="17.28515625" style="2" customWidth="1"/>
    <col min="15027" max="15027" width="13.5703125" style="2" customWidth="1"/>
    <col min="15028" max="15028" width="12.85546875" style="2" customWidth="1"/>
    <col min="15029" max="15029" width="12.7109375" style="2" customWidth="1"/>
    <col min="15030" max="15030" width="16.7109375" style="2" customWidth="1"/>
    <col min="15031" max="15031" width="20.42578125" style="2" customWidth="1"/>
    <col min="15032" max="15032" width="15.7109375" style="2" customWidth="1"/>
    <col min="15033" max="15033" width="16.7109375" style="2" customWidth="1"/>
    <col min="15034" max="15034" width="19.85546875" style="2" customWidth="1"/>
    <col min="15035" max="15242" width="9.140625" style="2"/>
    <col min="15243" max="15258" width="0" style="2" hidden="1" customWidth="1"/>
    <col min="15259" max="15259" width="9.140625" style="2"/>
    <col min="15260" max="15260" width="24.140625" style="2" customWidth="1"/>
    <col min="15261" max="15261" width="9.140625" style="2"/>
    <col min="15262" max="15262" width="20.28515625" style="2" customWidth="1"/>
    <col min="15263" max="15263" width="16.85546875" style="2" bestFit="1" customWidth="1"/>
    <col min="15264" max="15264" width="18.140625" style="2" customWidth="1"/>
    <col min="15265" max="15265" width="19.28515625" style="2" customWidth="1"/>
    <col min="15266" max="15267" width="18.140625" style="2" bestFit="1" customWidth="1"/>
    <col min="15268" max="15268" width="17.5703125" style="2" customWidth="1"/>
    <col min="15269" max="15269" width="18.140625" style="2" bestFit="1" customWidth="1"/>
    <col min="15270" max="15270" width="21.140625" style="2" customWidth="1"/>
    <col min="15271" max="15271" width="18.140625" style="2" bestFit="1" customWidth="1"/>
    <col min="15272" max="15272" width="19.140625" style="2" customWidth="1"/>
    <col min="15273" max="15273" width="27.140625" style="2" customWidth="1"/>
    <col min="15274" max="15274" width="22.28515625" style="2" customWidth="1"/>
    <col min="15275" max="15276" width="9.140625" style="2"/>
    <col min="15277" max="15277" width="25" style="2" customWidth="1"/>
    <col min="15278" max="15278" width="9.140625" style="2"/>
    <col min="15279" max="15279" width="19.140625" style="2" customWidth="1"/>
    <col min="15280" max="15280" width="16.85546875" style="2" bestFit="1" customWidth="1"/>
    <col min="15281" max="15281" width="16.42578125" style="2" customWidth="1"/>
    <col min="15282" max="15282" width="17.28515625" style="2" customWidth="1"/>
    <col min="15283" max="15283" width="13.5703125" style="2" customWidth="1"/>
    <col min="15284" max="15284" width="12.85546875" style="2" customWidth="1"/>
    <col min="15285" max="15285" width="12.7109375" style="2" customWidth="1"/>
    <col min="15286" max="15286" width="16.7109375" style="2" customWidth="1"/>
    <col min="15287" max="15287" width="20.42578125" style="2" customWidth="1"/>
    <col min="15288" max="15288" width="15.7109375" style="2" customWidth="1"/>
    <col min="15289" max="15289" width="16.7109375" style="2" customWidth="1"/>
    <col min="15290" max="15290" width="19.85546875" style="2" customWidth="1"/>
    <col min="15291" max="15498" width="9.140625" style="2"/>
    <col min="15499" max="15514" width="0" style="2" hidden="1" customWidth="1"/>
    <col min="15515" max="15515" width="9.140625" style="2"/>
    <col min="15516" max="15516" width="24.140625" style="2" customWidth="1"/>
    <col min="15517" max="15517" width="9.140625" style="2"/>
    <col min="15518" max="15518" width="20.28515625" style="2" customWidth="1"/>
    <col min="15519" max="15519" width="16.85546875" style="2" bestFit="1" customWidth="1"/>
    <col min="15520" max="15520" width="18.140625" style="2" customWidth="1"/>
    <col min="15521" max="15521" width="19.28515625" style="2" customWidth="1"/>
    <col min="15522" max="15523" width="18.140625" style="2" bestFit="1" customWidth="1"/>
    <col min="15524" max="15524" width="17.5703125" style="2" customWidth="1"/>
    <col min="15525" max="15525" width="18.140625" style="2" bestFit="1" customWidth="1"/>
    <col min="15526" max="15526" width="21.140625" style="2" customWidth="1"/>
    <col min="15527" max="15527" width="18.140625" style="2" bestFit="1" customWidth="1"/>
    <col min="15528" max="15528" width="19.140625" style="2" customWidth="1"/>
    <col min="15529" max="15529" width="27.140625" style="2" customWidth="1"/>
    <col min="15530" max="15530" width="22.28515625" style="2" customWidth="1"/>
    <col min="15531" max="15532" width="9.140625" style="2"/>
    <col min="15533" max="15533" width="25" style="2" customWidth="1"/>
    <col min="15534" max="15534" width="9.140625" style="2"/>
    <col min="15535" max="15535" width="19.140625" style="2" customWidth="1"/>
    <col min="15536" max="15536" width="16.85546875" style="2" bestFit="1" customWidth="1"/>
    <col min="15537" max="15537" width="16.42578125" style="2" customWidth="1"/>
    <col min="15538" max="15538" width="17.28515625" style="2" customWidth="1"/>
    <col min="15539" max="15539" width="13.5703125" style="2" customWidth="1"/>
    <col min="15540" max="15540" width="12.85546875" style="2" customWidth="1"/>
    <col min="15541" max="15541" width="12.7109375" style="2" customWidth="1"/>
    <col min="15542" max="15542" width="16.7109375" style="2" customWidth="1"/>
    <col min="15543" max="15543" width="20.42578125" style="2" customWidth="1"/>
    <col min="15544" max="15544" width="15.7109375" style="2" customWidth="1"/>
    <col min="15545" max="15545" width="16.7109375" style="2" customWidth="1"/>
    <col min="15546" max="15546" width="19.85546875" style="2" customWidth="1"/>
    <col min="15547" max="15754" width="9.140625" style="2"/>
    <col min="15755" max="15770" width="0" style="2" hidden="1" customWidth="1"/>
    <col min="15771" max="15771" width="9.140625" style="2"/>
    <col min="15772" max="15772" width="24.140625" style="2" customWidth="1"/>
    <col min="15773" max="15773" width="9.140625" style="2"/>
    <col min="15774" max="15774" width="20.28515625" style="2" customWidth="1"/>
    <col min="15775" max="15775" width="16.85546875" style="2" bestFit="1" customWidth="1"/>
    <col min="15776" max="15776" width="18.140625" style="2" customWidth="1"/>
    <col min="15777" max="15777" width="19.28515625" style="2" customWidth="1"/>
    <col min="15778" max="15779" width="18.140625" style="2" bestFit="1" customWidth="1"/>
    <col min="15780" max="15780" width="17.5703125" style="2" customWidth="1"/>
    <col min="15781" max="15781" width="18.140625" style="2" bestFit="1" customWidth="1"/>
    <col min="15782" max="15782" width="21.140625" style="2" customWidth="1"/>
    <col min="15783" max="15783" width="18.140625" style="2" bestFit="1" customWidth="1"/>
    <col min="15784" max="15784" width="19.140625" style="2" customWidth="1"/>
    <col min="15785" max="15785" width="27.140625" style="2" customWidth="1"/>
    <col min="15786" max="15786" width="22.28515625" style="2" customWidth="1"/>
    <col min="15787" max="15788" width="9.140625" style="2"/>
    <col min="15789" max="15789" width="25" style="2" customWidth="1"/>
    <col min="15790" max="15790" width="9.140625" style="2"/>
    <col min="15791" max="15791" width="19.140625" style="2" customWidth="1"/>
    <col min="15792" max="15792" width="16.85546875" style="2" bestFit="1" customWidth="1"/>
    <col min="15793" max="15793" width="16.42578125" style="2" customWidth="1"/>
    <col min="15794" max="15794" width="17.28515625" style="2" customWidth="1"/>
    <col min="15795" max="15795" width="13.5703125" style="2" customWidth="1"/>
    <col min="15796" max="15796" width="12.85546875" style="2" customWidth="1"/>
    <col min="15797" max="15797" width="12.7109375" style="2" customWidth="1"/>
    <col min="15798" max="15798" width="16.7109375" style="2" customWidth="1"/>
    <col min="15799" max="15799" width="20.42578125" style="2" customWidth="1"/>
    <col min="15800" max="15800" width="15.7109375" style="2" customWidth="1"/>
    <col min="15801" max="15801" width="16.7109375" style="2" customWidth="1"/>
    <col min="15802" max="15802" width="19.85546875" style="2" customWidth="1"/>
    <col min="15803" max="16010" width="9.140625" style="2"/>
    <col min="16011" max="16026" width="0" style="2" hidden="1" customWidth="1"/>
    <col min="16027" max="16027" width="9.140625" style="2"/>
    <col min="16028" max="16028" width="24.140625" style="2" customWidth="1"/>
    <col min="16029" max="16029" width="9.140625" style="2"/>
    <col min="16030" max="16030" width="20.28515625" style="2" customWidth="1"/>
    <col min="16031" max="16031" width="16.85546875" style="2" bestFit="1" customWidth="1"/>
    <col min="16032" max="16032" width="18.140625" style="2" customWidth="1"/>
    <col min="16033" max="16033" width="19.28515625" style="2" customWidth="1"/>
    <col min="16034" max="16035" width="18.140625" style="2" bestFit="1" customWidth="1"/>
    <col min="16036" max="16036" width="17.5703125" style="2" customWidth="1"/>
    <col min="16037" max="16037" width="18.140625" style="2" bestFit="1" customWidth="1"/>
    <col min="16038" max="16038" width="21.140625" style="2" customWidth="1"/>
    <col min="16039" max="16039" width="18.140625" style="2" bestFit="1" customWidth="1"/>
    <col min="16040" max="16040" width="19.140625" style="2" customWidth="1"/>
    <col min="16041" max="16041" width="27.140625" style="2" customWidth="1"/>
    <col min="16042" max="16042" width="22.28515625" style="2" customWidth="1"/>
    <col min="16043" max="16044" width="9.140625" style="2"/>
    <col min="16045" max="16045" width="25" style="2" customWidth="1"/>
    <col min="16046" max="16046" width="9.140625" style="2"/>
    <col min="16047" max="16047" width="19.140625" style="2" customWidth="1"/>
    <col min="16048" max="16048" width="16.85546875" style="2" bestFit="1" customWidth="1"/>
    <col min="16049" max="16049" width="16.42578125" style="2" customWidth="1"/>
    <col min="16050" max="16050" width="17.28515625" style="2" customWidth="1"/>
    <col min="16051" max="16051" width="13.5703125" style="2" customWidth="1"/>
    <col min="16052" max="16052" width="12.85546875" style="2" customWidth="1"/>
    <col min="16053" max="16053" width="12.7109375" style="2" customWidth="1"/>
    <col min="16054" max="16054" width="16.7109375" style="2" customWidth="1"/>
    <col min="16055" max="16055" width="20.42578125" style="2" customWidth="1"/>
    <col min="16056" max="16056" width="15.7109375" style="2" customWidth="1"/>
    <col min="16057" max="16057" width="16.7109375" style="2" customWidth="1"/>
    <col min="16058" max="16058" width="19.85546875" style="2" customWidth="1"/>
    <col min="16059" max="16384" width="9.140625" style="2"/>
  </cols>
  <sheetData>
    <row r="1" spans="1:51" ht="26.25" x14ac:dyDescent="0.4">
      <c r="A1" s="1" t="s">
        <v>0</v>
      </c>
      <c r="R1" s="1" t="s">
        <v>1</v>
      </c>
      <c r="T1" s="79" t="s">
        <v>59</v>
      </c>
      <c r="W1" s="59"/>
      <c r="X1" s="60"/>
      <c r="Y1" s="60"/>
      <c r="Z1" s="59"/>
      <c r="AA1" s="60"/>
      <c r="AB1" s="60"/>
      <c r="AC1" s="60"/>
      <c r="AD1" s="60"/>
      <c r="AE1" s="60"/>
    </row>
    <row r="2" spans="1:51" ht="26.25" x14ac:dyDescent="0.4">
      <c r="A2" s="1" t="s">
        <v>2</v>
      </c>
      <c r="R2" s="1" t="s">
        <v>55</v>
      </c>
      <c r="V2" s="59"/>
      <c r="W2" s="60"/>
      <c r="X2" s="60"/>
      <c r="Y2" s="60"/>
      <c r="Z2" s="59"/>
      <c r="AA2" s="60"/>
      <c r="AB2" s="60"/>
      <c r="AC2" s="4"/>
      <c r="AD2" s="60"/>
      <c r="AE2" s="60"/>
    </row>
    <row r="3" spans="1:51" ht="20.25" x14ac:dyDescent="0.3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6"/>
      <c r="R3" s="7" t="s">
        <v>3</v>
      </c>
      <c r="S3" s="7" t="s">
        <v>4</v>
      </c>
      <c r="T3" s="7" t="s">
        <v>5</v>
      </c>
      <c r="U3" s="7" t="s">
        <v>6</v>
      </c>
      <c r="V3" s="8" t="s">
        <v>18</v>
      </c>
      <c r="W3" s="8" t="s">
        <v>19</v>
      </c>
      <c r="X3" s="7" t="s">
        <v>20</v>
      </c>
      <c r="Y3" s="7" t="s">
        <v>21</v>
      </c>
      <c r="Z3" s="7" t="s">
        <v>22</v>
      </c>
      <c r="AA3" s="7" t="s">
        <v>23</v>
      </c>
      <c r="AB3" s="7" t="s">
        <v>24</v>
      </c>
      <c r="AC3" s="7" t="s">
        <v>25</v>
      </c>
      <c r="AD3" s="7" t="s">
        <v>26</v>
      </c>
      <c r="AE3" s="7" t="s">
        <v>27</v>
      </c>
      <c r="AF3" s="7" t="s">
        <v>28</v>
      </c>
      <c r="AK3" s="7" t="s">
        <v>3</v>
      </c>
      <c r="AL3" s="7" t="s">
        <v>4</v>
      </c>
      <c r="AM3" s="7" t="s">
        <v>5</v>
      </c>
      <c r="AN3" s="7" t="s">
        <v>6</v>
      </c>
      <c r="AO3" s="8" t="s">
        <v>18</v>
      </c>
      <c r="AP3" s="8" t="s">
        <v>19</v>
      </c>
      <c r="AQ3" s="7" t="s">
        <v>20</v>
      </c>
      <c r="AR3" s="7" t="s">
        <v>21</v>
      </c>
      <c r="AS3" s="7" t="s">
        <v>22</v>
      </c>
      <c r="AT3" s="7" t="s">
        <v>23</v>
      </c>
      <c r="AU3" s="7" t="s">
        <v>24</v>
      </c>
      <c r="AV3" s="7" t="s">
        <v>25</v>
      </c>
      <c r="AW3" s="7" t="s">
        <v>26</v>
      </c>
      <c r="AX3" s="7" t="s">
        <v>27</v>
      </c>
      <c r="AY3" s="7" t="s">
        <v>28</v>
      </c>
    </row>
    <row r="4" spans="1:51" ht="20.25" customHeight="1" x14ac:dyDescent="0.3">
      <c r="A4" s="9"/>
      <c r="B4" s="9"/>
      <c r="C4" s="5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6"/>
      <c r="R4" s="14">
        <v>1</v>
      </c>
      <c r="S4" s="14" t="s">
        <v>30</v>
      </c>
      <c r="T4" s="11" t="s">
        <v>29</v>
      </c>
      <c r="U4" s="12">
        <f>SUM(U5:U9)</f>
        <v>376377</v>
      </c>
      <c r="V4" s="12">
        <f t="shared" ref="V4:AA4" si="0">SUM(V5:V9)</f>
        <v>364534</v>
      </c>
      <c r="W4" s="12">
        <v>379249</v>
      </c>
      <c r="X4" s="12">
        <v>378049</v>
      </c>
      <c r="Y4" s="12">
        <f t="shared" si="0"/>
        <v>385023</v>
      </c>
      <c r="Z4" s="12">
        <f t="shared" si="0"/>
        <v>373744</v>
      </c>
      <c r="AA4" s="12">
        <f t="shared" si="0"/>
        <v>340785</v>
      </c>
      <c r="AB4" s="15">
        <v>375088</v>
      </c>
      <c r="AC4" s="12">
        <f>SUM(AC5:AC9)</f>
        <v>356538</v>
      </c>
      <c r="AD4" s="47">
        <v>374435</v>
      </c>
      <c r="AE4" s="12">
        <f>SUM(AE5:AE9)</f>
        <v>347432</v>
      </c>
      <c r="AF4" s="12">
        <f>SUM(AF5:AF9)</f>
        <v>357398</v>
      </c>
    </row>
    <row r="5" spans="1:51" ht="20.25" customHeight="1" x14ac:dyDescent="0.3">
      <c r="A5" s="9"/>
      <c r="B5" s="9"/>
      <c r="C5" s="5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6"/>
      <c r="Q5" s="3"/>
      <c r="R5" s="23"/>
      <c r="S5" s="23"/>
      <c r="T5" s="22" t="s">
        <v>31</v>
      </c>
      <c r="U5" s="24">
        <v>371143</v>
      </c>
      <c r="V5" s="24">
        <f>+'[1]PENC N PERTUM LALIN FEB'!I10</f>
        <v>359578</v>
      </c>
      <c r="W5" s="19">
        <v>373536</v>
      </c>
      <c r="X5" s="19">
        <v>372730</v>
      </c>
      <c r="Y5" s="19">
        <f>+'[2]Lalin 2012-2015&amp;Renc16 '!EW5</f>
        <v>379116</v>
      </c>
      <c r="Z5" s="19">
        <f>+'[3]PENC N PERTUM LALIN JUNI'!I10</f>
        <v>368358</v>
      </c>
      <c r="AA5" s="19">
        <f>+'[4]PENC N PERTUM LALIN JULI'!I10</f>
        <v>337007</v>
      </c>
      <c r="AB5" s="20">
        <v>369335</v>
      </c>
      <c r="AC5" s="21">
        <f>+'[5]PENC N PERTUM LALIN SEPT'!I10</f>
        <v>351159</v>
      </c>
      <c r="AD5" s="61">
        <v>368943</v>
      </c>
      <c r="AE5" s="21">
        <v>342449</v>
      </c>
      <c r="AF5" s="21">
        <f>+'[6]PENC N PERTUMB LLN DES'!I10</f>
        <v>352442</v>
      </c>
      <c r="AG5" s="3"/>
    </row>
    <row r="6" spans="1:51" ht="20.25" customHeight="1" x14ac:dyDescent="0.3">
      <c r="A6" s="9"/>
      <c r="B6" s="9"/>
      <c r="C6" s="5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6"/>
      <c r="R6" s="23"/>
      <c r="S6" s="23"/>
      <c r="T6" s="13" t="s">
        <v>32</v>
      </c>
      <c r="U6" s="24">
        <v>3630</v>
      </c>
      <c r="V6" s="24">
        <f>+'[1]PENC N PERTUM LALIN FEB'!I11</f>
        <v>3276</v>
      </c>
      <c r="W6" s="19">
        <v>3675</v>
      </c>
      <c r="X6" s="19">
        <v>3494</v>
      </c>
      <c r="Y6" s="19">
        <f>+'[2]Lalin 2012-2015&amp;Renc16 '!EW6</f>
        <v>4054</v>
      </c>
      <c r="Z6" s="19">
        <f>+'[3]PENC N PERTUM LALIN JUNI'!I11</f>
        <v>3754</v>
      </c>
      <c r="AA6" s="19">
        <f>+'[4]PENC N PERTUM LALIN JULI'!I11</f>
        <v>2693</v>
      </c>
      <c r="AB6" s="20">
        <v>3890</v>
      </c>
      <c r="AC6" s="21">
        <f>+'[5]PENC N PERTUM LALIN SEPT'!I11</f>
        <v>3701</v>
      </c>
      <c r="AD6" s="61">
        <v>3789</v>
      </c>
      <c r="AE6" s="21">
        <v>3394</v>
      </c>
      <c r="AF6" s="21">
        <f>+'[6]PENC N PERTUMB LLN DES'!I11</f>
        <v>3426</v>
      </c>
    </row>
    <row r="7" spans="1:51" ht="20.25" customHeight="1" x14ac:dyDescent="0.3">
      <c r="A7" s="9"/>
      <c r="B7" s="9"/>
      <c r="C7" s="5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6"/>
      <c r="R7" s="23"/>
      <c r="S7" s="23"/>
      <c r="T7" s="13" t="s">
        <v>33</v>
      </c>
      <c r="U7" s="24">
        <v>827</v>
      </c>
      <c r="V7" s="24">
        <f>+'[1]PENC N PERTUM LALIN FEB'!I12</f>
        <v>941</v>
      </c>
      <c r="W7" s="19">
        <v>1247</v>
      </c>
      <c r="X7" s="19">
        <v>1010</v>
      </c>
      <c r="Y7" s="19">
        <f>+'[2]Lalin 2012-2015&amp;Renc16 '!EW7</f>
        <v>1003</v>
      </c>
      <c r="Z7" s="19">
        <f>+'[3]PENC N PERTUM LALIN JUNI'!I12</f>
        <v>1021</v>
      </c>
      <c r="AA7" s="19">
        <f>+'[4]PENC N PERTUM LALIN JULI'!I12</f>
        <v>583</v>
      </c>
      <c r="AB7" s="20">
        <v>1050</v>
      </c>
      <c r="AC7" s="21">
        <f>+'[5]PENC N PERTUM LALIN SEPT'!I12</f>
        <v>926</v>
      </c>
      <c r="AD7" s="61">
        <v>876</v>
      </c>
      <c r="AE7" s="21">
        <v>894</v>
      </c>
      <c r="AF7" s="21">
        <f>+'[6]PENC N PERTUMB LLN DES'!I12</f>
        <v>773</v>
      </c>
    </row>
    <row r="8" spans="1:51" ht="20.25" customHeight="1" x14ac:dyDescent="0.3">
      <c r="A8" s="9"/>
      <c r="B8" s="9"/>
      <c r="C8" s="5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6"/>
      <c r="R8" s="23"/>
      <c r="S8" s="23"/>
      <c r="T8" s="13" t="s">
        <v>34</v>
      </c>
      <c r="U8" s="24">
        <v>462</v>
      </c>
      <c r="V8" s="24">
        <f>+'[1]PENC N PERTUM LALIN FEB'!I13</f>
        <v>453</v>
      </c>
      <c r="W8" s="19">
        <v>504</v>
      </c>
      <c r="X8" s="19">
        <v>513</v>
      </c>
      <c r="Y8" s="19">
        <f>+'[2]Lalin 2012-2015&amp;Renc16 '!EW8</f>
        <v>540</v>
      </c>
      <c r="Z8" s="19">
        <f>+'[3]PENC N PERTUM LALIN JUNI'!I13</f>
        <v>410</v>
      </c>
      <c r="AA8" s="19">
        <f>+'[4]PENC N PERTUM LALIN JULI'!I13</f>
        <v>323</v>
      </c>
      <c r="AB8" s="20">
        <v>489</v>
      </c>
      <c r="AC8" s="21">
        <f>+'[5]PENC N PERTUM LALIN SEPT'!I13</f>
        <v>447</v>
      </c>
      <c r="AD8" s="61">
        <v>491</v>
      </c>
      <c r="AE8" s="21">
        <v>453</v>
      </c>
      <c r="AF8" s="21">
        <f>+'[6]PENC N PERTUMB LLN DES'!I13</f>
        <v>494</v>
      </c>
    </row>
    <row r="9" spans="1:51" ht="20.25" customHeight="1" x14ac:dyDescent="0.3">
      <c r="A9" s="9"/>
      <c r="B9" s="9"/>
      <c r="C9" s="5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6"/>
      <c r="R9" s="23"/>
      <c r="S9" s="23"/>
      <c r="T9" s="13" t="s">
        <v>35</v>
      </c>
      <c r="U9" s="24">
        <v>315</v>
      </c>
      <c r="V9" s="24">
        <f>+'[1]PENC N PERTUM LALIN FEB'!I14</f>
        <v>286</v>
      </c>
      <c r="W9" s="19">
        <v>287</v>
      </c>
      <c r="X9" s="19">
        <v>302</v>
      </c>
      <c r="Y9" s="19">
        <f>+'[2]Lalin 2012-2015&amp;Renc16 '!EW9</f>
        <v>310</v>
      </c>
      <c r="Z9" s="19">
        <f>+'[3]PENC N PERTUM LALIN JUNI'!I14</f>
        <v>201</v>
      </c>
      <c r="AA9" s="19">
        <f>+'[4]PENC N PERTUM LALIN JULI'!I14</f>
        <v>179</v>
      </c>
      <c r="AB9" s="20">
        <v>324</v>
      </c>
      <c r="AC9" s="21">
        <f>+'[5]PENC N PERTUM LALIN SEPT'!I14</f>
        <v>305</v>
      </c>
      <c r="AD9" s="61">
        <v>336</v>
      </c>
      <c r="AE9" s="21">
        <v>242</v>
      </c>
      <c r="AF9" s="21">
        <f>+'[6]PENC N PERTUMB LLN DES'!I14</f>
        <v>263</v>
      </c>
    </row>
    <row r="10" spans="1:51" ht="21" customHeight="1" x14ac:dyDescent="0.3">
      <c r="A10" s="9"/>
      <c r="B10" s="9"/>
      <c r="C10" s="5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6"/>
      <c r="Q10" s="29"/>
      <c r="R10" s="32"/>
      <c r="S10" s="32"/>
      <c r="T10" s="31" t="s">
        <v>36</v>
      </c>
      <c r="U10" s="29">
        <f>+U4/31</f>
        <v>12141.193548387097</v>
      </c>
      <c r="V10" s="29">
        <f>+V4/29</f>
        <v>12570.137931034482</v>
      </c>
      <c r="W10" s="29">
        <v>12233.838709677419</v>
      </c>
      <c r="X10" s="29">
        <v>12601.633333333333</v>
      </c>
      <c r="Y10" s="29">
        <f>+Y4/31</f>
        <v>12420.096774193549</v>
      </c>
      <c r="Z10" s="29">
        <f>+Z4/30</f>
        <v>12458.133333333333</v>
      </c>
      <c r="AA10" s="29">
        <f>+AA4/31</f>
        <v>10993.064516129032</v>
      </c>
      <c r="AB10" s="33">
        <v>12099.612903225807</v>
      </c>
      <c r="AC10" s="29">
        <f>+AC4/30</f>
        <v>11884.6</v>
      </c>
      <c r="AD10" s="46">
        <v>12078.548387096775</v>
      </c>
      <c r="AE10" s="29">
        <f>+AE4/30</f>
        <v>11581.066666666668</v>
      </c>
      <c r="AF10" s="29">
        <f>+AF4/31</f>
        <v>11528.967741935483</v>
      </c>
      <c r="AG10" s="28"/>
    </row>
    <row r="11" spans="1:51" ht="20.100000000000001" customHeight="1" x14ac:dyDescent="0.25">
      <c r="A11" s="65">
        <v>1</v>
      </c>
      <c r="B11" s="65" t="s">
        <v>37</v>
      </c>
      <c r="C11" s="11" t="s">
        <v>29</v>
      </c>
      <c r="D11" s="34">
        <f t="shared" ref="D11:O11" si="1">SUM(D12:D16)</f>
        <v>1423302000</v>
      </c>
      <c r="E11" s="34">
        <f t="shared" si="1"/>
        <v>2735881000</v>
      </c>
      <c r="F11" s="34">
        <f t="shared" si="1"/>
        <v>4122692000</v>
      </c>
      <c r="G11" s="34">
        <f t="shared" si="1"/>
        <v>5512707500</v>
      </c>
      <c r="H11" s="34">
        <f t="shared" si="1"/>
        <v>6930504000</v>
      </c>
      <c r="I11" s="34">
        <f t="shared" si="1"/>
        <v>8300813000</v>
      </c>
      <c r="J11" s="34">
        <f t="shared" si="1"/>
        <v>9714670500</v>
      </c>
      <c r="K11" s="34">
        <f t="shared" si="1"/>
        <v>11054494500</v>
      </c>
      <c r="L11" s="34">
        <f t="shared" si="1"/>
        <v>12396117500</v>
      </c>
      <c r="M11" s="34">
        <f t="shared" si="1"/>
        <v>13816833000</v>
      </c>
      <c r="N11" s="34">
        <f t="shared" si="1"/>
        <v>15198127000</v>
      </c>
      <c r="O11" s="34">
        <f t="shared" si="1"/>
        <v>16609457000</v>
      </c>
      <c r="P11" s="35">
        <f>+[7]RKAC2012!EC20</f>
        <v>16609457000</v>
      </c>
      <c r="R11" s="14">
        <v>2</v>
      </c>
      <c r="S11" s="14" t="s">
        <v>38</v>
      </c>
      <c r="T11" s="11" t="s">
        <v>29</v>
      </c>
      <c r="U11" s="36">
        <f t="shared" ref="U11:AA11" si="2">SUM(U12:U16)</f>
        <v>309177</v>
      </c>
      <c r="V11" s="36">
        <f t="shared" si="2"/>
        <v>290128</v>
      </c>
      <c r="W11" s="36">
        <v>296041</v>
      </c>
      <c r="X11" s="36">
        <v>287557</v>
      </c>
      <c r="Y11" s="36">
        <f t="shared" si="2"/>
        <v>276416</v>
      </c>
      <c r="Z11" s="36">
        <f t="shared" si="2"/>
        <v>268168</v>
      </c>
      <c r="AA11" s="36">
        <f t="shared" si="2"/>
        <v>255320</v>
      </c>
      <c r="AB11" s="37">
        <v>289326</v>
      </c>
      <c r="AC11" s="36">
        <f>SUM(AC12:AC16)</f>
        <v>293128</v>
      </c>
      <c r="AD11" s="62">
        <v>308159</v>
      </c>
      <c r="AE11" s="36">
        <f>SUM(AE12:AE16)</f>
        <v>291657</v>
      </c>
      <c r="AF11" s="36">
        <f>SUM(AF12:AF16)</f>
        <v>284681</v>
      </c>
    </row>
    <row r="12" spans="1:51" ht="20.100000000000001" customHeight="1" x14ac:dyDescent="0.2">
      <c r="A12" s="66"/>
      <c r="B12" s="66"/>
      <c r="C12" s="17" t="s">
        <v>31</v>
      </c>
      <c r="D12" s="38">
        <f>+[7]RKAC2012!CG15</f>
        <v>1390897000</v>
      </c>
      <c r="E12" s="38">
        <f>+D12+[7]RKAC2012!CK15</f>
        <v>2674371000</v>
      </c>
      <c r="F12" s="38">
        <f>+E12+[7]RKAC2012!CO15</f>
        <v>4027680000</v>
      </c>
      <c r="G12" s="38">
        <f>+F12+[7]RKAC2012!CS15</f>
        <v>5385741000</v>
      </c>
      <c r="H12" s="38">
        <f>+G12+[7]RKAC2012!CW15</f>
        <v>6769908000</v>
      </c>
      <c r="I12" s="38">
        <f>+H12+[7]RKAC2012!DA15</f>
        <v>8104902000</v>
      </c>
      <c r="J12" s="38">
        <f>+I12+[7]RKAC2012!DE15</f>
        <v>9481793000</v>
      </c>
      <c r="K12" s="38">
        <f>+J12+[7]RKAC2012!DI15</f>
        <v>10791691000</v>
      </c>
      <c r="L12" s="38">
        <f>+K12+[7]RKAC2012!DM15</f>
        <v>12102413000</v>
      </c>
      <c r="M12" s="38">
        <f>+L12+[7]RKAC2012!DQ15</f>
        <v>13484689000</v>
      </c>
      <c r="N12" s="38">
        <f>+M12+[7]RKAC2012!DU15</f>
        <v>14828371000</v>
      </c>
      <c r="O12" s="38">
        <f>+N12+[7]RKAC2012!DY15</f>
        <v>16200691000</v>
      </c>
      <c r="R12" s="23"/>
      <c r="S12" s="23"/>
      <c r="T12" s="13" t="s">
        <v>31</v>
      </c>
      <c r="U12" s="24">
        <v>307412</v>
      </c>
      <c r="V12" s="24">
        <f>+'[1]PENC N PERTUM LALIN FEB'!I17</f>
        <v>288437</v>
      </c>
      <c r="W12" s="19">
        <v>294243</v>
      </c>
      <c r="X12" s="39">
        <v>285740</v>
      </c>
      <c r="Y12" s="19">
        <f>+'[2]Lalin 2012-2015&amp;Renc16 '!EW12</f>
        <v>273955</v>
      </c>
      <c r="Z12" s="19">
        <f>+'[3]PENC N PERTUM LALIN JUNI'!I17</f>
        <v>265754</v>
      </c>
      <c r="AA12" s="19">
        <f>+'[4]PENC N PERTUM LALIN JULI'!I17</f>
        <v>252838</v>
      </c>
      <c r="AB12" s="20">
        <v>287432</v>
      </c>
      <c r="AC12" s="21">
        <f>+'[5]PENC N PERTUM LALIN SEPT'!I17</f>
        <v>291366</v>
      </c>
      <c r="AD12" s="61">
        <v>306414</v>
      </c>
      <c r="AE12" s="21">
        <v>290004</v>
      </c>
      <c r="AF12" s="21">
        <f>+'[6]PENC N PERTUMB LLN DES'!I17</f>
        <v>283072</v>
      </c>
    </row>
    <row r="13" spans="1:51" ht="20.100000000000001" customHeight="1" x14ac:dyDescent="0.2">
      <c r="A13" s="66"/>
      <c r="B13" s="66"/>
      <c r="C13" s="17" t="s">
        <v>32</v>
      </c>
      <c r="D13" s="38">
        <f>+[7]RKAC2012!CG16</f>
        <v>21732000</v>
      </c>
      <c r="E13" s="38">
        <f>+D13+[7]RKAC2012!CK16</f>
        <v>42172000</v>
      </c>
      <c r="F13" s="38">
        <f>+E13+[7]RKAC2012!CO16</f>
        <v>65544000</v>
      </c>
      <c r="G13" s="38">
        <f>+F13+[7]RKAC2012!CS16</f>
        <v>87754000</v>
      </c>
      <c r="H13" s="38">
        <f>+G13+[7]RKAC2012!CW16</f>
        <v>111806000</v>
      </c>
      <c r="I13" s="38">
        <f>+H13+[7]RKAC2012!DA16</f>
        <v>136828000</v>
      </c>
      <c r="J13" s="38">
        <f>+I13+[7]RKAC2012!DE16</f>
        <v>163178000</v>
      </c>
      <c r="K13" s="38">
        <f>+J13+[7]RKAC2012!DI16</f>
        <v>184092000</v>
      </c>
      <c r="L13" s="38">
        <f>+K13+[7]RKAC2012!DM16</f>
        <v>205957000</v>
      </c>
      <c r="M13" s="38">
        <f>+L13+[7]RKAC2012!DQ16</f>
        <v>232959000</v>
      </c>
      <c r="N13" s="38">
        <f>+M13+[7]RKAC2012!DU16</f>
        <v>260421000</v>
      </c>
      <c r="O13" s="38">
        <f>+N13+[7]RKAC2012!DY16</f>
        <v>288900000</v>
      </c>
      <c r="R13" s="23"/>
      <c r="S13" s="23"/>
      <c r="T13" s="13" t="s">
        <v>32</v>
      </c>
      <c r="U13" s="24">
        <v>832</v>
      </c>
      <c r="V13" s="24">
        <f>+'[1]PENC N PERTUM LALIN FEB'!I18</f>
        <v>786</v>
      </c>
      <c r="W13" s="19">
        <v>891</v>
      </c>
      <c r="X13" s="39">
        <v>819</v>
      </c>
      <c r="Y13" s="19">
        <f>+'[2]Lalin 2012-2015&amp;Renc16 '!EW13</f>
        <v>1475</v>
      </c>
      <c r="Z13" s="19">
        <f>+'[3]PENC N PERTUM LALIN JUNI'!I18</f>
        <v>1540</v>
      </c>
      <c r="AA13" s="19">
        <f>+'[4]PENC N PERTUM LALIN JULI'!I18</f>
        <v>1870</v>
      </c>
      <c r="AB13" s="20">
        <v>936</v>
      </c>
      <c r="AC13" s="21">
        <f>+'[5]PENC N PERTUM LALIN SEPT'!I18</f>
        <v>872</v>
      </c>
      <c r="AD13" s="61">
        <v>790</v>
      </c>
      <c r="AE13" s="21">
        <v>725</v>
      </c>
      <c r="AF13" s="21">
        <f>+'[6]PENC N PERTUMB LLN DES'!I18</f>
        <v>731</v>
      </c>
    </row>
    <row r="14" spans="1:51" ht="20.100000000000001" customHeight="1" x14ac:dyDescent="0.2">
      <c r="A14" s="66"/>
      <c r="B14" s="66"/>
      <c r="C14" s="17" t="s">
        <v>33</v>
      </c>
      <c r="D14" s="38">
        <f>+[7]RKAC2012!CG17</f>
        <v>7245000</v>
      </c>
      <c r="E14" s="38">
        <f>+D14+[7]RKAC2012!CK17</f>
        <v>12825000</v>
      </c>
      <c r="F14" s="38">
        <f>+E14+[7]RKAC2012!CO17</f>
        <v>19775000</v>
      </c>
      <c r="G14" s="38">
        <f>+F14+[7]RKAC2012!CS17</f>
        <v>26289000</v>
      </c>
      <c r="H14" s="38">
        <f>+G14+[7]RKAC2012!CW17</f>
        <v>32829000</v>
      </c>
      <c r="I14" s="38">
        <f>+H14+[7]RKAC2012!DA17</f>
        <v>39917000</v>
      </c>
      <c r="J14" s="38">
        <f>+I14+[7]RKAC2012!DE17</f>
        <v>47445000</v>
      </c>
      <c r="K14" s="38">
        <f>+J14+[7]RKAC2012!DI17</f>
        <v>53618000</v>
      </c>
      <c r="L14" s="38">
        <f>+K14+[7]RKAC2012!DM17</f>
        <v>59957000</v>
      </c>
      <c r="M14" s="38">
        <f>+L14+[7]RKAC2012!DQ17</f>
        <v>68047000</v>
      </c>
      <c r="N14" s="38">
        <f>+M14+[7]RKAC2012!DU17</f>
        <v>74917000</v>
      </c>
      <c r="O14" s="38">
        <f>+N14+[7]RKAC2012!DY17</f>
        <v>82283000</v>
      </c>
      <c r="R14" s="23"/>
      <c r="S14" s="23"/>
      <c r="T14" s="13" t="s">
        <v>33</v>
      </c>
      <c r="U14" s="24">
        <v>416</v>
      </c>
      <c r="V14" s="24">
        <f>+'[1]PENC N PERTUM LALIN FEB'!I19</f>
        <v>415</v>
      </c>
      <c r="W14" s="19">
        <v>433</v>
      </c>
      <c r="X14" s="39">
        <v>503</v>
      </c>
      <c r="Y14" s="19">
        <f>+'[2]Lalin 2012-2015&amp;Renc16 '!EW14</f>
        <v>449</v>
      </c>
      <c r="Z14" s="19">
        <f>+'[3]PENC N PERTUM LALIN JUNI'!I19</f>
        <v>465</v>
      </c>
      <c r="AA14" s="19">
        <f>+'[4]PENC N PERTUM LALIN JULI'!I19</f>
        <v>281</v>
      </c>
      <c r="AB14" s="20">
        <v>502</v>
      </c>
      <c r="AC14" s="21">
        <f>+'[5]PENC N PERTUM LALIN SEPT'!I19</f>
        <v>444</v>
      </c>
      <c r="AD14" s="61">
        <v>470</v>
      </c>
      <c r="AE14" s="21">
        <v>460</v>
      </c>
      <c r="AF14" s="21">
        <f>+'[6]PENC N PERTUMB LLN DES'!I19</f>
        <v>409</v>
      </c>
    </row>
    <row r="15" spans="1:51" ht="20.100000000000001" customHeight="1" x14ac:dyDescent="0.2">
      <c r="A15" s="66"/>
      <c r="B15" s="66"/>
      <c r="C15" s="25" t="s">
        <v>34</v>
      </c>
      <c r="D15" s="38">
        <f>+[7]RKAC2012!CG18</f>
        <v>2485000</v>
      </c>
      <c r="E15" s="38">
        <f>+D15+[7]RKAC2012!CK18</f>
        <v>4805000</v>
      </c>
      <c r="F15" s="38">
        <f>+E15+[7]RKAC2012!CO18</f>
        <v>7215000</v>
      </c>
      <c r="G15" s="38">
        <f>+F15+[7]RKAC2012!CS18</f>
        <v>9673000</v>
      </c>
      <c r="H15" s="38">
        <f>+G15+[7]RKAC2012!CW18</f>
        <v>11783000</v>
      </c>
      <c r="I15" s="38">
        <f>+H15+[7]RKAC2012!DA18</f>
        <v>14063000</v>
      </c>
      <c r="J15" s="38">
        <f>+I15+[7]RKAC2012!DE18</f>
        <v>16269000</v>
      </c>
      <c r="K15" s="38">
        <f>+J15+[7]RKAC2012!DI18</f>
        <v>18312000</v>
      </c>
      <c r="L15" s="38">
        <f>+K15+[7]RKAC2012!DM18</f>
        <v>20318000</v>
      </c>
      <c r="M15" s="38">
        <f>+L15+[7]RKAC2012!DQ18</f>
        <v>23028000</v>
      </c>
      <c r="N15" s="38">
        <f>+M15+[7]RKAC2012!DU18</f>
        <v>25648000</v>
      </c>
      <c r="O15" s="38">
        <f>+N15+[7]RKAC2012!DY18</f>
        <v>28112000</v>
      </c>
      <c r="R15" s="23"/>
      <c r="S15" s="23"/>
      <c r="T15" s="13" t="s">
        <v>34</v>
      </c>
      <c r="U15" s="24">
        <v>325</v>
      </c>
      <c r="V15" s="24">
        <f>+'[1]PENC N PERTUM LALIN FEB'!I20</f>
        <v>283</v>
      </c>
      <c r="W15" s="19">
        <v>309</v>
      </c>
      <c r="X15" s="39">
        <v>328</v>
      </c>
      <c r="Y15" s="19">
        <f>+'[2]Lalin 2012-2015&amp;Renc16 '!EW15</f>
        <v>351</v>
      </c>
      <c r="Z15" s="19">
        <f>+'[3]PENC N PERTUM LALIN JUNI'!I20</f>
        <v>263</v>
      </c>
      <c r="AA15" s="19">
        <f>+'[4]PENC N PERTUM LALIN JULI'!I20</f>
        <v>210</v>
      </c>
      <c r="AB15" s="20">
        <v>281</v>
      </c>
      <c r="AC15" s="21">
        <f>+'[5]PENC N PERTUM LALIN SEPT'!I20</f>
        <v>273</v>
      </c>
      <c r="AD15" s="61">
        <v>328</v>
      </c>
      <c r="AE15" s="21">
        <v>302</v>
      </c>
      <c r="AF15" s="21">
        <f>+'[6]PENC N PERTUMB LLN DES'!I20</f>
        <v>295</v>
      </c>
    </row>
    <row r="16" spans="1:51" ht="20.100000000000001" customHeight="1" x14ac:dyDescent="0.2">
      <c r="A16" s="66"/>
      <c r="B16" s="66"/>
      <c r="C16" s="26" t="s">
        <v>35</v>
      </c>
      <c r="D16" s="38">
        <f>+[7]RKAC2012!CG19</f>
        <v>943000</v>
      </c>
      <c r="E16" s="38">
        <f>+D16+[7]RKAC2012!CK19</f>
        <v>1708000</v>
      </c>
      <c r="F16" s="38">
        <f>+E16+[7]RKAC2012!CO19</f>
        <v>2478000</v>
      </c>
      <c r="G16" s="38">
        <f>+F16+[7]RKAC2012!CS19</f>
        <v>3250500</v>
      </c>
      <c r="H16" s="38">
        <f>+G16+[7]RKAC2012!CW19</f>
        <v>4178000</v>
      </c>
      <c r="I16" s="38">
        <f>+H16+[7]RKAC2012!DA19</f>
        <v>5103000</v>
      </c>
      <c r="J16" s="38">
        <f>+I16+[7]RKAC2012!DE19</f>
        <v>5985500</v>
      </c>
      <c r="K16" s="38">
        <f>+J16+[7]RKAC2012!DI19</f>
        <v>6781500</v>
      </c>
      <c r="L16" s="38">
        <f>+K16+[7]RKAC2012!DM19</f>
        <v>7472500</v>
      </c>
      <c r="M16" s="38">
        <f>+L16+[7]RKAC2012!DQ19</f>
        <v>8110000</v>
      </c>
      <c r="N16" s="38">
        <f>+M16+[7]RKAC2012!DU19</f>
        <v>8770000</v>
      </c>
      <c r="O16" s="38">
        <f>+N16+[7]RKAC2012!DY19</f>
        <v>9471000</v>
      </c>
      <c r="R16" s="23"/>
      <c r="S16" s="23"/>
      <c r="T16" s="13" t="s">
        <v>35</v>
      </c>
      <c r="U16" s="24">
        <v>192</v>
      </c>
      <c r="V16" s="24">
        <f>+'[1]PENC N PERTUM LALIN FEB'!I21</f>
        <v>207</v>
      </c>
      <c r="W16" s="19">
        <v>165</v>
      </c>
      <c r="X16" s="39">
        <v>167</v>
      </c>
      <c r="Y16" s="19">
        <f>+'[2]Lalin 2012-2015&amp;Renc16 '!EW16</f>
        <v>186</v>
      </c>
      <c r="Z16" s="19">
        <f>+'[3]PENC N PERTUM LALIN JUNI'!I21</f>
        <v>146</v>
      </c>
      <c r="AA16" s="19">
        <f>+'[4]PENC N PERTUM LALIN JULI'!I21</f>
        <v>121</v>
      </c>
      <c r="AB16" s="20">
        <v>175</v>
      </c>
      <c r="AC16" s="21">
        <f>+'[5]PENC N PERTUM LALIN SEPT'!I21</f>
        <v>173</v>
      </c>
      <c r="AD16" s="61">
        <v>157</v>
      </c>
      <c r="AE16" s="21">
        <v>166</v>
      </c>
      <c r="AF16" s="21">
        <f>+'[6]PENC N PERTUMB LLN DES'!I21</f>
        <v>174</v>
      </c>
    </row>
    <row r="17" spans="1:33" ht="20.100000000000001" customHeight="1" x14ac:dyDescent="0.25">
      <c r="A17" s="67"/>
      <c r="B17" s="67"/>
      <c r="C17" s="11" t="s">
        <v>36</v>
      </c>
      <c r="D17" s="36">
        <f t="shared" ref="D17:O17" si="3">+D11/31</f>
        <v>45912967.741935484</v>
      </c>
      <c r="E17" s="36">
        <f t="shared" si="3"/>
        <v>88254225.806451619</v>
      </c>
      <c r="F17" s="36">
        <f t="shared" si="3"/>
        <v>132990064.51612903</v>
      </c>
      <c r="G17" s="36">
        <f t="shared" si="3"/>
        <v>177829274.19354838</v>
      </c>
      <c r="H17" s="36">
        <f t="shared" si="3"/>
        <v>223564645.16129032</v>
      </c>
      <c r="I17" s="36">
        <f t="shared" si="3"/>
        <v>267768161.29032257</v>
      </c>
      <c r="J17" s="36">
        <f t="shared" si="3"/>
        <v>313376467.74193549</v>
      </c>
      <c r="K17" s="36">
        <f t="shared" si="3"/>
        <v>356596596.77419353</v>
      </c>
      <c r="L17" s="36">
        <f t="shared" si="3"/>
        <v>399874758.06451613</v>
      </c>
      <c r="M17" s="36">
        <f t="shared" si="3"/>
        <v>445704290.32258064</v>
      </c>
      <c r="N17" s="36">
        <f t="shared" si="3"/>
        <v>490262161.2903226</v>
      </c>
      <c r="O17" s="36">
        <f t="shared" si="3"/>
        <v>535788935.48387098</v>
      </c>
      <c r="R17" s="32"/>
      <c r="S17" s="32"/>
      <c r="T17" s="31" t="s">
        <v>36</v>
      </c>
      <c r="U17" s="29">
        <f>+U11/31</f>
        <v>9973.4516129032254</v>
      </c>
      <c r="V17" s="29">
        <f>+V11/29</f>
        <v>10004.413793103447</v>
      </c>
      <c r="W17" s="29">
        <v>9549.7096774193542</v>
      </c>
      <c r="X17" s="29">
        <v>9585.2333333333336</v>
      </c>
      <c r="Y17" s="29">
        <f>+Y11/31</f>
        <v>8916.645161290322</v>
      </c>
      <c r="Z17" s="29">
        <f>+Z11/30</f>
        <v>8938.9333333333325</v>
      </c>
      <c r="AA17" s="29">
        <f>+AA11/31</f>
        <v>8236.1290322580644</v>
      </c>
      <c r="AB17" s="33">
        <v>9333.0967741935492</v>
      </c>
      <c r="AC17" s="29">
        <f>+AC11/30</f>
        <v>9770.9333333333325</v>
      </c>
      <c r="AD17" s="46">
        <v>9940.6129032258068</v>
      </c>
      <c r="AE17" s="29">
        <f>+AE11/30</f>
        <v>9721.9</v>
      </c>
      <c r="AF17" s="29">
        <f>+AF11/31</f>
        <v>9183.2580645161288</v>
      </c>
    </row>
    <row r="18" spans="1:33" ht="20.100000000000001" customHeight="1" x14ac:dyDescent="0.25">
      <c r="A18" s="65">
        <f>+A11+1</f>
        <v>2</v>
      </c>
      <c r="B18" s="68" t="s">
        <v>39</v>
      </c>
      <c r="C18" s="11" t="s">
        <v>29</v>
      </c>
      <c r="D18" s="36">
        <f t="shared" ref="D18:O18" si="4">SUM(D19:D23)</f>
        <v>1101821000</v>
      </c>
      <c r="E18" s="36">
        <f t="shared" si="4"/>
        <v>2133111000</v>
      </c>
      <c r="F18" s="36">
        <f t="shared" si="4"/>
        <v>3263621500</v>
      </c>
      <c r="G18" s="36">
        <f t="shared" si="4"/>
        <v>4348976500</v>
      </c>
      <c r="H18" s="36">
        <f t="shared" si="4"/>
        <v>5446075500</v>
      </c>
      <c r="I18" s="36">
        <f t="shared" si="4"/>
        <v>6491386000</v>
      </c>
      <c r="J18" s="36">
        <f t="shared" si="4"/>
        <v>7578149500</v>
      </c>
      <c r="K18" s="36">
        <f t="shared" si="4"/>
        <v>8611522500</v>
      </c>
      <c r="L18" s="36">
        <f t="shared" si="4"/>
        <v>9648665500</v>
      </c>
      <c r="M18" s="36">
        <f t="shared" si="4"/>
        <v>10732712500</v>
      </c>
      <c r="N18" s="36">
        <f t="shared" si="4"/>
        <v>11788654500</v>
      </c>
      <c r="O18" s="36">
        <f t="shared" si="4"/>
        <v>12831233500</v>
      </c>
      <c r="P18" s="35">
        <f>+[7]RKAC2012!AM33</f>
        <v>12831233500</v>
      </c>
      <c r="R18" s="14">
        <v>3</v>
      </c>
      <c r="S18" s="14" t="s">
        <v>39</v>
      </c>
      <c r="T18" s="11" t="s">
        <v>29</v>
      </c>
      <c r="U18" s="16">
        <f t="shared" ref="U18:AA18" si="5">SUM(U19:U23)</f>
        <v>483628</v>
      </c>
      <c r="V18" s="16">
        <f t="shared" si="5"/>
        <v>464354</v>
      </c>
      <c r="W18" s="16">
        <v>482584</v>
      </c>
      <c r="X18" s="16">
        <v>488082</v>
      </c>
      <c r="Y18" s="16">
        <f t="shared" si="5"/>
        <v>482908</v>
      </c>
      <c r="Z18" s="36">
        <f t="shared" si="5"/>
        <v>459808</v>
      </c>
      <c r="AA18" s="36">
        <f t="shared" si="5"/>
        <v>423712</v>
      </c>
      <c r="AB18" s="37">
        <v>496989</v>
      </c>
      <c r="AC18" s="36">
        <f>SUM(AC19:AC23)</f>
        <v>476285</v>
      </c>
      <c r="AD18" s="62">
        <v>500913</v>
      </c>
      <c r="AE18" s="36">
        <f>SUM(AE19:AE23)</f>
        <v>474932</v>
      </c>
      <c r="AF18" s="36">
        <f>SUM(AF19:AF23)</f>
        <v>465514</v>
      </c>
    </row>
    <row r="19" spans="1:33" ht="20.100000000000001" customHeight="1" x14ac:dyDescent="0.2">
      <c r="A19" s="66"/>
      <c r="B19" s="68"/>
      <c r="C19" s="17" t="s">
        <v>31</v>
      </c>
      <c r="D19" s="38">
        <f>+[7]RKAC2012!D35</f>
        <v>1071363000</v>
      </c>
      <c r="E19" s="38">
        <f>+D19+[7]RKAC2012!G35</f>
        <v>2074427000</v>
      </c>
      <c r="F19" s="38">
        <f>+E19+[7]RKAC2012!J35</f>
        <v>3172569000</v>
      </c>
      <c r="G19" s="38">
        <f>+F19+[7]RKAC2012!M35</f>
        <v>4228668000</v>
      </c>
      <c r="H19" s="38">
        <f>+G19+[7]RKAC2012!P35</f>
        <v>5293822000</v>
      </c>
      <c r="I19" s="38">
        <f>+H19+[7]RKAC2012!S35</f>
        <v>6310764000</v>
      </c>
      <c r="J19" s="38">
        <f>+I19+[7]RKAC2012!V35</f>
        <v>7368462000</v>
      </c>
      <c r="K19" s="38">
        <f>+J19+[7]RKAC2012!Y35</f>
        <v>8377958000</v>
      </c>
      <c r="L19" s="38">
        <f>+K19+[7]RKAC2012!AB35</f>
        <v>9391889000</v>
      </c>
      <c r="M19" s="38">
        <f>+L19+[7]RKAC2012!AE35</f>
        <v>10447433000</v>
      </c>
      <c r="N19" s="38">
        <f>+M19+[7]RKAC2012!AH35</f>
        <v>11474723000</v>
      </c>
      <c r="O19" s="38">
        <f>+N19+[7]RKAC2012!AK35</f>
        <v>12490186000</v>
      </c>
      <c r="Q19" s="3"/>
      <c r="R19" s="23"/>
      <c r="S19" s="23"/>
      <c r="T19" s="13" t="s">
        <v>31</v>
      </c>
      <c r="U19" s="24">
        <v>478517</v>
      </c>
      <c r="V19" s="24">
        <f>+'[1]PENC N PERTUM LALIN FEB'!I24</f>
        <v>459882</v>
      </c>
      <c r="W19" s="19">
        <v>477554</v>
      </c>
      <c r="X19" s="21">
        <v>482425</v>
      </c>
      <c r="Y19" s="19">
        <f>+'[2]Lalin 2012-2015&amp;Renc16 '!EW19</f>
        <v>476640</v>
      </c>
      <c r="Z19" s="19">
        <f>+'[3]PENC N PERTUM LALIN JUNI'!I24</f>
        <v>454475</v>
      </c>
      <c r="AA19" s="19">
        <f>+'[4]PENC N PERTUM LALIN JULI'!I24</f>
        <v>420427</v>
      </c>
      <c r="AB19" s="20">
        <v>491291</v>
      </c>
      <c r="AC19" s="21">
        <f>+'[5]PENC N PERTUM LALIN SEPT'!I24</f>
        <v>471059</v>
      </c>
      <c r="AD19" s="61">
        <v>494975</v>
      </c>
      <c r="AE19" s="21">
        <v>469329</v>
      </c>
      <c r="AF19" s="21">
        <f>+'[6]PENC N PERTUMB LLN DES'!I24</f>
        <v>460102</v>
      </c>
      <c r="AG19" s="3"/>
    </row>
    <row r="20" spans="1:33" ht="20.100000000000001" customHeight="1" x14ac:dyDescent="0.2">
      <c r="A20" s="66"/>
      <c r="B20" s="68"/>
      <c r="C20" s="17" t="s">
        <v>32</v>
      </c>
      <c r="D20" s="38">
        <f>+[7]RKAC2012!D36</f>
        <v>23734000</v>
      </c>
      <c r="E20" s="38">
        <f>+D20+[7]RKAC2012!G36</f>
        <v>44878000</v>
      </c>
      <c r="F20" s="38">
        <f>+E20+[7]RKAC2012!J36</f>
        <v>69024000</v>
      </c>
      <c r="G20" s="38">
        <f>+F20+[7]RKAC2012!M36</f>
        <v>92296000</v>
      </c>
      <c r="H20" s="38">
        <f>+G20+[7]RKAC2012!P36</f>
        <v>117940000</v>
      </c>
      <c r="I20" s="38">
        <f>+H20+[7]RKAC2012!S36</f>
        <v>141207000</v>
      </c>
      <c r="J20" s="38">
        <f>+I20+[7]RKAC2012!V36</f>
        <v>164209000</v>
      </c>
      <c r="K20" s="38">
        <f>+J20+[7]RKAC2012!Y36</f>
        <v>182921000</v>
      </c>
      <c r="L20" s="38">
        <f>+K20+[7]RKAC2012!AB36</f>
        <v>201764000</v>
      </c>
      <c r="M20" s="38">
        <f>+L20+[7]RKAC2012!AE36</f>
        <v>224794000</v>
      </c>
      <c r="N20" s="38">
        <f>+M20+[7]RKAC2012!AH36</f>
        <v>248123000</v>
      </c>
      <c r="O20" s="38">
        <f>+N20+[7]RKAC2012!AK36</f>
        <v>270391000</v>
      </c>
      <c r="R20" s="23"/>
      <c r="S20" s="23"/>
      <c r="T20" s="13" t="s">
        <v>32</v>
      </c>
      <c r="U20" s="24">
        <v>3926</v>
      </c>
      <c r="V20" s="24">
        <f>+'[1]PENC N PERTUM LALIN FEB'!I25</f>
        <v>3393</v>
      </c>
      <c r="W20" s="19">
        <v>3959</v>
      </c>
      <c r="X20" s="21">
        <v>4331</v>
      </c>
      <c r="Y20" s="19">
        <f>+'[2]Lalin 2012-2015&amp;Renc16 '!EW20</f>
        <v>4576</v>
      </c>
      <c r="Z20" s="19">
        <f>+'[3]PENC N PERTUM LALIN JUNI'!I25</f>
        <v>4157</v>
      </c>
      <c r="AA20" s="19">
        <f>+'[4]PENC N PERTUM LALIN JULI'!I25</f>
        <v>2681</v>
      </c>
      <c r="AB20" s="20">
        <v>4450</v>
      </c>
      <c r="AC20" s="21">
        <f>+'[5]PENC N PERTUM LALIN SEPT'!I25</f>
        <v>3998</v>
      </c>
      <c r="AD20" s="61">
        <v>4284</v>
      </c>
      <c r="AE20" s="21">
        <v>4077</v>
      </c>
      <c r="AF20" s="21">
        <f>+'[6]PENC N PERTUMB LLN DES'!I25</f>
        <v>3775</v>
      </c>
    </row>
    <row r="21" spans="1:33" ht="20.100000000000001" customHeight="1" x14ac:dyDescent="0.2">
      <c r="A21" s="66"/>
      <c r="B21" s="68"/>
      <c r="C21" s="17" t="s">
        <v>33</v>
      </c>
      <c r="D21" s="38">
        <f>+[7]RKAC2012!D37</f>
        <v>5928000</v>
      </c>
      <c r="E21" s="38">
        <f>+D21+[7]RKAC2012!G37</f>
        <v>12366000</v>
      </c>
      <c r="F21" s="38">
        <f>+E21+[7]RKAC2012!J37</f>
        <v>19937000</v>
      </c>
      <c r="G21" s="38">
        <f>+F21+[7]RKAC2012!M37</f>
        <v>25320000</v>
      </c>
      <c r="H21" s="38">
        <f>+G21+[7]RKAC2012!P37</f>
        <v>31046000</v>
      </c>
      <c r="I21" s="38">
        <f>+H21+[7]RKAC2012!S37</f>
        <v>35571000</v>
      </c>
      <c r="J21" s="38">
        <f>+I21+[7]RKAC2012!V37</f>
        <v>40969000</v>
      </c>
      <c r="K21" s="38">
        <f>+J21+[7]RKAC2012!Y37</f>
        <v>45595000</v>
      </c>
      <c r="L21" s="38">
        <f>+K21+[7]RKAC2012!AB37</f>
        <v>49377000</v>
      </c>
      <c r="M21" s="38">
        <f>+L21+[7]RKAC2012!AE37</f>
        <v>54099000</v>
      </c>
      <c r="N21" s="38">
        <f>+M21+[7]RKAC2012!AH37</f>
        <v>58743000</v>
      </c>
      <c r="O21" s="38">
        <f>+N21+[7]RKAC2012!AK37</f>
        <v>62918000</v>
      </c>
      <c r="R21" s="23"/>
      <c r="S21" s="23"/>
      <c r="T21" s="13" t="s">
        <v>33</v>
      </c>
      <c r="U21" s="24">
        <v>1003</v>
      </c>
      <c r="V21" s="24">
        <f>+'[1]PENC N PERTUM LALIN FEB'!I26</f>
        <v>938</v>
      </c>
      <c r="W21" s="19">
        <v>930</v>
      </c>
      <c r="X21" s="21">
        <v>1120</v>
      </c>
      <c r="Y21" s="19">
        <f>+'[2]Lalin 2012-2015&amp;Renc16 '!EW21</f>
        <v>1495</v>
      </c>
      <c r="Z21" s="19">
        <f>+'[3]PENC N PERTUM LALIN JUNI'!I26</f>
        <v>990</v>
      </c>
      <c r="AA21" s="19">
        <f>+'[4]PENC N PERTUM LALIN JULI'!I26</f>
        <v>503</v>
      </c>
      <c r="AB21" s="20">
        <v>1067</v>
      </c>
      <c r="AC21" s="21">
        <f>+'[5]PENC N PERTUM LALIN SEPT'!I26</f>
        <v>1026</v>
      </c>
      <c r="AD21" s="61">
        <v>1484</v>
      </c>
      <c r="AE21" s="21">
        <v>1359</v>
      </c>
      <c r="AF21" s="21">
        <f>+'[6]PENC N PERTUMB LLN DES'!I26</f>
        <v>1482</v>
      </c>
    </row>
    <row r="22" spans="1:33" ht="20.100000000000001" customHeight="1" x14ac:dyDescent="0.2">
      <c r="A22" s="66"/>
      <c r="B22" s="68"/>
      <c r="C22" s="25" t="s">
        <v>34</v>
      </c>
      <c r="D22" s="38">
        <f>+[7]RKAC2012!D38</f>
        <v>640000</v>
      </c>
      <c r="E22" s="38">
        <f>+D22+[7]RKAC2012!G38</f>
        <v>1169000</v>
      </c>
      <c r="F22" s="38">
        <f>+E22+[7]RKAC2012!J38</f>
        <v>1693000</v>
      </c>
      <c r="G22" s="38">
        <f>+F22+[7]RKAC2012!M38</f>
        <v>2165000</v>
      </c>
      <c r="H22" s="38">
        <f>+G22+[7]RKAC2012!P38</f>
        <v>2627000</v>
      </c>
      <c r="I22" s="38">
        <f>+H22+[7]RKAC2012!S38</f>
        <v>3076000</v>
      </c>
      <c r="J22" s="38">
        <f>+I22+[7]RKAC2012!V38</f>
        <v>3599000</v>
      </c>
      <c r="K22" s="38">
        <f>+J22+[7]RKAC2012!Y38</f>
        <v>4017000</v>
      </c>
      <c r="L22" s="38">
        <f>+K22+[7]RKAC2012!AB38</f>
        <v>4481000</v>
      </c>
      <c r="M22" s="38">
        <f>+L22+[7]RKAC2012!AE38</f>
        <v>5040000</v>
      </c>
      <c r="N22" s="38">
        <f>+M22+[7]RKAC2012!AH38</f>
        <v>5564000</v>
      </c>
      <c r="O22" s="38">
        <f>+N22+[7]RKAC2012!AK38</f>
        <v>6150000</v>
      </c>
      <c r="R22" s="23"/>
      <c r="S22" s="23"/>
      <c r="T22" s="13" t="s">
        <v>34</v>
      </c>
      <c r="U22" s="24">
        <v>147</v>
      </c>
      <c r="V22" s="24">
        <f>+'[1]PENC N PERTUM LALIN FEB'!I27</f>
        <v>99</v>
      </c>
      <c r="W22" s="19">
        <v>117</v>
      </c>
      <c r="X22" s="21">
        <v>178</v>
      </c>
      <c r="Y22" s="19">
        <f>+'[2]Lalin 2012-2015&amp;Renc16 '!EW22</f>
        <v>161</v>
      </c>
      <c r="Z22" s="19">
        <f>+'[3]PENC N PERTUM LALIN JUNI'!I27</f>
        <v>147</v>
      </c>
      <c r="AA22" s="19">
        <f>+'[4]PENC N PERTUM LALIN JULI'!I27</f>
        <v>79</v>
      </c>
      <c r="AB22" s="20">
        <v>149</v>
      </c>
      <c r="AC22" s="21">
        <f>+'[5]PENC N PERTUM LALIN SEPT'!I27</f>
        <v>160</v>
      </c>
      <c r="AD22" s="61">
        <v>139</v>
      </c>
      <c r="AE22" s="21">
        <v>131</v>
      </c>
      <c r="AF22" s="21">
        <f>+'[6]PENC N PERTUMB LLN DES'!I27</f>
        <v>120</v>
      </c>
    </row>
    <row r="23" spans="1:33" ht="20.100000000000001" customHeight="1" x14ac:dyDescent="0.2">
      <c r="A23" s="66"/>
      <c r="B23" s="68"/>
      <c r="C23" s="26" t="s">
        <v>35</v>
      </c>
      <c r="D23" s="38">
        <f>+[7]RKAC2012!D39</f>
        <v>156000</v>
      </c>
      <c r="E23" s="38">
        <f>+D23+[7]RKAC2012!G39</f>
        <v>271000</v>
      </c>
      <c r="F23" s="38">
        <f>+E23+[7]RKAC2012!J39</f>
        <v>398500</v>
      </c>
      <c r="G23" s="38">
        <f>+F23+[7]RKAC2012!M39</f>
        <v>527500</v>
      </c>
      <c r="H23" s="38">
        <f>+G23+[7]RKAC2012!P39</f>
        <v>640500</v>
      </c>
      <c r="I23" s="38">
        <f>+H23+[7]RKAC2012!S39</f>
        <v>768000</v>
      </c>
      <c r="J23" s="38">
        <f>+I23+[7]RKAC2012!V39</f>
        <v>910500</v>
      </c>
      <c r="K23" s="38">
        <f>+J23+[7]RKAC2012!Y39</f>
        <v>1031500</v>
      </c>
      <c r="L23" s="38">
        <f>+K23+[7]RKAC2012!AB39</f>
        <v>1154500</v>
      </c>
      <c r="M23" s="38">
        <f>+L23+[7]RKAC2012!AE39</f>
        <v>1346500</v>
      </c>
      <c r="N23" s="38">
        <f>+M23+[7]RKAC2012!AH39</f>
        <v>1501500</v>
      </c>
      <c r="O23" s="38">
        <f>+N23+[7]RKAC2012!AK39</f>
        <v>1588500</v>
      </c>
      <c r="R23" s="23"/>
      <c r="S23" s="23"/>
      <c r="T23" s="13" t="s">
        <v>35</v>
      </c>
      <c r="U23" s="24">
        <v>35</v>
      </c>
      <c r="V23" s="24">
        <f>+'[1]PENC N PERTUM LALIN FEB'!I28</f>
        <v>42</v>
      </c>
      <c r="W23" s="19">
        <v>24</v>
      </c>
      <c r="X23" s="21">
        <v>28</v>
      </c>
      <c r="Y23" s="19">
        <f>+'[2]Lalin 2012-2015&amp;Renc16 '!EW23</f>
        <v>36</v>
      </c>
      <c r="Z23" s="19">
        <f>+'[3]PENC N PERTUM LALIN JUNI'!I28</f>
        <v>39</v>
      </c>
      <c r="AA23" s="19">
        <f>+'[4]PENC N PERTUM LALIN JULI'!I28</f>
        <v>22</v>
      </c>
      <c r="AB23" s="20">
        <v>32</v>
      </c>
      <c r="AC23" s="21">
        <f>+'[5]PENC N PERTUM LALIN SEPT'!I28</f>
        <v>42</v>
      </c>
      <c r="AD23" s="61">
        <v>31</v>
      </c>
      <c r="AE23" s="21">
        <v>36</v>
      </c>
      <c r="AF23" s="21">
        <f>+'[6]PENC N PERTUMB LLN DES'!I28</f>
        <v>35</v>
      </c>
    </row>
    <row r="24" spans="1:33" ht="20.100000000000001" customHeight="1" x14ac:dyDescent="0.25">
      <c r="A24" s="67"/>
      <c r="B24" s="68"/>
      <c r="C24" s="11" t="s">
        <v>36</v>
      </c>
      <c r="D24" s="36">
        <f t="shared" ref="D24:O24" si="6">+D18/31</f>
        <v>35542612.903225809</v>
      </c>
      <c r="E24" s="36">
        <f t="shared" si="6"/>
        <v>68810032.258064523</v>
      </c>
      <c r="F24" s="36">
        <f t="shared" si="6"/>
        <v>105278112.90322581</v>
      </c>
      <c r="G24" s="36">
        <f t="shared" si="6"/>
        <v>140289564.51612905</v>
      </c>
      <c r="H24" s="36">
        <f t="shared" si="6"/>
        <v>175679854.83870968</v>
      </c>
      <c r="I24" s="36">
        <f t="shared" si="6"/>
        <v>209399548.38709676</v>
      </c>
      <c r="J24" s="36">
        <f t="shared" si="6"/>
        <v>244456435.48387095</v>
      </c>
      <c r="K24" s="36">
        <f t="shared" si="6"/>
        <v>277791048.38709676</v>
      </c>
      <c r="L24" s="36">
        <f t="shared" si="6"/>
        <v>311247274.19354838</v>
      </c>
      <c r="M24" s="36">
        <f t="shared" si="6"/>
        <v>346216532.25806451</v>
      </c>
      <c r="N24" s="36">
        <f t="shared" si="6"/>
        <v>380279177.41935486</v>
      </c>
      <c r="O24" s="36">
        <f t="shared" si="6"/>
        <v>413910758.06451613</v>
      </c>
      <c r="R24" s="32"/>
      <c r="S24" s="32"/>
      <c r="T24" s="31" t="s">
        <v>36</v>
      </c>
      <c r="U24" s="29">
        <f>+U18/31</f>
        <v>15600.903225806451</v>
      </c>
      <c r="V24" s="29">
        <f>+V18/29</f>
        <v>16012.206896551725</v>
      </c>
      <c r="W24" s="29">
        <v>15567.225806451614</v>
      </c>
      <c r="X24" s="29">
        <v>16269.4</v>
      </c>
      <c r="Y24" s="29">
        <f>+Y18/31</f>
        <v>15577.677419354839</v>
      </c>
      <c r="Z24" s="29">
        <f>+Z18/30</f>
        <v>15326.933333333332</v>
      </c>
      <c r="AA24" s="29">
        <f>+AA18/31</f>
        <v>13668.129032258064</v>
      </c>
      <c r="AB24" s="33">
        <v>16031.903225806451</v>
      </c>
      <c r="AC24" s="29">
        <f>+AC18/30</f>
        <v>15876.166666666666</v>
      </c>
      <c r="AD24" s="46">
        <v>16158.483870967742</v>
      </c>
      <c r="AE24" s="29">
        <f>+AE18/30</f>
        <v>15831.066666666668</v>
      </c>
      <c r="AF24" s="29">
        <f>+AF18/31</f>
        <v>15016.58064516129</v>
      </c>
    </row>
    <row r="25" spans="1:33" ht="20.100000000000001" customHeight="1" x14ac:dyDescent="0.25">
      <c r="A25" s="65">
        <v>3</v>
      </c>
      <c r="B25" s="68" t="s">
        <v>40</v>
      </c>
      <c r="C25" s="11" t="s">
        <v>29</v>
      </c>
      <c r="D25" s="36">
        <f t="shared" ref="D25:O25" si="7">SUM(D26:D30)</f>
        <v>622456000</v>
      </c>
      <c r="E25" s="36">
        <f t="shared" si="7"/>
        <v>1204189000</v>
      </c>
      <c r="F25" s="36">
        <f t="shared" si="7"/>
        <v>1830706000</v>
      </c>
      <c r="G25" s="36">
        <f t="shared" si="7"/>
        <v>2431888000</v>
      </c>
      <c r="H25" s="36">
        <f t="shared" si="7"/>
        <v>3034919000</v>
      </c>
      <c r="I25" s="36">
        <f t="shared" si="7"/>
        <v>3577811000</v>
      </c>
      <c r="J25" s="36">
        <f t="shared" si="7"/>
        <v>4139781000</v>
      </c>
      <c r="K25" s="36">
        <f t="shared" si="7"/>
        <v>4706341000</v>
      </c>
      <c r="L25" s="36">
        <f t="shared" si="7"/>
        <v>5262887000</v>
      </c>
      <c r="M25" s="36">
        <f t="shared" si="7"/>
        <v>5860170000</v>
      </c>
      <c r="N25" s="36">
        <f t="shared" si="7"/>
        <v>6447219000</v>
      </c>
      <c r="O25" s="36">
        <f t="shared" si="7"/>
        <v>7069217000</v>
      </c>
      <c r="P25" s="35">
        <f>+[7]RKAC2012!CA33</f>
        <v>7069217000</v>
      </c>
      <c r="R25" s="14">
        <v>4</v>
      </c>
      <c r="S25" s="14" t="s">
        <v>40</v>
      </c>
      <c r="T25" s="11" t="s">
        <v>29</v>
      </c>
      <c r="U25" s="16">
        <f t="shared" ref="U25:AA25" si="8">SUM(U26:U30)</f>
        <v>281858</v>
      </c>
      <c r="V25" s="16">
        <f t="shared" si="8"/>
        <v>273438</v>
      </c>
      <c r="W25" s="16">
        <v>285090</v>
      </c>
      <c r="X25" s="16">
        <v>288400</v>
      </c>
      <c r="Y25" s="16">
        <f t="shared" si="8"/>
        <v>281177</v>
      </c>
      <c r="Z25" s="36">
        <f t="shared" si="8"/>
        <v>269339</v>
      </c>
      <c r="AA25" s="36">
        <f t="shared" si="8"/>
        <v>241877</v>
      </c>
      <c r="AB25" s="37">
        <v>274729</v>
      </c>
      <c r="AC25" s="36">
        <f>SUM(AC26:AC30)</f>
        <v>270403</v>
      </c>
      <c r="AD25" s="62">
        <v>280715</v>
      </c>
      <c r="AE25" s="36">
        <f>SUM(AE26:AE30)</f>
        <v>262993</v>
      </c>
      <c r="AF25" s="36">
        <f>SUM(AF26:AF30)</f>
        <v>273688</v>
      </c>
    </row>
    <row r="26" spans="1:33" ht="20.100000000000001" customHeight="1" x14ac:dyDescent="0.2">
      <c r="A26" s="66"/>
      <c r="B26" s="68"/>
      <c r="C26" s="17" t="s">
        <v>31</v>
      </c>
      <c r="D26" s="38">
        <f>+[7]RKAC2012!AR35</f>
        <v>590288000</v>
      </c>
      <c r="E26" s="38">
        <f>+D26+[7]RKAC2012!AU35</f>
        <v>1142289000</v>
      </c>
      <c r="F26" s="38">
        <f>+E26+[7]RKAC2012!AX35</f>
        <v>1734049000</v>
      </c>
      <c r="G26" s="38">
        <f>+F26+[7]RKAC2012!BA35</f>
        <v>2303448000</v>
      </c>
      <c r="H26" s="38">
        <f>+G26+[7]RKAC2012!BD35</f>
        <v>2875612000</v>
      </c>
      <c r="I26" s="38">
        <f>+H26+[7]RKAC2012!BG35</f>
        <v>3388171000</v>
      </c>
      <c r="J26" s="38">
        <f>+I26+[7]RKAC2012!BJ35</f>
        <v>3919867000</v>
      </c>
      <c r="K26" s="38">
        <f>+J26+[7]RKAC2012!BM35</f>
        <v>4461100000</v>
      </c>
      <c r="L26" s="38">
        <f>+K26+[7]RKAC2012!BP35</f>
        <v>4993474000</v>
      </c>
      <c r="M26" s="38">
        <f>+L26+[7]RKAC2012!BS35</f>
        <v>5559763000</v>
      </c>
      <c r="N26" s="38">
        <f>+M26+[7]RKAC2012!BV35</f>
        <v>6118394000</v>
      </c>
      <c r="O26" s="38">
        <f>+N26+[7]RKAC2012!BY35</f>
        <v>6711977000</v>
      </c>
      <c r="R26" s="23"/>
      <c r="S26" s="23"/>
      <c r="T26" s="13" t="s">
        <v>31</v>
      </c>
      <c r="U26" s="24">
        <v>279866</v>
      </c>
      <c r="V26" s="24">
        <f>+'[1]PENC N PERTUM LALIN FEB'!I31</f>
        <v>271491</v>
      </c>
      <c r="W26" s="19">
        <v>283106</v>
      </c>
      <c r="X26" s="21">
        <v>286555</v>
      </c>
      <c r="Y26" s="19">
        <f>+'[2]Lalin 2012-2015&amp;Renc16 '!EW26</f>
        <v>278906</v>
      </c>
      <c r="Z26" s="19">
        <f>+'[3]PENC N PERTUM LALIN JUNI'!I31</f>
        <v>267487</v>
      </c>
      <c r="AA26" s="19">
        <f>+'[4]PENC N PERTUM LALIN JULI'!I31</f>
        <v>240761</v>
      </c>
      <c r="AB26" s="20">
        <v>272957</v>
      </c>
      <c r="AC26" s="21">
        <f>+'[5]PENC N PERTUM LALIN SEPT'!I31</f>
        <v>268644</v>
      </c>
      <c r="AD26" s="61">
        <v>278797</v>
      </c>
      <c r="AE26" s="21">
        <v>261075</v>
      </c>
      <c r="AF26" s="21">
        <f>+'[6]PENC N PERTUMB LLN DES'!I31</f>
        <v>271803</v>
      </c>
    </row>
    <row r="27" spans="1:33" ht="20.100000000000001" customHeight="1" x14ac:dyDescent="0.2">
      <c r="A27" s="66"/>
      <c r="B27" s="68"/>
      <c r="C27" s="17" t="s">
        <v>32</v>
      </c>
      <c r="D27" s="38">
        <f>+[7]RKAC2012!AR36</f>
        <v>22000000</v>
      </c>
      <c r="E27" s="38">
        <f>+D27+[7]RKAC2012!AU36</f>
        <v>41548000</v>
      </c>
      <c r="F27" s="38">
        <f>+E27+[7]RKAC2012!AX36</f>
        <v>64626000</v>
      </c>
      <c r="G27" s="38">
        <f>+F27+[7]RKAC2012!BA36</f>
        <v>86775000</v>
      </c>
      <c r="H27" s="38">
        <f>+G27+[7]RKAC2012!BD36</f>
        <v>107778000</v>
      </c>
      <c r="I27" s="38">
        <f>+H27+[7]RKAC2012!BG36</f>
        <v>129322000</v>
      </c>
      <c r="J27" s="38">
        <f>+I27+[7]RKAC2012!BJ36</f>
        <v>149640000</v>
      </c>
      <c r="K27" s="38">
        <f>+J27+[7]RKAC2012!BM36</f>
        <v>166345000</v>
      </c>
      <c r="L27" s="38">
        <f>+K27+[7]RKAC2012!BP36</f>
        <v>183337000</v>
      </c>
      <c r="M27" s="38">
        <f>+L27+[7]RKAC2012!BS36</f>
        <v>205238000</v>
      </c>
      <c r="N27" s="38">
        <f>+M27+[7]RKAC2012!BV36</f>
        <v>225318000</v>
      </c>
      <c r="O27" s="38">
        <f>+N27+[7]RKAC2012!BY36</f>
        <v>245295000</v>
      </c>
      <c r="R27" s="23"/>
      <c r="S27" s="23"/>
      <c r="T27" s="13" t="s">
        <v>32</v>
      </c>
      <c r="U27" s="24">
        <v>1048</v>
      </c>
      <c r="V27" s="24">
        <f>+'[1]PENC N PERTUM LALIN FEB'!I32</f>
        <v>996</v>
      </c>
      <c r="W27" s="19">
        <v>1004</v>
      </c>
      <c r="X27" s="21">
        <v>989</v>
      </c>
      <c r="Y27" s="19">
        <f>+'[2]Lalin 2012-2015&amp;Renc16 '!EW27</f>
        <v>1164</v>
      </c>
      <c r="Z27" s="19">
        <f>+'[3]PENC N PERTUM LALIN JUNI'!I32</f>
        <v>967</v>
      </c>
      <c r="AA27" s="19">
        <f>+'[4]PENC N PERTUM LALIN JULI'!I32</f>
        <v>639</v>
      </c>
      <c r="AB27" s="20">
        <v>998</v>
      </c>
      <c r="AC27" s="21">
        <f>+'[5]PENC N PERTUM LALIN SEPT'!I32</f>
        <v>1020</v>
      </c>
      <c r="AD27" s="61">
        <v>999</v>
      </c>
      <c r="AE27" s="21">
        <v>1038</v>
      </c>
      <c r="AF27" s="21">
        <f>+'[6]PENC N PERTUMB LLN DES'!I32</f>
        <v>893</v>
      </c>
    </row>
    <row r="28" spans="1:33" ht="20.100000000000001" customHeight="1" x14ac:dyDescent="0.2">
      <c r="A28" s="66"/>
      <c r="B28" s="68"/>
      <c r="C28" s="17" t="s">
        <v>33</v>
      </c>
      <c r="D28" s="38">
        <f>+[7]RKAC2012!AR37</f>
        <v>8997000</v>
      </c>
      <c r="E28" s="38">
        <f>+D28+[7]RKAC2012!AU37</f>
        <v>18182000</v>
      </c>
      <c r="F28" s="38">
        <f>+E28+[7]RKAC2012!AX37</f>
        <v>29097000</v>
      </c>
      <c r="G28" s="38">
        <f>+F28+[7]RKAC2012!BA37</f>
        <v>37906000</v>
      </c>
      <c r="H28" s="38">
        <f>+G28+[7]RKAC2012!BD37</f>
        <v>46850000</v>
      </c>
      <c r="I28" s="38">
        <f>+H28+[7]RKAC2012!BG37</f>
        <v>54873000</v>
      </c>
      <c r="J28" s="38">
        <f>+I28+[7]RKAC2012!BJ37</f>
        <v>63878000</v>
      </c>
      <c r="K28" s="38">
        <f>+J28+[7]RKAC2012!BM37</f>
        <v>71854000</v>
      </c>
      <c r="L28" s="38">
        <f>+K28+[7]RKAC2012!BP37</f>
        <v>78229000</v>
      </c>
      <c r="M28" s="38">
        <f>+L28+[7]RKAC2012!BS37</f>
        <v>86326000</v>
      </c>
      <c r="N28" s="38">
        <f>+M28+[7]RKAC2012!BV37</f>
        <v>93829000</v>
      </c>
      <c r="O28" s="38">
        <f>+N28+[7]RKAC2012!BY37</f>
        <v>101256000</v>
      </c>
      <c r="R28" s="23"/>
      <c r="S28" s="23"/>
      <c r="T28" s="13" t="s">
        <v>33</v>
      </c>
      <c r="U28" s="24">
        <v>767</v>
      </c>
      <c r="V28" s="24">
        <f>+'[1]PENC N PERTUM LALIN FEB'!I33</f>
        <v>754</v>
      </c>
      <c r="W28" s="19">
        <v>764</v>
      </c>
      <c r="X28" s="21">
        <v>655</v>
      </c>
      <c r="Y28" s="19">
        <f>+'[2]Lalin 2012-2015&amp;Renc16 '!EW28</f>
        <v>912</v>
      </c>
      <c r="Z28" s="19">
        <f>+'[3]PENC N PERTUM LALIN JUNI'!I33</f>
        <v>699</v>
      </c>
      <c r="AA28" s="19">
        <f>+'[4]PENC N PERTUM LALIN JULI'!I33</f>
        <v>322</v>
      </c>
      <c r="AB28" s="20">
        <v>580</v>
      </c>
      <c r="AC28" s="21">
        <f>+'[5]PENC N PERTUM LALIN SEPT'!I33</f>
        <v>569</v>
      </c>
      <c r="AD28" s="61">
        <v>742</v>
      </c>
      <c r="AE28" s="21">
        <v>729</v>
      </c>
      <c r="AF28" s="21">
        <f>+'[6]PENC N PERTUMB LLN DES'!I33</f>
        <v>825</v>
      </c>
    </row>
    <row r="29" spans="1:33" ht="20.100000000000001" customHeight="1" x14ac:dyDescent="0.2">
      <c r="A29" s="66"/>
      <c r="B29" s="68"/>
      <c r="C29" s="25" t="s">
        <v>34</v>
      </c>
      <c r="D29" s="38">
        <f>+[7]RKAC2012!AR38</f>
        <v>788000</v>
      </c>
      <c r="E29" s="38">
        <f>+D29+[7]RKAC2012!AU38</f>
        <v>1509000</v>
      </c>
      <c r="F29" s="38">
        <f>+E29+[7]RKAC2012!AX38</f>
        <v>2026000</v>
      </c>
      <c r="G29" s="38">
        <f>+F29+[7]RKAC2012!BA38</f>
        <v>2540000</v>
      </c>
      <c r="H29" s="38">
        <f>+G29+[7]RKAC2012!BD38</f>
        <v>3149000</v>
      </c>
      <c r="I29" s="38">
        <f>+H29+[7]RKAC2012!BG38</f>
        <v>3591000</v>
      </c>
      <c r="J29" s="38">
        <f>+I29+[7]RKAC2012!BJ38</f>
        <v>4216000</v>
      </c>
      <c r="K29" s="38">
        <f>+J29+[7]RKAC2012!BM38</f>
        <v>4627000</v>
      </c>
      <c r="L29" s="38">
        <f>+K29+[7]RKAC2012!BP38</f>
        <v>5159000</v>
      </c>
      <c r="M29" s="38">
        <f>+L29+[7]RKAC2012!BS38</f>
        <v>5701000</v>
      </c>
      <c r="N29" s="38">
        <f>+M29+[7]RKAC2012!BV38</f>
        <v>6176000</v>
      </c>
      <c r="O29" s="38">
        <f>+N29+[7]RKAC2012!BY38</f>
        <v>6817000</v>
      </c>
      <c r="R29" s="23"/>
      <c r="S29" s="23"/>
      <c r="T29" s="13" t="s">
        <v>34</v>
      </c>
      <c r="U29" s="24">
        <v>151</v>
      </c>
      <c r="V29" s="24">
        <f>+'[1]PENC N PERTUM LALIN FEB'!I34</f>
        <v>157</v>
      </c>
      <c r="W29" s="19">
        <v>170</v>
      </c>
      <c r="X29" s="21">
        <v>158</v>
      </c>
      <c r="Y29" s="19">
        <f>+'[2]Lalin 2012-2015&amp;Renc16 '!EW29</f>
        <v>148</v>
      </c>
      <c r="Z29" s="19">
        <f>+'[3]PENC N PERTUM LALIN JUNI'!I34</f>
        <v>139</v>
      </c>
      <c r="AA29" s="19">
        <f>+'[4]PENC N PERTUM LALIN JULI'!I34</f>
        <v>121</v>
      </c>
      <c r="AB29" s="20">
        <v>151</v>
      </c>
      <c r="AC29" s="21">
        <f>+'[5]PENC N PERTUM LALIN SEPT'!I34</f>
        <v>129</v>
      </c>
      <c r="AD29" s="61">
        <v>141</v>
      </c>
      <c r="AE29" s="21">
        <v>125</v>
      </c>
      <c r="AF29" s="21">
        <f>+'[6]PENC N PERTUMB LLN DES'!I34</f>
        <v>120</v>
      </c>
    </row>
    <row r="30" spans="1:33" ht="20.100000000000001" customHeight="1" x14ac:dyDescent="0.2">
      <c r="A30" s="66"/>
      <c r="B30" s="68"/>
      <c r="C30" s="26" t="s">
        <v>35</v>
      </c>
      <c r="D30" s="38">
        <f>+[7]RKAC2012!AR39</f>
        <v>383000</v>
      </c>
      <c r="E30" s="38">
        <f>+D30+[7]RKAC2012!AU39</f>
        <v>661000</v>
      </c>
      <c r="F30" s="38">
        <f>+E30+[7]RKAC2012!AX39</f>
        <v>908000</v>
      </c>
      <c r="G30" s="38">
        <f>+F30+[7]RKAC2012!BA39</f>
        <v>1219000</v>
      </c>
      <c r="H30" s="38">
        <f>+G30+[7]RKAC2012!BD39</f>
        <v>1530000</v>
      </c>
      <c r="I30" s="38">
        <f>+H30+[7]RKAC2012!BG39</f>
        <v>1854000</v>
      </c>
      <c r="J30" s="38">
        <f>+I30+[7]RKAC2012!BJ39</f>
        <v>2180000</v>
      </c>
      <c r="K30" s="38">
        <f>+J30+[7]RKAC2012!BM39</f>
        <v>2415000</v>
      </c>
      <c r="L30" s="38">
        <f>+K30+[7]RKAC2012!BP39</f>
        <v>2688000</v>
      </c>
      <c r="M30" s="38">
        <f>+L30+[7]RKAC2012!BS39</f>
        <v>3142000</v>
      </c>
      <c r="N30" s="38">
        <f>+M30+[7]RKAC2012!BV39</f>
        <v>3502000</v>
      </c>
      <c r="O30" s="38">
        <f>+N30+[7]RKAC2012!BY39</f>
        <v>3872000</v>
      </c>
      <c r="R30" s="23"/>
      <c r="S30" s="23"/>
      <c r="T30" s="13" t="s">
        <v>35</v>
      </c>
      <c r="U30" s="24">
        <v>26</v>
      </c>
      <c r="V30" s="24">
        <f>+'[1]PENC N PERTUM LALIN FEB'!I35</f>
        <v>40</v>
      </c>
      <c r="W30" s="19">
        <v>46</v>
      </c>
      <c r="X30" s="21">
        <v>43</v>
      </c>
      <c r="Y30" s="19">
        <f>+'[2]Lalin 2012-2015&amp;Renc16 '!EW30</f>
        <v>47</v>
      </c>
      <c r="Z30" s="19">
        <f>+'[3]PENC N PERTUM LALIN JUNI'!I35</f>
        <v>47</v>
      </c>
      <c r="AA30" s="19">
        <f>+'[4]PENC N PERTUM LALIN JULI'!I35</f>
        <v>34</v>
      </c>
      <c r="AB30" s="20">
        <v>43</v>
      </c>
      <c r="AC30" s="21">
        <f>+'[5]PENC N PERTUM LALIN SEPT'!I35</f>
        <v>41</v>
      </c>
      <c r="AD30" s="61">
        <v>36</v>
      </c>
      <c r="AE30" s="21">
        <v>26</v>
      </c>
      <c r="AF30" s="21">
        <f>+'[6]PENC N PERTUMB LLN DES'!I35</f>
        <v>47</v>
      </c>
    </row>
    <row r="31" spans="1:33" ht="20.100000000000001" customHeight="1" x14ac:dyDescent="0.25">
      <c r="A31" s="67"/>
      <c r="B31" s="68"/>
      <c r="C31" s="11" t="s">
        <v>36</v>
      </c>
      <c r="D31" s="36">
        <f t="shared" ref="D31:O31" si="9">+D25/31</f>
        <v>20079225.806451611</v>
      </c>
      <c r="E31" s="36">
        <f t="shared" si="9"/>
        <v>38844806.451612905</v>
      </c>
      <c r="F31" s="36">
        <f t="shared" si="9"/>
        <v>59055032.258064516</v>
      </c>
      <c r="G31" s="36">
        <f t="shared" si="9"/>
        <v>78448000</v>
      </c>
      <c r="H31" s="36">
        <f t="shared" si="9"/>
        <v>97900612.903225809</v>
      </c>
      <c r="I31" s="36">
        <f t="shared" si="9"/>
        <v>115413258.06451613</v>
      </c>
      <c r="J31" s="36">
        <f t="shared" si="9"/>
        <v>133541322.58064516</v>
      </c>
      <c r="K31" s="36">
        <f t="shared" si="9"/>
        <v>151817451.61290324</v>
      </c>
      <c r="L31" s="36">
        <f t="shared" si="9"/>
        <v>169770548.38709676</v>
      </c>
      <c r="M31" s="36">
        <f t="shared" si="9"/>
        <v>189037741.93548387</v>
      </c>
      <c r="N31" s="36">
        <f t="shared" si="9"/>
        <v>207974806.45161289</v>
      </c>
      <c r="O31" s="36">
        <f t="shared" si="9"/>
        <v>228039258.06451613</v>
      </c>
      <c r="R31" s="32"/>
      <c r="S31" s="32"/>
      <c r="T31" s="31" t="s">
        <v>36</v>
      </c>
      <c r="U31" s="29">
        <f>+U25/31</f>
        <v>9092.1935483870966</v>
      </c>
      <c r="V31" s="29">
        <f>+V25/29</f>
        <v>9428.8965517241377</v>
      </c>
      <c r="W31" s="29">
        <v>9196.4516129032254</v>
      </c>
      <c r="X31" s="29">
        <v>9613.3333333333339</v>
      </c>
      <c r="Y31" s="29">
        <f>+Y25/31</f>
        <v>9070.2258064516136</v>
      </c>
      <c r="Z31" s="29">
        <f>+Z25/30</f>
        <v>8977.9666666666672</v>
      </c>
      <c r="AA31" s="29">
        <f>+AA25/31</f>
        <v>7802.4838709677415</v>
      </c>
      <c r="AB31" s="33">
        <v>8862.2258064516136</v>
      </c>
      <c r="AC31" s="29">
        <f>+AC25/30</f>
        <v>9013.4333333333325</v>
      </c>
      <c r="AD31" s="46">
        <v>9055.322580645161</v>
      </c>
      <c r="AE31" s="29">
        <f>+AE25/30</f>
        <v>8766.4333333333325</v>
      </c>
      <c r="AF31" s="29">
        <f>+AF25/31</f>
        <v>8828.645161290322</v>
      </c>
    </row>
    <row r="32" spans="1:33" ht="20.100000000000001" customHeight="1" x14ac:dyDescent="0.25">
      <c r="A32" s="65">
        <v>4</v>
      </c>
      <c r="B32" s="68" t="s">
        <v>41</v>
      </c>
      <c r="C32" s="11" t="s">
        <v>29</v>
      </c>
      <c r="D32" s="36">
        <f t="shared" ref="D32:O32" si="10">SUM(D33:D37)</f>
        <v>127806000</v>
      </c>
      <c r="E32" s="36">
        <f t="shared" si="10"/>
        <v>260749000</v>
      </c>
      <c r="F32" s="36">
        <f t="shared" si="10"/>
        <v>401979000</v>
      </c>
      <c r="G32" s="36">
        <f t="shared" si="10"/>
        <v>527054000</v>
      </c>
      <c r="H32" s="36">
        <f t="shared" si="10"/>
        <v>677558000</v>
      </c>
      <c r="I32" s="36">
        <f t="shared" si="10"/>
        <v>837533000</v>
      </c>
      <c r="J32" s="36">
        <f t="shared" si="10"/>
        <v>992898000</v>
      </c>
      <c r="K32" s="36">
        <f t="shared" si="10"/>
        <v>1114003000</v>
      </c>
      <c r="L32" s="36">
        <f t="shared" si="10"/>
        <v>1261061000</v>
      </c>
      <c r="M32" s="36">
        <f t="shared" si="10"/>
        <v>1405195000</v>
      </c>
      <c r="N32" s="36">
        <f t="shared" si="10"/>
        <v>1535802000</v>
      </c>
      <c r="O32" s="36">
        <f t="shared" si="10"/>
        <v>1684805000</v>
      </c>
      <c r="P32" s="35">
        <f>+[7]RKAC2012!EA33</f>
        <v>1684805000</v>
      </c>
      <c r="R32" s="14">
        <v>5</v>
      </c>
      <c r="S32" s="14" t="s">
        <v>41</v>
      </c>
      <c r="T32" s="11" t="s">
        <v>29</v>
      </c>
      <c r="U32" s="16">
        <f t="shared" ref="U32:AA32" si="11">SUM(U33:U37)</f>
        <v>184496</v>
      </c>
      <c r="V32" s="16">
        <f t="shared" si="11"/>
        <v>179535</v>
      </c>
      <c r="W32" s="16">
        <v>198092</v>
      </c>
      <c r="X32" s="16">
        <v>192504</v>
      </c>
      <c r="Y32" s="16">
        <f t="shared" si="11"/>
        <v>200133</v>
      </c>
      <c r="Z32" s="36">
        <f t="shared" si="11"/>
        <v>178494</v>
      </c>
      <c r="AA32" s="36">
        <f t="shared" si="11"/>
        <v>184442</v>
      </c>
      <c r="AB32" s="37">
        <v>189906</v>
      </c>
      <c r="AC32" s="36">
        <f>SUM(AC33:AC37)</f>
        <v>189958</v>
      </c>
      <c r="AD32" s="62">
        <v>200424</v>
      </c>
      <c r="AE32" s="36">
        <f>SUM(AE33:AE37)</f>
        <v>181853</v>
      </c>
      <c r="AF32" s="36">
        <f>SUM(AF33:AF37)</f>
        <v>197992</v>
      </c>
    </row>
    <row r="33" spans="1:32" ht="20.100000000000001" customHeight="1" x14ac:dyDescent="0.2">
      <c r="A33" s="66"/>
      <c r="B33" s="68"/>
      <c r="C33" s="17" t="s">
        <v>31</v>
      </c>
      <c r="D33" s="38">
        <f>+[7]RKAC2012!CG35</f>
        <v>123195000</v>
      </c>
      <c r="E33" s="38">
        <f>+D33+[7]RKAC2012!CK35</f>
        <v>252160000</v>
      </c>
      <c r="F33" s="38">
        <f>+E33+[7]RKAC2012!CO35</f>
        <v>388813000</v>
      </c>
      <c r="G33" s="38">
        <f>+F33+[7]RKAC2012!CS35</f>
        <v>509610000</v>
      </c>
      <c r="H33" s="38">
        <f>+G33+[7]RKAC2012!CW35</f>
        <v>654534000</v>
      </c>
      <c r="I33" s="38">
        <f>+H33+[7]RKAC2012!DA35</f>
        <v>808579000</v>
      </c>
      <c r="J33" s="38">
        <f>+I33+[7]RKAC2012!DE35</f>
        <v>958007000</v>
      </c>
      <c r="K33" s="38">
        <f>+J33+[7]RKAC2012!DI35</f>
        <v>1075056000</v>
      </c>
      <c r="L33" s="38">
        <f>+K33+[7]RKAC2012!DM35</f>
        <v>1217891000</v>
      </c>
      <c r="M33" s="38">
        <f>+L33+[7]RKAC2012!DQ35</f>
        <v>1357114000</v>
      </c>
      <c r="N33" s="38">
        <f>+M33+[7]RKAC2012!DU35</f>
        <v>1482675000</v>
      </c>
      <c r="O33" s="38">
        <f>+N33+[7]RKAC2012!DY35</f>
        <v>1626071000</v>
      </c>
      <c r="R33" s="23"/>
      <c r="S33" s="23"/>
      <c r="T33" s="13" t="s">
        <v>31</v>
      </c>
      <c r="U33" s="24">
        <v>182411</v>
      </c>
      <c r="V33" s="24">
        <f>+'[1]PENC N PERTUM LALIN FEB'!I38</f>
        <v>178059</v>
      </c>
      <c r="W33" s="19">
        <v>196435</v>
      </c>
      <c r="X33" s="21">
        <v>190683</v>
      </c>
      <c r="Y33" s="19">
        <f>+'[2]Lalin 2012-2015&amp;Renc16 '!EW33</f>
        <v>197962</v>
      </c>
      <c r="Z33" s="19">
        <f>+'[3]PENC N PERTUM LALIN JUNI'!I38</f>
        <v>176520</v>
      </c>
      <c r="AA33" s="19">
        <f>+'[4]PENC N PERTUM LALIN JULI'!I38</f>
        <v>183218</v>
      </c>
      <c r="AB33" s="20">
        <v>188030</v>
      </c>
      <c r="AC33" s="21">
        <f>+'[5]PENC N PERTUM LALIN SEPT'!I38</f>
        <v>187898</v>
      </c>
      <c r="AD33" s="61">
        <v>197773</v>
      </c>
      <c r="AE33" s="21">
        <v>178569</v>
      </c>
      <c r="AF33" s="21">
        <f>+'[6]PENC N PERTUMB LLN DES'!I38</f>
        <v>195335</v>
      </c>
    </row>
    <row r="34" spans="1:32" ht="20.100000000000001" customHeight="1" x14ac:dyDescent="0.2">
      <c r="A34" s="66"/>
      <c r="B34" s="68"/>
      <c r="C34" s="17" t="s">
        <v>32</v>
      </c>
      <c r="D34" s="38">
        <f>+[7]RKAC2012!CG36</f>
        <v>3825000</v>
      </c>
      <c r="E34" s="38">
        <f>+D34+[7]RKAC2012!CK36</f>
        <v>7123000</v>
      </c>
      <c r="F34" s="38">
        <f>+E34+[7]RKAC2012!CO36</f>
        <v>10764000</v>
      </c>
      <c r="G34" s="38">
        <f>+F34+[7]RKAC2012!CS36</f>
        <v>14305000</v>
      </c>
      <c r="H34" s="38">
        <f>+G34+[7]RKAC2012!CW36</f>
        <v>19202000</v>
      </c>
      <c r="I34" s="38">
        <f>+H34+[7]RKAC2012!DA36</f>
        <v>24442000</v>
      </c>
      <c r="J34" s="38">
        <f>+I34+[7]RKAC2012!DE36</f>
        <v>28974000</v>
      </c>
      <c r="K34" s="38">
        <f>+J34+[7]RKAC2012!DI36</f>
        <v>32433000</v>
      </c>
      <c r="L34" s="38">
        <f>+K34+[7]RKAC2012!DM36</f>
        <v>36022000</v>
      </c>
      <c r="M34" s="38">
        <f>+L34+[7]RKAC2012!DQ36</f>
        <v>40087000</v>
      </c>
      <c r="N34" s="38">
        <f>+M34+[7]RKAC2012!DU36</f>
        <v>44361000</v>
      </c>
      <c r="O34" s="38">
        <f>+N34+[7]RKAC2012!DY36</f>
        <v>49153000</v>
      </c>
      <c r="R34" s="23"/>
      <c r="S34" s="23"/>
      <c r="T34" s="13" t="s">
        <v>32</v>
      </c>
      <c r="U34" s="24">
        <v>788</v>
      </c>
      <c r="V34" s="24">
        <f>+'[1]PENC N PERTUM LALIN FEB'!I39</f>
        <v>613</v>
      </c>
      <c r="W34" s="19">
        <v>691</v>
      </c>
      <c r="X34" s="21">
        <v>780</v>
      </c>
      <c r="Y34" s="19">
        <f>+'[2]Lalin 2012-2015&amp;Renc16 '!EW34</f>
        <v>796</v>
      </c>
      <c r="Z34" s="19">
        <f>+'[3]PENC N PERTUM LALIN JUNI'!I39</f>
        <v>665</v>
      </c>
      <c r="AA34" s="19">
        <f>+'[4]PENC N PERTUM LALIN JULI'!I39</f>
        <v>488</v>
      </c>
      <c r="AB34" s="20">
        <v>728</v>
      </c>
      <c r="AC34" s="21">
        <f>+'[5]PENC N PERTUM LALIN SEPT'!I39</f>
        <v>766</v>
      </c>
      <c r="AD34" s="61">
        <v>852</v>
      </c>
      <c r="AE34" s="21">
        <v>872</v>
      </c>
      <c r="AF34" s="21">
        <f>+'[6]PENC N PERTUMB LLN DES'!I39</f>
        <v>767</v>
      </c>
    </row>
    <row r="35" spans="1:32" ht="20.100000000000001" customHeight="1" x14ac:dyDescent="0.2">
      <c r="A35" s="66"/>
      <c r="B35" s="68"/>
      <c r="C35" s="17" t="s">
        <v>33</v>
      </c>
      <c r="D35" s="38">
        <f>+[7]RKAC2012!CG37</f>
        <v>672000</v>
      </c>
      <c r="E35" s="38">
        <f>+D35+[7]RKAC2012!CK37</f>
        <v>1276000</v>
      </c>
      <c r="F35" s="38">
        <f>+E35+[7]RKAC2012!CO37</f>
        <v>2071000</v>
      </c>
      <c r="G35" s="38">
        <f>+F35+[7]RKAC2012!CS37</f>
        <v>2695000</v>
      </c>
      <c r="H35" s="38">
        <f>+G35+[7]RKAC2012!CW37</f>
        <v>3233000</v>
      </c>
      <c r="I35" s="38">
        <f>+H35+[7]RKAC2012!DA37</f>
        <v>3760000</v>
      </c>
      <c r="J35" s="38">
        <f>+I35+[7]RKAC2012!DE37</f>
        <v>4408000</v>
      </c>
      <c r="K35" s="38">
        <f>+J35+[7]RKAC2012!DI37</f>
        <v>4922000</v>
      </c>
      <c r="L35" s="38">
        <f>+K35+[7]RKAC2012!DM37</f>
        <v>5433000</v>
      </c>
      <c r="M35" s="38">
        <f>+L35+[7]RKAC2012!DQ37</f>
        <v>6132000</v>
      </c>
      <c r="N35" s="38">
        <f>+M35+[7]RKAC2012!DU37</f>
        <v>6764000</v>
      </c>
      <c r="O35" s="38">
        <f>+N35+[7]RKAC2012!DY37</f>
        <v>7447000</v>
      </c>
      <c r="R35" s="23"/>
      <c r="S35" s="23"/>
      <c r="T35" s="13" t="s">
        <v>33</v>
      </c>
      <c r="U35" s="24">
        <v>1113</v>
      </c>
      <c r="V35" s="24">
        <f>+'[1]PENC N PERTUM LALIN FEB'!I40</f>
        <v>656</v>
      </c>
      <c r="W35" s="19">
        <v>759</v>
      </c>
      <c r="X35" s="21">
        <v>839</v>
      </c>
      <c r="Y35" s="19">
        <f>+'[2]Lalin 2012-2015&amp;Renc16 '!EW35</f>
        <v>1172</v>
      </c>
      <c r="Z35" s="19">
        <f>+'[3]PENC N PERTUM LALIN JUNI'!I40</f>
        <v>1095</v>
      </c>
      <c r="AA35" s="19">
        <f>+'[4]PENC N PERTUM LALIN JULI'!I40</f>
        <v>563</v>
      </c>
      <c r="AB35" s="20">
        <v>940</v>
      </c>
      <c r="AC35" s="21">
        <f>+'[5]PENC N PERTUM LALIN SEPT'!I40</f>
        <v>1107</v>
      </c>
      <c r="AD35" s="61">
        <v>1591</v>
      </c>
      <c r="AE35" s="21">
        <v>2163</v>
      </c>
      <c r="AF35" s="21">
        <f>+'[6]PENC N PERTUMB LLN DES'!I40</f>
        <v>1644</v>
      </c>
    </row>
    <row r="36" spans="1:32" ht="20.100000000000001" customHeight="1" x14ac:dyDescent="0.2">
      <c r="A36" s="66"/>
      <c r="B36" s="68"/>
      <c r="C36" s="25" t="s">
        <v>34</v>
      </c>
      <c r="D36" s="38">
        <f>+[7]RKAC2012!CG38</f>
        <v>67000</v>
      </c>
      <c r="E36" s="38">
        <f>+D36+[7]RKAC2012!CK38</f>
        <v>118000</v>
      </c>
      <c r="F36" s="38">
        <f>+E36+[7]RKAC2012!CO38</f>
        <v>222000</v>
      </c>
      <c r="G36" s="38">
        <f>+F36+[7]RKAC2012!CS38</f>
        <v>303000</v>
      </c>
      <c r="H36" s="38">
        <f>+G36+[7]RKAC2012!CW38</f>
        <v>421000</v>
      </c>
      <c r="I36" s="38">
        <f>+H36+[7]RKAC2012!DA38</f>
        <v>549000</v>
      </c>
      <c r="J36" s="38">
        <f>+I36+[7]RKAC2012!DE38</f>
        <v>1262000</v>
      </c>
      <c r="K36" s="38">
        <f>+J36+[7]RKAC2012!DI38</f>
        <v>1328000</v>
      </c>
      <c r="L36" s="38">
        <f>+K36+[7]RKAC2012!DM38</f>
        <v>1421000</v>
      </c>
      <c r="M36" s="38">
        <f>+L36+[7]RKAC2012!DQ38</f>
        <v>1531000</v>
      </c>
      <c r="N36" s="38">
        <f>+M36+[7]RKAC2012!DU38</f>
        <v>1621000</v>
      </c>
      <c r="O36" s="38">
        <f>+N36+[7]RKAC2012!DY38</f>
        <v>1725000</v>
      </c>
      <c r="R36" s="23"/>
      <c r="S36" s="23"/>
      <c r="T36" s="13" t="s">
        <v>34</v>
      </c>
      <c r="U36" s="24">
        <v>140</v>
      </c>
      <c r="V36" s="24">
        <f>+'[1]PENC N PERTUM LALIN FEB'!I41</f>
        <v>143</v>
      </c>
      <c r="W36" s="19">
        <v>145</v>
      </c>
      <c r="X36" s="21">
        <v>131</v>
      </c>
      <c r="Y36" s="19">
        <f>+'[2]Lalin 2012-2015&amp;Renc16 '!EW36</f>
        <v>147</v>
      </c>
      <c r="Z36" s="19">
        <f>+'[3]PENC N PERTUM LALIN JUNI'!I41</f>
        <v>164</v>
      </c>
      <c r="AA36" s="19">
        <f>+'[4]PENC N PERTUM LALIN JULI'!I41</f>
        <v>130</v>
      </c>
      <c r="AB36" s="20">
        <v>163</v>
      </c>
      <c r="AC36" s="21">
        <f>+'[5]PENC N PERTUM LALIN SEPT'!I41</f>
        <v>145</v>
      </c>
      <c r="AD36" s="61">
        <v>161</v>
      </c>
      <c r="AE36" s="21">
        <v>202</v>
      </c>
      <c r="AF36" s="21">
        <f>+'[6]PENC N PERTUMB LLN DES'!I41</f>
        <v>191</v>
      </c>
    </row>
    <row r="37" spans="1:32" ht="20.100000000000001" customHeight="1" x14ac:dyDescent="0.2">
      <c r="A37" s="66"/>
      <c r="B37" s="68"/>
      <c r="C37" s="26" t="s">
        <v>35</v>
      </c>
      <c r="D37" s="38">
        <f>+[7]RKAC2012!CG39</f>
        <v>47000</v>
      </c>
      <c r="E37" s="38">
        <f>+D37+[7]RKAC2012!CK39</f>
        <v>72000</v>
      </c>
      <c r="F37" s="38">
        <f>+E37+[7]RKAC2012!CO39</f>
        <v>109000</v>
      </c>
      <c r="G37" s="38">
        <f>+F37+[7]RKAC2012!CS39</f>
        <v>141000</v>
      </c>
      <c r="H37" s="38">
        <f>+G37+[7]RKAC2012!CW39</f>
        <v>168000</v>
      </c>
      <c r="I37" s="38">
        <f>+H37+[7]RKAC2012!DA39</f>
        <v>203000</v>
      </c>
      <c r="J37" s="38">
        <f>+I37+[7]RKAC2012!DE39</f>
        <v>247000</v>
      </c>
      <c r="K37" s="38">
        <f>+J37+[7]RKAC2012!DI39</f>
        <v>264000</v>
      </c>
      <c r="L37" s="38">
        <f>+K37+[7]RKAC2012!DM39</f>
        <v>294000</v>
      </c>
      <c r="M37" s="38">
        <f>+L37+[7]RKAC2012!DQ39</f>
        <v>331000</v>
      </c>
      <c r="N37" s="38">
        <f>+M37+[7]RKAC2012!DU39</f>
        <v>381000</v>
      </c>
      <c r="O37" s="38">
        <f>+N37+[7]RKAC2012!DY39</f>
        <v>409000</v>
      </c>
      <c r="R37" s="23"/>
      <c r="S37" s="23"/>
      <c r="T37" s="13" t="s">
        <v>35</v>
      </c>
      <c r="U37" s="24">
        <v>44</v>
      </c>
      <c r="V37" s="24">
        <f>+'[1]PENC N PERTUM LALIN FEB'!I42</f>
        <v>64</v>
      </c>
      <c r="W37" s="19">
        <v>62</v>
      </c>
      <c r="X37" s="21">
        <v>71</v>
      </c>
      <c r="Y37" s="19">
        <f>+'[2]Lalin 2012-2015&amp;Renc16 '!EW37</f>
        <v>56</v>
      </c>
      <c r="Z37" s="19">
        <f>+'[3]PENC N PERTUM LALIN JUNI'!I42</f>
        <v>50</v>
      </c>
      <c r="AA37" s="19">
        <f>+'[4]PENC N PERTUM LALIN JULI'!I42</f>
        <v>43</v>
      </c>
      <c r="AB37" s="20">
        <v>45</v>
      </c>
      <c r="AC37" s="21">
        <f>+'[5]PENC N PERTUM LALIN SEPT'!I42</f>
        <v>42</v>
      </c>
      <c r="AD37" s="61">
        <v>47</v>
      </c>
      <c r="AE37" s="21">
        <v>47</v>
      </c>
      <c r="AF37" s="21">
        <f>+'[6]PENC N PERTUMB LLN DES'!I42</f>
        <v>55</v>
      </c>
    </row>
    <row r="38" spans="1:32" ht="20.100000000000001" customHeight="1" x14ac:dyDescent="0.25">
      <c r="A38" s="67"/>
      <c r="B38" s="68"/>
      <c r="C38" s="11" t="s">
        <v>36</v>
      </c>
      <c r="D38" s="36">
        <f t="shared" ref="D38:O38" si="12">+D32/31</f>
        <v>4122774.1935483869</v>
      </c>
      <c r="E38" s="36">
        <f t="shared" si="12"/>
        <v>8411258.064516129</v>
      </c>
      <c r="F38" s="36">
        <f t="shared" si="12"/>
        <v>12967064.516129032</v>
      </c>
      <c r="G38" s="36">
        <f t="shared" si="12"/>
        <v>17001741.935483869</v>
      </c>
      <c r="H38" s="36">
        <f t="shared" si="12"/>
        <v>21856709.677419353</v>
      </c>
      <c r="I38" s="36">
        <f t="shared" si="12"/>
        <v>27017193.548387095</v>
      </c>
      <c r="J38" s="36">
        <f t="shared" si="12"/>
        <v>32028967.741935484</v>
      </c>
      <c r="K38" s="36">
        <f t="shared" si="12"/>
        <v>35935580.645161293</v>
      </c>
      <c r="L38" s="36">
        <f t="shared" si="12"/>
        <v>40679387.096774191</v>
      </c>
      <c r="M38" s="36">
        <f t="shared" si="12"/>
        <v>45328870.967741936</v>
      </c>
      <c r="N38" s="36">
        <f t="shared" si="12"/>
        <v>49542000</v>
      </c>
      <c r="O38" s="36">
        <f t="shared" si="12"/>
        <v>54348548.387096778</v>
      </c>
      <c r="R38" s="32"/>
      <c r="S38" s="32"/>
      <c r="T38" s="31" t="s">
        <v>36</v>
      </c>
      <c r="U38" s="29">
        <f>+U32/31</f>
        <v>5951.4838709677415</v>
      </c>
      <c r="V38" s="29">
        <f>+V32/29</f>
        <v>6190.8620689655172</v>
      </c>
      <c r="W38" s="29">
        <v>6390.0645161290322</v>
      </c>
      <c r="X38" s="29">
        <v>6416.8</v>
      </c>
      <c r="Y38" s="29">
        <f>+Y32/31</f>
        <v>6455.9032258064517</v>
      </c>
      <c r="Z38" s="29">
        <f>+Z32/30</f>
        <v>5949.8</v>
      </c>
      <c r="AA38" s="29">
        <f>+AA32/31</f>
        <v>5949.7419354838712</v>
      </c>
      <c r="AB38" s="33">
        <v>6126</v>
      </c>
      <c r="AC38" s="29">
        <f>+AC32/30</f>
        <v>6331.9333333333334</v>
      </c>
      <c r="AD38" s="46">
        <v>6465.2903225806449</v>
      </c>
      <c r="AE38" s="29">
        <f>+AE32/30</f>
        <v>6061.7666666666664</v>
      </c>
      <c r="AF38" s="29">
        <f>+AF32/31</f>
        <v>6386.8387096774195</v>
      </c>
    </row>
    <row r="39" spans="1:32" ht="20.100000000000001" customHeight="1" x14ac:dyDescent="0.25">
      <c r="A39" s="65">
        <v>5</v>
      </c>
      <c r="B39" s="68" t="s">
        <v>42</v>
      </c>
      <c r="C39" s="11" t="s">
        <v>29</v>
      </c>
      <c r="D39" s="36">
        <f t="shared" ref="D39:O39" si="13">SUM(D40:D44)</f>
        <v>128804000</v>
      </c>
      <c r="E39" s="36">
        <f t="shared" si="13"/>
        <v>282261000</v>
      </c>
      <c r="F39" s="36">
        <f t="shared" si="13"/>
        <v>464450000</v>
      </c>
      <c r="G39" s="36">
        <f t="shared" si="13"/>
        <v>632972000</v>
      </c>
      <c r="H39" s="36">
        <f t="shared" si="13"/>
        <v>822720000</v>
      </c>
      <c r="I39" s="36">
        <f t="shared" si="13"/>
        <v>1010381000</v>
      </c>
      <c r="J39" s="36">
        <f t="shared" si="13"/>
        <v>1171972000</v>
      </c>
      <c r="K39" s="36">
        <f t="shared" si="13"/>
        <v>1316587500</v>
      </c>
      <c r="L39" s="36">
        <f t="shared" si="13"/>
        <v>1467604000</v>
      </c>
      <c r="M39" s="36">
        <f t="shared" si="13"/>
        <v>1659380500</v>
      </c>
      <c r="N39" s="36">
        <f t="shared" si="13"/>
        <v>1845332500</v>
      </c>
      <c r="O39" s="36">
        <f t="shared" si="13"/>
        <v>2063066500</v>
      </c>
      <c r="P39" s="35">
        <f>+[7]RKAC2012!FC33</f>
        <v>2063066500</v>
      </c>
      <c r="R39" s="14">
        <v>6</v>
      </c>
      <c r="S39" s="14" t="s">
        <v>42</v>
      </c>
      <c r="T39" s="11" t="s">
        <v>29</v>
      </c>
      <c r="U39" s="16">
        <f t="shared" ref="U39:AA39" si="14">SUM(U40:U44)</f>
        <v>109165</v>
      </c>
      <c r="V39" s="16">
        <f t="shared" si="14"/>
        <v>104922</v>
      </c>
      <c r="W39" s="16">
        <v>112485</v>
      </c>
      <c r="X39" s="16">
        <v>110912</v>
      </c>
      <c r="Y39" s="16">
        <f t="shared" si="14"/>
        <v>113496</v>
      </c>
      <c r="Z39" s="36">
        <f t="shared" si="14"/>
        <v>107426</v>
      </c>
      <c r="AA39" s="36">
        <f t="shared" si="14"/>
        <v>97150</v>
      </c>
      <c r="AB39" s="37">
        <v>114746</v>
      </c>
      <c r="AC39" s="36">
        <f>SUM(AC40:AC44)</f>
        <v>110914</v>
      </c>
      <c r="AD39" s="62">
        <v>121924</v>
      </c>
      <c r="AE39" s="36">
        <f>SUM(AE40:AE44)</f>
        <v>121283</v>
      </c>
      <c r="AF39" s="36">
        <f>SUM(AF40:AF44)</f>
        <v>125277</v>
      </c>
    </row>
    <row r="40" spans="1:32" ht="20.100000000000001" customHeight="1" x14ac:dyDescent="0.2">
      <c r="A40" s="66"/>
      <c r="B40" s="68"/>
      <c r="C40" s="17" t="s">
        <v>31</v>
      </c>
      <c r="D40" s="38">
        <f>+[7]RKAC2012!EE35</f>
        <v>123521000</v>
      </c>
      <c r="E40" s="38">
        <f>+D40+[7]RKAC2012!EG35</f>
        <v>271729000</v>
      </c>
      <c r="F40" s="38">
        <f>+E40+[7]RKAC2012!EI35</f>
        <v>447532000</v>
      </c>
      <c r="G40" s="38">
        <f>+F40+[7]RKAC2012!EK35</f>
        <v>609994000</v>
      </c>
      <c r="H40" s="38">
        <f>+G40+[7]RKAC2012!EM35</f>
        <v>795620000</v>
      </c>
      <c r="I40" s="38">
        <f>+H40+[7]RKAC2012!EO35</f>
        <v>979975000</v>
      </c>
      <c r="J40" s="38">
        <f>+I40+[7]RKAC2012!EQ35</f>
        <v>1136709000</v>
      </c>
      <c r="K40" s="38">
        <f>+J40+[7]RKAC2012!ES35</f>
        <v>1277250000</v>
      </c>
      <c r="L40" s="38">
        <f>+K40+[7]RKAC2012!EU35</f>
        <v>1424233000</v>
      </c>
      <c r="M40" s="38">
        <f>+L40+[7]RKAC2012!EW35</f>
        <v>1610560000</v>
      </c>
      <c r="N40" s="38">
        <f>+M40+[7]RKAC2012!EY35</f>
        <v>1790694000</v>
      </c>
      <c r="O40" s="38">
        <f>+N40+[7]RKAC2012!FA35</f>
        <v>2001948000</v>
      </c>
      <c r="R40" s="23"/>
      <c r="S40" s="23"/>
      <c r="T40" s="13" t="s">
        <v>31</v>
      </c>
      <c r="U40" s="24">
        <v>106695</v>
      </c>
      <c r="V40" s="24">
        <f>+'[1]PENC N PERTUM LALIN FEB'!I45</f>
        <v>102697</v>
      </c>
      <c r="W40" s="19">
        <v>110217</v>
      </c>
      <c r="X40" s="21">
        <v>108725</v>
      </c>
      <c r="Y40" s="19">
        <f>+'[2]Lalin 2012-2015&amp;Renc16 '!EW40</f>
        <v>111280</v>
      </c>
      <c r="Z40" s="19">
        <f>+'[3]PENC N PERTUM LALIN JUNI'!I45</f>
        <v>105253</v>
      </c>
      <c r="AA40" s="19">
        <f>+'[4]PENC N PERTUM LALIN JULI'!I45</f>
        <v>95800</v>
      </c>
      <c r="AB40" s="20">
        <v>112312</v>
      </c>
      <c r="AC40" s="21">
        <f>+'[5]PENC N PERTUM LALIN SEPT'!I45</f>
        <v>108725</v>
      </c>
      <c r="AD40" s="61">
        <v>119756</v>
      </c>
      <c r="AE40" s="21">
        <v>119016</v>
      </c>
      <c r="AF40" s="21">
        <f>+'[6]PENC N PERTUMB LLN DES'!I45</f>
        <v>123088</v>
      </c>
    </row>
    <row r="41" spans="1:32" ht="20.100000000000001" customHeight="1" x14ac:dyDescent="0.2">
      <c r="A41" s="66"/>
      <c r="B41" s="68"/>
      <c r="C41" s="17" t="s">
        <v>32</v>
      </c>
      <c r="D41" s="38">
        <f>+[7]RKAC2012!EE36</f>
        <v>3848000</v>
      </c>
      <c r="E41" s="38">
        <f>+D41+[7]RKAC2012!EG36</f>
        <v>7718000</v>
      </c>
      <c r="F41" s="38">
        <f>+E41+[7]RKAC2012!EI36</f>
        <v>12465000</v>
      </c>
      <c r="G41" s="38">
        <f>+F41+[7]RKAC2012!EK36</f>
        <v>16885000</v>
      </c>
      <c r="H41" s="38">
        <f>+G41+[7]RKAC2012!EM36</f>
        <v>19751000</v>
      </c>
      <c r="I41" s="38">
        <f>+H41+[7]RKAC2012!EO36</f>
        <v>22264000</v>
      </c>
      <c r="J41" s="38">
        <f>+I41+[7]RKAC2012!EQ36</f>
        <v>25932000</v>
      </c>
      <c r="K41" s="38">
        <f>+J41+[7]RKAC2012!ES36</f>
        <v>28978000</v>
      </c>
      <c r="L41" s="38">
        <f>+K41+[7]RKAC2012!EU36</f>
        <v>32032000</v>
      </c>
      <c r="M41" s="38">
        <f>+L41+[7]RKAC2012!EW36</f>
        <v>36031000</v>
      </c>
      <c r="N41" s="38">
        <f>+M41+[7]RKAC2012!EY36</f>
        <v>40294000</v>
      </c>
      <c r="O41" s="38">
        <f>+N41+[7]RKAC2012!FA36</f>
        <v>44772000</v>
      </c>
      <c r="R41" s="23"/>
      <c r="S41" s="23"/>
      <c r="T41" s="13" t="s">
        <v>32</v>
      </c>
      <c r="U41" s="24">
        <v>1752</v>
      </c>
      <c r="V41" s="24">
        <f>+'[1]PENC N PERTUM LALIN FEB'!I46</f>
        <v>1736</v>
      </c>
      <c r="W41" s="19">
        <v>1851</v>
      </c>
      <c r="X41" s="21">
        <v>1790</v>
      </c>
      <c r="Y41" s="19">
        <f>+'[2]Lalin 2012-2015&amp;Renc16 '!EW41</f>
        <v>1753</v>
      </c>
      <c r="Z41" s="19">
        <f>+'[3]PENC N PERTUM LALIN JUNI'!I46</f>
        <v>1708</v>
      </c>
      <c r="AA41" s="19">
        <f>+'[4]PENC N PERTUM LALIN JULI'!I46</f>
        <v>1053</v>
      </c>
      <c r="AB41" s="20">
        <v>1799</v>
      </c>
      <c r="AC41" s="21">
        <f>+'[5]PENC N PERTUM LALIN SEPT'!I46</f>
        <v>1756</v>
      </c>
      <c r="AD41" s="61">
        <v>1714</v>
      </c>
      <c r="AE41" s="21">
        <v>1840</v>
      </c>
      <c r="AF41" s="21">
        <f>+'[6]PENC N PERTUMB LLN DES'!I46</f>
        <v>1819</v>
      </c>
    </row>
    <row r="42" spans="1:32" ht="20.100000000000001" customHeight="1" x14ac:dyDescent="0.2">
      <c r="A42" s="66"/>
      <c r="B42" s="68"/>
      <c r="C42" s="17" t="s">
        <v>33</v>
      </c>
      <c r="D42" s="38">
        <f>+[7]RKAC2012!EE37</f>
        <v>1209000</v>
      </c>
      <c r="E42" s="38">
        <f>+D42+[7]RKAC2012!EG37</f>
        <v>2324000</v>
      </c>
      <c r="F42" s="38">
        <f>+E42+[7]RKAC2012!EI37</f>
        <v>3695000</v>
      </c>
      <c r="G42" s="38">
        <f>+F42+[7]RKAC2012!EK37</f>
        <v>5129000</v>
      </c>
      <c r="H42" s="38">
        <f>+G42+[7]RKAC2012!EM37</f>
        <v>6195000</v>
      </c>
      <c r="I42" s="38">
        <f>+H42+[7]RKAC2012!EO37</f>
        <v>6822000</v>
      </c>
      <c r="J42" s="38">
        <f>+I42+[7]RKAC2012!EQ37</f>
        <v>7817000</v>
      </c>
      <c r="K42" s="38">
        <f>+J42+[7]RKAC2012!ES37</f>
        <v>8687000</v>
      </c>
      <c r="L42" s="38">
        <f>+K42+[7]RKAC2012!EU37</f>
        <v>9506000</v>
      </c>
      <c r="M42" s="38">
        <f>+L42+[7]RKAC2012!EW37</f>
        <v>10679000</v>
      </c>
      <c r="N42" s="38">
        <f>+M42+[7]RKAC2012!EY37</f>
        <v>11991000</v>
      </c>
      <c r="O42" s="38">
        <f>+N42+[7]RKAC2012!FA37</f>
        <v>13689000</v>
      </c>
      <c r="R42" s="23"/>
      <c r="S42" s="23"/>
      <c r="T42" s="13" t="s">
        <v>33</v>
      </c>
      <c r="U42" s="24">
        <v>609</v>
      </c>
      <c r="V42" s="24">
        <f>+'[1]PENC N PERTUM LALIN FEB'!I47</f>
        <v>385</v>
      </c>
      <c r="W42" s="19">
        <v>312</v>
      </c>
      <c r="X42" s="21">
        <v>296</v>
      </c>
      <c r="Y42" s="19">
        <f>+'[2]Lalin 2012-2015&amp;Renc16 '!EW42</f>
        <v>380</v>
      </c>
      <c r="Z42" s="19">
        <f>+'[3]PENC N PERTUM LALIN JUNI'!I47</f>
        <v>419</v>
      </c>
      <c r="AA42" s="19">
        <f>+'[4]PENC N PERTUM LALIN JULI'!I47</f>
        <v>246</v>
      </c>
      <c r="AB42" s="20">
        <v>556</v>
      </c>
      <c r="AC42" s="21">
        <f>+'[5]PENC N PERTUM LALIN SEPT'!I47</f>
        <v>362</v>
      </c>
      <c r="AD42" s="61">
        <v>384</v>
      </c>
      <c r="AE42" s="21">
        <v>352</v>
      </c>
      <c r="AF42" s="21">
        <f>+'[6]PENC N PERTUMB LLN DES'!I47</f>
        <v>317</v>
      </c>
    </row>
    <row r="43" spans="1:32" ht="20.100000000000001" customHeight="1" x14ac:dyDescent="0.2">
      <c r="A43" s="66"/>
      <c r="B43" s="68"/>
      <c r="C43" s="25" t="s">
        <v>34</v>
      </c>
      <c r="D43" s="38">
        <f>+[7]RKAC2012!EE38</f>
        <v>173000</v>
      </c>
      <c r="E43" s="38">
        <f>+D43+[7]RKAC2012!EG38</f>
        <v>380000</v>
      </c>
      <c r="F43" s="38">
        <f>+E43+[7]RKAC2012!EI38</f>
        <v>567000</v>
      </c>
      <c r="G43" s="38">
        <f>+F43+[7]RKAC2012!EK38</f>
        <v>730000</v>
      </c>
      <c r="H43" s="38">
        <f>+G43+[7]RKAC2012!EM38</f>
        <v>891000</v>
      </c>
      <c r="I43" s="38">
        <f>+H43+[7]RKAC2012!EO38</f>
        <v>1026000</v>
      </c>
      <c r="J43" s="38">
        <f>+I43+[7]RKAC2012!EQ38</f>
        <v>1175000</v>
      </c>
      <c r="K43" s="38">
        <f>+J43+[7]RKAC2012!ES38</f>
        <v>1294000</v>
      </c>
      <c r="L43" s="38">
        <f>+K43+[7]RKAC2012!EU38</f>
        <v>1418000</v>
      </c>
      <c r="M43" s="38">
        <f>+L43+[7]RKAC2012!EW38</f>
        <v>1636000</v>
      </c>
      <c r="N43" s="38">
        <f>+M43+[7]RKAC2012!EY38</f>
        <v>1834000</v>
      </c>
      <c r="O43" s="38">
        <f>+N43+[7]RKAC2012!FA38</f>
        <v>2065000</v>
      </c>
      <c r="R43" s="23"/>
      <c r="S43" s="23"/>
      <c r="T43" s="13" t="s">
        <v>34</v>
      </c>
      <c r="U43" s="24">
        <v>89</v>
      </c>
      <c r="V43" s="24">
        <f>+'[1]PENC N PERTUM LALIN FEB'!I48</f>
        <v>89</v>
      </c>
      <c r="W43" s="19">
        <v>86</v>
      </c>
      <c r="X43" s="21">
        <v>82</v>
      </c>
      <c r="Y43" s="19">
        <f>+'[2]Lalin 2012-2015&amp;Renc16 '!EW43</f>
        <v>63</v>
      </c>
      <c r="Z43" s="19">
        <f>+'[3]PENC N PERTUM LALIN JUNI'!I48</f>
        <v>34</v>
      </c>
      <c r="AA43" s="19">
        <f>+'[4]PENC N PERTUM LALIN JULI'!I48</f>
        <v>36</v>
      </c>
      <c r="AB43" s="20">
        <v>50</v>
      </c>
      <c r="AC43" s="21">
        <f>+'[5]PENC N PERTUM LALIN SEPT'!I48</f>
        <v>54</v>
      </c>
      <c r="AD43" s="61">
        <v>55</v>
      </c>
      <c r="AE43" s="21">
        <v>53</v>
      </c>
      <c r="AF43" s="21">
        <f>+'[6]PENC N PERTUMB LLN DES'!I48</f>
        <v>37</v>
      </c>
    </row>
    <row r="44" spans="1:32" ht="20.100000000000001" customHeight="1" x14ac:dyDescent="0.2">
      <c r="A44" s="66"/>
      <c r="B44" s="68"/>
      <c r="C44" s="26" t="s">
        <v>35</v>
      </c>
      <c r="D44" s="38">
        <f>+[7]RKAC2012!EE39</f>
        <v>53000</v>
      </c>
      <c r="E44" s="38">
        <f>+D44+[7]RKAC2012!EG39</f>
        <v>110000</v>
      </c>
      <c r="F44" s="38">
        <f>+E44+[7]RKAC2012!EI39</f>
        <v>191000</v>
      </c>
      <c r="G44" s="38">
        <f>+F44+[7]RKAC2012!EK39</f>
        <v>234000</v>
      </c>
      <c r="H44" s="38">
        <f>+G44+[7]RKAC2012!EM39</f>
        <v>263000</v>
      </c>
      <c r="I44" s="38">
        <f>+H44+[7]RKAC2012!EO39</f>
        <v>294000</v>
      </c>
      <c r="J44" s="38">
        <f>+I44+[7]RKAC2012!EQ39</f>
        <v>339000</v>
      </c>
      <c r="K44" s="38">
        <f>+J44+[7]RKAC2012!ES39</f>
        <v>378500</v>
      </c>
      <c r="L44" s="38">
        <f>+K44+[7]RKAC2012!EU39</f>
        <v>415000</v>
      </c>
      <c r="M44" s="38">
        <f>+L44+[7]RKAC2012!EW39</f>
        <v>474500</v>
      </c>
      <c r="N44" s="38">
        <f>+M44+[7]RKAC2012!EY39</f>
        <v>519500</v>
      </c>
      <c r="O44" s="38">
        <f>+N44+[7]RKAC2012!FA39</f>
        <v>592500</v>
      </c>
      <c r="R44" s="23"/>
      <c r="S44" s="23"/>
      <c r="T44" s="13" t="s">
        <v>35</v>
      </c>
      <c r="U44" s="24">
        <v>20</v>
      </c>
      <c r="V44" s="24">
        <f>+'[1]PENC N PERTUM LALIN FEB'!I49</f>
        <v>15</v>
      </c>
      <c r="W44" s="19">
        <v>19</v>
      </c>
      <c r="X44" s="21">
        <v>19</v>
      </c>
      <c r="Y44" s="19">
        <f>+'[2]Lalin 2012-2015&amp;Renc16 '!EW44</f>
        <v>20</v>
      </c>
      <c r="Z44" s="19">
        <f>+'[3]PENC N PERTUM LALIN JUNI'!I49</f>
        <v>12</v>
      </c>
      <c r="AA44" s="19">
        <f>+'[4]PENC N PERTUM LALIN JULI'!I49</f>
        <v>15</v>
      </c>
      <c r="AB44" s="20">
        <v>29</v>
      </c>
      <c r="AC44" s="21">
        <f>+'[5]PENC N PERTUM LALIN SEPT'!I49</f>
        <v>17</v>
      </c>
      <c r="AD44" s="61">
        <v>15</v>
      </c>
      <c r="AE44" s="21">
        <v>22</v>
      </c>
      <c r="AF44" s="21">
        <f>+'[6]PENC N PERTUMB LLN DES'!I49</f>
        <v>16</v>
      </c>
    </row>
    <row r="45" spans="1:32" ht="20.100000000000001" customHeight="1" thickBot="1" x14ac:dyDescent="0.3">
      <c r="A45" s="69"/>
      <c r="B45" s="69"/>
      <c r="C45" s="30" t="s">
        <v>36</v>
      </c>
      <c r="D45" s="36">
        <f t="shared" ref="D45:O45" si="15">+D39/31</f>
        <v>4154967.7419354836</v>
      </c>
      <c r="E45" s="36">
        <f t="shared" si="15"/>
        <v>9105193.5483870972</v>
      </c>
      <c r="F45" s="36">
        <f t="shared" si="15"/>
        <v>14982258.064516129</v>
      </c>
      <c r="G45" s="36">
        <f t="shared" si="15"/>
        <v>20418451.612903226</v>
      </c>
      <c r="H45" s="36">
        <f t="shared" si="15"/>
        <v>26539354.838709679</v>
      </c>
      <c r="I45" s="36">
        <f t="shared" si="15"/>
        <v>32592935.483870968</v>
      </c>
      <c r="J45" s="36">
        <f t="shared" si="15"/>
        <v>37805548.387096778</v>
      </c>
      <c r="K45" s="36">
        <f t="shared" si="15"/>
        <v>42470564.516129032</v>
      </c>
      <c r="L45" s="36">
        <f t="shared" si="15"/>
        <v>47342064.516129032</v>
      </c>
      <c r="M45" s="36">
        <f t="shared" si="15"/>
        <v>53528403.225806452</v>
      </c>
      <c r="N45" s="36">
        <f t="shared" si="15"/>
        <v>59526854.838709675</v>
      </c>
      <c r="O45" s="36">
        <f t="shared" si="15"/>
        <v>66550532.258064516</v>
      </c>
      <c r="R45" s="32"/>
      <c r="S45" s="32"/>
      <c r="T45" s="31" t="s">
        <v>36</v>
      </c>
      <c r="U45" s="29">
        <f>+U39/31</f>
        <v>3521.4516129032259</v>
      </c>
      <c r="V45" s="29">
        <f>+V39/29</f>
        <v>3618</v>
      </c>
      <c r="W45" s="29">
        <v>3628.5483870967741</v>
      </c>
      <c r="X45" s="29">
        <v>3697.0666666666666</v>
      </c>
      <c r="Y45" s="29">
        <f>+Y39/31</f>
        <v>3661.1612903225805</v>
      </c>
      <c r="Z45" s="29">
        <f>+Z39/30</f>
        <v>3580.8666666666668</v>
      </c>
      <c r="AA45" s="29">
        <f>+AA39/31</f>
        <v>3133.8709677419356</v>
      </c>
      <c r="AB45" s="33">
        <v>3701.483870967742</v>
      </c>
      <c r="AC45" s="29">
        <f>+AC39/30</f>
        <v>3697.1333333333332</v>
      </c>
      <c r="AD45" s="46">
        <v>3933.0322580645161</v>
      </c>
      <c r="AE45" s="29">
        <f>+AE39/30</f>
        <v>4042.7666666666669</v>
      </c>
      <c r="AF45" s="29">
        <f>+AF39/31</f>
        <v>4041.1935483870966</v>
      </c>
    </row>
    <row r="46" spans="1:32" ht="20.100000000000001" customHeight="1" x14ac:dyDescent="0.25">
      <c r="A46" s="65">
        <v>5</v>
      </c>
      <c r="B46" s="68" t="s">
        <v>42</v>
      </c>
      <c r="C46" s="11" t="s">
        <v>29</v>
      </c>
      <c r="D46" s="36">
        <f t="shared" ref="D46:O46" si="16">SUM(D47:D51)</f>
        <v>0</v>
      </c>
      <c r="E46" s="36">
        <f t="shared" si="16"/>
        <v>0</v>
      </c>
      <c r="F46" s="36">
        <f t="shared" si="16"/>
        <v>0</v>
      </c>
      <c r="G46" s="36">
        <f t="shared" si="16"/>
        <v>0</v>
      </c>
      <c r="H46" s="36">
        <f t="shared" si="16"/>
        <v>0</v>
      </c>
      <c r="I46" s="36">
        <f t="shared" si="16"/>
        <v>0</v>
      </c>
      <c r="J46" s="36">
        <f t="shared" si="16"/>
        <v>0</v>
      </c>
      <c r="K46" s="36">
        <f t="shared" si="16"/>
        <v>0</v>
      </c>
      <c r="L46" s="36">
        <f t="shared" si="16"/>
        <v>0</v>
      </c>
      <c r="M46" s="36">
        <f t="shared" si="16"/>
        <v>0</v>
      </c>
      <c r="N46" s="36">
        <f t="shared" si="16"/>
        <v>0</v>
      </c>
      <c r="O46" s="36">
        <f t="shared" si="16"/>
        <v>0</v>
      </c>
      <c r="P46" s="35">
        <f>+[7]RKAC2012!FC40</f>
        <v>0</v>
      </c>
      <c r="R46" s="14">
        <v>7</v>
      </c>
      <c r="S46" s="14" t="s">
        <v>43</v>
      </c>
      <c r="T46" s="11" t="s">
        <v>29</v>
      </c>
      <c r="U46" s="16">
        <f t="shared" ref="U46:AA46" si="17">SUM(U47:U51)</f>
        <v>279549</v>
      </c>
      <c r="V46" s="16">
        <f t="shared" si="17"/>
        <v>273656</v>
      </c>
      <c r="W46" s="16">
        <v>288879</v>
      </c>
      <c r="X46" s="16">
        <v>277565</v>
      </c>
      <c r="Y46" s="16">
        <f t="shared" si="17"/>
        <v>267711</v>
      </c>
      <c r="Z46" s="36">
        <f t="shared" si="17"/>
        <v>286129</v>
      </c>
      <c r="AA46" s="36">
        <f t="shared" si="17"/>
        <v>240566</v>
      </c>
      <c r="AB46" s="37">
        <v>306688</v>
      </c>
      <c r="AC46" s="36">
        <f>SUM(AC47:AC51)</f>
        <v>283584</v>
      </c>
      <c r="AD46" s="62">
        <v>304447</v>
      </c>
      <c r="AE46" s="36">
        <f>SUM(AE47:AE51)</f>
        <v>296006</v>
      </c>
      <c r="AF46" s="36">
        <f>SUM(AF47:AF51)</f>
        <v>285254</v>
      </c>
    </row>
    <row r="47" spans="1:32" ht="20.100000000000001" customHeight="1" x14ac:dyDescent="0.2">
      <c r="A47" s="66"/>
      <c r="B47" s="68"/>
      <c r="C47" s="17" t="s">
        <v>31</v>
      </c>
      <c r="D47" s="38">
        <f>+[7]RKAC2012!EE42</f>
        <v>0</v>
      </c>
      <c r="E47" s="38">
        <f>+D47+[7]RKAC2012!EG42</f>
        <v>0</v>
      </c>
      <c r="F47" s="38">
        <f>+E47+[7]RKAC2012!EI42</f>
        <v>0</v>
      </c>
      <c r="G47" s="38">
        <f>+F47+[7]RKAC2012!EK42</f>
        <v>0</v>
      </c>
      <c r="H47" s="38">
        <f>+G47+[7]RKAC2012!EM42</f>
        <v>0</v>
      </c>
      <c r="I47" s="38">
        <f>+H47+[7]RKAC2012!EO42</f>
        <v>0</v>
      </c>
      <c r="J47" s="38">
        <f>+I47+[7]RKAC2012!EQ42</f>
        <v>0</v>
      </c>
      <c r="K47" s="38">
        <f>+J47+[7]RKAC2012!ES42</f>
        <v>0</v>
      </c>
      <c r="L47" s="38">
        <f>+K47+[7]RKAC2012!EU42</f>
        <v>0</v>
      </c>
      <c r="M47" s="38">
        <f>+L47+[7]RKAC2012!EW42</f>
        <v>0</v>
      </c>
      <c r="N47" s="38">
        <f>+M47+[7]RKAC2012!EY42</f>
        <v>0</v>
      </c>
      <c r="O47" s="38">
        <f>+N47+[7]RKAC2012!FA42</f>
        <v>0</v>
      </c>
      <c r="R47" s="23"/>
      <c r="S47" s="23"/>
      <c r="T47" s="13" t="s">
        <v>31</v>
      </c>
      <c r="U47" s="24">
        <v>276287</v>
      </c>
      <c r="V47" s="24">
        <f>+'[1]PENC N PERTUM LALIN FEB'!I52</f>
        <v>270677</v>
      </c>
      <c r="W47" s="19">
        <v>285663</v>
      </c>
      <c r="X47" s="21">
        <v>274436</v>
      </c>
      <c r="Y47" s="19">
        <f>+'[2]Lalin 2012-2015&amp;Renc16 '!EW47</f>
        <v>264611</v>
      </c>
      <c r="Z47" s="19">
        <f>+'[3]PENC N PERTUM LALIN JUNI'!I52</f>
        <v>282812</v>
      </c>
      <c r="AA47" s="19">
        <f>+'[4]PENC N PERTUM LALIN JULI'!I52</f>
        <v>238746</v>
      </c>
      <c r="AB47" s="20">
        <v>303179</v>
      </c>
      <c r="AC47" s="21">
        <f>+'[5]PENC N PERTUM LALIN SEPT'!I52</f>
        <v>280307</v>
      </c>
      <c r="AD47" s="61">
        <v>300673</v>
      </c>
      <c r="AE47" s="21">
        <v>292227</v>
      </c>
      <c r="AF47" s="21">
        <f>+'[6]PENC N PERTUMB LLN DES'!I52</f>
        <v>281664</v>
      </c>
    </row>
    <row r="48" spans="1:32" ht="20.100000000000001" customHeight="1" x14ac:dyDescent="0.2">
      <c r="A48" s="66"/>
      <c r="B48" s="68"/>
      <c r="C48" s="17" t="s">
        <v>32</v>
      </c>
      <c r="D48" s="38">
        <f>+[7]RKAC2012!EE43</f>
        <v>0</v>
      </c>
      <c r="E48" s="38">
        <f>+D48+[7]RKAC2012!EG43</f>
        <v>0</v>
      </c>
      <c r="F48" s="38">
        <f>+E48+[7]RKAC2012!EI43</f>
        <v>0</v>
      </c>
      <c r="G48" s="38">
        <f>+F48+[7]RKAC2012!EK43</f>
        <v>0</v>
      </c>
      <c r="H48" s="38">
        <f>+G48+[7]RKAC2012!EM43</f>
        <v>0</v>
      </c>
      <c r="I48" s="38">
        <f>+H48+[7]RKAC2012!EO43</f>
        <v>0</v>
      </c>
      <c r="J48" s="38">
        <f>+I48+[7]RKAC2012!EQ43</f>
        <v>0</v>
      </c>
      <c r="K48" s="38">
        <f>+J48+[7]RKAC2012!ES43</f>
        <v>0</v>
      </c>
      <c r="L48" s="38">
        <f>+K48+[7]RKAC2012!EU43</f>
        <v>0</v>
      </c>
      <c r="M48" s="38">
        <f>+L48+[7]RKAC2012!EW43</f>
        <v>0</v>
      </c>
      <c r="N48" s="38">
        <f>+M48+[7]RKAC2012!EY43</f>
        <v>0</v>
      </c>
      <c r="O48" s="38">
        <f>+N48+[7]RKAC2012!FA43</f>
        <v>0</v>
      </c>
      <c r="R48" s="23"/>
      <c r="S48" s="23"/>
      <c r="T48" s="13" t="s">
        <v>32</v>
      </c>
      <c r="U48" s="24">
        <v>2389</v>
      </c>
      <c r="V48" s="24">
        <f>+'[1]PENC N PERTUM LALIN FEB'!I53</f>
        <v>2274</v>
      </c>
      <c r="W48" s="19">
        <v>2453</v>
      </c>
      <c r="X48" s="21">
        <v>2330</v>
      </c>
      <c r="Y48" s="19">
        <f>+'[2]Lalin 2012-2015&amp;Renc16 '!EW48</f>
        <v>2293</v>
      </c>
      <c r="Z48" s="19">
        <f>+'[3]PENC N PERTUM LALIN JUNI'!I53</f>
        <v>2492</v>
      </c>
      <c r="AA48" s="19">
        <f>+'[4]PENC N PERTUM LALIN JULI'!I53</f>
        <v>1395</v>
      </c>
      <c r="AB48" s="20">
        <v>2671</v>
      </c>
      <c r="AC48" s="21">
        <f>+'[5]PENC N PERTUM LALIN SEPT'!I53</f>
        <v>2469</v>
      </c>
      <c r="AD48" s="61">
        <v>2741</v>
      </c>
      <c r="AE48" s="21">
        <v>2824</v>
      </c>
      <c r="AF48" s="21">
        <f>+'[6]PENC N PERTUMB LLN DES'!I53</f>
        <v>2502</v>
      </c>
    </row>
    <row r="49" spans="1:33" ht="20.100000000000001" customHeight="1" x14ac:dyDescent="0.2">
      <c r="A49" s="66"/>
      <c r="B49" s="68"/>
      <c r="C49" s="17" t="s">
        <v>33</v>
      </c>
      <c r="D49" s="38">
        <f>+[7]RKAC2012!EE44</f>
        <v>0</v>
      </c>
      <c r="E49" s="38">
        <f>+D49+[7]RKAC2012!EG44</f>
        <v>0</v>
      </c>
      <c r="F49" s="38">
        <f>+E49+[7]RKAC2012!EI44</f>
        <v>0</v>
      </c>
      <c r="G49" s="38">
        <f>+F49+[7]RKAC2012!EK44</f>
        <v>0</v>
      </c>
      <c r="H49" s="38">
        <f>+G49+[7]RKAC2012!EM44</f>
        <v>0</v>
      </c>
      <c r="I49" s="38">
        <f>+H49+[7]RKAC2012!EO44</f>
        <v>0</v>
      </c>
      <c r="J49" s="38">
        <f>+I49+[7]RKAC2012!EQ44</f>
        <v>0</v>
      </c>
      <c r="K49" s="38">
        <f>+J49+[7]RKAC2012!ES44</f>
        <v>0</v>
      </c>
      <c r="L49" s="38">
        <f>+K49+[7]RKAC2012!EU44</f>
        <v>0</v>
      </c>
      <c r="M49" s="38">
        <f>+L49+[7]RKAC2012!EW44</f>
        <v>0</v>
      </c>
      <c r="N49" s="38">
        <f>+M49+[7]RKAC2012!EY44</f>
        <v>0</v>
      </c>
      <c r="O49" s="38">
        <f>+N49+[7]RKAC2012!FA44</f>
        <v>0</v>
      </c>
      <c r="R49" s="23"/>
      <c r="S49" s="23"/>
      <c r="T49" s="13" t="s">
        <v>33</v>
      </c>
      <c r="U49" s="24">
        <v>618</v>
      </c>
      <c r="V49" s="24">
        <f>+'[1]PENC N PERTUM LALIN FEB'!I54</f>
        <v>500</v>
      </c>
      <c r="W49" s="19">
        <v>535</v>
      </c>
      <c r="X49" s="21">
        <v>530</v>
      </c>
      <c r="Y49" s="19">
        <f>+'[2]Lalin 2012-2015&amp;Renc16 '!EW49</f>
        <v>510</v>
      </c>
      <c r="Z49" s="19">
        <f>+'[3]PENC N PERTUM LALIN JUNI'!I54</f>
        <v>543</v>
      </c>
      <c r="AA49" s="19">
        <f>+'[4]PENC N PERTUM LALIN JULI'!I54</f>
        <v>270</v>
      </c>
      <c r="AB49" s="20">
        <v>588</v>
      </c>
      <c r="AC49" s="21">
        <f>+'[5]PENC N PERTUM LALIN SEPT'!I54</f>
        <v>536</v>
      </c>
      <c r="AD49" s="61">
        <v>767</v>
      </c>
      <c r="AE49" s="21">
        <v>675</v>
      </c>
      <c r="AF49" s="21">
        <f>+'[6]PENC N PERTUMB LLN DES'!I54</f>
        <v>840</v>
      </c>
    </row>
    <row r="50" spans="1:33" ht="20.100000000000001" customHeight="1" x14ac:dyDescent="0.2">
      <c r="A50" s="66"/>
      <c r="B50" s="68"/>
      <c r="C50" s="25" t="s">
        <v>34</v>
      </c>
      <c r="D50" s="38">
        <f>+[7]RKAC2012!EE45</f>
        <v>0</v>
      </c>
      <c r="E50" s="38">
        <f>+D50+[7]RKAC2012!EG45</f>
        <v>0</v>
      </c>
      <c r="F50" s="38">
        <f>+E50+[7]RKAC2012!EI45</f>
        <v>0</v>
      </c>
      <c r="G50" s="38">
        <f>+F50+[7]RKAC2012!EK45</f>
        <v>0</v>
      </c>
      <c r="H50" s="38">
        <f>+G50+[7]RKAC2012!EM45</f>
        <v>0</v>
      </c>
      <c r="I50" s="38">
        <f>+H50+[7]RKAC2012!EO45</f>
        <v>0</v>
      </c>
      <c r="J50" s="38">
        <f>+I50+[7]RKAC2012!EQ45</f>
        <v>0</v>
      </c>
      <c r="K50" s="38">
        <f>+J50+[7]RKAC2012!ES45</f>
        <v>0</v>
      </c>
      <c r="L50" s="38">
        <f>+K50+[7]RKAC2012!EU45</f>
        <v>0</v>
      </c>
      <c r="M50" s="38">
        <f>+L50+[7]RKAC2012!EW45</f>
        <v>0</v>
      </c>
      <c r="N50" s="38">
        <f>+M50+[7]RKAC2012!EY45</f>
        <v>0</v>
      </c>
      <c r="O50" s="38">
        <f>+N50+[7]RKAC2012!FA45</f>
        <v>0</v>
      </c>
      <c r="R50" s="23"/>
      <c r="S50" s="23"/>
      <c r="T50" s="13" t="s">
        <v>34</v>
      </c>
      <c r="U50" s="24">
        <v>200</v>
      </c>
      <c r="V50" s="24">
        <f>+'[1]PENC N PERTUM LALIN FEB'!I55</f>
        <v>161</v>
      </c>
      <c r="W50" s="19">
        <v>186</v>
      </c>
      <c r="X50" s="21">
        <v>204</v>
      </c>
      <c r="Y50" s="19">
        <f>+'[2]Lalin 2012-2015&amp;Renc16 '!EW50</f>
        <v>210</v>
      </c>
      <c r="Z50" s="19">
        <f>+'[3]PENC N PERTUM LALIN JUNI'!I55</f>
        <v>200</v>
      </c>
      <c r="AA50" s="19">
        <f>+'[4]PENC N PERTUM LALIN JULI'!I55</f>
        <v>117</v>
      </c>
      <c r="AB50" s="20">
        <v>181</v>
      </c>
      <c r="AC50" s="21">
        <f>+'[5]PENC N PERTUM LALIN SEPT'!I55</f>
        <v>216</v>
      </c>
      <c r="AD50" s="61">
        <v>185</v>
      </c>
      <c r="AE50" s="21">
        <v>219</v>
      </c>
      <c r="AF50" s="21">
        <f>+'[6]PENC N PERTUMB LLN DES'!I55</f>
        <v>191</v>
      </c>
    </row>
    <row r="51" spans="1:33" ht="20.100000000000001" customHeight="1" x14ac:dyDescent="0.2">
      <c r="A51" s="66"/>
      <c r="B51" s="68"/>
      <c r="C51" s="26" t="s">
        <v>35</v>
      </c>
      <c r="D51" s="38">
        <f>+[7]RKAC2012!EE46</f>
        <v>0</v>
      </c>
      <c r="E51" s="38">
        <f>+D51+[7]RKAC2012!EG46</f>
        <v>0</v>
      </c>
      <c r="F51" s="38">
        <f>+E51+[7]RKAC2012!EI46</f>
        <v>0</v>
      </c>
      <c r="G51" s="38">
        <f>+F51+[7]RKAC2012!EK46</f>
        <v>0</v>
      </c>
      <c r="H51" s="38">
        <f>+G51+[7]RKAC2012!EM46</f>
        <v>0</v>
      </c>
      <c r="I51" s="38">
        <f>+H51+[7]RKAC2012!EO46</f>
        <v>0</v>
      </c>
      <c r="J51" s="38">
        <f>+I51+[7]RKAC2012!EQ46</f>
        <v>0</v>
      </c>
      <c r="K51" s="38">
        <f>+J51+[7]RKAC2012!ES46</f>
        <v>0</v>
      </c>
      <c r="L51" s="38">
        <f>+K51+[7]RKAC2012!EU46</f>
        <v>0</v>
      </c>
      <c r="M51" s="38">
        <f>+L51+[7]RKAC2012!EW46</f>
        <v>0</v>
      </c>
      <c r="N51" s="38">
        <f>+M51+[7]RKAC2012!EY46</f>
        <v>0</v>
      </c>
      <c r="O51" s="38">
        <f>+N51+[7]RKAC2012!FA46</f>
        <v>0</v>
      </c>
      <c r="R51" s="23"/>
      <c r="S51" s="23"/>
      <c r="T51" s="13" t="s">
        <v>35</v>
      </c>
      <c r="U51" s="24">
        <v>55</v>
      </c>
      <c r="V51" s="24">
        <f>+'[1]PENC N PERTUM LALIN FEB'!I56</f>
        <v>44</v>
      </c>
      <c r="W51" s="19">
        <v>42</v>
      </c>
      <c r="X51" s="21">
        <v>65</v>
      </c>
      <c r="Y51" s="19">
        <f>+'[2]Lalin 2012-2015&amp;Renc16 '!EW51</f>
        <v>87</v>
      </c>
      <c r="Z51" s="19">
        <f>+'[3]PENC N PERTUM LALIN JUNI'!I56</f>
        <v>82</v>
      </c>
      <c r="AA51" s="19">
        <f>+'[4]PENC N PERTUM LALIN JULI'!I56</f>
        <v>38</v>
      </c>
      <c r="AB51" s="20">
        <v>69</v>
      </c>
      <c r="AC51" s="21">
        <f>+'[5]PENC N PERTUM LALIN SEPT'!I56</f>
        <v>56</v>
      </c>
      <c r="AD51" s="61">
        <v>81</v>
      </c>
      <c r="AE51" s="21">
        <v>61</v>
      </c>
      <c r="AF51" s="21">
        <f>+'[6]PENC N PERTUMB LLN DES'!I56</f>
        <v>57</v>
      </c>
    </row>
    <row r="52" spans="1:33" ht="20.100000000000001" customHeight="1" thickBot="1" x14ac:dyDescent="0.3">
      <c r="A52" s="69"/>
      <c r="B52" s="69"/>
      <c r="C52" s="30" t="s">
        <v>36</v>
      </c>
      <c r="D52" s="36">
        <f t="shared" ref="D52:O52" si="18">+D46/31</f>
        <v>0</v>
      </c>
      <c r="E52" s="36">
        <f t="shared" si="18"/>
        <v>0</v>
      </c>
      <c r="F52" s="36">
        <f t="shared" si="18"/>
        <v>0</v>
      </c>
      <c r="G52" s="36">
        <f t="shared" si="18"/>
        <v>0</v>
      </c>
      <c r="H52" s="36">
        <f t="shared" si="18"/>
        <v>0</v>
      </c>
      <c r="I52" s="36">
        <f t="shared" si="18"/>
        <v>0</v>
      </c>
      <c r="J52" s="36">
        <f t="shared" si="18"/>
        <v>0</v>
      </c>
      <c r="K52" s="36">
        <f t="shared" si="18"/>
        <v>0</v>
      </c>
      <c r="L52" s="36">
        <f t="shared" si="18"/>
        <v>0</v>
      </c>
      <c r="M52" s="36">
        <f t="shared" si="18"/>
        <v>0</v>
      </c>
      <c r="N52" s="36">
        <f t="shared" si="18"/>
        <v>0</v>
      </c>
      <c r="O52" s="36">
        <f t="shared" si="18"/>
        <v>0</v>
      </c>
      <c r="R52" s="32"/>
      <c r="S52" s="32"/>
      <c r="T52" s="31" t="s">
        <v>36</v>
      </c>
      <c r="U52" s="29">
        <f>+U46/31</f>
        <v>9017.7096774193542</v>
      </c>
      <c r="V52" s="29">
        <f>+V46/29</f>
        <v>9436.4137931034475</v>
      </c>
      <c r="W52" s="29">
        <v>9318.677419354839</v>
      </c>
      <c r="X52" s="29">
        <v>9252.1666666666661</v>
      </c>
      <c r="Y52" s="29">
        <f>+Y46/31</f>
        <v>8635.8387096774186</v>
      </c>
      <c r="Z52" s="29">
        <f>+Z46/30</f>
        <v>9537.6333333333332</v>
      </c>
      <c r="AA52" s="29">
        <f>+AA46/31</f>
        <v>7760.1935483870966</v>
      </c>
      <c r="AB52" s="33">
        <v>9893.1612903225814</v>
      </c>
      <c r="AC52" s="29">
        <f>+AC46/30</f>
        <v>9452.7999999999993</v>
      </c>
      <c r="AD52" s="46">
        <v>9820.8709677419356</v>
      </c>
      <c r="AE52" s="29">
        <f>+AE46/30</f>
        <v>9866.8666666666668</v>
      </c>
      <c r="AF52" s="29">
        <f>+AF46/31</f>
        <v>9201.7419354838712</v>
      </c>
    </row>
    <row r="53" spans="1:33" ht="20.100000000000001" customHeight="1" x14ac:dyDescent="0.25">
      <c r="A53" s="65">
        <v>5</v>
      </c>
      <c r="B53" s="68" t="s">
        <v>42</v>
      </c>
      <c r="C53" s="11" t="s">
        <v>29</v>
      </c>
      <c r="D53" s="36">
        <f t="shared" ref="D53:O53" si="19">SUM(D54:D58)</f>
        <v>0</v>
      </c>
      <c r="E53" s="36">
        <f t="shared" si="19"/>
        <v>0</v>
      </c>
      <c r="F53" s="36">
        <f t="shared" si="19"/>
        <v>0</v>
      </c>
      <c r="G53" s="36">
        <f t="shared" si="19"/>
        <v>0</v>
      </c>
      <c r="H53" s="36">
        <f t="shared" si="19"/>
        <v>0</v>
      </c>
      <c r="I53" s="36">
        <f t="shared" si="19"/>
        <v>0</v>
      </c>
      <c r="J53" s="36">
        <f t="shared" si="19"/>
        <v>0</v>
      </c>
      <c r="K53" s="36">
        <f t="shared" si="19"/>
        <v>0</v>
      </c>
      <c r="L53" s="36">
        <f t="shared" si="19"/>
        <v>0</v>
      </c>
      <c r="M53" s="36">
        <f t="shared" si="19"/>
        <v>0</v>
      </c>
      <c r="N53" s="36">
        <f t="shared" si="19"/>
        <v>0</v>
      </c>
      <c r="O53" s="36">
        <f t="shared" si="19"/>
        <v>0</v>
      </c>
      <c r="P53" s="35">
        <f>+[7]RKAC2012!FC47</f>
        <v>0</v>
      </c>
      <c r="R53" s="14">
        <v>8</v>
      </c>
      <c r="S53" s="14" t="s">
        <v>44</v>
      </c>
      <c r="T53" s="11" t="s">
        <v>29</v>
      </c>
      <c r="U53" s="16">
        <f t="shared" ref="U53:AA53" si="20">SUM(U54:U58)</f>
        <v>252392</v>
      </c>
      <c r="V53" s="16">
        <f t="shared" si="20"/>
        <v>252669</v>
      </c>
      <c r="W53" s="16">
        <v>266735</v>
      </c>
      <c r="X53" s="16">
        <v>275722</v>
      </c>
      <c r="Y53" s="16">
        <f t="shared" si="20"/>
        <v>278221</v>
      </c>
      <c r="Z53" s="36">
        <f t="shared" si="20"/>
        <v>251424</v>
      </c>
      <c r="AA53" s="36">
        <f t="shared" si="20"/>
        <v>215277</v>
      </c>
      <c r="AB53" s="37">
        <v>265648</v>
      </c>
      <c r="AC53" s="36">
        <f>SUM(AC54:AC58)</f>
        <v>260553</v>
      </c>
      <c r="AD53" s="62">
        <v>286422</v>
      </c>
      <c r="AE53" s="36">
        <f>SUM(AE54:AE58)</f>
        <v>276278</v>
      </c>
      <c r="AF53" s="36">
        <f>SUM(AF54:AF58)</f>
        <v>274546</v>
      </c>
    </row>
    <row r="54" spans="1:33" ht="20.100000000000001" customHeight="1" x14ac:dyDescent="0.2">
      <c r="A54" s="66"/>
      <c r="B54" s="68"/>
      <c r="C54" s="17" t="s">
        <v>31</v>
      </c>
      <c r="D54" s="38">
        <f>+[7]RKAC2012!EE49</f>
        <v>0</v>
      </c>
      <c r="E54" s="38">
        <f>+D54+[7]RKAC2012!EG49</f>
        <v>0</v>
      </c>
      <c r="F54" s="38">
        <f>+E54+[7]RKAC2012!EI49</f>
        <v>0</v>
      </c>
      <c r="G54" s="38">
        <f>+F54+[7]RKAC2012!EK49</f>
        <v>0</v>
      </c>
      <c r="H54" s="38">
        <f>+G54+[7]RKAC2012!EM49</f>
        <v>0</v>
      </c>
      <c r="I54" s="38">
        <f>+H54+[7]RKAC2012!EO49</f>
        <v>0</v>
      </c>
      <c r="J54" s="38">
        <f>+I54+[7]RKAC2012!EQ49</f>
        <v>0</v>
      </c>
      <c r="K54" s="38">
        <f>+J54+[7]RKAC2012!ES49</f>
        <v>0</v>
      </c>
      <c r="L54" s="38">
        <f>+K54+[7]RKAC2012!EU49</f>
        <v>0</v>
      </c>
      <c r="M54" s="38">
        <f>+L54+[7]RKAC2012!EW49</f>
        <v>0</v>
      </c>
      <c r="N54" s="38">
        <f>+M54+[7]RKAC2012!EY49</f>
        <v>0</v>
      </c>
      <c r="O54" s="38">
        <f>+N54+[7]RKAC2012!FA49</f>
        <v>0</v>
      </c>
      <c r="R54" s="23"/>
      <c r="S54" s="23"/>
      <c r="T54" s="13" t="s">
        <v>31</v>
      </c>
      <c r="U54" s="24">
        <v>250852</v>
      </c>
      <c r="V54" s="24">
        <f>+'[1]PENC N PERTUM LALIN FEB'!I59</f>
        <v>251106</v>
      </c>
      <c r="W54" s="19">
        <v>264928</v>
      </c>
      <c r="X54" s="21">
        <v>273779</v>
      </c>
      <c r="Y54" s="19">
        <f>+'[2]Lalin 2012-2015&amp;Renc16 '!EW54</f>
        <v>276313</v>
      </c>
      <c r="Z54" s="19">
        <f>+'[3]PENC N PERTUM LALIN JUNI'!I59</f>
        <v>249683</v>
      </c>
      <c r="AA54" s="19">
        <f>+'[4]PENC N PERTUM LALIN JULI'!I59</f>
        <v>213943</v>
      </c>
      <c r="AB54" s="20">
        <v>263793</v>
      </c>
      <c r="AC54" s="21">
        <f>+'[5]PENC N PERTUM LALIN SEPT'!I59</f>
        <v>258887</v>
      </c>
      <c r="AD54" s="61">
        <v>284553</v>
      </c>
      <c r="AE54" s="21">
        <v>274632</v>
      </c>
      <c r="AF54" s="21">
        <f>+'[6]PENC N PERTUMB LLN DES'!I59</f>
        <v>272821</v>
      </c>
    </row>
    <row r="55" spans="1:33" ht="20.100000000000001" customHeight="1" x14ac:dyDescent="0.2">
      <c r="A55" s="66"/>
      <c r="B55" s="68"/>
      <c r="C55" s="17" t="s">
        <v>32</v>
      </c>
      <c r="D55" s="38">
        <f>+[7]RKAC2012!EE50</f>
        <v>0</v>
      </c>
      <c r="E55" s="38">
        <f>+D55+[7]RKAC2012!EG50</f>
        <v>0</v>
      </c>
      <c r="F55" s="38">
        <f>+E55+[7]RKAC2012!EI50</f>
        <v>0</v>
      </c>
      <c r="G55" s="38">
        <f>+F55+[7]RKAC2012!EK50</f>
        <v>0</v>
      </c>
      <c r="H55" s="38">
        <f>+G55+[7]RKAC2012!EM50</f>
        <v>0</v>
      </c>
      <c r="I55" s="38">
        <f>+H55+[7]RKAC2012!EO50</f>
        <v>0</v>
      </c>
      <c r="J55" s="38">
        <f>+I55+[7]RKAC2012!EQ50</f>
        <v>0</v>
      </c>
      <c r="K55" s="38">
        <f>+J55+[7]RKAC2012!ES50</f>
        <v>0</v>
      </c>
      <c r="L55" s="38">
        <f>+K55+[7]RKAC2012!EU50</f>
        <v>0</v>
      </c>
      <c r="M55" s="38">
        <f>+L55+[7]RKAC2012!EW50</f>
        <v>0</v>
      </c>
      <c r="N55" s="38">
        <f>+M55+[7]RKAC2012!EY50</f>
        <v>0</v>
      </c>
      <c r="O55" s="38">
        <f>+N55+[7]RKAC2012!FA50</f>
        <v>0</v>
      </c>
      <c r="R55" s="23"/>
      <c r="S55" s="23"/>
      <c r="T55" s="13" t="s">
        <v>32</v>
      </c>
      <c r="U55" s="24">
        <v>485</v>
      </c>
      <c r="V55" s="24">
        <f>+'[1]PENC N PERTUM LALIN FEB'!I60</f>
        <v>476</v>
      </c>
      <c r="W55" s="19">
        <v>518</v>
      </c>
      <c r="X55" s="21">
        <v>580</v>
      </c>
      <c r="Y55" s="19">
        <f>+'[2]Lalin 2012-2015&amp;Renc16 '!EW55</f>
        <v>475</v>
      </c>
      <c r="Z55" s="19">
        <f>+'[3]PENC N PERTUM LALIN JUNI'!I60</f>
        <v>500</v>
      </c>
      <c r="AA55" s="19">
        <f>+'[4]PENC N PERTUM LALIN JULI'!I60</f>
        <v>319</v>
      </c>
      <c r="AB55" s="20">
        <v>542</v>
      </c>
      <c r="AC55" s="21">
        <f>+'[5]PENC N PERTUM LALIN SEPT'!I60</f>
        <v>470</v>
      </c>
      <c r="AD55" s="61">
        <v>537</v>
      </c>
      <c r="AE55" s="21">
        <v>551</v>
      </c>
      <c r="AF55" s="21">
        <f>+'[6]PENC N PERTUMB LLN DES'!I60</f>
        <v>544</v>
      </c>
    </row>
    <row r="56" spans="1:33" ht="20.100000000000001" customHeight="1" x14ac:dyDescent="0.2">
      <c r="A56" s="66"/>
      <c r="B56" s="68"/>
      <c r="C56" s="17" t="s">
        <v>33</v>
      </c>
      <c r="D56" s="38">
        <f>+[7]RKAC2012!EE51</f>
        <v>0</v>
      </c>
      <c r="E56" s="38">
        <f>+D56+[7]RKAC2012!EG51</f>
        <v>0</v>
      </c>
      <c r="F56" s="38">
        <f>+E56+[7]RKAC2012!EI51</f>
        <v>0</v>
      </c>
      <c r="G56" s="38">
        <f>+F56+[7]RKAC2012!EK51</f>
        <v>0</v>
      </c>
      <c r="H56" s="38">
        <f>+G56+[7]RKAC2012!EM51</f>
        <v>0</v>
      </c>
      <c r="I56" s="38">
        <f>+H56+[7]RKAC2012!EO51</f>
        <v>0</v>
      </c>
      <c r="J56" s="38">
        <f>+I56+[7]RKAC2012!EQ51</f>
        <v>0</v>
      </c>
      <c r="K56" s="38">
        <f>+J56+[7]RKAC2012!ES51</f>
        <v>0</v>
      </c>
      <c r="L56" s="38">
        <f>+K56+[7]RKAC2012!EU51</f>
        <v>0</v>
      </c>
      <c r="M56" s="38">
        <f>+L56+[7]RKAC2012!EW51</f>
        <v>0</v>
      </c>
      <c r="N56" s="38">
        <f>+M56+[7]RKAC2012!EY51</f>
        <v>0</v>
      </c>
      <c r="O56" s="38">
        <f>+N56+[7]RKAC2012!FA51</f>
        <v>0</v>
      </c>
      <c r="R56" s="23"/>
      <c r="S56" s="23"/>
      <c r="T56" s="13" t="s">
        <v>33</v>
      </c>
      <c r="U56" s="24">
        <v>655</v>
      </c>
      <c r="V56" s="24">
        <f>+'[1]PENC N PERTUM LALIN FEB'!I61</f>
        <v>659</v>
      </c>
      <c r="W56" s="19">
        <v>776</v>
      </c>
      <c r="X56" s="21">
        <v>769</v>
      </c>
      <c r="Y56" s="19">
        <f>+'[2]Lalin 2012-2015&amp;Renc16 '!EW56</f>
        <v>801</v>
      </c>
      <c r="Z56" s="19">
        <f>+'[3]PENC N PERTUM LALIN JUNI'!I61</f>
        <v>699</v>
      </c>
      <c r="AA56" s="19">
        <f>+'[4]PENC N PERTUM LALIN JULI'!I61</f>
        <v>566</v>
      </c>
      <c r="AB56" s="20">
        <v>762</v>
      </c>
      <c r="AC56" s="21">
        <f>+'[5]PENC N PERTUM LALIN SEPT'!I61</f>
        <v>666</v>
      </c>
      <c r="AD56" s="61">
        <v>766</v>
      </c>
      <c r="AE56" s="21">
        <v>632</v>
      </c>
      <c r="AF56" s="21">
        <f>+'[6]PENC N PERTUMB LLN DES'!I61</f>
        <v>650</v>
      </c>
    </row>
    <row r="57" spans="1:33" ht="20.100000000000001" customHeight="1" x14ac:dyDescent="0.2">
      <c r="A57" s="66"/>
      <c r="B57" s="68"/>
      <c r="C57" s="25" t="s">
        <v>34</v>
      </c>
      <c r="D57" s="38">
        <f>+[7]RKAC2012!EE52</f>
        <v>0</v>
      </c>
      <c r="E57" s="38">
        <f>+D57+[7]RKAC2012!EG52</f>
        <v>0</v>
      </c>
      <c r="F57" s="38">
        <f>+E57+[7]RKAC2012!EI52</f>
        <v>0</v>
      </c>
      <c r="G57" s="38">
        <f>+F57+[7]RKAC2012!EK52</f>
        <v>0</v>
      </c>
      <c r="H57" s="38">
        <f>+G57+[7]RKAC2012!EM52</f>
        <v>0</v>
      </c>
      <c r="I57" s="38">
        <f>+H57+[7]RKAC2012!EO52</f>
        <v>0</v>
      </c>
      <c r="J57" s="38">
        <f>+I57+[7]RKAC2012!EQ52</f>
        <v>0</v>
      </c>
      <c r="K57" s="38">
        <f>+J57+[7]RKAC2012!ES52</f>
        <v>0</v>
      </c>
      <c r="L57" s="38">
        <f>+K57+[7]RKAC2012!EU52</f>
        <v>0</v>
      </c>
      <c r="M57" s="38">
        <f>+L57+[7]RKAC2012!EW52</f>
        <v>0</v>
      </c>
      <c r="N57" s="38">
        <f>+M57+[7]RKAC2012!EY52</f>
        <v>0</v>
      </c>
      <c r="O57" s="38">
        <f>+N57+[7]RKAC2012!FA52</f>
        <v>0</v>
      </c>
      <c r="R57" s="23"/>
      <c r="S57" s="23"/>
      <c r="T57" s="13" t="s">
        <v>34</v>
      </c>
      <c r="U57" s="24">
        <v>219</v>
      </c>
      <c r="V57" s="24">
        <f>+'[1]PENC N PERTUM LALIN FEB'!I62</f>
        <v>233</v>
      </c>
      <c r="W57" s="19">
        <v>285</v>
      </c>
      <c r="X57" s="21">
        <v>301</v>
      </c>
      <c r="Y57" s="19">
        <f>+'[2]Lalin 2012-2015&amp;Renc16 '!EW57</f>
        <v>352</v>
      </c>
      <c r="Z57" s="19">
        <f>+'[3]PENC N PERTUM LALIN JUNI'!I62</f>
        <v>289</v>
      </c>
      <c r="AA57" s="19">
        <f>+'[4]PENC N PERTUM LALIN JULI'!I62</f>
        <v>212</v>
      </c>
      <c r="AB57" s="20">
        <v>287</v>
      </c>
      <c r="AC57" s="21">
        <f>+'[5]PENC N PERTUM LALIN SEPT'!I62</f>
        <v>269</v>
      </c>
      <c r="AD57" s="61">
        <v>304</v>
      </c>
      <c r="AE57" s="21">
        <v>270</v>
      </c>
      <c r="AF57" s="21">
        <f>+'[6]PENC N PERTUMB LLN DES'!I62</f>
        <v>271</v>
      </c>
    </row>
    <row r="58" spans="1:33" ht="20.100000000000001" customHeight="1" x14ac:dyDescent="0.2">
      <c r="A58" s="66"/>
      <c r="B58" s="68"/>
      <c r="C58" s="26" t="s">
        <v>35</v>
      </c>
      <c r="D58" s="38">
        <f>+[7]RKAC2012!EE53</f>
        <v>0</v>
      </c>
      <c r="E58" s="38">
        <f>+D58+[7]RKAC2012!EG53</f>
        <v>0</v>
      </c>
      <c r="F58" s="38">
        <f>+E58+[7]RKAC2012!EI53</f>
        <v>0</v>
      </c>
      <c r="G58" s="38">
        <f>+F58+[7]RKAC2012!EK53</f>
        <v>0</v>
      </c>
      <c r="H58" s="38">
        <f>+G58+[7]RKAC2012!EM53</f>
        <v>0</v>
      </c>
      <c r="I58" s="38">
        <f>+H58+[7]RKAC2012!EO53</f>
        <v>0</v>
      </c>
      <c r="J58" s="38">
        <f>+I58+[7]RKAC2012!EQ53</f>
        <v>0</v>
      </c>
      <c r="K58" s="38">
        <f>+J58+[7]RKAC2012!ES53</f>
        <v>0</v>
      </c>
      <c r="L58" s="38">
        <f>+K58+[7]RKAC2012!EU53</f>
        <v>0</v>
      </c>
      <c r="M58" s="38">
        <f>+L58+[7]RKAC2012!EW53</f>
        <v>0</v>
      </c>
      <c r="N58" s="38">
        <f>+M58+[7]RKAC2012!EY53</f>
        <v>0</v>
      </c>
      <c r="O58" s="38">
        <f>+N58+[7]RKAC2012!FA53</f>
        <v>0</v>
      </c>
      <c r="R58" s="23"/>
      <c r="S58" s="23"/>
      <c r="T58" s="13" t="s">
        <v>35</v>
      </c>
      <c r="U58" s="24">
        <v>181</v>
      </c>
      <c r="V58" s="24">
        <f>+'[1]PENC N PERTUM LALIN FEB'!I63</f>
        <v>195</v>
      </c>
      <c r="W58" s="19">
        <v>228</v>
      </c>
      <c r="X58" s="21">
        <v>293</v>
      </c>
      <c r="Y58" s="19">
        <f>+'[2]Lalin 2012-2015&amp;Renc16 '!EW58</f>
        <v>280</v>
      </c>
      <c r="Z58" s="19">
        <f>+'[3]PENC N PERTUM LALIN JUNI'!I63</f>
        <v>253</v>
      </c>
      <c r="AA58" s="19">
        <f>+'[4]PENC N PERTUM LALIN JULI'!I63</f>
        <v>237</v>
      </c>
      <c r="AB58" s="20">
        <v>264</v>
      </c>
      <c r="AC58" s="21">
        <f>+'[5]PENC N PERTUM LALIN SEPT'!I63</f>
        <v>261</v>
      </c>
      <c r="AD58" s="61">
        <v>262</v>
      </c>
      <c r="AE58" s="21">
        <v>193</v>
      </c>
      <c r="AF58" s="21">
        <f>+'[6]PENC N PERTUMB LLN DES'!I63</f>
        <v>260</v>
      </c>
    </row>
    <row r="59" spans="1:33" ht="20.100000000000001" customHeight="1" thickBot="1" x14ac:dyDescent="0.3">
      <c r="A59" s="69"/>
      <c r="B59" s="69"/>
      <c r="C59" s="30" t="s">
        <v>36</v>
      </c>
      <c r="D59" s="36">
        <f t="shared" ref="D59:O59" si="21">+D53/31</f>
        <v>0</v>
      </c>
      <c r="E59" s="36">
        <f t="shared" si="21"/>
        <v>0</v>
      </c>
      <c r="F59" s="36">
        <f t="shared" si="21"/>
        <v>0</v>
      </c>
      <c r="G59" s="36">
        <f t="shared" si="21"/>
        <v>0</v>
      </c>
      <c r="H59" s="36">
        <f t="shared" si="21"/>
        <v>0</v>
      </c>
      <c r="I59" s="36">
        <f t="shared" si="21"/>
        <v>0</v>
      </c>
      <c r="J59" s="36">
        <f t="shared" si="21"/>
        <v>0</v>
      </c>
      <c r="K59" s="36">
        <f t="shared" si="21"/>
        <v>0</v>
      </c>
      <c r="L59" s="36">
        <f t="shared" si="21"/>
        <v>0</v>
      </c>
      <c r="M59" s="36">
        <f t="shared" si="21"/>
        <v>0</v>
      </c>
      <c r="N59" s="36">
        <f t="shared" si="21"/>
        <v>0</v>
      </c>
      <c r="O59" s="36">
        <f t="shared" si="21"/>
        <v>0</v>
      </c>
      <c r="R59" s="32"/>
      <c r="S59" s="32"/>
      <c r="T59" s="31" t="s">
        <v>36</v>
      </c>
      <c r="U59" s="29">
        <f>+U53/31</f>
        <v>8141.677419354839</v>
      </c>
      <c r="V59" s="29">
        <f>+V53/29</f>
        <v>8712.7241379310344</v>
      </c>
      <c r="W59" s="29">
        <v>8604.354838709678</v>
      </c>
      <c r="X59" s="29">
        <v>9190.7333333333336</v>
      </c>
      <c r="Y59" s="29">
        <f>+Y53/31</f>
        <v>8974.8709677419356</v>
      </c>
      <c r="Z59" s="29">
        <f>+Z53/30</f>
        <v>8380.7999999999993</v>
      </c>
      <c r="AA59" s="29">
        <f>+AA53/31</f>
        <v>6944.4193548387093</v>
      </c>
      <c r="AB59" s="33">
        <v>8569.2903225806458</v>
      </c>
      <c r="AC59" s="29">
        <f>+AC53/30</f>
        <v>8685.1</v>
      </c>
      <c r="AD59" s="46">
        <v>9239.4193548387102</v>
      </c>
      <c r="AE59" s="29">
        <f>+AE53/30</f>
        <v>9209.2666666666664</v>
      </c>
      <c r="AF59" s="29">
        <f>+AF53/31</f>
        <v>8856.322580645161</v>
      </c>
    </row>
    <row r="60" spans="1:33" ht="20.100000000000001" customHeight="1" x14ac:dyDescent="0.25">
      <c r="A60" s="40"/>
      <c r="B60" s="40"/>
      <c r="C60" s="41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R60" s="14">
        <v>9</v>
      </c>
      <c r="S60" s="14" t="s">
        <v>45</v>
      </c>
      <c r="T60" s="11" t="s">
        <v>29</v>
      </c>
      <c r="U60" s="16">
        <f t="shared" ref="U60:AA60" si="22">SUM(U61:U65)</f>
        <v>3116004</v>
      </c>
      <c r="V60" s="16">
        <f t="shared" si="22"/>
        <v>2920551</v>
      </c>
      <c r="W60" s="16">
        <v>3113888</v>
      </c>
      <c r="X60" s="16">
        <v>3085555</v>
      </c>
      <c r="Y60" s="16">
        <f t="shared" si="22"/>
        <v>3186574</v>
      </c>
      <c r="Z60" s="36">
        <f t="shared" si="22"/>
        <v>3026810</v>
      </c>
      <c r="AA60" s="36">
        <f t="shared" si="22"/>
        <v>2992506</v>
      </c>
      <c r="AB60" s="37">
        <v>3224863</v>
      </c>
      <c r="AC60" s="36">
        <f>SUM(AC61:AC65)</f>
        <v>3120589</v>
      </c>
      <c r="AD60" s="62">
        <v>3227604</v>
      </c>
      <c r="AE60" s="36">
        <f>SUM(AE61:AE65)</f>
        <v>3114613</v>
      </c>
      <c r="AF60" s="36">
        <f>SUM(AF61:AF65)</f>
        <v>3233727</v>
      </c>
    </row>
    <row r="61" spans="1:33" ht="20.100000000000001" customHeight="1" x14ac:dyDescent="0.2">
      <c r="A61" s="40"/>
      <c r="B61" s="40"/>
      <c r="C61" s="41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Q61" s="3"/>
      <c r="R61" s="23"/>
      <c r="S61" s="23"/>
      <c r="T61" s="13" t="s">
        <v>31</v>
      </c>
      <c r="U61" s="24">
        <v>2635641</v>
      </c>
      <c r="V61" s="24">
        <f>+'[1]PENC N PERTUM LALIN FEB'!I66</f>
        <v>2464259</v>
      </c>
      <c r="W61" s="19">
        <v>2619468</v>
      </c>
      <c r="X61" s="39">
        <v>2586875</v>
      </c>
      <c r="Y61" s="19">
        <f>+'[2]Lalin 2012-2015&amp;Renc16 '!EW61</f>
        <v>2680926</v>
      </c>
      <c r="Z61" s="19">
        <f>+'[3]PENC N PERTUM LALIN JUNI'!I66</f>
        <v>2509435</v>
      </c>
      <c r="AA61" s="19">
        <f>+'[4]PENC N PERTUM LALIN JULI'!I66</f>
        <v>2682680</v>
      </c>
      <c r="AB61" s="20">
        <v>2699618</v>
      </c>
      <c r="AC61" s="21">
        <f>+'[5]PENC N PERTUM LALIN SEPT'!I66</f>
        <v>2634647</v>
      </c>
      <c r="AD61" s="61">
        <v>2709509</v>
      </c>
      <c r="AE61" s="21">
        <v>2593533</v>
      </c>
      <c r="AF61" s="21">
        <f>+'[6]PENC N PERTUMB LLN DES'!I66</f>
        <v>2752388</v>
      </c>
      <c r="AG61" s="3"/>
    </row>
    <row r="62" spans="1:33" ht="20.100000000000001" customHeight="1" x14ac:dyDescent="0.2">
      <c r="A62" s="40"/>
      <c r="B62" s="40"/>
      <c r="C62" s="41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R62" s="23"/>
      <c r="S62" s="23"/>
      <c r="T62" s="13" t="s">
        <v>32</v>
      </c>
      <c r="U62" s="24">
        <v>283361</v>
      </c>
      <c r="V62" s="24">
        <f>+'[1]PENC N PERTUM LALIN FEB'!I67</f>
        <v>274429</v>
      </c>
      <c r="W62" s="19">
        <v>295905</v>
      </c>
      <c r="X62" s="39">
        <v>299388</v>
      </c>
      <c r="Y62" s="19">
        <f>+'[2]Lalin 2012-2015&amp;Renc16 '!EW62</f>
        <v>301657</v>
      </c>
      <c r="Z62" s="19">
        <f>+'[3]PENC N PERTUM LALIN JUNI'!I67</f>
        <v>309127</v>
      </c>
      <c r="AA62" s="19">
        <f>+'[4]PENC N PERTUM LALIN JULI'!I67</f>
        <v>184521</v>
      </c>
      <c r="AB62" s="20">
        <v>313335</v>
      </c>
      <c r="AC62" s="21">
        <f>+'[5]PENC N PERTUM LALIN SEPT'!I67</f>
        <v>290164</v>
      </c>
      <c r="AD62" s="61">
        <v>305037</v>
      </c>
      <c r="AE62" s="21">
        <v>305995</v>
      </c>
      <c r="AF62" s="21">
        <f>+'[6]PENC N PERTUMB LLN DES'!I67</f>
        <v>286378</v>
      </c>
    </row>
    <row r="63" spans="1:33" ht="20.100000000000001" customHeight="1" x14ac:dyDescent="0.2">
      <c r="A63" s="40"/>
      <c r="B63" s="40"/>
      <c r="C63" s="41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R63" s="23"/>
      <c r="S63" s="23"/>
      <c r="T63" s="13" t="s">
        <v>33</v>
      </c>
      <c r="U63" s="24">
        <v>110422</v>
      </c>
      <c r="V63" s="24">
        <f>+'[1]PENC N PERTUM LALIN FEB'!I68</f>
        <v>101887</v>
      </c>
      <c r="W63" s="19">
        <v>108542</v>
      </c>
      <c r="X63" s="39">
        <v>109351</v>
      </c>
      <c r="Y63" s="19">
        <f>+'[2]Lalin 2012-2015&amp;Renc16 '!EW63</f>
        <v>112659</v>
      </c>
      <c r="Z63" s="19">
        <f>+'[3]PENC N PERTUM LALIN JUNI'!I68</f>
        <v>117129</v>
      </c>
      <c r="AA63" s="19">
        <f>+'[4]PENC N PERTUM LALIN JULI'!I68</f>
        <v>66414</v>
      </c>
      <c r="AB63" s="20">
        <v>116273</v>
      </c>
      <c r="AC63" s="21">
        <f>+'[5]PENC N PERTUM LALIN SEPT'!I68</f>
        <v>108273</v>
      </c>
      <c r="AD63" s="61">
        <v>121138</v>
      </c>
      <c r="AE63" s="21">
        <v>119801</v>
      </c>
      <c r="AF63" s="21">
        <f>+'[6]PENC N PERTUMB LLN DES'!I68</f>
        <v>107325</v>
      </c>
    </row>
    <row r="64" spans="1:33" ht="20.100000000000001" customHeight="1" x14ac:dyDescent="0.2">
      <c r="A64" s="40"/>
      <c r="B64" s="40"/>
      <c r="C64" s="41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R64" s="23"/>
      <c r="S64" s="23"/>
      <c r="T64" s="13" t="s">
        <v>34</v>
      </c>
      <c r="U64" s="24">
        <v>50632</v>
      </c>
      <c r="V64" s="24">
        <f>+'[1]PENC N PERTUM LALIN FEB'!I69</f>
        <v>46518</v>
      </c>
      <c r="W64" s="19">
        <v>51732</v>
      </c>
      <c r="X64" s="39">
        <v>52482</v>
      </c>
      <c r="Y64" s="19">
        <f>+'[2]Lalin 2012-2015&amp;Renc16 '!EW64</f>
        <v>53021</v>
      </c>
      <c r="Z64" s="19">
        <f>+'[3]PENC N PERTUM LALIN JUNI'!I69</f>
        <v>53119</v>
      </c>
      <c r="AA64" s="19">
        <f>+'[4]PENC N PERTUM LALIN JULI'!I69</f>
        <v>33944</v>
      </c>
      <c r="AB64" s="20">
        <v>55513</v>
      </c>
      <c r="AC64" s="21">
        <f>+'[5]PENC N PERTUM LALIN SEPT'!I69</f>
        <v>51022</v>
      </c>
      <c r="AD64" s="61">
        <v>53594</v>
      </c>
      <c r="AE64" s="21">
        <v>55904</v>
      </c>
      <c r="AF64" s="21">
        <f>+'[6]PENC N PERTUMB LLN DES'!I69</f>
        <v>50323</v>
      </c>
    </row>
    <row r="65" spans="1:32" ht="20.100000000000001" customHeight="1" x14ac:dyDescent="0.2">
      <c r="A65" s="40"/>
      <c r="B65" s="40"/>
      <c r="C65" s="41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R65" s="23"/>
      <c r="S65" s="23"/>
      <c r="T65" s="13" t="s">
        <v>35</v>
      </c>
      <c r="U65" s="24">
        <v>35948</v>
      </c>
      <c r="V65" s="24">
        <f>+'[1]PENC N PERTUM LALIN FEB'!I70</f>
        <v>33458</v>
      </c>
      <c r="W65" s="19">
        <v>38241</v>
      </c>
      <c r="X65" s="39">
        <v>37459</v>
      </c>
      <c r="Y65" s="19">
        <f>+'[2]Lalin 2012-2015&amp;Renc16 '!EW65</f>
        <v>38311</v>
      </c>
      <c r="Z65" s="19">
        <f>+'[3]PENC N PERTUM LALIN JUNI'!I70</f>
        <v>38000</v>
      </c>
      <c r="AA65" s="19">
        <f>+'[4]PENC N PERTUM LALIN JULI'!I70</f>
        <v>24947</v>
      </c>
      <c r="AB65" s="20">
        <v>40124</v>
      </c>
      <c r="AC65" s="21">
        <f>+'[5]PENC N PERTUM LALIN SEPT'!I70</f>
        <v>36483</v>
      </c>
      <c r="AD65" s="61">
        <v>38326</v>
      </c>
      <c r="AE65" s="21">
        <v>39380</v>
      </c>
      <c r="AF65" s="21">
        <f>+'[6]PENC N PERTUMB LLN DES'!I70</f>
        <v>37313</v>
      </c>
    </row>
    <row r="66" spans="1:32" ht="20.100000000000001" customHeight="1" thickBot="1" x14ac:dyDescent="0.3">
      <c r="A66" s="40"/>
      <c r="B66" s="40"/>
      <c r="C66" s="41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R66" s="32"/>
      <c r="S66" s="32"/>
      <c r="T66" s="31" t="s">
        <v>36</v>
      </c>
      <c r="U66" s="29">
        <f>+U60/31</f>
        <v>100516.25806451614</v>
      </c>
      <c r="V66" s="29">
        <f>+V60/29</f>
        <v>100708.6551724138</v>
      </c>
      <c r="W66" s="29">
        <v>100448</v>
      </c>
      <c r="X66" s="29">
        <v>102851.83333333333</v>
      </c>
      <c r="Y66" s="29">
        <f>+Y60/31</f>
        <v>102792.70967741935</v>
      </c>
      <c r="Z66" s="29">
        <f>+Z60/30</f>
        <v>100893.66666666667</v>
      </c>
      <c r="AA66" s="29">
        <f>+AA60/31</f>
        <v>96532.451612903227</v>
      </c>
      <c r="AB66" s="33">
        <v>104027.83870967742</v>
      </c>
      <c r="AC66" s="29">
        <f>+AC60/30</f>
        <v>104019.63333333333</v>
      </c>
      <c r="AD66" s="46">
        <v>104116.25806451614</v>
      </c>
      <c r="AE66" s="29">
        <f>+AE60/30</f>
        <v>103820.43333333333</v>
      </c>
      <c r="AF66" s="29">
        <f>+AF60/31</f>
        <v>104313.77419354839</v>
      </c>
    </row>
    <row r="67" spans="1:32" ht="20.100000000000001" customHeight="1" x14ac:dyDescent="0.25">
      <c r="A67" s="70">
        <v>6</v>
      </c>
      <c r="B67" s="71" t="s">
        <v>46</v>
      </c>
      <c r="C67" s="43" t="s">
        <v>29</v>
      </c>
      <c r="D67" s="36">
        <f t="shared" ref="D67:O67" si="23">SUM(D68:D72)</f>
        <v>21661282000</v>
      </c>
      <c r="E67" s="36">
        <f t="shared" si="23"/>
        <v>41711740000</v>
      </c>
      <c r="F67" s="36">
        <f t="shared" si="23"/>
        <v>64094013500</v>
      </c>
      <c r="G67" s="36">
        <f t="shared" si="23"/>
        <v>85726132500</v>
      </c>
      <c r="H67" s="36">
        <f t="shared" si="23"/>
        <v>107802177500</v>
      </c>
      <c r="I67" s="36">
        <f t="shared" si="23"/>
        <v>129176855000</v>
      </c>
      <c r="J67" s="36">
        <f t="shared" si="23"/>
        <v>153781728000</v>
      </c>
      <c r="K67" s="36">
        <f t="shared" si="23"/>
        <v>176199691500</v>
      </c>
      <c r="L67" s="36">
        <f t="shared" si="23"/>
        <v>196982123500</v>
      </c>
      <c r="M67" s="36">
        <f t="shared" si="23"/>
        <v>220354736500</v>
      </c>
      <c r="N67" s="36">
        <f t="shared" si="23"/>
        <v>241858959500</v>
      </c>
      <c r="O67" s="36">
        <f t="shared" si="23"/>
        <v>263878305500</v>
      </c>
      <c r="P67" s="35">
        <f>+[7]RKAC2012!EA59</f>
        <v>263878305500</v>
      </c>
      <c r="R67" s="14">
        <v>10</v>
      </c>
      <c r="S67" s="14" t="s">
        <v>47</v>
      </c>
      <c r="T67" s="11" t="s">
        <v>29</v>
      </c>
      <c r="U67" s="16">
        <f t="shared" ref="U67:AA67" si="24">SUM(U68:U72)</f>
        <v>2950134</v>
      </c>
      <c r="V67" s="16">
        <f t="shared" si="24"/>
        <v>2756695</v>
      </c>
      <c r="W67" s="16">
        <v>2918309</v>
      </c>
      <c r="X67" s="44">
        <v>2862333</v>
      </c>
      <c r="Y67" s="16">
        <f t="shared" si="24"/>
        <v>2966158</v>
      </c>
      <c r="Z67" s="36">
        <f t="shared" si="24"/>
        <v>2801547</v>
      </c>
      <c r="AA67" s="36">
        <f t="shared" si="24"/>
        <v>2809127</v>
      </c>
      <c r="AB67" s="37">
        <v>3005389</v>
      </c>
      <c r="AC67" s="36">
        <f>SUM(AC68:AC72)</f>
        <v>2906571</v>
      </c>
      <c r="AD67" s="62">
        <v>2991934</v>
      </c>
      <c r="AE67" s="36">
        <f>SUM(AE68:AE72)</f>
        <v>2864170</v>
      </c>
      <c r="AF67" s="36">
        <f>SUM(AF68:AF72)</f>
        <v>3006084</v>
      </c>
    </row>
    <row r="68" spans="1:32" ht="20.100000000000001" customHeight="1" x14ac:dyDescent="0.2">
      <c r="A68" s="66"/>
      <c r="B68" s="68"/>
      <c r="C68" s="17" t="s">
        <v>31</v>
      </c>
      <c r="D68" s="38">
        <f>+[7]RKAC2012!CG54</f>
        <v>17103713000</v>
      </c>
      <c r="E68" s="38">
        <f>+D68+[7]RKAC2012!CK54</f>
        <v>33059817500</v>
      </c>
      <c r="F68" s="38">
        <f>+E68+[7]RKAC2012!CO54</f>
        <v>50708474500</v>
      </c>
      <c r="G68" s="38">
        <f>+F68+[7]RKAC2012!CS54</f>
        <v>67596091000</v>
      </c>
      <c r="H68" s="38">
        <f>+G68+[7]RKAC2012!CW54</f>
        <v>84972175000</v>
      </c>
      <c r="I68" s="38">
        <f>+H68+[7]RKAC2012!DA54</f>
        <v>101534615000</v>
      </c>
      <c r="J68" s="38">
        <f>+I68+[7]RKAC2012!DE54</f>
        <v>120930769000</v>
      </c>
      <c r="K68" s="38">
        <f>+J68+[7]RKAC2012!DI54</f>
        <v>139099539000</v>
      </c>
      <c r="L68" s="38">
        <f>+K68+[7]RKAC2012!DM54</f>
        <v>155807347000</v>
      </c>
      <c r="M68" s="38">
        <f>+L68+[7]RKAC2012!DQ54</f>
        <v>174170826000</v>
      </c>
      <c r="N68" s="38">
        <f>+M68+[7]RKAC2012!DU54</f>
        <v>190974478500</v>
      </c>
      <c r="O68" s="38">
        <f>+N68+[7]RKAC2012!DY54</f>
        <v>208254037500</v>
      </c>
      <c r="R68" s="23"/>
      <c r="S68" s="23"/>
      <c r="T68" s="13" t="s">
        <v>31</v>
      </c>
      <c r="U68" s="24">
        <v>2479370</v>
      </c>
      <c r="V68" s="24">
        <f>+'[1]PENC N PERTUM LALIN FEB'!I73</f>
        <v>2310035</v>
      </c>
      <c r="W68" s="19">
        <v>2438115</v>
      </c>
      <c r="X68" s="45">
        <v>2380703</v>
      </c>
      <c r="Y68" s="19">
        <f>+'[2]Lalin 2012-2015&amp;Renc16 '!EW68</f>
        <v>2476503</v>
      </c>
      <c r="Z68" s="19">
        <f>+'[3]PENC N PERTUM LALIN JUNI'!I73</f>
        <v>2303162</v>
      </c>
      <c r="AA68" s="19">
        <f>+'[4]PENC N PERTUM LALIN JULI'!I73</f>
        <v>2508407</v>
      </c>
      <c r="AB68" s="20">
        <v>2493706</v>
      </c>
      <c r="AC68" s="21">
        <f>+'[5]PENC N PERTUM LALIN SEPT'!I73</f>
        <v>2435501</v>
      </c>
      <c r="AD68" s="61">
        <v>2489623</v>
      </c>
      <c r="AE68" s="21">
        <v>2362177</v>
      </c>
      <c r="AF68" s="21">
        <f>+'[6]PENC N PERTUMB LLN DES'!I73</f>
        <v>2542441</v>
      </c>
    </row>
    <row r="69" spans="1:32" ht="20.100000000000001" customHeight="1" x14ac:dyDescent="0.2">
      <c r="A69" s="66"/>
      <c r="B69" s="68"/>
      <c r="C69" s="17" t="s">
        <v>32</v>
      </c>
      <c r="D69" s="38">
        <f>+[7]RKAC2012!CG55</f>
        <v>2212617000</v>
      </c>
      <c r="E69" s="38">
        <f>+D69+[7]RKAC2012!CK55</f>
        <v>4152557000</v>
      </c>
      <c r="F69" s="38">
        <f>+E69+[7]RKAC2012!CO55</f>
        <v>6431656000</v>
      </c>
      <c r="G69" s="38">
        <f>+F69+[7]RKAC2012!CS55</f>
        <v>8641616000</v>
      </c>
      <c r="H69" s="38">
        <f>+G69+[7]RKAC2012!CW55</f>
        <v>10843847000</v>
      </c>
      <c r="I69" s="38">
        <f>+H69+[7]RKAC2012!DA55</f>
        <v>13144601000</v>
      </c>
      <c r="J69" s="38">
        <f>+I69+[7]RKAC2012!DE55</f>
        <v>15629771000</v>
      </c>
      <c r="K69" s="38">
        <f>+J69+[7]RKAC2012!DI55</f>
        <v>17653565000</v>
      </c>
      <c r="L69" s="38">
        <f>+K69+[7]RKAC2012!DM55</f>
        <v>19601500000</v>
      </c>
      <c r="M69" s="38">
        <f>+L69+[7]RKAC2012!DQ55</f>
        <v>21998310000</v>
      </c>
      <c r="N69" s="38">
        <f>+M69+[7]RKAC2012!DU55</f>
        <v>24191850000</v>
      </c>
      <c r="O69" s="38">
        <f>+N69+[7]RKAC2012!DY55</f>
        <v>26426505000</v>
      </c>
      <c r="R69" s="23"/>
      <c r="S69" s="23"/>
      <c r="T69" s="13" t="s">
        <v>32</v>
      </c>
      <c r="U69" s="24">
        <v>276429</v>
      </c>
      <c r="V69" s="24">
        <f>+'[1]PENC N PERTUM LALIN FEB'!I74</f>
        <v>266729</v>
      </c>
      <c r="W69" s="19">
        <v>284643</v>
      </c>
      <c r="X69" s="45">
        <v>284390</v>
      </c>
      <c r="Y69" s="19">
        <f>+'[2]Lalin 2012-2015&amp;Renc16 '!EW69</f>
        <v>288568</v>
      </c>
      <c r="Z69" s="19">
        <f>+'[3]PENC N PERTUM LALIN JUNI'!I74</f>
        <v>292423</v>
      </c>
      <c r="AA69" s="19">
        <f>+'[4]PENC N PERTUM LALIN JULI'!I74</f>
        <v>178596</v>
      </c>
      <c r="AB69" s="20">
        <v>302374</v>
      </c>
      <c r="AC69" s="21">
        <f>+'[5]PENC N PERTUM LALIN SEPT'!I74</f>
        <v>277481</v>
      </c>
      <c r="AD69" s="61">
        <v>291682</v>
      </c>
      <c r="AE69" s="21">
        <v>290556</v>
      </c>
      <c r="AF69" s="21">
        <f>+'[6]PENC N PERTUMB LLN DES'!I74</f>
        <v>270870</v>
      </c>
    </row>
    <row r="70" spans="1:32" ht="20.100000000000001" customHeight="1" x14ac:dyDescent="0.2">
      <c r="A70" s="66"/>
      <c r="B70" s="68"/>
      <c r="C70" s="17" t="s">
        <v>33</v>
      </c>
      <c r="D70" s="38">
        <f>+[7]RKAC2012!CG56</f>
        <v>1016242000</v>
      </c>
      <c r="E70" s="38">
        <f>+D70+[7]RKAC2012!CK56</f>
        <v>1938033000</v>
      </c>
      <c r="F70" s="38">
        <f>+E70+[7]RKAC2012!CO56</f>
        <v>3033945000</v>
      </c>
      <c r="G70" s="38">
        <f>+F70+[7]RKAC2012!CS56</f>
        <v>4174536000</v>
      </c>
      <c r="H70" s="38">
        <f>+G70+[7]RKAC2012!CW56</f>
        <v>5343996000</v>
      </c>
      <c r="I70" s="38">
        <f>+H70+[7]RKAC2012!DA56</f>
        <v>6493749000</v>
      </c>
      <c r="J70" s="38">
        <f>+I70+[7]RKAC2012!DE56</f>
        <v>7764436000</v>
      </c>
      <c r="K70" s="38">
        <f>+J70+[7]RKAC2012!DI56</f>
        <v>8780156000</v>
      </c>
      <c r="L70" s="38">
        <f>+K70+[7]RKAC2012!DM56</f>
        <v>9737106000</v>
      </c>
      <c r="M70" s="38">
        <f>+L70+[7]RKAC2012!DQ56</f>
        <v>10942863000</v>
      </c>
      <c r="N70" s="38">
        <f>+M70+[7]RKAC2012!DU56</f>
        <v>12126269000</v>
      </c>
      <c r="O70" s="38">
        <f>+N70+[7]RKAC2012!DY56</f>
        <v>13287464000</v>
      </c>
      <c r="R70" s="23"/>
      <c r="S70" s="23"/>
      <c r="T70" s="13" t="s">
        <v>33</v>
      </c>
      <c r="U70" s="24">
        <v>111869</v>
      </c>
      <c r="V70" s="24">
        <f>+'[1]PENC N PERTUM LALIN FEB'!I75</f>
        <v>103820</v>
      </c>
      <c r="W70" s="19">
        <v>110270</v>
      </c>
      <c r="X70" s="45">
        <v>111759</v>
      </c>
      <c r="Y70" s="19">
        <f>+'[2]Lalin 2012-2015&amp;Renc16 '!EW70</f>
        <v>114762</v>
      </c>
      <c r="Z70" s="19">
        <f>+'[3]PENC N PERTUM LALIN JUNI'!I75</f>
        <v>118626</v>
      </c>
      <c r="AA70" s="19">
        <f>+'[4]PENC N PERTUM LALIN JULI'!I75</f>
        <v>67163</v>
      </c>
      <c r="AB70" s="20">
        <v>118293</v>
      </c>
      <c r="AC70" s="21">
        <f>+'[5]PENC N PERTUM LALIN SEPT'!I75</f>
        <v>110060</v>
      </c>
      <c r="AD70" s="61">
        <v>123415</v>
      </c>
      <c r="AE70" s="21">
        <v>121488</v>
      </c>
      <c r="AF70" s="21">
        <f>+'[6]PENC N PERTUMB LLN DES'!I75</f>
        <v>108791</v>
      </c>
    </row>
    <row r="71" spans="1:32" ht="20.100000000000001" customHeight="1" x14ac:dyDescent="0.2">
      <c r="A71" s="66"/>
      <c r="B71" s="68"/>
      <c r="C71" s="25" t="s">
        <v>34</v>
      </c>
      <c r="D71" s="38">
        <f>+[7]RKAC2012!CG57</f>
        <v>680167000</v>
      </c>
      <c r="E71" s="38">
        <f>+D71+[7]RKAC2012!CK57</f>
        <v>1313145000</v>
      </c>
      <c r="F71" s="38">
        <f>+E71+[7]RKAC2012!CO57</f>
        <v>2028394500</v>
      </c>
      <c r="G71" s="38">
        <f>+F71+[7]RKAC2012!CS57</f>
        <v>2762327000</v>
      </c>
      <c r="H71" s="38">
        <f>+G71+[7]RKAC2012!CW57</f>
        <v>3466583000</v>
      </c>
      <c r="I71" s="38">
        <f>+H71+[7]RKAC2012!DA57</f>
        <v>4204162000</v>
      </c>
      <c r="J71" s="38">
        <f>+I71+[7]RKAC2012!DE57</f>
        <v>4990416000</v>
      </c>
      <c r="K71" s="38">
        <f>+J71+[7]RKAC2012!DI57</f>
        <v>5650402500</v>
      </c>
      <c r="L71" s="38">
        <f>+K71+[7]RKAC2012!DM57</f>
        <v>6281145000</v>
      </c>
      <c r="M71" s="38">
        <f>+L71+[7]RKAC2012!DQ57</f>
        <v>7049375000</v>
      </c>
      <c r="N71" s="38">
        <f>+M71+[7]RKAC2012!DU57</f>
        <v>7772189500</v>
      </c>
      <c r="O71" s="38">
        <f>+N71+[7]RKAC2012!DY57</f>
        <v>8493686500</v>
      </c>
      <c r="R71" s="23"/>
      <c r="S71" s="23"/>
      <c r="T71" s="13" t="s">
        <v>34</v>
      </c>
      <c r="U71" s="24">
        <v>47250</v>
      </c>
      <c r="V71" s="24">
        <f>+'[1]PENC N PERTUM LALIN FEB'!I76</f>
        <v>43286</v>
      </c>
      <c r="W71" s="19">
        <v>47714</v>
      </c>
      <c r="X71" s="45">
        <v>48957</v>
      </c>
      <c r="Y71" s="19">
        <f>+'[2]Lalin 2012-2015&amp;Renc16 '!EW71</f>
        <v>48876</v>
      </c>
      <c r="Z71" s="19">
        <f>+'[3]PENC N PERTUM LALIN JUNI'!I76</f>
        <v>49983</v>
      </c>
      <c r="AA71" s="19">
        <f>+'[4]PENC N PERTUM LALIN JULI'!I76</f>
        <v>30916</v>
      </c>
      <c r="AB71" s="20">
        <v>51630</v>
      </c>
      <c r="AC71" s="21">
        <f>+'[5]PENC N PERTUM LALIN SEPT'!I76</f>
        <v>47709</v>
      </c>
      <c r="AD71" s="61">
        <v>49708</v>
      </c>
      <c r="AE71" s="21">
        <v>51685</v>
      </c>
      <c r="AF71" s="21">
        <f>+'[6]PENC N PERTUMB LLN DES'!I76</f>
        <v>47213</v>
      </c>
    </row>
    <row r="72" spans="1:32" ht="20.100000000000001" customHeight="1" x14ac:dyDescent="0.2">
      <c r="A72" s="66"/>
      <c r="B72" s="68"/>
      <c r="C72" s="26" t="s">
        <v>35</v>
      </c>
      <c r="D72" s="38">
        <f>+[7]RKAC2012!CG58</f>
        <v>648543000</v>
      </c>
      <c r="E72" s="38">
        <f>+D72+[7]RKAC2012!CK58</f>
        <v>1248187500</v>
      </c>
      <c r="F72" s="38">
        <f>+E72+[7]RKAC2012!CO58</f>
        <v>1891543500</v>
      </c>
      <c r="G72" s="38">
        <f>+F72+[7]RKAC2012!CS58</f>
        <v>2551562500</v>
      </c>
      <c r="H72" s="38">
        <f>+G72+[7]RKAC2012!CW58</f>
        <v>3175576500</v>
      </c>
      <c r="I72" s="38">
        <f>+H72+[7]RKAC2012!DA58</f>
        <v>3799728000</v>
      </c>
      <c r="J72" s="38">
        <f>+I72+[7]RKAC2012!DE58</f>
        <v>4466336000</v>
      </c>
      <c r="K72" s="38">
        <f>+J72+[7]RKAC2012!DI58</f>
        <v>5016029000</v>
      </c>
      <c r="L72" s="38">
        <f>+K72+[7]RKAC2012!DM58</f>
        <v>5555025500</v>
      </c>
      <c r="M72" s="38">
        <f>+L72+[7]RKAC2012!DQ58</f>
        <v>6193362500</v>
      </c>
      <c r="N72" s="38">
        <f>+M72+[7]RKAC2012!DU58</f>
        <v>6794172500</v>
      </c>
      <c r="O72" s="38">
        <f>+N72+[7]RKAC2012!DY58</f>
        <v>7416612500</v>
      </c>
      <c r="R72" s="23"/>
      <c r="S72" s="23"/>
      <c r="T72" s="13" t="s">
        <v>35</v>
      </c>
      <c r="U72" s="24">
        <v>35216</v>
      </c>
      <c r="V72" s="24">
        <f>+'[1]PENC N PERTUM LALIN FEB'!I77</f>
        <v>32825</v>
      </c>
      <c r="W72" s="19">
        <v>37567</v>
      </c>
      <c r="X72" s="45">
        <v>36524</v>
      </c>
      <c r="Y72" s="19">
        <f>+'[2]Lalin 2012-2015&amp;Renc16 '!EW72</f>
        <v>37449</v>
      </c>
      <c r="Z72" s="19">
        <f>+'[3]PENC N PERTUM LALIN JUNI'!I77</f>
        <v>37353</v>
      </c>
      <c r="AA72" s="19">
        <f>+'[4]PENC N PERTUM LALIN JULI'!I77</f>
        <v>24045</v>
      </c>
      <c r="AB72" s="20">
        <v>39386</v>
      </c>
      <c r="AC72" s="21">
        <f>+'[5]PENC N PERTUM LALIN SEPT'!I77</f>
        <v>35820</v>
      </c>
      <c r="AD72" s="61">
        <v>37506</v>
      </c>
      <c r="AE72" s="21">
        <v>38264</v>
      </c>
      <c r="AF72" s="21">
        <f>+'[6]PENC N PERTUMB LLN DES'!I77</f>
        <v>36769</v>
      </c>
    </row>
    <row r="73" spans="1:32" ht="20.100000000000001" customHeight="1" thickBot="1" x14ac:dyDescent="0.3">
      <c r="A73" s="67"/>
      <c r="B73" s="68"/>
      <c r="C73" s="11" t="s">
        <v>36</v>
      </c>
      <c r="D73" s="36">
        <f t="shared" ref="D73:O73" si="25">+D67/31</f>
        <v>698751032.25806451</v>
      </c>
      <c r="E73" s="36">
        <f t="shared" si="25"/>
        <v>1345540000</v>
      </c>
      <c r="F73" s="36">
        <f t="shared" si="25"/>
        <v>2067548822.5806451</v>
      </c>
      <c r="G73" s="36">
        <f t="shared" si="25"/>
        <v>2765359112.9032259</v>
      </c>
      <c r="H73" s="36">
        <f t="shared" si="25"/>
        <v>3477489596.7741938</v>
      </c>
      <c r="I73" s="36">
        <f t="shared" si="25"/>
        <v>4166995322.5806451</v>
      </c>
      <c r="J73" s="36">
        <f t="shared" si="25"/>
        <v>4960700903.2258062</v>
      </c>
      <c r="K73" s="36">
        <f t="shared" si="25"/>
        <v>5683861016.1290321</v>
      </c>
      <c r="L73" s="36">
        <f t="shared" si="25"/>
        <v>6354262048.3870964</v>
      </c>
      <c r="M73" s="36">
        <f t="shared" si="25"/>
        <v>7108217306.4516125</v>
      </c>
      <c r="N73" s="36">
        <f t="shared" si="25"/>
        <v>7801901919.3548384</v>
      </c>
      <c r="O73" s="36">
        <f t="shared" si="25"/>
        <v>8512203403.2258062</v>
      </c>
      <c r="R73" s="32"/>
      <c r="S73" s="32"/>
      <c r="T73" s="31" t="s">
        <v>36</v>
      </c>
      <c r="U73" s="29">
        <f>+U67/31</f>
        <v>95165.612903225803</v>
      </c>
      <c r="V73" s="29">
        <f>+V67/29</f>
        <v>95058.448275862072</v>
      </c>
      <c r="W73" s="29">
        <v>94139</v>
      </c>
      <c r="X73" s="46">
        <v>95411.1</v>
      </c>
      <c r="Y73" s="29">
        <f>+Y67/31</f>
        <v>95682.516129032258</v>
      </c>
      <c r="Z73" s="29">
        <f>+Z67/30</f>
        <v>93384.9</v>
      </c>
      <c r="AA73" s="29">
        <f>+AA67/31</f>
        <v>90617</v>
      </c>
      <c r="AB73" s="33">
        <v>96948.032258064515</v>
      </c>
      <c r="AC73" s="29">
        <f>+AC67/30</f>
        <v>96885.7</v>
      </c>
      <c r="AD73" s="46">
        <v>96514</v>
      </c>
      <c r="AE73" s="29">
        <f>+AE67/30</f>
        <v>95472.333333333328</v>
      </c>
      <c r="AF73" s="29">
        <f>+AF67/31</f>
        <v>96970.451612903227</v>
      </c>
    </row>
    <row r="74" spans="1:32" ht="20.100000000000001" customHeight="1" x14ac:dyDescent="0.25">
      <c r="A74" s="41"/>
      <c r="B74" s="11"/>
      <c r="C74" s="11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R74" s="14">
        <v>11</v>
      </c>
      <c r="S74" s="70" t="s">
        <v>48</v>
      </c>
      <c r="T74" s="11" t="s">
        <v>29</v>
      </c>
      <c r="U74" s="44">
        <f t="shared" ref="U74:AA74" si="26">SUM(U75:U79)</f>
        <v>82977</v>
      </c>
      <c r="V74" s="44">
        <f t="shared" si="26"/>
        <v>89254</v>
      </c>
      <c r="W74" s="44">
        <v>102175</v>
      </c>
      <c r="X74" s="44">
        <v>109784</v>
      </c>
      <c r="Y74" s="44">
        <f t="shared" si="26"/>
        <v>123823</v>
      </c>
      <c r="Z74" s="44">
        <f t="shared" si="26"/>
        <v>125242</v>
      </c>
      <c r="AA74" s="44">
        <f t="shared" si="26"/>
        <v>118164</v>
      </c>
      <c r="AB74" s="37">
        <v>142285</v>
      </c>
      <c r="AC74" s="44">
        <f>SUM(AC75:AC79)</f>
        <v>148896</v>
      </c>
      <c r="AD74" s="44">
        <v>158770</v>
      </c>
      <c r="AE74" s="44">
        <f>SUM(AE75:AE79)</f>
        <v>153607</v>
      </c>
      <c r="AF74" s="16">
        <f>SUM(AF75:AF79)</f>
        <v>161560</v>
      </c>
    </row>
    <row r="75" spans="1:32" ht="20.100000000000001" customHeight="1" x14ac:dyDescent="0.2">
      <c r="A75" s="41"/>
      <c r="B75" s="11"/>
      <c r="C75" s="11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R75" s="23"/>
      <c r="S75" s="66"/>
      <c r="T75" s="17" t="s">
        <v>31</v>
      </c>
      <c r="U75" s="24">
        <v>81809</v>
      </c>
      <c r="V75" s="24">
        <f>+'[1]PENC N PERTUM LALIN FEB'!I80</f>
        <v>87980</v>
      </c>
      <c r="W75" s="19">
        <v>99855</v>
      </c>
      <c r="X75" s="48">
        <v>107974</v>
      </c>
      <c r="Y75" s="19">
        <f>+'[2]Lalin 2012-2015&amp;Renc16 '!EW75</f>
        <v>121949</v>
      </c>
      <c r="Z75" s="19">
        <f>+'[3]PENC N PERTUM LALIN JUNI'!I80</f>
        <v>123058</v>
      </c>
      <c r="AA75" s="19">
        <f>+'[4]PENC N PERTUM LALIN JULI'!I80</f>
        <v>117034</v>
      </c>
      <c r="AB75" s="20">
        <v>139756</v>
      </c>
      <c r="AC75" s="21">
        <f>+'[5]PENC N PERTUM LALIN SEPT'!I80</f>
        <v>146279</v>
      </c>
      <c r="AD75" s="48">
        <v>155769</v>
      </c>
      <c r="AE75" s="48">
        <v>150318</v>
      </c>
      <c r="AF75" s="21">
        <f>+'[6]PENC N PERTUMB LLN DES'!I80</f>
        <v>158671</v>
      </c>
    </row>
    <row r="76" spans="1:32" ht="20.100000000000001" customHeight="1" x14ac:dyDescent="0.2">
      <c r="A76" s="41"/>
      <c r="B76" s="11"/>
      <c r="C76" s="11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R76" s="23"/>
      <c r="S76" s="66"/>
      <c r="T76" s="17" t="s">
        <v>32</v>
      </c>
      <c r="U76" s="24">
        <v>1061</v>
      </c>
      <c r="V76" s="24">
        <f>+'[1]PENC N PERTUM LALIN FEB'!I81</f>
        <v>1152</v>
      </c>
      <c r="W76" s="19">
        <v>1341</v>
      </c>
      <c r="X76" s="48">
        <v>1452</v>
      </c>
      <c r="Y76" s="19">
        <f>+'[2]Lalin 2012-2015&amp;Renc16 '!EW76</f>
        <v>1717</v>
      </c>
      <c r="Z76" s="19">
        <f>+'[3]PENC N PERTUM LALIN JUNI'!I81</f>
        <v>1904</v>
      </c>
      <c r="AA76" s="19">
        <f>+'[4]PENC N PERTUM LALIN JULI'!I81</f>
        <v>1088</v>
      </c>
      <c r="AB76" s="20">
        <v>2247</v>
      </c>
      <c r="AC76" s="21">
        <f>+'[5]PENC N PERTUM LALIN SEPT'!I81</f>
        <v>2322</v>
      </c>
      <c r="AD76" s="48">
        <v>2668</v>
      </c>
      <c r="AE76" s="48">
        <v>2772</v>
      </c>
      <c r="AF76" s="21">
        <f>+'[6]PENC N PERTUMB LLN DES'!I81</f>
        <v>2705</v>
      </c>
    </row>
    <row r="77" spans="1:32" ht="20.100000000000001" customHeight="1" x14ac:dyDescent="0.2">
      <c r="A77" s="41"/>
      <c r="B77" s="11"/>
      <c r="C77" s="11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R77" s="23"/>
      <c r="S77" s="66"/>
      <c r="T77" s="17" t="s">
        <v>33</v>
      </c>
      <c r="U77" s="24">
        <v>91</v>
      </c>
      <c r="V77" s="24">
        <f>+'[1]PENC N PERTUM LALIN FEB'!I82</f>
        <v>119</v>
      </c>
      <c r="W77" s="19">
        <v>971</v>
      </c>
      <c r="X77" s="48">
        <v>347</v>
      </c>
      <c r="Y77" s="19">
        <f>+'[2]Lalin 2012-2015&amp;Renc16 '!EW77</f>
        <v>150</v>
      </c>
      <c r="Z77" s="19">
        <f>+'[3]PENC N PERTUM LALIN JUNI'!I82</f>
        <v>267</v>
      </c>
      <c r="AA77" s="19">
        <f>+'[4]PENC N PERTUM LALIN JULI'!I82</f>
        <v>30</v>
      </c>
      <c r="AB77" s="20">
        <v>246</v>
      </c>
      <c r="AC77" s="21">
        <f>+'[5]PENC N PERTUM LALIN SEPT'!I82</f>
        <v>276</v>
      </c>
      <c r="AD77" s="48">
        <v>317</v>
      </c>
      <c r="AE77" s="48">
        <v>464</v>
      </c>
      <c r="AF77" s="21">
        <f>+'[6]PENC N PERTUMB LLN DES'!I82</f>
        <v>167</v>
      </c>
    </row>
    <row r="78" spans="1:32" ht="20.100000000000001" customHeight="1" x14ac:dyDescent="0.2">
      <c r="A78" s="41"/>
      <c r="B78" s="11"/>
      <c r="C78" s="11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R78" s="23"/>
      <c r="S78" s="66"/>
      <c r="T78" s="25" t="s">
        <v>34</v>
      </c>
      <c r="U78" s="24">
        <v>11</v>
      </c>
      <c r="V78" s="24">
        <f>+'[1]PENC N PERTUM LALIN FEB'!I83</f>
        <v>1</v>
      </c>
      <c r="W78" s="19">
        <v>4</v>
      </c>
      <c r="X78" s="48">
        <v>7</v>
      </c>
      <c r="Y78" s="19">
        <f>+'[2]Lalin 2012-2015&amp;Renc16 '!EW78</f>
        <v>4</v>
      </c>
      <c r="Z78" s="19">
        <f>+'[3]PENC N PERTUM LALIN JUNI'!I83</f>
        <v>7</v>
      </c>
      <c r="AA78" s="19">
        <f>+'[4]PENC N PERTUM LALIN JULI'!I83</f>
        <v>5</v>
      </c>
      <c r="AB78" s="20">
        <v>25</v>
      </c>
      <c r="AC78" s="21">
        <f>+'[5]PENC N PERTUM LALIN SEPT'!I83</f>
        <v>6</v>
      </c>
      <c r="AD78" s="48">
        <v>11</v>
      </c>
      <c r="AE78" s="48">
        <v>21</v>
      </c>
      <c r="AF78" s="21">
        <f>+'[6]PENC N PERTUMB LLN DES'!I83</f>
        <v>8</v>
      </c>
    </row>
    <row r="79" spans="1:32" ht="20.100000000000001" customHeight="1" x14ac:dyDescent="0.2">
      <c r="A79" s="41"/>
      <c r="B79" s="11"/>
      <c r="C79" s="11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R79" s="23"/>
      <c r="S79" s="66"/>
      <c r="T79" s="26" t="s">
        <v>35</v>
      </c>
      <c r="U79" s="24">
        <v>5</v>
      </c>
      <c r="V79" s="24">
        <f>+'[1]PENC N PERTUM LALIN FEB'!I84</f>
        <v>2</v>
      </c>
      <c r="W79" s="19">
        <v>4</v>
      </c>
      <c r="X79" s="48">
        <v>4</v>
      </c>
      <c r="Y79" s="19">
        <f>+'[2]Lalin 2012-2015&amp;Renc16 '!EW79</f>
        <v>3</v>
      </c>
      <c r="Z79" s="19">
        <f>+'[3]PENC N PERTUM LALIN JUNI'!I84</f>
        <v>6</v>
      </c>
      <c r="AA79" s="19">
        <f>+'[4]PENC N PERTUM LALIN JULI'!I84</f>
        <v>7</v>
      </c>
      <c r="AB79" s="20">
        <v>11</v>
      </c>
      <c r="AC79" s="21">
        <f>+'[5]PENC N PERTUM LALIN SEPT'!I84</f>
        <v>13</v>
      </c>
      <c r="AD79" s="48">
        <v>5</v>
      </c>
      <c r="AE79" s="48">
        <v>32</v>
      </c>
      <c r="AF79" s="21">
        <f>+'[6]PENC N PERTUMB LLN DES'!I84</f>
        <v>9</v>
      </c>
    </row>
    <row r="80" spans="1:32" ht="20.100000000000001" customHeight="1" thickBot="1" x14ac:dyDescent="0.3">
      <c r="A80" s="41"/>
      <c r="B80" s="11"/>
      <c r="C80" s="11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R80" s="32"/>
      <c r="S80" s="72"/>
      <c r="T80" s="27" t="s">
        <v>36</v>
      </c>
      <c r="U80" s="46">
        <f>+U74/31</f>
        <v>2676.6774193548385</v>
      </c>
      <c r="V80" s="29">
        <f>+V74/29</f>
        <v>3077.7241379310344</v>
      </c>
      <c r="W80" s="46">
        <v>3295.9677419354839</v>
      </c>
      <c r="X80" s="46">
        <v>3659.4666666666667</v>
      </c>
      <c r="Y80" s="46">
        <f>+Y74/31</f>
        <v>3994.2903225806454</v>
      </c>
      <c r="Z80" s="46">
        <f>+Z74/30</f>
        <v>4174.7333333333336</v>
      </c>
      <c r="AA80" s="46">
        <f>+AA74/31</f>
        <v>3811.7419354838707</v>
      </c>
      <c r="AB80" s="33">
        <v>4589.8387096774195</v>
      </c>
      <c r="AC80" s="46">
        <f>+AC74/30</f>
        <v>4963.2</v>
      </c>
      <c r="AD80" s="46">
        <v>5121.6129032258068</v>
      </c>
      <c r="AE80" s="29">
        <f>+AE74/30</f>
        <v>5120.2333333333336</v>
      </c>
      <c r="AF80" s="29">
        <f>+AF74/31</f>
        <v>5211.6129032258068</v>
      </c>
    </row>
    <row r="81" spans="1:33" ht="20.100000000000001" customHeight="1" x14ac:dyDescent="0.25">
      <c r="A81" s="41"/>
      <c r="B81" s="11"/>
      <c r="C81" s="11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R81" s="14">
        <v>12</v>
      </c>
      <c r="S81" s="70" t="s">
        <v>49</v>
      </c>
      <c r="T81" s="11" t="s">
        <v>29</v>
      </c>
      <c r="U81" s="44">
        <f t="shared" ref="U81:AA81" si="27">SUM(U82:U86)</f>
        <v>83386</v>
      </c>
      <c r="V81" s="44">
        <f t="shared" si="27"/>
        <v>90810</v>
      </c>
      <c r="W81" s="44">
        <v>105011</v>
      </c>
      <c r="X81" s="44">
        <v>113538</v>
      </c>
      <c r="Y81" s="44">
        <f t="shared" si="27"/>
        <v>123961</v>
      </c>
      <c r="Z81" s="44">
        <f t="shared" si="27"/>
        <v>116670</v>
      </c>
      <c r="AA81" s="44">
        <f t="shared" si="27"/>
        <v>117977</v>
      </c>
      <c r="AB81" s="37">
        <v>138939</v>
      </c>
      <c r="AC81" s="44">
        <f>SUM(AC82:AC86)</f>
        <v>146160</v>
      </c>
      <c r="AD81" s="44">
        <v>154775</v>
      </c>
      <c r="AE81" s="44">
        <f>SUM(AE82:AE86)</f>
        <v>150164</v>
      </c>
      <c r="AF81" s="16">
        <f>SUM(AF82:AF86)</f>
        <v>152208</v>
      </c>
    </row>
    <row r="82" spans="1:33" ht="20.100000000000001" customHeight="1" x14ac:dyDescent="0.2">
      <c r="A82" s="41"/>
      <c r="B82" s="11"/>
      <c r="C82" s="11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R82" s="23"/>
      <c r="S82" s="66"/>
      <c r="T82" s="17" t="s">
        <v>31</v>
      </c>
      <c r="U82" s="24">
        <v>82330</v>
      </c>
      <c r="V82" s="24">
        <f>+'[1]PENC N PERTUM LALIN FEB'!I87</f>
        <v>89534</v>
      </c>
      <c r="W82" s="19">
        <v>102606</v>
      </c>
      <c r="X82" s="48">
        <v>111672</v>
      </c>
      <c r="Y82" s="19">
        <f>+'[2]Lalin 2012-2015&amp;Renc16 '!EW82</f>
        <v>122098</v>
      </c>
      <c r="Z82" s="19">
        <f>+'[3]PENC N PERTUM LALIN JUNI'!I87</f>
        <v>114435</v>
      </c>
      <c r="AA82" s="19">
        <f>+'[4]PENC N PERTUM LALIN JULI'!I87</f>
        <v>116773</v>
      </c>
      <c r="AB82" s="20">
        <v>136364</v>
      </c>
      <c r="AC82" s="21">
        <f>+'[5]PENC N PERTUM LALIN SEPT'!I87</f>
        <v>143411</v>
      </c>
      <c r="AD82" s="48">
        <v>151604</v>
      </c>
      <c r="AE82" s="48">
        <v>146669</v>
      </c>
      <c r="AF82" s="21">
        <f>+'[6]PENC N PERTUMB LLN DES'!I87</f>
        <v>149294</v>
      </c>
    </row>
    <row r="83" spans="1:33" ht="20.100000000000001" customHeight="1" x14ac:dyDescent="0.2">
      <c r="A83" s="41"/>
      <c r="B83" s="11"/>
      <c r="C83" s="11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R83" s="23"/>
      <c r="S83" s="66"/>
      <c r="T83" s="17" t="s">
        <v>32</v>
      </c>
      <c r="U83" s="24">
        <v>967</v>
      </c>
      <c r="V83" s="24">
        <f>+'[1]PENC N PERTUM LALIN FEB'!I88</f>
        <v>1158</v>
      </c>
      <c r="W83" s="19">
        <v>1403</v>
      </c>
      <c r="X83" s="48">
        <v>1533</v>
      </c>
      <c r="Y83" s="19">
        <f>+'[2]Lalin 2012-2015&amp;Renc16 '!EW83</f>
        <v>1692</v>
      </c>
      <c r="Z83" s="19">
        <f>+'[3]PENC N PERTUM LALIN JUNI'!I88</f>
        <v>1952</v>
      </c>
      <c r="AA83" s="19">
        <f>+'[4]PENC N PERTUM LALIN JULI'!I88</f>
        <v>1139</v>
      </c>
      <c r="AB83" s="20">
        <v>2299</v>
      </c>
      <c r="AC83" s="21">
        <f>+'[5]PENC N PERTUM LALIN SEPT'!I88</f>
        <v>2432</v>
      </c>
      <c r="AD83" s="48">
        <v>2813</v>
      </c>
      <c r="AE83" s="48">
        <v>2954</v>
      </c>
      <c r="AF83" s="21">
        <f>+'[6]PENC N PERTUMB LLN DES'!I88</f>
        <v>2720</v>
      </c>
    </row>
    <row r="84" spans="1:33" ht="20.100000000000001" customHeight="1" x14ac:dyDescent="0.2">
      <c r="A84" s="41"/>
      <c r="B84" s="11"/>
      <c r="C84" s="11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R84" s="23"/>
      <c r="S84" s="66"/>
      <c r="T84" s="17" t="s">
        <v>33</v>
      </c>
      <c r="U84" s="24">
        <v>75</v>
      </c>
      <c r="V84" s="24">
        <f>+'[1]PENC N PERTUM LALIN FEB'!I89</f>
        <v>111</v>
      </c>
      <c r="W84" s="19">
        <v>988</v>
      </c>
      <c r="X84" s="48">
        <v>323</v>
      </c>
      <c r="Y84" s="19">
        <f>+'[2]Lalin 2012-2015&amp;Renc16 '!EW84</f>
        <v>157</v>
      </c>
      <c r="Z84" s="19">
        <f>+'[3]PENC N PERTUM LALIN JUNI'!I89</f>
        <v>268</v>
      </c>
      <c r="AA84" s="19">
        <f>+'[4]PENC N PERTUM LALIN JULI'!I89</f>
        <v>52</v>
      </c>
      <c r="AB84" s="20">
        <v>240</v>
      </c>
      <c r="AC84" s="21">
        <f>+'[5]PENC N PERTUM LALIN SEPT'!I89</f>
        <v>299</v>
      </c>
      <c r="AD84" s="48">
        <v>345</v>
      </c>
      <c r="AE84" s="48">
        <v>495</v>
      </c>
      <c r="AF84" s="21">
        <f>+'[6]PENC N PERTUMB LLN DES'!I89</f>
        <v>183</v>
      </c>
    </row>
    <row r="85" spans="1:33" ht="20.100000000000001" customHeight="1" x14ac:dyDescent="0.2">
      <c r="A85" s="41"/>
      <c r="B85" s="11"/>
      <c r="C85" s="11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R85" s="23"/>
      <c r="S85" s="66"/>
      <c r="T85" s="25" t="s">
        <v>34</v>
      </c>
      <c r="U85" s="24">
        <v>10</v>
      </c>
      <c r="V85" s="24">
        <f>+'[1]PENC N PERTUM LALIN FEB'!I90</f>
        <v>5</v>
      </c>
      <c r="W85" s="19">
        <v>6</v>
      </c>
      <c r="X85" s="48">
        <v>6</v>
      </c>
      <c r="Y85" s="19">
        <f>+'[2]Lalin 2012-2015&amp;Renc16 '!EW85</f>
        <v>10</v>
      </c>
      <c r="Z85" s="19">
        <f>+'[3]PENC N PERTUM LALIN JUNI'!I90</f>
        <v>11</v>
      </c>
      <c r="AA85" s="19">
        <f>+'[4]PENC N PERTUM LALIN JULI'!I90</f>
        <v>6</v>
      </c>
      <c r="AB85" s="20">
        <v>26</v>
      </c>
      <c r="AC85" s="21">
        <f>+'[5]PENC N PERTUM LALIN SEPT'!I90</f>
        <v>2</v>
      </c>
      <c r="AD85" s="48">
        <v>8</v>
      </c>
      <c r="AE85" s="48">
        <v>26</v>
      </c>
      <c r="AF85" s="21">
        <f>+'[6]PENC N PERTUMB LLN DES'!I90</f>
        <v>7</v>
      </c>
    </row>
    <row r="86" spans="1:33" ht="20.100000000000001" customHeight="1" x14ac:dyDescent="0.2">
      <c r="A86" s="41"/>
      <c r="B86" s="11"/>
      <c r="C86" s="11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R86" s="23"/>
      <c r="S86" s="66"/>
      <c r="T86" s="26" t="s">
        <v>35</v>
      </c>
      <c r="U86" s="24">
        <v>4</v>
      </c>
      <c r="V86" s="24">
        <f>+'[1]PENC N PERTUM LALIN FEB'!I91</f>
        <v>2</v>
      </c>
      <c r="W86" s="19">
        <v>8</v>
      </c>
      <c r="X86" s="48">
        <v>4</v>
      </c>
      <c r="Y86" s="19">
        <f>+'[2]Lalin 2012-2015&amp;Renc16 '!EW86</f>
        <v>4</v>
      </c>
      <c r="Z86" s="19">
        <f>+'[3]PENC N PERTUM LALIN JUNI'!I91</f>
        <v>4</v>
      </c>
      <c r="AA86" s="19">
        <f>+'[4]PENC N PERTUM LALIN JULI'!I91</f>
        <v>7</v>
      </c>
      <c r="AB86" s="20">
        <v>10</v>
      </c>
      <c r="AC86" s="21">
        <f>+'[5]PENC N PERTUM LALIN SEPT'!I91</f>
        <v>16</v>
      </c>
      <c r="AD86" s="48">
        <v>5</v>
      </c>
      <c r="AE86" s="48">
        <v>20</v>
      </c>
      <c r="AF86" s="21">
        <f>+'[6]PENC N PERTUMB LLN DES'!I91</f>
        <v>4</v>
      </c>
    </row>
    <row r="87" spans="1:33" ht="20.100000000000001" customHeight="1" thickBot="1" x14ac:dyDescent="0.3">
      <c r="A87" s="41"/>
      <c r="B87" s="11"/>
      <c r="C87" s="11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R87" s="32"/>
      <c r="S87" s="67"/>
      <c r="T87" s="27" t="s">
        <v>36</v>
      </c>
      <c r="U87" s="46">
        <f>+U81/31</f>
        <v>2689.8709677419356</v>
      </c>
      <c r="V87" s="29">
        <f>+V81/29</f>
        <v>3131.3793103448274</v>
      </c>
      <c r="W87" s="46">
        <v>3387.4516129032259</v>
      </c>
      <c r="X87" s="46">
        <v>3784.6</v>
      </c>
      <c r="Y87" s="46">
        <f>+Y81/31</f>
        <v>3998.7419354838707</v>
      </c>
      <c r="Z87" s="46">
        <f>+Z81/30</f>
        <v>3889</v>
      </c>
      <c r="AA87" s="46">
        <f>+AA81/31</f>
        <v>3805.7096774193546</v>
      </c>
      <c r="AB87" s="33">
        <v>4481.9032258064517</v>
      </c>
      <c r="AC87" s="46">
        <f>+AC81/30</f>
        <v>4872</v>
      </c>
      <c r="AD87" s="46">
        <v>4992.7419354838712</v>
      </c>
      <c r="AE87" s="29">
        <f>+AE81/30</f>
        <v>5005.4666666666662</v>
      </c>
      <c r="AF87" s="29">
        <f>+AF81/31</f>
        <v>4909.9354838709678</v>
      </c>
    </row>
    <row r="88" spans="1:33" ht="20.100000000000001" customHeight="1" x14ac:dyDescent="0.25">
      <c r="A88" s="65">
        <v>7</v>
      </c>
      <c r="B88" s="68" t="s">
        <v>50</v>
      </c>
      <c r="C88" s="11" t="s">
        <v>29</v>
      </c>
      <c r="D88" s="36">
        <f t="shared" ref="D88:O88" si="28">SUM(D89:D93)</f>
        <v>1691272000</v>
      </c>
      <c r="E88" s="36">
        <f t="shared" si="28"/>
        <v>3245062000</v>
      </c>
      <c r="F88" s="36">
        <f t="shared" si="28"/>
        <v>4893885000</v>
      </c>
      <c r="G88" s="36">
        <f t="shared" si="28"/>
        <v>6601473000</v>
      </c>
      <c r="H88" s="36">
        <f t="shared" si="28"/>
        <v>8471567500</v>
      </c>
      <c r="I88" s="36">
        <f t="shared" si="28"/>
        <v>10325948500</v>
      </c>
      <c r="J88" s="36">
        <f t="shared" si="28"/>
        <v>12107413500</v>
      </c>
      <c r="K88" s="36">
        <f t="shared" si="28"/>
        <v>13806463500</v>
      </c>
      <c r="L88" s="36">
        <f t="shared" si="28"/>
        <v>15857892500</v>
      </c>
      <c r="M88" s="36">
        <f t="shared" si="28"/>
        <v>17611576500</v>
      </c>
      <c r="N88" s="36">
        <f t="shared" si="28"/>
        <v>19646784500</v>
      </c>
      <c r="O88" s="36">
        <f t="shared" si="28"/>
        <v>21557325000</v>
      </c>
      <c r="P88" s="35">
        <f>+[7]RKAC2012!AM73</f>
        <v>21557325000</v>
      </c>
      <c r="R88" s="14">
        <v>13</v>
      </c>
      <c r="S88" s="65" t="s">
        <v>50</v>
      </c>
      <c r="T88" s="11" t="s">
        <v>29</v>
      </c>
      <c r="U88" s="16">
        <f t="shared" ref="U88:AA88" si="29">SUM(U89:U93)</f>
        <v>950445</v>
      </c>
      <c r="V88" s="16">
        <f t="shared" si="29"/>
        <v>907752</v>
      </c>
      <c r="W88" s="16">
        <v>965898</v>
      </c>
      <c r="X88" s="44">
        <v>969132</v>
      </c>
      <c r="Y88" s="16">
        <f t="shared" si="29"/>
        <v>1012938</v>
      </c>
      <c r="Z88" s="36">
        <f t="shared" si="29"/>
        <v>1003159</v>
      </c>
      <c r="AA88" s="36">
        <f t="shared" si="29"/>
        <v>898395</v>
      </c>
      <c r="AB88" s="37">
        <v>1028494</v>
      </c>
      <c r="AC88" s="36">
        <f>SUM(AC89:AC93)</f>
        <v>1032725</v>
      </c>
      <c r="AD88" s="62">
        <v>1097348</v>
      </c>
      <c r="AE88" s="36">
        <f>SUM(AE89:AE93)</f>
        <v>1047025</v>
      </c>
      <c r="AF88" s="36">
        <f>SUM(AF89:AF93)</f>
        <v>1027436</v>
      </c>
    </row>
    <row r="89" spans="1:33" ht="20.100000000000001" customHeight="1" x14ac:dyDescent="0.2">
      <c r="A89" s="66"/>
      <c r="B89" s="68"/>
      <c r="C89" s="17" t="s">
        <v>31</v>
      </c>
      <c r="D89" s="38">
        <f>+[7]RKAC2012!D75</f>
        <v>1334680000</v>
      </c>
      <c r="E89" s="38">
        <f>+D89+[7]RKAC2012!G75</f>
        <v>2547061000</v>
      </c>
      <c r="F89" s="38">
        <f>+E89+[7]RKAC2012!J75</f>
        <v>3810275000</v>
      </c>
      <c r="G89" s="38">
        <f>+F89+[7]RKAC2012!M75</f>
        <v>5151376000</v>
      </c>
      <c r="H89" s="38">
        <f>+G89+[7]RKAC2012!P75</f>
        <v>6649277000</v>
      </c>
      <c r="I89" s="38">
        <f>+H89+[7]RKAC2012!S75</f>
        <v>8124317000</v>
      </c>
      <c r="J89" s="38">
        <f>+I89+[7]RKAC2012!V75</f>
        <v>9527129000</v>
      </c>
      <c r="K89" s="38">
        <f>+J89+[7]RKAC2012!Y75</f>
        <v>10912794000</v>
      </c>
      <c r="L89" s="38">
        <f>+K89+[7]RKAC2012!AB75</f>
        <v>12648877000</v>
      </c>
      <c r="M89" s="38">
        <f>+L89+[7]RKAC2012!AE75</f>
        <v>14006845000</v>
      </c>
      <c r="N89" s="38">
        <f>+M89+[7]RKAC2012!AH75</f>
        <v>15643773000</v>
      </c>
      <c r="O89" s="38">
        <f>+N89+[7]RKAC2012!AK75</f>
        <v>17161403000</v>
      </c>
      <c r="Q89" s="3"/>
      <c r="R89" s="23"/>
      <c r="S89" s="66"/>
      <c r="T89" s="17" t="s">
        <v>31</v>
      </c>
      <c r="U89" s="24">
        <v>857237</v>
      </c>
      <c r="V89" s="24">
        <f>+'[1]PENC N PERTUM LALIN FEB'!I94</f>
        <v>817185</v>
      </c>
      <c r="W89" s="19">
        <v>870098</v>
      </c>
      <c r="X89" s="39">
        <v>872898</v>
      </c>
      <c r="Y89" s="19">
        <f>+'[2]Lalin 2012-2015&amp;Renc16 '!EW89</f>
        <v>908400</v>
      </c>
      <c r="Z89" s="19">
        <f>+'[3]PENC N PERTUM LALIN JUNI'!I94</f>
        <v>898574</v>
      </c>
      <c r="AA89" s="19">
        <f>+'[4]PENC N PERTUM LALIN JULI'!I94</f>
        <v>836807</v>
      </c>
      <c r="AB89" s="20">
        <v>922098</v>
      </c>
      <c r="AC89" s="21">
        <f>+'[5]PENC N PERTUM LALIN SEPT'!I94</f>
        <v>933374</v>
      </c>
      <c r="AD89" s="61">
        <v>986429</v>
      </c>
      <c r="AE89" s="21">
        <v>935968</v>
      </c>
      <c r="AF89" s="21">
        <f>+'[6]PENC N PERTUMB LLN DES'!I94</f>
        <v>926245</v>
      </c>
      <c r="AG89" s="3"/>
    </row>
    <row r="90" spans="1:33" ht="20.100000000000001" customHeight="1" x14ac:dyDescent="0.2">
      <c r="A90" s="66"/>
      <c r="B90" s="68"/>
      <c r="C90" s="17" t="s">
        <v>32</v>
      </c>
      <c r="D90" s="38">
        <f>+[7]RKAC2012!D76</f>
        <v>276524000</v>
      </c>
      <c r="E90" s="38">
        <f>+D90+[7]RKAC2012!G76</f>
        <v>543840000</v>
      </c>
      <c r="F90" s="38">
        <f>+E90+[7]RKAC2012!J76</f>
        <v>848996000</v>
      </c>
      <c r="G90" s="38">
        <f>+F90+[7]RKAC2012!M76</f>
        <v>1136137000</v>
      </c>
      <c r="H90" s="38">
        <f>+G90+[7]RKAC2012!P76</f>
        <v>1420202000</v>
      </c>
      <c r="I90" s="38">
        <f>+H90+[7]RKAC2012!S76</f>
        <v>1710655000</v>
      </c>
      <c r="J90" s="38">
        <f>+I90+[7]RKAC2012!V76</f>
        <v>2002475000</v>
      </c>
      <c r="K90" s="38">
        <f>+J90+[7]RKAC2012!Y76</f>
        <v>2243995000</v>
      </c>
      <c r="L90" s="38">
        <f>+K90+[7]RKAC2012!AB76</f>
        <v>2487966000</v>
      </c>
      <c r="M90" s="38">
        <f>+L90+[7]RKAC2012!AE76</f>
        <v>2790801000</v>
      </c>
      <c r="N90" s="38">
        <f>+M90+[7]RKAC2012!AH76</f>
        <v>3096911000</v>
      </c>
      <c r="O90" s="38">
        <f>+N90+[7]RKAC2012!AK76</f>
        <v>3395329000</v>
      </c>
      <c r="R90" s="23"/>
      <c r="S90" s="66"/>
      <c r="T90" s="17" t="s">
        <v>32</v>
      </c>
      <c r="U90" s="24">
        <v>75227</v>
      </c>
      <c r="V90" s="24">
        <f>+'[1]PENC N PERTUM LALIN FEB'!I95</f>
        <v>72994</v>
      </c>
      <c r="W90" s="19">
        <v>77060</v>
      </c>
      <c r="X90" s="39">
        <v>78437</v>
      </c>
      <c r="Y90" s="19">
        <f>+'[2]Lalin 2012-2015&amp;Renc16 '!EW90</f>
        <v>85327</v>
      </c>
      <c r="Z90" s="19">
        <f>+'[3]PENC N PERTUM LALIN JUNI'!I95</f>
        <v>84934</v>
      </c>
      <c r="AA90" s="19">
        <f>+'[4]PENC N PERTUM LALIN JULI'!I95</f>
        <v>50351</v>
      </c>
      <c r="AB90" s="20">
        <v>86764</v>
      </c>
      <c r="AC90" s="21">
        <f>+'[5]PENC N PERTUM LALIN SEPT'!I95</f>
        <v>79896</v>
      </c>
      <c r="AD90" s="61">
        <v>88700</v>
      </c>
      <c r="AE90" s="21">
        <v>89026</v>
      </c>
      <c r="AF90" s="21">
        <f>+'[6]PENC N PERTUMB LLN DES'!I95</f>
        <v>81960</v>
      </c>
    </row>
    <row r="91" spans="1:33" ht="20.100000000000001" customHeight="1" x14ac:dyDescent="0.2">
      <c r="A91" s="66"/>
      <c r="B91" s="68"/>
      <c r="C91" s="17" t="s">
        <v>33</v>
      </c>
      <c r="D91" s="38">
        <f>+[7]RKAC2012!D77</f>
        <v>65653000</v>
      </c>
      <c r="E91" s="38">
        <f>+D91+[7]RKAC2012!G77</f>
        <v>126708000</v>
      </c>
      <c r="F91" s="38">
        <f>+E91+[7]RKAC2012!J77</f>
        <v>192864000</v>
      </c>
      <c r="G91" s="38">
        <f>+F91+[7]RKAC2012!M77</f>
        <v>258181000</v>
      </c>
      <c r="H91" s="38">
        <f>+G91+[7]RKAC2012!P77</f>
        <v>332674000</v>
      </c>
      <c r="I91" s="38">
        <f>+H91+[7]RKAC2012!S77</f>
        <v>404528000</v>
      </c>
      <c r="J91" s="38">
        <f>+I91+[7]RKAC2012!V77</f>
        <v>478655000</v>
      </c>
      <c r="K91" s="38">
        <f>+J91+[7]RKAC2012!Y77</f>
        <v>536756000</v>
      </c>
      <c r="L91" s="38">
        <f>+K91+[7]RKAC2012!AB77</f>
        <v>595358000</v>
      </c>
      <c r="M91" s="38">
        <f>+L91+[7]RKAC2012!AE77</f>
        <v>672855000</v>
      </c>
      <c r="N91" s="38">
        <f>+M91+[7]RKAC2012!AH77</f>
        <v>749317000</v>
      </c>
      <c r="O91" s="38">
        <f>+N91+[7]RKAC2012!AK77</f>
        <v>827705000</v>
      </c>
      <c r="R91" s="23"/>
      <c r="S91" s="66"/>
      <c r="T91" s="17" t="s">
        <v>33</v>
      </c>
      <c r="U91" s="24">
        <v>15413</v>
      </c>
      <c r="V91" s="24">
        <f>+'[1]PENC N PERTUM LALIN FEB'!I96</f>
        <v>14962</v>
      </c>
      <c r="W91" s="19">
        <v>16064</v>
      </c>
      <c r="X91" s="39">
        <v>15213</v>
      </c>
      <c r="Y91" s="19">
        <f>+'[2]Lalin 2012-2015&amp;Renc16 '!EW91</f>
        <v>16589</v>
      </c>
      <c r="Z91" s="19">
        <f>+'[3]PENC N PERTUM LALIN JUNI'!I96</f>
        <v>16792</v>
      </c>
      <c r="AA91" s="19">
        <f>+'[4]PENC N PERTUM LALIN JULI'!I96</f>
        <v>9228</v>
      </c>
      <c r="AB91" s="20">
        <v>17345</v>
      </c>
      <c r="AC91" s="21">
        <f>+'[5]PENC N PERTUM LALIN SEPT'!I96</f>
        <v>16734</v>
      </c>
      <c r="AD91" s="61">
        <v>19393</v>
      </c>
      <c r="AE91" s="21">
        <v>19123</v>
      </c>
      <c r="AF91" s="21">
        <f>+'[6]PENC N PERTUMB LLN DES'!I96</f>
        <v>16610</v>
      </c>
    </row>
    <row r="92" spans="1:33" ht="20.100000000000001" customHeight="1" x14ac:dyDescent="0.2">
      <c r="A92" s="66"/>
      <c r="B92" s="68"/>
      <c r="C92" s="25" t="s">
        <v>34</v>
      </c>
      <c r="D92" s="38">
        <f>+[7]RKAC2012!D78</f>
        <v>5865000</v>
      </c>
      <c r="E92" s="38">
        <f>+D92+[7]RKAC2012!G78</f>
        <v>11147000</v>
      </c>
      <c r="F92" s="38">
        <f>+E92+[7]RKAC2012!J78</f>
        <v>16517000</v>
      </c>
      <c r="G92" s="38">
        <f>+F92+[7]RKAC2012!M78</f>
        <v>22506000</v>
      </c>
      <c r="H92" s="38">
        <f>+G92+[7]RKAC2012!P78</f>
        <v>27070000</v>
      </c>
      <c r="I92" s="38">
        <f>+H92+[7]RKAC2012!S78</f>
        <v>33736000</v>
      </c>
      <c r="J92" s="38">
        <f>+I92+[7]RKAC2012!V78</f>
        <v>38429000</v>
      </c>
      <c r="K92" s="38">
        <f>+J92+[7]RKAC2012!Y78</f>
        <v>43185000</v>
      </c>
      <c r="L92" s="38">
        <f>+K92+[7]RKAC2012!AB78</f>
        <v>47770000</v>
      </c>
      <c r="M92" s="38">
        <f>+L92+[7]RKAC2012!AE78</f>
        <v>54483000</v>
      </c>
      <c r="N92" s="38">
        <f>+M92+[7]RKAC2012!AH78</f>
        <v>61056000</v>
      </c>
      <c r="O92" s="38">
        <f>+N92+[7]RKAC2012!AK78</f>
        <v>67447000</v>
      </c>
      <c r="R92" s="23"/>
      <c r="S92" s="66"/>
      <c r="T92" s="25" t="s">
        <v>34</v>
      </c>
      <c r="U92" s="24">
        <v>1440</v>
      </c>
      <c r="V92" s="24">
        <f>+'[1]PENC N PERTUM LALIN FEB'!I97</f>
        <v>1497</v>
      </c>
      <c r="W92" s="19">
        <v>1547</v>
      </c>
      <c r="X92" s="39">
        <v>1476</v>
      </c>
      <c r="Y92" s="19">
        <f>+'[2]Lalin 2012-2015&amp;Renc16 '!EW92</f>
        <v>1500</v>
      </c>
      <c r="Z92" s="19">
        <f>+'[3]PENC N PERTUM LALIN JUNI'!I97</f>
        <v>1707</v>
      </c>
      <c r="AA92" s="19">
        <f>+'[4]PENC N PERTUM LALIN JULI'!I97</f>
        <v>1179</v>
      </c>
      <c r="AB92" s="20">
        <v>1335</v>
      </c>
      <c r="AC92" s="21">
        <f>+'[5]PENC N PERTUM LALIN SEPT'!I97</f>
        <v>1575</v>
      </c>
      <c r="AD92" s="61">
        <v>1603</v>
      </c>
      <c r="AE92" s="21">
        <v>1677</v>
      </c>
      <c r="AF92" s="21">
        <f>+'[6]PENC N PERTUMB LLN DES'!I97</f>
        <v>1390</v>
      </c>
    </row>
    <row r="93" spans="1:33" ht="20.100000000000001" customHeight="1" x14ac:dyDescent="0.2">
      <c r="A93" s="66"/>
      <c r="B93" s="68"/>
      <c r="C93" s="26" t="s">
        <v>35</v>
      </c>
      <c r="D93" s="38">
        <f>+[7]RKAC2012!D79</f>
        <v>8550000</v>
      </c>
      <c r="E93" s="38">
        <f>+D93+[7]RKAC2012!G79</f>
        <v>16306000</v>
      </c>
      <c r="F93" s="38">
        <f>+E93+[7]RKAC2012!J79</f>
        <v>25233000</v>
      </c>
      <c r="G93" s="38">
        <f>+F93+[7]RKAC2012!M79</f>
        <v>33273000</v>
      </c>
      <c r="H93" s="38">
        <f>+G93+[7]RKAC2012!P79</f>
        <v>42344500</v>
      </c>
      <c r="I93" s="38">
        <f>+H93+[7]RKAC2012!S79</f>
        <v>52712500</v>
      </c>
      <c r="J93" s="38">
        <f>+I93+[7]RKAC2012!V79</f>
        <v>60725500</v>
      </c>
      <c r="K93" s="38">
        <f>+J93+[7]RKAC2012!Y79</f>
        <v>69733500</v>
      </c>
      <c r="L93" s="38">
        <f>+K93+[7]RKAC2012!AB79</f>
        <v>77921500</v>
      </c>
      <c r="M93" s="38">
        <f>+L93+[7]RKAC2012!AE79</f>
        <v>86592500</v>
      </c>
      <c r="N93" s="38">
        <f>+M93+[7]RKAC2012!AH79</f>
        <v>95727500</v>
      </c>
      <c r="O93" s="38">
        <f>+N93+[7]RKAC2012!AK79</f>
        <v>105441000</v>
      </c>
      <c r="R93" s="23"/>
      <c r="S93" s="66"/>
      <c r="T93" s="26" t="s">
        <v>35</v>
      </c>
      <c r="U93" s="24">
        <v>1128</v>
      </c>
      <c r="V93" s="24">
        <f>+'[1]PENC N PERTUM LALIN FEB'!I98</f>
        <v>1114</v>
      </c>
      <c r="W93" s="19">
        <v>1129</v>
      </c>
      <c r="X93" s="39">
        <v>1108</v>
      </c>
      <c r="Y93" s="19">
        <f>+'[2]Lalin 2012-2015&amp;Renc16 '!EW93</f>
        <v>1122</v>
      </c>
      <c r="Z93" s="19">
        <f>+'[3]PENC N PERTUM LALIN JUNI'!I98</f>
        <v>1152</v>
      </c>
      <c r="AA93" s="19">
        <f>+'[4]PENC N PERTUM LALIN JULI'!I98</f>
        <v>830</v>
      </c>
      <c r="AB93" s="20">
        <v>952</v>
      </c>
      <c r="AC93" s="21">
        <f>+'[5]PENC N PERTUM LALIN SEPT'!I98</f>
        <v>1146</v>
      </c>
      <c r="AD93" s="61">
        <v>1223</v>
      </c>
      <c r="AE93" s="21">
        <v>1231</v>
      </c>
      <c r="AF93" s="21">
        <f>+'[6]PENC N PERTUMB LLN DES'!I98</f>
        <v>1231</v>
      </c>
    </row>
    <row r="94" spans="1:33" ht="20.100000000000001" customHeight="1" thickBot="1" x14ac:dyDescent="0.3">
      <c r="A94" s="67"/>
      <c r="B94" s="68"/>
      <c r="C94" s="11" t="s">
        <v>36</v>
      </c>
      <c r="D94" s="36">
        <f t="shared" ref="D94:O94" si="30">+D88/31</f>
        <v>54557161.290322579</v>
      </c>
      <c r="E94" s="36">
        <f t="shared" si="30"/>
        <v>104679419.35483871</v>
      </c>
      <c r="F94" s="36">
        <f t="shared" si="30"/>
        <v>157867258.06451613</v>
      </c>
      <c r="G94" s="36">
        <f t="shared" si="30"/>
        <v>212950741.93548387</v>
      </c>
      <c r="H94" s="36">
        <f t="shared" si="30"/>
        <v>273276370.96774191</v>
      </c>
      <c r="I94" s="36">
        <f t="shared" si="30"/>
        <v>333095112.90322578</v>
      </c>
      <c r="J94" s="36">
        <f t="shared" si="30"/>
        <v>390561725.80645162</v>
      </c>
      <c r="K94" s="36">
        <f t="shared" si="30"/>
        <v>445369790.32258064</v>
      </c>
      <c r="L94" s="36">
        <f t="shared" si="30"/>
        <v>511544919.35483873</v>
      </c>
      <c r="M94" s="36">
        <f t="shared" si="30"/>
        <v>568115370.96774197</v>
      </c>
      <c r="N94" s="36">
        <f t="shared" si="30"/>
        <v>633767241.93548381</v>
      </c>
      <c r="O94" s="36">
        <f t="shared" si="30"/>
        <v>695397580.64516127</v>
      </c>
      <c r="R94" s="32"/>
      <c r="S94" s="67"/>
      <c r="T94" s="27" t="s">
        <v>36</v>
      </c>
      <c r="U94" s="29">
        <f>+U88/31</f>
        <v>30659.516129032258</v>
      </c>
      <c r="V94" s="29">
        <f>+V88/29</f>
        <v>31301.793103448275</v>
      </c>
      <c r="W94" s="29">
        <v>31158</v>
      </c>
      <c r="X94" s="29">
        <v>32304.400000000001</v>
      </c>
      <c r="Y94" s="29">
        <f>+Y88/31</f>
        <v>32675.419354838708</v>
      </c>
      <c r="Z94" s="29">
        <f>+Z88/30</f>
        <v>33438.633333333331</v>
      </c>
      <c r="AA94" s="29">
        <f>+AA88/31</f>
        <v>28980.483870967742</v>
      </c>
      <c r="AB94" s="33">
        <v>33177.225806451614</v>
      </c>
      <c r="AC94" s="29">
        <f>+AC88/30</f>
        <v>34424.166666666664</v>
      </c>
      <c r="AD94" s="46">
        <v>35398.322580645159</v>
      </c>
      <c r="AE94" s="29">
        <f>+AE88/30</f>
        <v>34900.833333333336</v>
      </c>
      <c r="AF94" s="29">
        <f>+AF88/31</f>
        <v>33143.096774193546</v>
      </c>
    </row>
    <row r="95" spans="1:33" ht="20.100000000000001" customHeight="1" x14ac:dyDescent="0.25">
      <c r="A95" s="65">
        <v>8</v>
      </c>
      <c r="B95" s="68" t="s">
        <v>51</v>
      </c>
      <c r="C95" s="11" t="s">
        <v>29</v>
      </c>
      <c r="D95" s="36">
        <f t="shared" ref="D95:O95" si="31">SUM(D96:D100)</f>
        <v>1665028000</v>
      </c>
      <c r="E95" s="36">
        <f t="shared" si="31"/>
        <v>3195883000</v>
      </c>
      <c r="F95" s="36">
        <f t="shared" si="31"/>
        <v>4869217000</v>
      </c>
      <c r="G95" s="36">
        <f t="shared" si="31"/>
        <v>6519284500</v>
      </c>
      <c r="H95" s="36">
        <f t="shared" si="31"/>
        <v>8201780000</v>
      </c>
      <c r="I95" s="36">
        <f t="shared" si="31"/>
        <v>10054024000</v>
      </c>
      <c r="J95" s="36">
        <f t="shared" si="31"/>
        <v>11851315000</v>
      </c>
      <c r="K95" s="36">
        <f t="shared" si="31"/>
        <v>13536898000</v>
      </c>
      <c r="L95" s="36">
        <f t="shared" si="31"/>
        <v>15225304500</v>
      </c>
      <c r="M95" s="36">
        <f t="shared" si="31"/>
        <v>16898004500</v>
      </c>
      <c r="N95" s="36">
        <f t="shared" si="31"/>
        <v>18685355000</v>
      </c>
      <c r="O95" s="36">
        <f t="shared" si="31"/>
        <v>20519126000</v>
      </c>
      <c r="P95" s="35">
        <f>+[7]RKAC2012!CA73</f>
        <v>20519126000</v>
      </c>
      <c r="R95" s="14">
        <v>14</v>
      </c>
      <c r="S95" s="65" t="s">
        <v>51</v>
      </c>
      <c r="T95" s="11" t="s">
        <v>29</v>
      </c>
      <c r="U95" s="16">
        <f t="shared" ref="U95:AA95" si="32">SUM(U96:U100)</f>
        <v>929407</v>
      </c>
      <c r="V95" s="16">
        <f t="shared" si="32"/>
        <v>870671</v>
      </c>
      <c r="W95" s="16">
        <v>921956</v>
      </c>
      <c r="X95" s="16">
        <v>929157</v>
      </c>
      <c r="Y95" s="16">
        <f t="shared" si="32"/>
        <v>963812</v>
      </c>
      <c r="Z95" s="36">
        <f t="shared" si="32"/>
        <v>954227</v>
      </c>
      <c r="AA95" s="36">
        <f t="shared" si="32"/>
        <v>869886</v>
      </c>
      <c r="AB95" s="37">
        <v>995006</v>
      </c>
      <c r="AC95" s="36">
        <f>SUM(AC96:AC100)</f>
        <v>1005061</v>
      </c>
      <c r="AD95" s="62">
        <v>1066044</v>
      </c>
      <c r="AE95" s="36">
        <f>SUM(AE96:AE100)</f>
        <v>1022330</v>
      </c>
      <c r="AF95" s="36">
        <f>SUM(AF96:AF100)</f>
        <v>1000801</v>
      </c>
    </row>
    <row r="96" spans="1:33" ht="20.100000000000001" customHeight="1" x14ac:dyDescent="0.2">
      <c r="A96" s="66"/>
      <c r="B96" s="68"/>
      <c r="C96" s="17" t="s">
        <v>31</v>
      </c>
      <c r="D96" s="38">
        <f>+[7]RKAC2012!AR75</f>
        <v>1351835000</v>
      </c>
      <c r="E96" s="38">
        <f>+D96+[7]RKAC2012!AU75</f>
        <v>2586602000</v>
      </c>
      <c r="F96" s="38">
        <f>+E96+[7]RKAC2012!AX75</f>
        <v>3938256000</v>
      </c>
      <c r="G96" s="38">
        <f>+F96+[7]RKAC2012!BA75</f>
        <v>5262075000</v>
      </c>
      <c r="H96" s="38">
        <f>+G96+[7]RKAC2012!BD75</f>
        <v>6615821000</v>
      </c>
      <c r="I96" s="38">
        <f>+H96+[7]RKAC2012!BG75</f>
        <v>8120941000</v>
      </c>
      <c r="J96" s="38">
        <f>+I96+[7]RKAC2012!BJ75</f>
        <v>9542127000</v>
      </c>
      <c r="K96" s="38">
        <f>+J96+[7]RKAC2012!BM75</f>
        <v>10920336000</v>
      </c>
      <c r="L96" s="38">
        <f>+K96+[7]RKAC2012!BP75</f>
        <v>12315725000</v>
      </c>
      <c r="M96" s="38">
        <f>+L96+[7]RKAC2012!BS75</f>
        <v>13621477000</v>
      </c>
      <c r="N96" s="38">
        <f>+M96+[7]RKAC2012!BV75</f>
        <v>15035433000</v>
      </c>
      <c r="O96" s="38">
        <f>+N96+[7]RKAC2012!BY75</f>
        <v>16488259000</v>
      </c>
      <c r="R96" s="23"/>
      <c r="S96" s="66"/>
      <c r="T96" s="17" t="s">
        <v>31</v>
      </c>
      <c r="U96" s="24">
        <v>827403</v>
      </c>
      <c r="V96" s="24">
        <f>+'[1]PENC N PERTUM LALIN FEB'!I101</f>
        <v>773368</v>
      </c>
      <c r="W96" s="19">
        <v>819388</v>
      </c>
      <c r="X96" s="39">
        <v>826048</v>
      </c>
      <c r="Y96" s="19">
        <f>+'[2]Lalin 2012-2015&amp;Renc16 '!EW96</f>
        <v>858907</v>
      </c>
      <c r="Z96" s="19">
        <f>+'[3]PENC N PERTUM LALIN JUNI'!I101</f>
        <v>847528</v>
      </c>
      <c r="AA96" s="19">
        <f>+'[4]PENC N PERTUM LALIN JULI'!I101</f>
        <v>806380</v>
      </c>
      <c r="AB96" s="20">
        <v>886547</v>
      </c>
      <c r="AC96" s="21">
        <f>+'[5]PENC N PERTUM LALIN SEPT'!I101</f>
        <v>902308</v>
      </c>
      <c r="AD96" s="61">
        <v>953534</v>
      </c>
      <c r="AE96" s="21">
        <v>909223</v>
      </c>
      <c r="AF96" s="21">
        <f>+'[6]PENC N PERTUMB LLN DES'!I101</f>
        <v>896680</v>
      </c>
    </row>
    <row r="97" spans="1:33" ht="20.100000000000001" customHeight="1" x14ac:dyDescent="0.2">
      <c r="A97" s="66"/>
      <c r="B97" s="68"/>
      <c r="C97" s="17" t="s">
        <v>32</v>
      </c>
      <c r="D97" s="38">
        <f>+[7]RKAC2012!AR76</f>
        <v>229548000</v>
      </c>
      <c r="E97" s="38">
        <f>+D97+[7]RKAC2012!AU76</f>
        <v>448616000</v>
      </c>
      <c r="F97" s="38">
        <f>+E97+[7]RKAC2012!AX76</f>
        <v>686970000</v>
      </c>
      <c r="G97" s="38">
        <f>+F97+[7]RKAC2012!BA76</f>
        <v>924623000</v>
      </c>
      <c r="H97" s="38">
        <f>+G97+[7]RKAC2012!BD76</f>
        <v>1161628000</v>
      </c>
      <c r="I97" s="38">
        <f>+H97+[7]RKAC2012!BG76</f>
        <v>1421867000</v>
      </c>
      <c r="J97" s="38">
        <f>+I97+[7]RKAC2012!BJ76</f>
        <v>1707611000</v>
      </c>
      <c r="K97" s="38">
        <f>+J97+[7]RKAC2012!BM76</f>
        <v>1938377000</v>
      </c>
      <c r="L97" s="38">
        <f>+K97+[7]RKAC2012!BP76</f>
        <v>2159556000</v>
      </c>
      <c r="M97" s="38">
        <f>+L97+[7]RKAC2012!BS76</f>
        <v>2434487000</v>
      </c>
      <c r="N97" s="38">
        <f>+M97+[7]RKAC2012!BV76</f>
        <v>2711965000</v>
      </c>
      <c r="O97" s="38">
        <f>+N97+[7]RKAC2012!BY76</f>
        <v>2988285000</v>
      </c>
      <c r="R97" s="23"/>
      <c r="S97" s="66"/>
      <c r="T97" s="17" t="s">
        <v>32</v>
      </c>
      <c r="U97" s="24">
        <v>82793</v>
      </c>
      <c r="V97" s="24">
        <f>+'[1]PENC N PERTUM LALIN FEB'!I102</f>
        <v>79283</v>
      </c>
      <c r="W97" s="19">
        <v>82838</v>
      </c>
      <c r="X97" s="39">
        <v>83720</v>
      </c>
      <c r="Y97" s="19">
        <f>+'[2]Lalin 2012-2015&amp;Renc16 '!EW97</f>
        <v>85273</v>
      </c>
      <c r="Z97" s="19">
        <f>+'[3]PENC N PERTUM LALIN JUNI'!I102</f>
        <v>85962</v>
      </c>
      <c r="AA97" s="19">
        <f>+'[4]PENC N PERTUM LALIN JULI'!I102</f>
        <v>51648</v>
      </c>
      <c r="AB97" s="20">
        <v>88153</v>
      </c>
      <c r="AC97" s="21">
        <f>+'[5]PENC N PERTUM LALIN SEPT'!I102</f>
        <v>82716</v>
      </c>
      <c r="AD97" s="61">
        <v>89956</v>
      </c>
      <c r="AE97" s="21">
        <v>90543</v>
      </c>
      <c r="AF97" s="21">
        <f>+'[6]PENC N PERTUMB LLN DES'!I102</f>
        <v>84158</v>
      </c>
    </row>
    <row r="98" spans="1:33" ht="20.100000000000001" customHeight="1" x14ac:dyDescent="0.2">
      <c r="A98" s="66"/>
      <c r="B98" s="68"/>
      <c r="C98" s="17" t="s">
        <v>33</v>
      </c>
      <c r="D98" s="38">
        <f>+[7]RKAC2012!AR77</f>
        <v>62553000</v>
      </c>
      <c r="E98" s="38">
        <f>+D98+[7]RKAC2012!AU77</f>
        <v>121654000</v>
      </c>
      <c r="F98" s="38">
        <f>+E98+[7]RKAC2012!AX77</f>
        <v>185144000</v>
      </c>
      <c r="G98" s="38">
        <f>+F98+[7]RKAC2012!BA77</f>
        <v>253575000</v>
      </c>
      <c r="H98" s="38">
        <f>+G98+[7]RKAC2012!BD77</f>
        <v>326100000</v>
      </c>
      <c r="I98" s="38">
        <f>+H98+[7]RKAC2012!BG77</f>
        <v>392306000</v>
      </c>
      <c r="J98" s="38">
        <f>+I98+[7]RKAC2012!BJ77</f>
        <v>464011000</v>
      </c>
      <c r="K98" s="38">
        <f>+J98+[7]RKAC2012!BM77</f>
        <v>521698000</v>
      </c>
      <c r="L98" s="38">
        <f>+K98+[7]RKAC2012!BP77</f>
        <v>576272000</v>
      </c>
      <c r="M98" s="38">
        <f>+L98+[7]RKAC2012!BS77</f>
        <v>648683000</v>
      </c>
      <c r="N98" s="38">
        <f>+M98+[7]RKAC2012!BV77</f>
        <v>723277000</v>
      </c>
      <c r="O98" s="38">
        <f>+N98+[7]RKAC2012!BY77</f>
        <v>805721000</v>
      </c>
      <c r="R98" s="23"/>
      <c r="S98" s="66"/>
      <c r="T98" s="17" t="s">
        <v>33</v>
      </c>
      <c r="U98" s="24">
        <v>14883</v>
      </c>
      <c r="V98" s="24">
        <f>+'[1]PENC N PERTUM LALIN FEB'!I103</f>
        <v>13890</v>
      </c>
      <c r="W98" s="19">
        <v>15232</v>
      </c>
      <c r="X98" s="39">
        <v>15130</v>
      </c>
      <c r="Y98" s="19">
        <f>+'[2]Lalin 2012-2015&amp;Renc16 '!EW98</f>
        <v>15377</v>
      </c>
      <c r="Z98" s="19">
        <f>+'[3]PENC N PERTUM LALIN JUNI'!I103</f>
        <v>16338</v>
      </c>
      <c r="AA98" s="19">
        <f>+'[4]PENC N PERTUM LALIN JULI'!I103</f>
        <v>8589</v>
      </c>
      <c r="AB98" s="20">
        <v>16895</v>
      </c>
      <c r="AC98" s="21">
        <f>+'[5]PENC N PERTUM LALIN SEPT'!I103</f>
        <v>15839</v>
      </c>
      <c r="AD98" s="61">
        <v>18398</v>
      </c>
      <c r="AE98" s="21">
        <v>18251</v>
      </c>
      <c r="AF98" s="21">
        <f>+'[6]PENC N PERTUMB LLN DES'!I103</f>
        <v>15834</v>
      </c>
    </row>
    <row r="99" spans="1:33" ht="20.100000000000001" customHeight="1" x14ac:dyDescent="0.2">
      <c r="A99" s="66"/>
      <c r="B99" s="68"/>
      <c r="C99" s="25" t="s">
        <v>34</v>
      </c>
      <c r="D99" s="38">
        <f>+[7]RKAC2012!AR78</f>
        <v>9977000</v>
      </c>
      <c r="E99" s="38">
        <f>+D99+[7]RKAC2012!AU78</f>
        <v>18447000</v>
      </c>
      <c r="F99" s="38">
        <f>+E99+[7]RKAC2012!AX78</f>
        <v>27855000</v>
      </c>
      <c r="G99" s="38">
        <f>+F99+[7]RKAC2012!BA78</f>
        <v>37672000</v>
      </c>
      <c r="H99" s="38">
        <f>+G99+[7]RKAC2012!BD78</f>
        <v>46118000</v>
      </c>
      <c r="I99" s="38">
        <f>+H99+[7]RKAC2012!BG78</f>
        <v>55630000</v>
      </c>
      <c r="J99" s="38">
        <f>+I99+[7]RKAC2012!BJ78</f>
        <v>64419000</v>
      </c>
      <c r="K99" s="38">
        <f>+J99+[7]RKAC2012!BM78</f>
        <v>73193000</v>
      </c>
      <c r="L99" s="38">
        <f>+K99+[7]RKAC2012!BP78</f>
        <v>80968000</v>
      </c>
      <c r="M99" s="38">
        <f>+L99+[7]RKAC2012!BS78</f>
        <v>90255000</v>
      </c>
      <c r="N99" s="38">
        <f>+M99+[7]RKAC2012!BV78</f>
        <v>101260000</v>
      </c>
      <c r="O99" s="38">
        <f>+N99+[7]RKAC2012!BY78</f>
        <v>111847000</v>
      </c>
      <c r="R99" s="23"/>
      <c r="S99" s="66"/>
      <c r="T99" s="25" t="s">
        <v>34</v>
      </c>
      <c r="U99" s="24">
        <v>2193</v>
      </c>
      <c r="V99" s="24">
        <f>+'[1]PENC N PERTUM LALIN FEB'!I104</f>
        <v>2105</v>
      </c>
      <c r="W99" s="19">
        <v>2270</v>
      </c>
      <c r="X99" s="39">
        <v>2151</v>
      </c>
      <c r="Y99" s="19">
        <f>+'[2]Lalin 2012-2015&amp;Renc16 '!EW99</f>
        <v>2111</v>
      </c>
      <c r="Z99" s="19">
        <f>+'[3]PENC N PERTUM LALIN JUNI'!I104</f>
        <v>2307</v>
      </c>
      <c r="AA99" s="19">
        <f>+'[4]PENC N PERTUM LALIN JULI'!I104</f>
        <v>1667</v>
      </c>
      <c r="AB99" s="20">
        <v>1666</v>
      </c>
      <c r="AC99" s="21">
        <f>+'[5]PENC N PERTUM LALIN SEPT'!I104</f>
        <v>2084</v>
      </c>
      <c r="AD99" s="61">
        <v>2022</v>
      </c>
      <c r="AE99" s="21">
        <v>2185</v>
      </c>
      <c r="AF99" s="21">
        <f>+'[6]PENC N PERTUMB LLN DES'!I104</f>
        <v>2005</v>
      </c>
    </row>
    <row r="100" spans="1:33" ht="20.100000000000001" customHeight="1" x14ac:dyDescent="0.2">
      <c r="A100" s="66"/>
      <c r="B100" s="68"/>
      <c r="C100" s="26" t="s">
        <v>35</v>
      </c>
      <c r="D100" s="38">
        <f>+[7]RKAC2012!AR79</f>
        <v>11115000</v>
      </c>
      <c r="E100" s="38">
        <f>+D100+[7]RKAC2012!AU79</f>
        <v>20564000</v>
      </c>
      <c r="F100" s="38">
        <f>+E100+[7]RKAC2012!AX79</f>
        <v>30992000</v>
      </c>
      <c r="G100" s="38">
        <f>+F100+[7]RKAC2012!BA79</f>
        <v>41339500</v>
      </c>
      <c r="H100" s="38">
        <f>+G100+[7]RKAC2012!BD79</f>
        <v>52113000</v>
      </c>
      <c r="I100" s="38">
        <f>+H100+[7]RKAC2012!BG79</f>
        <v>63280000</v>
      </c>
      <c r="J100" s="38">
        <f>+I100+[7]RKAC2012!BJ79</f>
        <v>73147000</v>
      </c>
      <c r="K100" s="38">
        <f>+J100+[7]RKAC2012!BM79</f>
        <v>83294000</v>
      </c>
      <c r="L100" s="38">
        <f>+K100+[7]RKAC2012!BP79</f>
        <v>92783500</v>
      </c>
      <c r="M100" s="38">
        <f>+L100+[7]RKAC2012!BS79</f>
        <v>103102500</v>
      </c>
      <c r="N100" s="38">
        <f>+M100+[7]RKAC2012!BV79</f>
        <v>113420000</v>
      </c>
      <c r="O100" s="38">
        <f>+N100+[7]RKAC2012!BY79</f>
        <v>125014000</v>
      </c>
      <c r="R100" s="23"/>
      <c r="S100" s="66"/>
      <c r="T100" s="26" t="s">
        <v>35</v>
      </c>
      <c r="U100" s="24">
        <v>2135</v>
      </c>
      <c r="V100" s="24">
        <f>+'[1]PENC N PERTUM LALIN FEB'!I105</f>
        <v>2025</v>
      </c>
      <c r="W100" s="19">
        <v>2228</v>
      </c>
      <c r="X100" s="39">
        <v>2108</v>
      </c>
      <c r="Y100" s="19">
        <f>+'[2]Lalin 2012-2015&amp;Renc16 '!EW100</f>
        <v>2144</v>
      </c>
      <c r="Z100" s="19">
        <f>+'[3]PENC N PERTUM LALIN JUNI'!I105</f>
        <v>2092</v>
      </c>
      <c r="AA100" s="19">
        <f>+'[4]PENC N PERTUM LALIN JULI'!I105</f>
        <v>1602</v>
      </c>
      <c r="AB100" s="20">
        <v>1745</v>
      </c>
      <c r="AC100" s="21">
        <f>+'[5]PENC N PERTUM LALIN SEPT'!I105</f>
        <v>2114</v>
      </c>
      <c r="AD100" s="61">
        <v>2134</v>
      </c>
      <c r="AE100" s="21">
        <v>2128</v>
      </c>
      <c r="AF100" s="21">
        <f>+'[6]PENC N PERTUMB LLN DES'!I105</f>
        <v>2124</v>
      </c>
    </row>
    <row r="101" spans="1:33" ht="20.100000000000001" customHeight="1" thickBot="1" x14ac:dyDescent="0.3">
      <c r="A101" s="67"/>
      <c r="B101" s="68"/>
      <c r="C101" s="11" t="s">
        <v>36</v>
      </c>
      <c r="D101" s="36">
        <f t="shared" ref="D101:O101" si="33">+D95/31</f>
        <v>53710580.645161293</v>
      </c>
      <c r="E101" s="36">
        <f t="shared" si="33"/>
        <v>103093000</v>
      </c>
      <c r="F101" s="36">
        <f t="shared" si="33"/>
        <v>157071516.12903225</v>
      </c>
      <c r="G101" s="36">
        <f t="shared" si="33"/>
        <v>210299500</v>
      </c>
      <c r="H101" s="36">
        <f t="shared" si="33"/>
        <v>264573548.38709676</v>
      </c>
      <c r="I101" s="36">
        <f t="shared" si="33"/>
        <v>324323354.83870965</v>
      </c>
      <c r="J101" s="36">
        <f t="shared" si="33"/>
        <v>382300483.87096775</v>
      </c>
      <c r="K101" s="36">
        <f t="shared" si="33"/>
        <v>436674129.03225809</v>
      </c>
      <c r="L101" s="36">
        <f t="shared" si="33"/>
        <v>491138854.83870965</v>
      </c>
      <c r="M101" s="36">
        <f t="shared" si="33"/>
        <v>545096919.35483873</v>
      </c>
      <c r="N101" s="36">
        <f t="shared" si="33"/>
        <v>602753387.09677422</v>
      </c>
      <c r="O101" s="36">
        <f t="shared" si="33"/>
        <v>661907290.3225807</v>
      </c>
      <c r="R101" s="32"/>
      <c r="S101" s="67"/>
      <c r="T101" s="27" t="s">
        <v>36</v>
      </c>
      <c r="U101" s="29">
        <f>+U95/31</f>
        <v>29980.870967741936</v>
      </c>
      <c r="V101" s="29">
        <f>+V95/29</f>
        <v>30023.137931034482</v>
      </c>
      <c r="W101" s="29">
        <v>29740.516129032258</v>
      </c>
      <c r="X101" s="29">
        <v>30971.9</v>
      </c>
      <c r="Y101" s="29">
        <f>+Y95/31</f>
        <v>31090.709677419356</v>
      </c>
      <c r="Z101" s="29">
        <f>+Z95/30</f>
        <v>31807.566666666666</v>
      </c>
      <c r="AA101" s="29">
        <f>+AA95/31</f>
        <v>28060.83870967742</v>
      </c>
      <c r="AB101" s="33">
        <v>32096.967741935485</v>
      </c>
      <c r="AC101" s="29">
        <f>+AC95/30</f>
        <v>33502.033333333333</v>
      </c>
      <c r="AD101" s="46">
        <v>34388.516129032258</v>
      </c>
      <c r="AE101" s="29">
        <f>+AE95/30</f>
        <v>34077.666666666664</v>
      </c>
      <c r="AF101" s="29">
        <f>+AF95/31</f>
        <v>32283.903225806451</v>
      </c>
    </row>
    <row r="102" spans="1:33" ht="20.100000000000001" customHeight="1" x14ac:dyDescent="0.25">
      <c r="A102" s="65">
        <v>9</v>
      </c>
      <c r="B102" s="68" t="s">
        <v>52</v>
      </c>
      <c r="C102" s="11" t="s">
        <v>29</v>
      </c>
      <c r="D102" s="36">
        <f t="shared" ref="D102:O102" si="34">SUM(D103:D107)</f>
        <v>293695000</v>
      </c>
      <c r="E102" s="36">
        <f t="shared" si="34"/>
        <v>565631000</v>
      </c>
      <c r="F102" s="36">
        <f t="shared" si="34"/>
        <v>869077000</v>
      </c>
      <c r="G102" s="36">
        <f t="shared" si="34"/>
        <v>1166730000</v>
      </c>
      <c r="H102" s="36">
        <f t="shared" si="34"/>
        <v>1470648500</v>
      </c>
      <c r="I102" s="36">
        <f t="shared" si="34"/>
        <v>1771571500</v>
      </c>
      <c r="J102" s="36">
        <f t="shared" si="34"/>
        <v>2087819500</v>
      </c>
      <c r="K102" s="36">
        <f t="shared" si="34"/>
        <v>2386044500</v>
      </c>
      <c r="L102" s="36">
        <f t="shared" si="34"/>
        <v>2684535500</v>
      </c>
      <c r="M102" s="36">
        <f t="shared" si="34"/>
        <v>3001048500</v>
      </c>
      <c r="N102" s="36">
        <f t="shared" si="34"/>
        <v>3311427500</v>
      </c>
      <c r="O102" s="36">
        <f t="shared" si="34"/>
        <v>3633707500</v>
      </c>
      <c r="P102" s="35">
        <f>+[7]RKAC2012!AM93</f>
        <v>3633707500</v>
      </c>
      <c r="R102" s="14">
        <v>15</v>
      </c>
      <c r="S102" s="65" t="s">
        <v>52</v>
      </c>
      <c r="T102" s="11" t="s">
        <v>29</v>
      </c>
      <c r="U102" s="16">
        <f t="shared" ref="U102:AA102" si="35">SUM(U103:U107)</f>
        <v>187308</v>
      </c>
      <c r="V102" s="16">
        <f t="shared" si="35"/>
        <v>171365</v>
      </c>
      <c r="W102" s="16">
        <v>180013</v>
      </c>
      <c r="X102" s="16">
        <v>183586</v>
      </c>
      <c r="Y102" s="16">
        <f t="shared" si="35"/>
        <v>193980</v>
      </c>
      <c r="Z102" s="36">
        <f t="shared" si="35"/>
        <v>200901</v>
      </c>
      <c r="AA102" s="36">
        <f t="shared" si="35"/>
        <v>179732</v>
      </c>
      <c r="AB102" s="37">
        <v>192174</v>
      </c>
      <c r="AC102" s="36">
        <f>SUM(AC103:AC107)</f>
        <v>187033</v>
      </c>
      <c r="AD102" s="62">
        <v>192920</v>
      </c>
      <c r="AE102" s="36">
        <f>SUM(AE103:AE107)</f>
        <v>187608</v>
      </c>
      <c r="AF102" s="36">
        <f>SUM(AF103:AF107)</f>
        <v>200265</v>
      </c>
    </row>
    <row r="103" spans="1:33" ht="20.100000000000001" customHeight="1" x14ac:dyDescent="0.2">
      <c r="A103" s="66"/>
      <c r="B103" s="68"/>
      <c r="C103" s="17" t="s">
        <v>31</v>
      </c>
      <c r="D103" s="38">
        <f>+[7]RKAC2012!D95</f>
        <v>276724000</v>
      </c>
      <c r="E103" s="38">
        <f>+D103+[7]RKAC2012!G95</f>
        <v>532504000</v>
      </c>
      <c r="F103" s="38">
        <f>+E103+[7]RKAC2012!J95</f>
        <v>815928000</v>
      </c>
      <c r="G103" s="38">
        <f>+F103+[7]RKAC2012!M95</f>
        <v>1093293000</v>
      </c>
      <c r="H103" s="38">
        <f>+G103+[7]RKAC2012!P95</f>
        <v>1375646000</v>
      </c>
      <c r="I103" s="38">
        <f>+H103+[7]RKAC2012!S95</f>
        <v>1655471000</v>
      </c>
      <c r="J103" s="38">
        <f>+I103+[7]RKAC2012!V95</f>
        <v>1949877000</v>
      </c>
      <c r="K103" s="38">
        <f>+J103+[7]RKAC2012!Y95</f>
        <v>2229905000</v>
      </c>
      <c r="L103" s="38">
        <f>+K103+[7]RKAC2012!AB95</f>
        <v>2510526000</v>
      </c>
      <c r="M103" s="38">
        <f>+L103+[7]RKAC2012!AE95</f>
        <v>2804449000</v>
      </c>
      <c r="N103" s="38">
        <f>+M103+[7]RKAC2012!AH95</f>
        <v>3092065000</v>
      </c>
      <c r="O103" s="38">
        <f>+N103+[7]RKAC2012!AK95</f>
        <v>3391698000</v>
      </c>
      <c r="Q103" s="3"/>
      <c r="R103" s="23"/>
      <c r="S103" s="66"/>
      <c r="T103" s="17" t="s">
        <v>31</v>
      </c>
      <c r="U103" s="24">
        <v>178061</v>
      </c>
      <c r="V103" s="24">
        <f>+'[1]PENC N PERTUM LALIN FEB'!I108</f>
        <v>163122</v>
      </c>
      <c r="W103" s="19">
        <v>171374</v>
      </c>
      <c r="X103" s="39">
        <v>175210</v>
      </c>
      <c r="Y103" s="19">
        <f>+'[2]Lalin 2012-2015&amp;Renc16 '!EW103</f>
        <v>185249</v>
      </c>
      <c r="Z103" s="19">
        <f>+'[3]PENC N PERTUM LALIN JUNI'!I108</f>
        <v>192199</v>
      </c>
      <c r="AA103" s="19">
        <f>+'[4]PENC N PERTUM LALIN JULI'!I108</f>
        <v>174503</v>
      </c>
      <c r="AB103" s="20">
        <v>182630</v>
      </c>
      <c r="AC103" s="21">
        <f>+'[5]PENC N PERTUM LALIN SEPT'!I108</f>
        <v>178809</v>
      </c>
      <c r="AD103" s="61">
        <v>184445</v>
      </c>
      <c r="AE103" s="21">
        <v>178816</v>
      </c>
      <c r="AF103" s="21">
        <f>+'[6]PENC N PERTUMB LLN DES'!I108</f>
        <v>191582</v>
      </c>
      <c r="AG103" s="3"/>
    </row>
    <row r="104" spans="1:33" ht="20.100000000000001" customHeight="1" x14ac:dyDescent="0.2">
      <c r="A104" s="66"/>
      <c r="B104" s="68"/>
      <c r="C104" s="17" t="s">
        <v>32</v>
      </c>
      <c r="D104" s="38">
        <f>+[7]RKAC2012!D96</f>
        <v>11194000</v>
      </c>
      <c r="E104" s="38">
        <f>+D104+[7]RKAC2012!G96</f>
        <v>22122000</v>
      </c>
      <c r="F104" s="38">
        <f>+E104+[7]RKAC2012!J96</f>
        <v>35349000</v>
      </c>
      <c r="G104" s="38">
        <f>+F104+[7]RKAC2012!M96</f>
        <v>48839000</v>
      </c>
      <c r="H104" s="38">
        <f>+G104+[7]RKAC2012!P96</f>
        <v>63613000</v>
      </c>
      <c r="I104" s="38">
        <f>+H104+[7]RKAC2012!S96</f>
        <v>78982000</v>
      </c>
      <c r="J104" s="38">
        <f>+I104+[7]RKAC2012!V96</f>
        <v>94315000</v>
      </c>
      <c r="K104" s="38">
        <f>+J104+[7]RKAC2012!Y96</f>
        <v>107444000</v>
      </c>
      <c r="L104" s="38">
        <f>+K104+[7]RKAC2012!AB96</f>
        <v>120371000</v>
      </c>
      <c r="M104" s="38">
        <f>+L104+[7]RKAC2012!AE96</f>
        <v>136321000</v>
      </c>
      <c r="N104" s="38">
        <f>+M104+[7]RKAC2012!AH96</f>
        <v>151512000</v>
      </c>
      <c r="O104" s="38">
        <f>+N104+[7]RKAC2012!AK96</f>
        <v>166307000</v>
      </c>
      <c r="R104" s="23"/>
      <c r="S104" s="66"/>
      <c r="T104" s="17" t="s">
        <v>32</v>
      </c>
      <c r="U104" s="24">
        <v>5545</v>
      </c>
      <c r="V104" s="24">
        <f>+'[1]PENC N PERTUM LALIN FEB'!I109</f>
        <v>4927</v>
      </c>
      <c r="W104" s="19">
        <v>5320</v>
      </c>
      <c r="X104" s="39">
        <v>5480</v>
      </c>
      <c r="Y104" s="19">
        <f>+'[2]Lalin 2012-2015&amp;Renc16 '!EW104</f>
        <v>5502</v>
      </c>
      <c r="Z104" s="19">
        <f>+'[3]PENC N PERTUM LALIN JUNI'!I109</f>
        <v>5512</v>
      </c>
      <c r="AA104" s="19">
        <f>+'[4]PENC N PERTUM LALIN JULI'!I109</f>
        <v>3651</v>
      </c>
      <c r="AB104" s="20">
        <v>6126</v>
      </c>
      <c r="AC104" s="21">
        <f>+'[5]PENC N PERTUM LALIN SEPT'!I109</f>
        <v>5178</v>
      </c>
      <c r="AD104" s="61">
        <v>5100</v>
      </c>
      <c r="AE104" s="21">
        <v>5641</v>
      </c>
      <c r="AF104" s="21">
        <f>+'[6]PENC N PERTUMB LLN DES'!I109</f>
        <v>5825</v>
      </c>
    </row>
    <row r="105" spans="1:33" ht="20.100000000000001" customHeight="1" x14ac:dyDescent="0.2">
      <c r="A105" s="66"/>
      <c r="B105" s="68"/>
      <c r="C105" s="17" t="s">
        <v>33</v>
      </c>
      <c r="D105" s="38">
        <f>+[7]RKAC2012!D97</f>
        <v>5350000</v>
      </c>
      <c r="E105" s="38">
        <f>+D105+[7]RKAC2012!G97</f>
        <v>10161000</v>
      </c>
      <c r="F105" s="38">
        <f>+E105+[7]RKAC2012!J97</f>
        <v>16518000</v>
      </c>
      <c r="G105" s="38">
        <f>+F105+[7]RKAC2012!M97</f>
        <v>22851000</v>
      </c>
      <c r="H105" s="38">
        <f>+G105+[7]RKAC2012!P97</f>
        <v>29061000</v>
      </c>
      <c r="I105" s="38">
        <f>+H105+[7]RKAC2012!S97</f>
        <v>34299000</v>
      </c>
      <c r="J105" s="38">
        <f>+I105+[7]RKAC2012!V97</f>
        <v>40292000</v>
      </c>
      <c r="K105" s="38">
        <f>+J105+[7]RKAC2012!Y97</f>
        <v>44829000</v>
      </c>
      <c r="L105" s="38">
        <f>+K105+[7]RKAC2012!AB97</f>
        <v>49291000</v>
      </c>
      <c r="M105" s="38">
        <f>+L105+[7]RKAC2012!AE97</f>
        <v>55402000</v>
      </c>
      <c r="N105" s="38">
        <f>+M105+[7]RKAC2012!AH97</f>
        <v>62489000</v>
      </c>
      <c r="O105" s="38">
        <f>+N105+[7]RKAC2012!AK97</f>
        <v>69804000</v>
      </c>
      <c r="R105" s="23"/>
      <c r="S105" s="66"/>
      <c r="T105" s="17" t="s">
        <v>33</v>
      </c>
      <c r="U105" s="24">
        <v>3077</v>
      </c>
      <c r="V105" s="24">
        <f>+'[1]PENC N PERTUM LALIN FEB'!I110</f>
        <v>2717</v>
      </c>
      <c r="W105" s="19">
        <v>2674</v>
      </c>
      <c r="X105" s="39">
        <v>2339</v>
      </c>
      <c r="Y105" s="19">
        <f>+'[2]Lalin 2012-2015&amp;Renc16 '!EW105</f>
        <v>2663</v>
      </c>
      <c r="Z105" s="19">
        <f>+'[3]PENC N PERTUM LALIN JUNI'!I110</f>
        <v>2638</v>
      </c>
      <c r="AA105" s="19">
        <f>+'[4]PENC N PERTUM LALIN JULI'!I110</f>
        <v>1253</v>
      </c>
      <c r="AB105" s="20">
        <v>2864</v>
      </c>
      <c r="AC105" s="21">
        <f>+'[5]PENC N PERTUM LALIN SEPT'!I110</f>
        <v>2584</v>
      </c>
      <c r="AD105" s="61">
        <v>2931</v>
      </c>
      <c r="AE105" s="21">
        <v>2651</v>
      </c>
      <c r="AF105" s="21">
        <f>+'[6]PENC N PERTUMB LLN DES'!I110</f>
        <v>2497</v>
      </c>
    </row>
    <row r="106" spans="1:33" ht="20.100000000000001" customHeight="1" x14ac:dyDescent="0.2">
      <c r="A106" s="66"/>
      <c r="B106" s="68"/>
      <c r="C106" s="25" t="s">
        <v>34</v>
      </c>
      <c r="D106" s="38">
        <f>+[7]RKAC2012!D98</f>
        <v>274000</v>
      </c>
      <c r="E106" s="38">
        <f>+D106+[7]RKAC2012!G98</f>
        <v>490000</v>
      </c>
      <c r="F106" s="38">
        <f>+E106+[7]RKAC2012!J98</f>
        <v>729000</v>
      </c>
      <c r="G106" s="38">
        <f>+F106+[7]RKAC2012!M98</f>
        <v>1026000</v>
      </c>
      <c r="H106" s="38">
        <f>+G106+[7]RKAC2012!P98</f>
        <v>1363000</v>
      </c>
      <c r="I106" s="38">
        <f>+H106+[7]RKAC2012!S98</f>
        <v>1656000</v>
      </c>
      <c r="J106" s="38">
        <f>+I106+[7]RKAC2012!V98</f>
        <v>1968000</v>
      </c>
      <c r="K106" s="38">
        <f>+J106+[7]RKAC2012!Y98</f>
        <v>2287000</v>
      </c>
      <c r="L106" s="38">
        <f>+K106+[7]RKAC2012!AB98</f>
        <v>2591000</v>
      </c>
      <c r="M106" s="38">
        <f>+L106+[7]RKAC2012!AE98</f>
        <v>2926000</v>
      </c>
      <c r="N106" s="38">
        <f>+M106+[7]RKAC2012!AH98</f>
        <v>3261000</v>
      </c>
      <c r="O106" s="38">
        <f>+N106+[7]RKAC2012!AK98</f>
        <v>3562000</v>
      </c>
      <c r="R106" s="23"/>
      <c r="S106" s="66"/>
      <c r="T106" s="25" t="s">
        <v>34</v>
      </c>
      <c r="U106" s="24">
        <v>276</v>
      </c>
      <c r="V106" s="24">
        <f>+'[1]PENC N PERTUM LALIN FEB'!I111</f>
        <v>251</v>
      </c>
      <c r="W106" s="19">
        <v>276</v>
      </c>
      <c r="X106" s="39">
        <v>277</v>
      </c>
      <c r="Y106" s="19">
        <f>+'[2]Lalin 2012-2015&amp;Renc16 '!EW106</f>
        <v>297</v>
      </c>
      <c r="Z106" s="19">
        <f>+'[3]PENC N PERTUM LALIN JUNI'!I111</f>
        <v>320</v>
      </c>
      <c r="AA106" s="19">
        <f>+'[4]PENC N PERTUM LALIN JULI'!I111</f>
        <v>206</v>
      </c>
      <c r="AB106" s="20">
        <v>306</v>
      </c>
      <c r="AC106" s="21">
        <f>+'[5]PENC N PERTUM LALIN SEPT'!I111</f>
        <v>232</v>
      </c>
      <c r="AD106" s="61">
        <v>241</v>
      </c>
      <c r="AE106" s="21">
        <v>204</v>
      </c>
      <c r="AF106" s="21">
        <f>+'[6]PENC N PERTUMB LLN DES'!I111</f>
        <v>171</v>
      </c>
    </row>
    <row r="107" spans="1:33" ht="20.100000000000001" customHeight="1" x14ac:dyDescent="0.2">
      <c r="A107" s="66"/>
      <c r="B107" s="68"/>
      <c r="C107" s="26" t="s">
        <v>35</v>
      </c>
      <c r="D107" s="38">
        <f>+[7]RKAC2012!D99</f>
        <v>153000</v>
      </c>
      <c r="E107" s="38">
        <f>+D107+[7]RKAC2012!G99</f>
        <v>354000</v>
      </c>
      <c r="F107" s="38">
        <f>+E107+[7]RKAC2012!J99</f>
        <v>553000</v>
      </c>
      <c r="G107" s="38">
        <f>+F107+[7]RKAC2012!M99</f>
        <v>721000</v>
      </c>
      <c r="H107" s="38">
        <f>+G107+[7]RKAC2012!P99</f>
        <v>965500</v>
      </c>
      <c r="I107" s="38">
        <f>+H107+[7]RKAC2012!S99</f>
        <v>1163500</v>
      </c>
      <c r="J107" s="38">
        <f>+I107+[7]RKAC2012!V99</f>
        <v>1367500</v>
      </c>
      <c r="K107" s="38">
        <f>+J107+[7]RKAC2012!Y99</f>
        <v>1579500</v>
      </c>
      <c r="L107" s="38">
        <f>+K107+[7]RKAC2012!AB99</f>
        <v>1756500</v>
      </c>
      <c r="M107" s="38">
        <f>+L107+[7]RKAC2012!AE99</f>
        <v>1950500</v>
      </c>
      <c r="N107" s="38">
        <f>+M107+[7]RKAC2012!AH99</f>
        <v>2100500</v>
      </c>
      <c r="O107" s="38">
        <f>+N107+[7]RKAC2012!AK99</f>
        <v>2336500</v>
      </c>
      <c r="R107" s="23"/>
      <c r="S107" s="66"/>
      <c r="T107" s="26" t="s">
        <v>35</v>
      </c>
      <c r="U107" s="24">
        <v>349</v>
      </c>
      <c r="V107" s="24">
        <f>+'[1]PENC N PERTUM LALIN FEB'!I112</f>
        <v>348</v>
      </c>
      <c r="W107" s="19">
        <v>369</v>
      </c>
      <c r="X107" s="39">
        <v>280</v>
      </c>
      <c r="Y107" s="19">
        <f>+'[2]Lalin 2012-2015&amp;Renc16 '!EW107</f>
        <v>269</v>
      </c>
      <c r="Z107" s="19">
        <f>+'[3]PENC N PERTUM LALIN JUNI'!I112</f>
        <v>232</v>
      </c>
      <c r="AA107" s="19">
        <f>+'[4]PENC N PERTUM LALIN JULI'!I112</f>
        <v>119</v>
      </c>
      <c r="AB107" s="20">
        <v>248</v>
      </c>
      <c r="AC107" s="21">
        <f>+'[5]PENC N PERTUM LALIN SEPT'!I112</f>
        <v>230</v>
      </c>
      <c r="AD107" s="61">
        <v>203</v>
      </c>
      <c r="AE107" s="21">
        <v>296</v>
      </c>
      <c r="AF107" s="21">
        <f>+'[6]PENC N PERTUMB LLN DES'!I112</f>
        <v>190</v>
      </c>
    </row>
    <row r="108" spans="1:33" ht="20.100000000000001" customHeight="1" thickBot="1" x14ac:dyDescent="0.3">
      <c r="A108" s="67"/>
      <c r="B108" s="68"/>
      <c r="C108" s="11" t="s">
        <v>36</v>
      </c>
      <c r="D108" s="36">
        <f t="shared" ref="D108:O108" si="36">+D102/31</f>
        <v>9474032.2580645159</v>
      </c>
      <c r="E108" s="36">
        <f t="shared" si="36"/>
        <v>18246161.290322579</v>
      </c>
      <c r="F108" s="36">
        <f t="shared" si="36"/>
        <v>28034741.935483869</v>
      </c>
      <c r="G108" s="36">
        <f t="shared" si="36"/>
        <v>37636451.612903222</v>
      </c>
      <c r="H108" s="36">
        <f t="shared" si="36"/>
        <v>47440274.193548389</v>
      </c>
      <c r="I108" s="36">
        <f t="shared" si="36"/>
        <v>57147467.741935484</v>
      </c>
      <c r="J108" s="36">
        <f t="shared" si="36"/>
        <v>67349016.129032254</v>
      </c>
      <c r="K108" s="36">
        <f t="shared" si="36"/>
        <v>76969177.419354841</v>
      </c>
      <c r="L108" s="36">
        <f t="shared" si="36"/>
        <v>86597919.354838714</v>
      </c>
      <c r="M108" s="36">
        <f t="shared" si="36"/>
        <v>96808016.129032254</v>
      </c>
      <c r="N108" s="36">
        <f t="shared" si="36"/>
        <v>106820241.93548387</v>
      </c>
      <c r="O108" s="36">
        <f t="shared" si="36"/>
        <v>117216370.96774194</v>
      </c>
      <c r="R108" s="32"/>
      <c r="S108" s="67"/>
      <c r="T108" s="27" t="s">
        <v>36</v>
      </c>
      <c r="U108" s="29">
        <f>+U102/31</f>
        <v>6042.1935483870966</v>
      </c>
      <c r="V108" s="29">
        <f>+V102/29</f>
        <v>5909.1379310344828</v>
      </c>
      <c r="W108" s="29">
        <v>5806.8709677419356</v>
      </c>
      <c r="X108" s="29">
        <v>6119.5333333333338</v>
      </c>
      <c r="Y108" s="29">
        <f>+Y102/31</f>
        <v>6257.4193548387093</v>
      </c>
      <c r="Z108" s="29">
        <f>+Z102/30</f>
        <v>6696.7</v>
      </c>
      <c r="AA108" s="29">
        <f>+AA102/31</f>
        <v>5797.8064516129034</v>
      </c>
      <c r="AB108" s="33">
        <v>6199.1612903225805</v>
      </c>
      <c r="AC108" s="29">
        <f>+AC102/30</f>
        <v>6234.4333333333334</v>
      </c>
      <c r="AD108" s="46">
        <v>6223.2258064516127</v>
      </c>
      <c r="AE108" s="29">
        <f>+AE102/30</f>
        <v>6253.6</v>
      </c>
      <c r="AF108" s="29">
        <f>+AF102/31</f>
        <v>6460.1612903225805</v>
      </c>
    </row>
    <row r="109" spans="1:33" ht="20.100000000000001" customHeight="1" x14ac:dyDescent="0.25">
      <c r="A109" s="65">
        <v>10</v>
      </c>
      <c r="B109" s="68" t="s">
        <v>53</v>
      </c>
      <c r="C109" s="11" t="s">
        <v>29</v>
      </c>
      <c r="D109" s="36">
        <f t="shared" ref="D109:O109" si="37">SUM(D110:D114)</f>
        <v>332197000</v>
      </c>
      <c r="E109" s="36">
        <f t="shared" si="37"/>
        <v>636470000</v>
      </c>
      <c r="F109" s="36">
        <f t="shared" si="37"/>
        <v>1003893000</v>
      </c>
      <c r="G109" s="36">
        <f t="shared" si="37"/>
        <v>1343020000</v>
      </c>
      <c r="H109" s="36">
        <f t="shared" si="37"/>
        <v>1680571000</v>
      </c>
      <c r="I109" s="36">
        <f t="shared" si="37"/>
        <v>2019282000</v>
      </c>
      <c r="J109" s="36">
        <f t="shared" si="37"/>
        <v>2370918000</v>
      </c>
      <c r="K109" s="36">
        <f t="shared" si="37"/>
        <v>2708363000</v>
      </c>
      <c r="L109" s="36">
        <f t="shared" si="37"/>
        <v>3043335000</v>
      </c>
      <c r="M109" s="36">
        <f t="shared" si="37"/>
        <v>3401988000</v>
      </c>
      <c r="N109" s="36">
        <f t="shared" si="37"/>
        <v>3752772500</v>
      </c>
      <c r="O109" s="36">
        <f t="shared" si="37"/>
        <v>4117803000</v>
      </c>
      <c r="P109" s="35">
        <f>+[7]RKAC2012!CA93</f>
        <v>4117803000</v>
      </c>
      <c r="R109" s="14">
        <v>16</v>
      </c>
      <c r="S109" s="65" t="s">
        <v>53</v>
      </c>
      <c r="T109" s="11" t="s">
        <v>29</v>
      </c>
      <c r="U109" s="16">
        <f t="shared" ref="U109:AA109" si="38">SUM(U110:U114)</f>
        <v>217473</v>
      </c>
      <c r="V109" s="16">
        <f t="shared" si="38"/>
        <v>209077</v>
      </c>
      <c r="W109" s="16">
        <v>220391</v>
      </c>
      <c r="X109" s="16">
        <v>213343</v>
      </c>
      <c r="Y109" s="16">
        <f t="shared" si="38"/>
        <v>223084</v>
      </c>
      <c r="Z109" s="36">
        <f t="shared" si="38"/>
        <v>230256</v>
      </c>
      <c r="AA109" s="36">
        <f t="shared" si="38"/>
        <v>205537</v>
      </c>
      <c r="AB109" s="37">
        <v>224481</v>
      </c>
      <c r="AC109" s="36">
        <f>SUM(AC110:AC114)</f>
        <v>218137</v>
      </c>
      <c r="AD109" s="62">
        <v>223366</v>
      </c>
      <c r="AE109" s="36">
        <f>SUM(AE110:AE114)</f>
        <v>221534</v>
      </c>
      <c r="AF109" s="36">
        <f>SUM(AF110:AF114)</f>
        <v>232092</v>
      </c>
    </row>
    <row r="110" spans="1:33" ht="20.100000000000001" customHeight="1" x14ac:dyDescent="0.2">
      <c r="A110" s="66"/>
      <c r="B110" s="68"/>
      <c r="C110" s="17" t="s">
        <v>31</v>
      </c>
      <c r="D110" s="38">
        <f>+[7]RKAC2012!AR95</f>
        <v>311073000</v>
      </c>
      <c r="E110" s="38">
        <f>+D110+[7]RKAC2012!AU95</f>
        <v>597787000</v>
      </c>
      <c r="F110" s="38">
        <f>+E110+[7]RKAC2012!AX95</f>
        <v>941046000</v>
      </c>
      <c r="G110" s="38">
        <f>+F110+[7]RKAC2012!BA95</f>
        <v>1256284000</v>
      </c>
      <c r="H110" s="38">
        <f>+G110+[7]RKAC2012!BD95</f>
        <v>1569494000</v>
      </c>
      <c r="I110" s="38">
        <f>+H110+[7]RKAC2012!BG95</f>
        <v>1883228000</v>
      </c>
      <c r="J110" s="38">
        <f>+I110+[7]RKAC2012!BJ95</f>
        <v>2210483000</v>
      </c>
      <c r="K110" s="38">
        <f>+J110+[7]RKAC2012!BM95</f>
        <v>2528020000</v>
      </c>
      <c r="L110" s="38">
        <f>+K110+[7]RKAC2012!BP95</f>
        <v>2842886000</v>
      </c>
      <c r="M110" s="38">
        <f>+L110+[7]RKAC2012!BS95</f>
        <v>3178133000</v>
      </c>
      <c r="N110" s="38">
        <f>+M110+[7]RKAC2012!BV95</f>
        <v>3504299000</v>
      </c>
      <c r="O110" s="38">
        <f>+N110+[7]RKAC2012!BY95</f>
        <v>3845132000</v>
      </c>
      <c r="R110" s="23"/>
      <c r="S110" s="66"/>
      <c r="T110" s="17" t="s">
        <v>31</v>
      </c>
      <c r="U110" s="24">
        <v>205959</v>
      </c>
      <c r="V110" s="24">
        <f>+'[1]PENC N PERTUM LALIN FEB'!I115</f>
        <v>198251</v>
      </c>
      <c r="W110" s="19">
        <v>208298</v>
      </c>
      <c r="X110" s="39">
        <v>201477</v>
      </c>
      <c r="Y110" s="19">
        <f>+'[2]Lalin 2012-2015&amp;Renc16 '!EW110</f>
        <v>210295</v>
      </c>
      <c r="Z110" s="19">
        <f>+'[3]PENC N PERTUM LALIN JUNI'!I115</f>
        <v>218062</v>
      </c>
      <c r="AA110" s="19">
        <f>+'[4]PENC N PERTUM LALIN JULI'!I115</f>
        <v>197835</v>
      </c>
      <c r="AB110" s="20">
        <v>212149</v>
      </c>
      <c r="AC110" s="21">
        <f>+'[5]PENC N PERTUM LALIN SEPT'!I115</f>
        <v>207142</v>
      </c>
      <c r="AD110" s="61">
        <v>213369</v>
      </c>
      <c r="AE110" s="21">
        <v>210652</v>
      </c>
      <c r="AF110" s="21">
        <f>+'[6]PENC N PERTUMB LLN DES'!I115</f>
        <v>220564</v>
      </c>
    </row>
    <row r="111" spans="1:33" ht="20.100000000000001" customHeight="1" x14ac:dyDescent="0.2">
      <c r="A111" s="66"/>
      <c r="B111" s="68"/>
      <c r="C111" s="17" t="s">
        <v>32</v>
      </c>
      <c r="D111" s="38">
        <f>+[7]RKAC2012!AR96</f>
        <v>13192000</v>
      </c>
      <c r="E111" s="38">
        <f>+D111+[7]RKAC2012!AU96</f>
        <v>23900000</v>
      </c>
      <c r="F111" s="38">
        <f>+E111+[7]RKAC2012!AX96</f>
        <v>38725000</v>
      </c>
      <c r="G111" s="38">
        <f>+F111+[7]RKAC2012!BA96</f>
        <v>53171000</v>
      </c>
      <c r="H111" s="38">
        <f>+G111+[7]RKAC2012!BD96</f>
        <v>67571000</v>
      </c>
      <c r="I111" s="38">
        <f>+H111+[7]RKAC2012!BG96</f>
        <v>83262000</v>
      </c>
      <c r="J111" s="38">
        <f>+I111+[7]RKAC2012!BJ96</f>
        <v>98681000</v>
      </c>
      <c r="K111" s="38">
        <f>+J111+[7]RKAC2012!BM96</f>
        <v>110796000</v>
      </c>
      <c r="L111" s="38">
        <f>+K111+[7]RKAC2012!BP96</f>
        <v>123503000</v>
      </c>
      <c r="M111" s="38">
        <f>+L111+[7]RKAC2012!BS96</f>
        <v>138935000</v>
      </c>
      <c r="N111" s="38">
        <f>+M111+[7]RKAC2012!BV96</f>
        <v>154044000</v>
      </c>
      <c r="O111" s="38">
        <f>+N111+[7]RKAC2012!BY96</f>
        <v>168285000</v>
      </c>
      <c r="R111" s="23"/>
      <c r="S111" s="66"/>
      <c r="T111" s="17" t="s">
        <v>32</v>
      </c>
      <c r="U111" s="24">
        <v>6967</v>
      </c>
      <c r="V111" s="24">
        <f>+'[1]PENC N PERTUM LALIN FEB'!I116</f>
        <v>6502</v>
      </c>
      <c r="W111" s="19">
        <v>7392</v>
      </c>
      <c r="X111" s="39">
        <v>7776</v>
      </c>
      <c r="Y111" s="19">
        <f>+'[2]Lalin 2012-2015&amp;Renc16 '!EW111</f>
        <v>8236</v>
      </c>
      <c r="Z111" s="19">
        <f>+'[3]PENC N PERTUM LALIN JUNI'!I116</f>
        <v>7616</v>
      </c>
      <c r="AA111" s="19">
        <f>+'[4]PENC N PERTUM LALIN JULI'!I116</f>
        <v>5177</v>
      </c>
      <c r="AB111" s="20">
        <v>8358</v>
      </c>
      <c r="AC111" s="21">
        <f>+'[5]PENC N PERTUM LALIN SEPT'!I116</f>
        <v>7137</v>
      </c>
      <c r="AD111" s="61">
        <v>6416</v>
      </c>
      <c r="AE111" s="21">
        <v>7091</v>
      </c>
      <c r="AF111" s="21">
        <f>+'[6]PENC N PERTUMB LLN DES'!I116</f>
        <v>7760</v>
      </c>
    </row>
    <row r="112" spans="1:33" ht="20.100000000000001" customHeight="1" x14ac:dyDescent="0.2">
      <c r="A112" s="66"/>
      <c r="B112" s="68"/>
      <c r="C112" s="17" t="s">
        <v>33</v>
      </c>
      <c r="D112" s="38">
        <f>+[7]RKAC2012!AR97</f>
        <v>5396000</v>
      </c>
      <c r="E112" s="38">
        <f>+D112+[7]RKAC2012!AU97</f>
        <v>10085000</v>
      </c>
      <c r="F112" s="38">
        <f>+E112+[7]RKAC2012!AX97</f>
        <v>16520000</v>
      </c>
      <c r="G112" s="38">
        <f>+F112+[7]RKAC2012!BA97</f>
        <v>23043000</v>
      </c>
      <c r="H112" s="38">
        <f>+G112+[7]RKAC2012!BD97</f>
        <v>30125000</v>
      </c>
      <c r="I112" s="38">
        <f>+H112+[7]RKAC2012!BG97</f>
        <v>36563000</v>
      </c>
      <c r="J112" s="38">
        <f>+I112+[7]RKAC2012!BJ97</f>
        <v>43138000</v>
      </c>
      <c r="K112" s="38">
        <f>+J112+[7]RKAC2012!BM97</f>
        <v>48413000</v>
      </c>
      <c r="L112" s="38">
        <f>+K112+[7]RKAC2012!BP97</f>
        <v>53509000</v>
      </c>
      <c r="M112" s="38">
        <f>+L112+[7]RKAC2012!BS97</f>
        <v>59616000</v>
      </c>
      <c r="N112" s="38">
        <f>+M112+[7]RKAC2012!BV97</f>
        <v>66427000</v>
      </c>
      <c r="O112" s="38">
        <f>+N112+[7]RKAC2012!BY97</f>
        <v>73706000</v>
      </c>
      <c r="R112" s="23"/>
      <c r="S112" s="66"/>
      <c r="T112" s="17" t="s">
        <v>33</v>
      </c>
      <c r="U112" s="24">
        <v>3137</v>
      </c>
      <c r="V112" s="24">
        <f>+'[1]PENC N PERTUM LALIN FEB'!I117</f>
        <v>2850</v>
      </c>
      <c r="W112" s="19">
        <v>3105</v>
      </c>
      <c r="X112" s="39">
        <v>2663</v>
      </c>
      <c r="Y112" s="19">
        <f>+'[2]Lalin 2012-2015&amp;Renc16 '!EW112</f>
        <v>3006</v>
      </c>
      <c r="Z112" s="19">
        <f>+'[3]PENC N PERTUM LALIN JUNI'!I117</f>
        <v>3004</v>
      </c>
      <c r="AA112" s="19">
        <f>+'[4]PENC N PERTUM LALIN JULI'!I117</f>
        <v>1338</v>
      </c>
      <c r="AB112" s="20">
        <v>3041</v>
      </c>
      <c r="AC112" s="21">
        <f>+'[5]PENC N PERTUM LALIN SEPT'!I117</f>
        <v>2864</v>
      </c>
      <c r="AD112" s="61">
        <v>2989</v>
      </c>
      <c r="AE112" s="21">
        <v>2776</v>
      </c>
      <c r="AF112" s="21">
        <f>+'[6]PENC N PERTUMB LLN DES'!I117</f>
        <v>2575</v>
      </c>
    </row>
    <row r="113" spans="1:33" ht="20.100000000000001" customHeight="1" x14ac:dyDescent="0.2">
      <c r="A113" s="66"/>
      <c r="B113" s="68"/>
      <c r="C113" s="25" t="s">
        <v>34</v>
      </c>
      <c r="D113" s="38">
        <f>+[7]RKAC2012!AR98</f>
        <v>1734000</v>
      </c>
      <c r="E113" s="38">
        <f>+D113+[7]RKAC2012!AU98</f>
        <v>3190000</v>
      </c>
      <c r="F113" s="38">
        <f>+E113+[7]RKAC2012!AX98</f>
        <v>5341000</v>
      </c>
      <c r="G113" s="38">
        <f>+F113+[7]RKAC2012!BA98</f>
        <v>7444000</v>
      </c>
      <c r="H113" s="38">
        <f>+G113+[7]RKAC2012!BD98</f>
        <v>9435000</v>
      </c>
      <c r="I113" s="38">
        <f>+H113+[7]RKAC2012!BG98</f>
        <v>11426000</v>
      </c>
      <c r="J113" s="38">
        <f>+I113+[7]RKAC2012!BJ98</f>
        <v>13112000</v>
      </c>
      <c r="K113" s="38">
        <f>+J113+[7]RKAC2012!BM98</f>
        <v>14977000</v>
      </c>
      <c r="L113" s="38">
        <f>+K113+[7]RKAC2012!BP98</f>
        <v>16659000</v>
      </c>
      <c r="M113" s="38">
        <f>+L113+[7]RKAC2012!BS98</f>
        <v>18060000</v>
      </c>
      <c r="N113" s="38">
        <f>+M113+[7]RKAC2012!BV98</f>
        <v>20211000</v>
      </c>
      <c r="O113" s="38">
        <f>+N113+[7]RKAC2012!BY98</f>
        <v>22132000</v>
      </c>
      <c r="R113" s="23"/>
      <c r="S113" s="66"/>
      <c r="T113" s="25" t="s">
        <v>34</v>
      </c>
      <c r="U113" s="24">
        <v>643</v>
      </c>
      <c r="V113" s="24">
        <f>+'[1]PENC N PERTUM LALIN FEB'!I118</f>
        <v>627</v>
      </c>
      <c r="W113" s="19">
        <v>725</v>
      </c>
      <c r="X113" s="39">
        <v>663</v>
      </c>
      <c r="Y113" s="19">
        <f>+'[2]Lalin 2012-2015&amp;Renc16 '!EW113</f>
        <v>746</v>
      </c>
      <c r="Z113" s="19">
        <f>+'[3]PENC N PERTUM LALIN JUNI'!I118</f>
        <v>764</v>
      </c>
      <c r="AA113" s="19">
        <f>+'[4]PENC N PERTUM LALIN JULI'!I118</f>
        <v>568</v>
      </c>
      <c r="AB113" s="20">
        <v>427</v>
      </c>
      <c r="AC113" s="21">
        <f>+'[5]PENC N PERTUM LALIN SEPT'!I118</f>
        <v>487</v>
      </c>
      <c r="AD113" s="61">
        <v>317</v>
      </c>
      <c r="AE113" s="21">
        <v>495</v>
      </c>
      <c r="AF113" s="21">
        <f>+'[6]PENC N PERTUMB LLN DES'!I118</f>
        <v>595</v>
      </c>
    </row>
    <row r="114" spans="1:33" ht="20.100000000000001" customHeight="1" x14ac:dyDescent="0.2">
      <c r="A114" s="66"/>
      <c r="B114" s="68"/>
      <c r="C114" s="26" t="s">
        <v>35</v>
      </c>
      <c r="D114" s="38">
        <f>+[7]RKAC2012!AR99</f>
        <v>802000</v>
      </c>
      <c r="E114" s="38">
        <f>+D114+[7]RKAC2012!AU99</f>
        <v>1508000</v>
      </c>
      <c r="F114" s="38">
        <f>+E114+[7]RKAC2012!AX99</f>
        <v>2261000</v>
      </c>
      <c r="G114" s="38">
        <f>+F114+[7]RKAC2012!BA99</f>
        <v>3078000</v>
      </c>
      <c r="H114" s="38">
        <f>+G114+[7]RKAC2012!BD99</f>
        <v>3946000</v>
      </c>
      <c r="I114" s="38">
        <f>+H114+[7]RKAC2012!BG99</f>
        <v>4803000</v>
      </c>
      <c r="J114" s="38">
        <f>+I114+[7]RKAC2012!BJ99</f>
        <v>5504000</v>
      </c>
      <c r="K114" s="38">
        <f>+J114+[7]RKAC2012!BM99</f>
        <v>6157000</v>
      </c>
      <c r="L114" s="38">
        <f>+K114+[7]RKAC2012!BP99</f>
        <v>6778000</v>
      </c>
      <c r="M114" s="38">
        <f>+L114+[7]RKAC2012!BS99</f>
        <v>7244000</v>
      </c>
      <c r="N114" s="38">
        <f>+M114+[7]RKAC2012!BV99</f>
        <v>7791500</v>
      </c>
      <c r="O114" s="38">
        <f>+N114+[7]RKAC2012!BY99</f>
        <v>8548000</v>
      </c>
      <c r="R114" s="23"/>
      <c r="S114" s="66"/>
      <c r="T114" s="26" t="s">
        <v>35</v>
      </c>
      <c r="U114" s="24">
        <v>767</v>
      </c>
      <c r="V114" s="24">
        <f>+'[1]PENC N PERTUM LALIN FEB'!I119</f>
        <v>847</v>
      </c>
      <c r="W114" s="19">
        <v>871</v>
      </c>
      <c r="X114" s="39">
        <v>764</v>
      </c>
      <c r="Y114" s="19">
        <f>+'[2]Lalin 2012-2015&amp;Renc16 '!EW114</f>
        <v>801</v>
      </c>
      <c r="Z114" s="19">
        <f>+'[3]PENC N PERTUM LALIN JUNI'!I119</f>
        <v>810</v>
      </c>
      <c r="AA114" s="19">
        <f>+'[4]PENC N PERTUM LALIN JULI'!I119</f>
        <v>619</v>
      </c>
      <c r="AB114" s="18">
        <v>506</v>
      </c>
      <c r="AC114" s="21">
        <f>+'[5]PENC N PERTUM LALIN SEPT'!I119</f>
        <v>507</v>
      </c>
      <c r="AD114" s="61">
        <v>275</v>
      </c>
      <c r="AE114" s="21">
        <v>520</v>
      </c>
      <c r="AF114" s="21">
        <f>+'[6]PENC N PERTUMB LLN DES'!I119</f>
        <v>598</v>
      </c>
    </row>
    <row r="115" spans="1:33" ht="20.100000000000001" customHeight="1" thickBot="1" x14ac:dyDescent="0.3">
      <c r="A115" s="67"/>
      <c r="B115" s="68"/>
      <c r="C115" s="11" t="s">
        <v>36</v>
      </c>
      <c r="D115" s="36">
        <f t="shared" ref="D115:O115" si="39">+D109/31</f>
        <v>10716032.258064516</v>
      </c>
      <c r="E115" s="36">
        <f t="shared" si="39"/>
        <v>20531290.322580647</v>
      </c>
      <c r="F115" s="36">
        <f t="shared" si="39"/>
        <v>32383645.161290321</v>
      </c>
      <c r="G115" s="36">
        <f t="shared" si="39"/>
        <v>43323225.806451611</v>
      </c>
      <c r="H115" s="36">
        <f t="shared" si="39"/>
        <v>54211967.741935484</v>
      </c>
      <c r="I115" s="36">
        <f t="shared" si="39"/>
        <v>65138129.032258064</v>
      </c>
      <c r="J115" s="36">
        <f t="shared" si="39"/>
        <v>76481225.806451619</v>
      </c>
      <c r="K115" s="36">
        <f t="shared" si="39"/>
        <v>87366548.387096778</v>
      </c>
      <c r="L115" s="36">
        <f t="shared" si="39"/>
        <v>98172096.774193555</v>
      </c>
      <c r="M115" s="36">
        <f t="shared" si="39"/>
        <v>109741548.38709678</v>
      </c>
      <c r="N115" s="36">
        <f t="shared" si="39"/>
        <v>121057177.41935484</v>
      </c>
      <c r="O115" s="36">
        <f t="shared" si="39"/>
        <v>132832354.83870968</v>
      </c>
      <c r="R115" s="32"/>
      <c r="S115" s="67"/>
      <c r="T115" s="27" t="s">
        <v>36</v>
      </c>
      <c r="U115" s="29">
        <f>+U109/31</f>
        <v>7015.2580645161288</v>
      </c>
      <c r="V115" s="29">
        <f>+V109/29</f>
        <v>7209.5517241379312</v>
      </c>
      <c r="W115" s="29">
        <v>7109.3870967741932</v>
      </c>
      <c r="X115" s="29">
        <v>7111.4333333333334</v>
      </c>
      <c r="Y115" s="29">
        <f>+Y109/31</f>
        <v>7196.2580645161288</v>
      </c>
      <c r="Z115" s="29">
        <f>+Z109/30</f>
        <v>7675.2</v>
      </c>
      <c r="AA115" s="29">
        <f>+AA109/31</f>
        <v>6630.2258064516127</v>
      </c>
      <c r="AB115" s="33">
        <v>7241.322580645161</v>
      </c>
      <c r="AC115" s="29">
        <f>+AC109/30</f>
        <v>7271.2333333333336</v>
      </c>
      <c r="AD115" s="46">
        <v>7205.3548387096771</v>
      </c>
      <c r="AE115" s="29">
        <f>+AE109/30</f>
        <v>7384.4666666666662</v>
      </c>
      <c r="AF115" s="29">
        <f>+AF109/31</f>
        <v>7486.8387096774195</v>
      </c>
    </row>
    <row r="116" spans="1:33" ht="20.100000000000001" customHeight="1" thickBot="1" x14ac:dyDescent="0.25">
      <c r="A116" s="76" t="s">
        <v>54</v>
      </c>
      <c r="B116" s="73"/>
      <c r="C116" s="11" t="s">
        <v>29</v>
      </c>
      <c r="D116" s="36">
        <f t="shared" ref="D116:O116" si="40">SUM(D117:D121)</f>
        <v>29047663000</v>
      </c>
      <c r="E116" s="36">
        <f t="shared" si="40"/>
        <v>55970977000</v>
      </c>
      <c r="F116" s="36">
        <f t="shared" si="40"/>
        <v>85813534000</v>
      </c>
      <c r="G116" s="36">
        <f t="shared" si="40"/>
        <v>114810238000</v>
      </c>
      <c r="H116" s="36">
        <f t="shared" si="40"/>
        <v>144538521000</v>
      </c>
      <c r="I116" s="36">
        <f t="shared" si="40"/>
        <v>173565605000</v>
      </c>
      <c r="J116" s="36">
        <f t="shared" si="40"/>
        <v>205796665000</v>
      </c>
      <c r="K116" s="36">
        <f t="shared" si="40"/>
        <v>235440409000</v>
      </c>
      <c r="L116" s="36">
        <f t="shared" si="40"/>
        <v>263829526000</v>
      </c>
      <c r="M116" s="36">
        <f t="shared" si="40"/>
        <v>294741645000</v>
      </c>
      <c r="N116" s="36">
        <f t="shared" si="40"/>
        <v>324070434000</v>
      </c>
      <c r="O116" s="36">
        <f t="shared" si="40"/>
        <v>353964046000</v>
      </c>
      <c r="Q116" s="51"/>
      <c r="R116" s="52" t="s">
        <v>54</v>
      </c>
      <c r="S116" s="73" t="s">
        <v>54</v>
      </c>
      <c r="T116" s="11" t="s">
        <v>29</v>
      </c>
      <c r="U116" s="16">
        <f t="shared" ref="U116:AF116" si="41">SUM(U117:U121)</f>
        <v>10793776</v>
      </c>
      <c r="V116" s="16">
        <f t="shared" si="41"/>
        <v>10219411</v>
      </c>
      <c r="W116" s="16">
        <v>10836796</v>
      </c>
      <c r="X116" s="16">
        <v>10765219</v>
      </c>
      <c r="Y116" s="16">
        <f t="shared" si="41"/>
        <v>11079415</v>
      </c>
      <c r="Z116" s="49">
        <f t="shared" si="41"/>
        <v>10653344</v>
      </c>
      <c r="AA116" s="36">
        <f t="shared" si="41"/>
        <v>10190453</v>
      </c>
      <c r="AB116" s="36">
        <f t="shared" si="41"/>
        <v>11264751</v>
      </c>
      <c r="AC116" s="36">
        <f t="shared" si="41"/>
        <v>11006535</v>
      </c>
      <c r="AD116" s="36">
        <f t="shared" si="41"/>
        <v>11490200</v>
      </c>
      <c r="AE116" s="36">
        <f t="shared" si="41"/>
        <v>11013485</v>
      </c>
      <c r="AF116" s="36">
        <f t="shared" si="41"/>
        <v>11278523</v>
      </c>
      <c r="AG116" s="53"/>
    </row>
    <row r="117" spans="1:33" ht="20.100000000000001" customHeight="1" x14ac:dyDescent="0.2">
      <c r="A117" s="77"/>
      <c r="B117" s="74"/>
      <c r="C117" s="17" t="s">
        <v>31</v>
      </c>
      <c r="D117" s="38">
        <f t="shared" ref="D117:O121" si="42">+D12+D19+D26+D33+D40+D68+D89+D96+D103+D110</f>
        <v>23677289000</v>
      </c>
      <c r="E117" s="38">
        <f t="shared" si="42"/>
        <v>45738747500</v>
      </c>
      <c r="F117" s="38">
        <f t="shared" si="42"/>
        <v>69984622500</v>
      </c>
      <c r="G117" s="38">
        <f t="shared" si="42"/>
        <v>93396580000</v>
      </c>
      <c r="H117" s="38">
        <f t="shared" si="42"/>
        <v>117571909000</v>
      </c>
      <c r="I117" s="38">
        <f t="shared" si="42"/>
        <v>140910963000</v>
      </c>
      <c r="J117" s="38">
        <f t="shared" si="42"/>
        <v>167025223000</v>
      </c>
      <c r="K117" s="38">
        <f t="shared" si="42"/>
        <v>191673649000</v>
      </c>
      <c r="L117" s="38">
        <f t="shared" si="42"/>
        <v>215255261000</v>
      </c>
      <c r="M117" s="38">
        <f t="shared" si="42"/>
        <v>240241289000</v>
      </c>
      <c r="N117" s="38">
        <f t="shared" si="42"/>
        <v>263944905500</v>
      </c>
      <c r="O117" s="38">
        <f t="shared" si="42"/>
        <v>288171402500</v>
      </c>
      <c r="Q117" s="3"/>
      <c r="R117" s="54"/>
      <c r="S117" s="74"/>
      <c r="T117" s="13" t="s">
        <v>31</v>
      </c>
      <c r="U117" s="42">
        <f>+U5+U12+U19+U26+U33+U40+U61+U68+U89+U96+U103+U110+U47+U54+U75+U82</f>
        <v>9600993</v>
      </c>
      <c r="V117" s="42">
        <f t="shared" ref="U117:AD121" si="43">+V5+V12+V19+V26+V33+V40+V61+V68+V89+V96+V103+V110+V47+V54+V75+V82</f>
        <v>9085661</v>
      </c>
      <c r="W117" s="42">
        <v>9614884</v>
      </c>
      <c r="X117" s="42">
        <v>9537930</v>
      </c>
      <c r="Y117" s="42">
        <f t="shared" si="43"/>
        <v>9823110</v>
      </c>
      <c r="Z117" s="42">
        <f t="shared" si="43"/>
        <v>9376795</v>
      </c>
      <c r="AA117" s="42">
        <f t="shared" si="43"/>
        <v>9423159</v>
      </c>
      <c r="AB117" s="42">
        <f t="shared" si="43"/>
        <v>9961197</v>
      </c>
      <c r="AC117" s="42">
        <f t="shared" si="43"/>
        <v>9799516</v>
      </c>
      <c r="AD117" s="42">
        <f t="shared" si="43"/>
        <v>10196166</v>
      </c>
      <c r="AE117" s="42">
        <v>9714657</v>
      </c>
      <c r="AF117" s="42">
        <f>+AF5+AF12+AF19+AF26+AF33+AF40+AF61+AF68+AF89+AF96+AF103+AF110+AF47+AF54+AF75+AF82</f>
        <v>10078192</v>
      </c>
      <c r="AG117" s="3"/>
    </row>
    <row r="118" spans="1:33" ht="20.100000000000001" customHeight="1" x14ac:dyDescent="0.2">
      <c r="A118" s="77"/>
      <c r="B118" s="74"/>
      <c r="C118" s="17" t="s">
        <v>32</v>
      </c>
      <c r="D118" s="38">
        <f t="shared" si="42"/>
        <v>2818214000</v>
      </c>
      <c r="E118" s="38">
        <f t="shared" si="42"/>
        <v>5334474000</v>
      </c>
      <c r="F118" s="38">
        <f t="shared" si="42"/>
        <v>8264119000</v>
      </c>
      <c r="G118" s="38">
        <f t="shared" si="42"/>
        <v>11102401000</v>
      </c>
      <c r="H118" s="38">
        <f t="shared" si="42"/>
        <v>13933338000</v>
      </c>
      <c r="I118" s="38">
        <f t="shared" si="42"/>
        <v>16893430000</v>
      </c>
      <c r="J118" s="38">
        <f t="shared" si="42"/>
        <v>20064786000</v>
      </c>
      <c r="K118" s="38">
        <f t="shared" si="42"/>
        <v>22648946000</v>
      </c>
      <c r="L118" s="38">
        <f t="shared" si="42"/>
        <v>25152008000</v>
      </c>
      <c r="M118" s="38">
        <f t="shared" si="42"/>
        <v>28237963000</v>
      </c>
      <c r="N118" s="38">
        <f t="shared" si="42"/>
        <v>31124799000</v>
      </c>
      <c r="O118" s="38">
        <f t="shared" si="42"/>
        <v>34043222000</v>
      </c>
      <c r="R118" s="54"/>
      <c r="S118" s="74"/>
      <c r="T118" s="13" t="s">
        <v>32</v>
      </c>
      <c r="U118" s="42">
        <f t="shared" si="43"/>
        <v>747200</v>
      </c>
      <c r="V118" s="42">
        <f t="shared" si="43"/>
        <v>720724</v>
      </c>
      <c r="W118" s="42">
        <v>770944</v>
      </c>
      <c r="X118" s="42">
        <v>777289</v>
      </c>
      <c r="Y118" s="42">
        <f t="shared" si="43"/>
        <v>794558</v>
      </c>
      <c r="Z118" s="42">
        <f t="shared" si="43"/>
        <v>805213</v>
      </c>
      <c r="AA118" s="42">
        <f t="shared" si="43"/>
        <v>487309</v>
      </c>
      <c r="AB118" s="42">
        <f t="shared" si="43"/>
        <v>825670</v>
      </c>
      <c r="AC118" s="42">
        <f t="shared" si="43"/>
        <v>762378</v>
      </c>
      <c r="AD118" s="42">
        <f t="shared" si="43"/>
        <v>808078</v>
      </c>
      <c r="AE118" s="42">
        <v>809899</v>
      </c>
      <c r="AF118" s="42">
        <f>+AF6+AF13+AF20+AF27+AF34+AF41+AF62+AF69+AF90+AF97+AF104+AF111+AF48+AF55+AF76+AF83</f>
        <v>756833</v>
      </c>
    </row>
    <row r="119" spans="1:33" ht="20.100000000000001" customHeight="1" x14ac:dyDescent="0.2">
      <c r="A119" s="77"/>
      <c r="B119" s="74"/>
      <c r="C119" s="17" t="s">
        <v>33</v>
      </c>
      <c r="D119" s="38">
        <f t="shared" si="42"/>
        <v>1179245000</v>
      </c>
      <c r="E119" s="38">
        <f t="shared" si="42"/>
        <v>2253614000</v>
      </c>
      <c r="F119" s="38">
        <f t="shared" si="42"/>
        <v>3519566000</v>
      </c>
      <c r="G119" s="38">
        <f t="shared" si="42"/>
        <v>4829525000</v>
      </c>
      <c r="H119" s="38">
        <f t="shared" si="42"/>
        <v>6182109000</v>
      </c>
      <c r="I119" s="38">
        <f t="shared" si="42"/>
        <v>7502388000</v>
      </c>
      <c r="J119" s="38">
        <f t="shared" si="42"/>
        <v>8955049000</v>
      </c>
      <c r="K119" s="38">
        <f t="shared" si="42"/>
        <v>10116528000</v>
      </c>
      <c r="L119" s="38">
        <f t="shared" si="42"/>
        <v>11214038000</v>
      </c>
      <c r="M119" s="38">
        <f t="shared" si="42"/>
        <v>12604702000</v>
      </c>
      <c r="N119" s="38">
        <f t="shared" si="42"/>
        <v>13974023000</v>
      </c>
      <c r="O119" s="38">
        <f t="shared" si="42"/>
        <v>15331993000</v>
      </c>
      <c r="R119" s="54"/>
      <c r="S119" s="74"/>
      <c r="T119" s="13" t="s">
        <v>33</v>
      </c>
      <c r="U119" s="42">
        <f t="shared" si="43"/>
        <v>264975</v>
      </c>
      <c r="V119" s="42">
        <f t="shared" si="43"/>
        <v>245604</v>
      </c>
      <c r="W119" s="42">
        <v>263602</v>
      </c>
      <c r="X119" s="42">
        <v>262847</v>
      </c>
      <c r="Y119" s="42">
        <f t="shared" si="43"/>
        <v>272085</v>
      </c>
      <c r="Z119" s="42">
        <f t="shared" si="43"/>
        <v>280993</v>
      </c>
      <c r="AA119" s="42">
        <f t="shared" si="43"/>
        <v>157401</v>
      </c>
      <c r="AB119" s="42">
        <f t="shared" si="43"/>
        <v>281242</v>
      </c>
      <c r="AC119" s="42">
        <f t="shared" si="43"/>
        <v>262565</v>
      </c>
      <c r="AD119" s="42">
        <f t="shared" si="43"/>
        <v>296006</v>
      </c>
      <c r="AE119" s="42">
        <v>292313</v>
      </c>
      <c r="AF119" s="42">
        <f>+AF7+AF14+AF21+AF28+AF35+AF42+AF63+AF70+AF91+AF98+AF105+AF112+AF49+AF56+AF77+AF84</f>
        <v>260922</v>
      </c>
    </row>
    <row r="120" spans="1:33" ht="20.100000000000001" customHeight="1" x14ac:dyDescent="0.2">
      <c r="A120" s="77"/>
      <c r="B120" s="74"/>
      <c r="C120" s="25" t="s">
        <v>34</v>
      </c>
      <c r="D120" s="38">
        <f t="shared" si="42"/>
        <v>702170000</v>
      </c>
      <c r="E120" s="38">
        <f t="shared" si="42"/>
        <v>1354400000</v>
      </c>
      <c r="F120" s="38">
        <f t="shared" si="42"/>
        <v>2090559500</v>
      </c>
      <c r="G120" s="38">
        <f t="shared" si="42"/>
        <v>2846386000</v>
      </c>
      <c r="H120" s="38">
        <f t="shared" si="42"/>
        <v>3569440000</v>
      </c>
      <c r="I120" s="38">
        <f t="shared" si="42"/>
        <v>4328915000</v>
      </c>
      <c r="J120" s="38">
        <f t="shared" si="42"/>
        <v>5134865000</v>
      </c>
      <c r="K120" s="38">
        <f t="shared" si="42"/>
        <v>5813622500</v>
      </c>
      <c r="L120" s="38">
        <f t="shared" si="42"/>
        <v>6461930000</v>
      </c>
      <c r="M120" s="38">
        <f t="shared" si="42"/>
        <v>7252035000</v>
      </c>
      <c r="N120" s="38">
        <f t="shared" si="42"/>
        <v>7998820500</v>
      </c>
      <c r="O120" s="38">
        <f t="shared" si="42"/>
        <v>8743543500</v>
      </c>
      <c r="R120" s="54"/>
      <c r="S120" s="74"/>
      <c r="T120" s="13" t="s">
        <v>34</v>
      </c>
      <c r="U120" s="42">
        <f t="shared" si="43"/>
        <v>104188</v>
      </c>
      <c r="V120" s="42">
        <f t="shared" si="43"/>
        <v>95908</v>
      </c>
      <c r="W120" s="42">
        <v>106076</v>
      </c>
      <c r="X120" s="42">
        <v>107914</v>
      </c>
      <c r="Y120" s="42">
        <f t="shared" si="43"/>
        <v>108537</v>
      </c>
      <c r="Z120" s="42">
        <f t="shared" si="43"/>
        <v>109864</v>
      </c>
      <c r="AA120" s="42">
        <f t="shared" si="43"/>
        <v>69719</v>
      </c>
      <c r="AB120" s="42">
        <f t="shared" si="43"/>
        <v>112679</v>
      </c>
      <c r="AC120" s="42">
        <f t="shared" si="43"/>
        <v>104810</v>
      </c>
      <c r="AD120" s="42">
        <f t="shared" si="43"/>
        <v>109308</v>
      </c>
      <c r="AE120" s="42">
        <v>113952</v>
      </c>
      <c r="AF120" s="42">
        <f>+AF8+AF15+AF22+AF29+AF36+AF43+AF64+AF71+AF92+AF99+AF106+AF113+AF50+AF57+AF78+AF85</f>
        <v>103431</v>
      </c>
    </row>
    <row r="121" spans="1:33" ht="20.100000000000001" customHeight="1" x14ac:dyDescent="0.2">
      <c r="A121" s="77"/>
      <c r="B121" s="74"/>
      <c r="C121" s="26" t="s">
        <v>35</v>
      </c>
      <c r="D121" s="38">
        <f t="shared" si="42"/>
        <v>670745000</v>
      </c>
      <c r="E121" s="38">
        <f t="shared" si="42"/>
        <v>1289741500</v>
      </c>
      <c r="F121" s="38">
        <f t="shared" si="42"/>
        <v>1954667000</v>
      </c>
      <c r="G121" s="38">
        <f t="shared" si="42"/>
        <v>2635346000</v>
      </c>
      <c r="H121" s="38">
        <f t="shared" si="42"/>
        <v>3281725000</v>
      </c>
      <c r="I121" s="38">
        <f t="shared" si="42"/>
        <v>3929909000</v>
      </c>
      <c r="J121" s="38">
        <f t="shared" si="42"/>
        <v>4616742000</v>
      </c>
      <c r="K121" s="38">
        <f t="shared" si="42"/>
        <v>5187663500</v>
      </c>
      <c r="L121" s="38">
        <f t="shared" si="42"/>
        <v>5746289000</v>
      </c>
      <c r="M121" s="38">
        <f t="shared" si="42"/>
        <v>6405656000</v>
      </c>
      <c r="N121" s="38">
        <f t="shared" si="42"/>
        <v>7027886000</v>
      </c>
      <c r="O121" s="38">
        <f t="shared" si="42"/>
        <v>7673885000</v>
      </c>
      <c r="R121" s="54"/>
      <c r="S121" s="74"/>
      <c r="T121" s="13" t="s">
        <v>35</v>
      </c>
      <c r="U121" s="42">
        <f t="shared" si="43"/>
        <v>76420</v>
      </c>
      <c r="V121" s="42">
        <f t="shared" si="43"/>
        <v>71514</v>
      </c>
      <c r="W121" s="42">
        <v>81290</v>
      </c>
      <c r="X121" s="42">
        <v>79239</v>
      </c>
      <c r="Y121" s="42">
        <f t="shared" si="43"/>
        <v>81125</v>
      </c>
      <c r="Z121" s="42">
        <f t="shared" si="43"/>
        <v>80479</v>
      </c>
      <c r="AA121" s="42">
        <f t="shared" si="43"/>
        <v>52865</v>
      </c>
      <c r="AB121" s="42">
        <f t="shared" si="43"/>
        <v>83963</v>
      </c>
      <c r="AC121" s="42">
        <f t="shared" si="43"/>
        <v>77266</v>
      </c>
      <c r="AD121" s="42">
        <f t="shared" si="43"/>
        <v>80642</v>
      </c>
      <c r="AE121" s="42">
        <v>82664</v>
      </c>
      <c r="AF121" s="42">
        <f>+AF9+AF16+AF23+AF30+AF37+AF44+AF65+AF72+AF93+AF100+AF107+AF114+AF51+AF58+AF79+AF86</f>
        <v>79145</v>
      </c>
    </row>
    <row r="122" spans="1:33" ht="20.100000000000001" customHeight="1" x14ac:dyDescent="0.2">
      <c r="A122" s="78"/>
      <c r="B122" s="75"/>
      <c r="C122" s="11" t="s">
        <v>36</v>
      </c>
      <c r="D122" s="36">
        <f t="shared" ref="D122:O122" si="44">+D116/31</f>
        <v>937021387.09677422</v>
      </c>
      <c r="E122" s="36">
        <f t="shared" si="44"/>
        <v>1805515387.0967741</v>
      </c>
      <c r="F122" s="36">
        <f t="shared" si="44"/>
        <v>2768178516.1290321</v>
      </c>
      <c r="G122" s="36">
        <f t="shared" si="44"/>
        <v>3703556064.516129</v>
      </c>
      <c r="H122" s="36">
        <f t="shared" si="44"/>
        <v>4662532935.4838705</v>
      </c>
      <c r="I122" s="36">
        <f t="shared" si="44"/>
        <v>5598890483.8709679</v>
      </c>
      <c r="J122" s="36">
        <f t="shared" si="44"/>
        <v>6638602096.7741938</v>
      </c>
      <c r="K122" s="36">
        <f t="shared" si="44"/>
        <v>7594851903.2258062</v>
      </c>
      <c r="L122" s="36">
        <f t="shared" si="44"/>
        <v>8510629870.967742</v>
      </c>
      <c r="M122" s="36">
        <f t="shared" si="44"/>
        <v>9507795000</v>
      </c>
      <c r="N122" s="36">
        <f t="shared" si="44"/>
        <v>10453884967.741936</v>
      </c>
      <c r="O122" s="36">
        <f t="shared" si="44"/>
        <v>11418195032.258064</v>
      </c>
      <c r="R122" s="57"/>
      <c r="S122" s="75"/>
      <c r="T122" s="56" t="s">
        <v>36</v>
      </c>
      <c r="U122" s="28">
        <f>+U116/31</f>
        <v>348186.32258064515</v>
      </c>
      <c r="V122" s="29">
        <f>+V116/29</f>
        <v>352393.4827586207</v>
      </c>
      <c r="W122" s="28">
        <v>349574.06451612903</v>
      </c>
      <c r="X122" s="28">
        <v>358840.63333333336</v>
      </c>
      <c r="Y122" s="28">
        <f>+Y116/31</f>
        <v>357400.48387096776</v>
      </c>
      <c r="Z122" s="28">
        <f>+Z116/30</f>
        <v>355111.46666666667</v>
      </c>
      <c r="AA122" s="28">
        <f>+AA116/31</f>
        <v>328724.29032258067</v>
      </c>
      <c r="AB122" s="28">
        <f>+AB116/31</f>
        <v>363379.06451612903</v>
      </c>
      <c r="AC122" s="28">
        <f>+AC116/30</f>
        <v>366884.5</v>
      </c>
      <c r="AD122" s="28">
        <f>+AD116/31</f>
        <v>370651.61290322582</v>
      </c>
      <c r="AE122" s="28">
        <f>+AE116/30</f>
        <v>367116.16666666669</v>
      </c>
      <c r="AF122" s="29">
        <f>+AF116/31</f>
        <v>363823.32258064515</v>
      </c>
    </row>
    <row r="123" spans="1:33" x14ac:dyDescent="0.2">
      <c r="U123" s="55"/>
    </row>
    <row r="124" spans="1:33" x14ac:dyDescent="0.2">
      <c r="U124" s="55"/>
      <c r="V124" s="58"/>
      <c r="W124" s="58"/>
      <c r="X124" s="58"/>
      <c r="Y124" s="58"/>
      <c r="Z124" s="58"/>
      <c r="AA124" s="58"/>
      <c r="AB124" s="58"/>
      <c r="AC124" s="58"/>
      <c r="AD124" s="50"/>
      <c r="AE124" s="50"/>
      <c r="AF124" s="50"/>
    </row>
    <row r="126" spans="1:33" x14ac:dyDescent="0.2"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50"/>
    </row>
  </sheetData>
  <mergeCells count="32">
    <mergeCell ref="S116:S122"/>
    <mergeCell ref="A116:B122"/>
    <mergeCell ref="S109:S115"/>
    <mergeCell ref="A109:A115"/>
    <mergeCell ref="B109:B115"/>
    <mergeCell ref="S102:S108"/>
    <mergeCell ref="A102:A108"/>
    <mergeCell ref="B102:B108"/>
    <mergeCell ref="S95:S101"/>
    <mergeCell ref="A95:A101"/>
    <mergeCell ref="B95:B101"/>
    <mergeCell ref="S88:S94"/>
    <mergeCell ref="A88:A94"/>
    <mergeCell ref="B88:B94"/>
    <mergeCell ref="S81:S87"/>
    <mergeCell ref="S74:S80"/>
    <mergeCell ref="A67:A73"/>
    <mergeCell ref="B67:B73"/>
    <mergeCell ref="A53:A59"/>
    <mergeCell ref="B53:B59"/>
    <mergeCell ref="A46:A52"/>
    <mergeCell ref="B46:B52"/>
    <mergeCell ref="A18:A24"/>
    <mergeCell ref="B18:B24"/>
    <mergeCell ref="A11:A17"/>
    <mergeCell ref="B11:B17"/>
    <mergeCell ref="A39:A45"/>
    <mergeCell ref="B39:B45"/>
    <mergeCell ref="A32:A38"/>
    <mergeCell ref="B32:B38"/>
    <mergeCell ref="A25:A31"/>
    <mergeCell ref="B25:B31"/>
  </mergeCells>
  <printOptions horizontalCentered="1" verticalCentered="1"/>
  <pageMargins left="0.511811023622047" right="0.511811023622047" top="0.55118110236220497" bottom="0.55118110236220497" header="0.31496062992126" footer="0.31496062992126"/>
  <pageSetup paperSize="5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opLeftCell="C13" workbookViewId="0">
      <selection activeCell="G35" sqref="G35"/>
    </sheetView>
  </sheetViews>
  <sheetFormatPr defaultRowHeight="15" x14ac:dyDescent="0.25"/>
  <cols>
    <col min="1" max="1" width="28" customWidth="1"/>
    <col min="2" max="2" width="18" customWidth="1"/>
    <col min="3" max="3" width="10.140625" customWidth="1"/>
    <col min="4" max="4" width="21.7109375" customWidth="1"/>
    <col min="7" max="7" width="22.85546875" customWidth="1"/>
    <col min="8" max="8" width="27.5703125" customWidth="1"/>
  </cols>
  <sheetData>
    <row r="1" spans="1:8" x14ac:dyDescent="0.25">
      <c r="A1" s="64" t="s">
        <v>58</v>
      </c>
    </row>
    <row r="3" spans="1:8" x14ac:dyDescent="0.25">
      <c r="A3" s="80" t="s">
        <v>60</v>
      </c>
      <c r="B3" s="83" t="s">
        <v>56</v>
      </c>
      <c r="C3" s="83" t="s">
        <v>57</v>
      </c>
      <c r="D3" s="83" t="s">
        <v>62</v>
      </c>
      <c r="G3" s="83" t="s">
        <v>56</v>
      </c>
      <c r="H3" s="85" t="s">
        <v>70</v>
      </c>
    </row>
    <row r="4" spans="1:8" x14ac:dyDescent="0.25">
      <c r="A4" s="83" t="s">
        <v>56</v>
      </c>
      <c r="B4" s="63"/>
      <c r="C4" s="63"/>
      <c r="D4" s="63"/>
    </row>
    <row r="5" spans="1:8" x14ac:dyDescent="0.25">
      <c r="A5" s="83" t="s">
        <v>57</v>
      </c>
      <c r="B5" s="63"/>
      <c r="C5" s="63"/>
      <c r="D5" s="63"/>
      <c r="G5" s="83" t="s">
        <v>57</v>
      </c>
      <c r="H5" s="86" t="s">
        <v>76</v>
      </c>
    </row>
    <row r="6" spans="1:8" x14ac:dyDescent="0.25">
      <c r="A6" s="83" t="s">
        <v>62</v>
      </c>
      <c r="B6" s="63"/>
      <c r="C6" s="63"/>
      <c r="D6" s="63"/>
    </row>
    <row r="7" spans="1:8" x14ac:dyDescent="0.25">
      <c r="G7" s="83" t="s">
        <v>62</v>
      </c>
      <c r="H7" t="s">
        <v>71</v>
      </c>
    </row>
    <row r="8" spans="1:8" x14ac:dyDescent="0.25">
      <c r="A8" s="80" t="s">
        <v>61</v>
      </c>
      <c r="B8" s="83" t="s">
        <v>77</v>
      </c>
      <c r="C8" s="83" t="s">
        <v>78</v>
      </c>
      <c r="D8" s="83" t="s">
        <v>79</v>
      </c>
      <c r="E8" s="82" t="s">
        <v>63</v>
      </c>
      <c r="G8" s="86"/>
      <c r="H8" s="86" t="s">
        <v>73</v>
      </c>
    </row>
    <row r="9" spans="1:8" x14ac:dyDescent="0.25">
      <c r="A9" s="83" t="s">
        <v>77</v>
      </c>
      <c r="B9" s="63"/>
      <c r="C9" s="63"/>
      <c r="D9" s="63"/>
      <c r="E9" s="63"/>
      <c r="G9" s="86"/>
      <c r="H9" s="86" t="s">
        <v>72</v>
      </c>
    </row>
    <row r="10" spans="1:8" x14ac:dyDescent="0.25">
      <c r="A10" s="83" t="s">
        <v>78</v>
      </c>
      <c r="B10" s="63"/>
      <c r="C10" s="63"/>
      <c r="D10" s="63"/>
      <c r="E10" s="63"/>
      <c r="H10" s="86" t="s">
        <v>74</v>
      </c>
    </row>
    <row r="11" spans="1:8" x14ac:dyDescent="0.25">
      <c r="A11" s="83" t="s">
        <v>79</v>
      </c>
      <c r="B11" s="63"/>
      <c r="C11" s="63"/>
      <c r="D11" s="63"/>
      <c r="E11" s="63"/>
    </row>
    <row r="12" spans="1:8" x14ac:dyDescent="0.25">
      <c r="A12" s="82" t="s">
        <v>63</v>
      </c>
      <c r="B12" s="63"/>
      <c r="C12" s="63"/>
      <c r="D12" s="63"/>
      <c r="E12" s="63"/>
    </row>
    <row r="13" spans="1:8" x14ac:dyDescent="0.25">
      <c r="C13" s="84"/>
      <c r="D13" s="84"/>
    </row>
    <row r="14" spans="1:8" x14ac:dyDescent="0.25">
      <c r="C14" s="84"/>
      <c r="D14" s="84"/>
    </row>
    <row r="15" spans="1:8" x14ac:dyDescent="0.25">
      <c r="A15" t="s">
        <v>75</v>
      </c>
    </row>
    <row r="53" spans="9:9" x14ac:dyDescent="0.25">
      <c r="I53" t="s">
        <v>87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tabSelected="1" topLeftCell="A7" workbookViewId="0">
      <selection activeCell="J21" sqref="J21"/>
    </sheetView>
  </sheetViews>
  <sheetFormatPr defaultRowHeight="15" x14ac:dyDescent="0.25"/>
  <cols>
    <col min="1" max="1" width="15.140625" customWidth="1"/>
    <col min="2" max="2" width="10.28515625" bestFit="1" customWidth="1"/>
    <col min="3" max="3" width="12.42578125" bestFit="1" customWidth="1"/>
    <col min="4" max="4" width="13.85546875" customWidth="1"/>
    <col min="6" max="6" width="15" customWidth="1"/>
    <col min="7" max="7" width="11.7109375" customWidth="1"/>
    <col min="8" max="8" width="12.7109375" bestFit="1" customWidth="1"/>
    <col min="9" max="9" width="14.140625" customWidth="1"/>
  </cols>
  <sheetData>
    <row r="2" spans="1:16" x14ac:dyDescent="0.25">
      <c r="B2" t="s">
        <v>67</v>
      </c>
      <c r="C2" t="s">
        <v>68</v>
      </c>
      <c r="D2" t="s">
        <v>69</v>
      </c>
      <c r="G2" t="s">
        <v>67</v>
      </c>
      <c r="H2" t="s">
        <v>68</v>
      </c>
      <c r="I2" t="s">
        <v>69</v>
      </c>
      <c r="J2" t="s">
        <v>64</v>
      </c>
      <c r="N2" t="s">
        <v>80</v>
      </c>
    </row>
    <row r="3" spans="1:16" x14ac:dyDescent="0.25">
      <c r="A3" t="s">
        <v>67</v>
      </c>
      <c r="B3" s="87">
        <v>1</v>
      </c>
      <c r="C3" s="87">
        <v>5</v>
      </c>
      <c r="D3" s="87">
        <v>3</v>
      </c>
      <c r="F3" t="s">
        <v>67</v>
      </c>
      <c r="G3" s="94">
        <f>B3/B$6</f>
        <v>0.65217391304347827</v>
      </c>
      <c r="H3" s="94">
        <f>C3/C$6</f>
        <v>0.78947368421052633</v>
      </c>
      <c r="I3" s="94">
        <f>D3/D$6</f>
        <v>0.42857142857142855</v>
      </c>
      <c r="J3" s="88">
        <f>AVERAGE(G3:I3)</f>
        <v>0.6234063419418111</v>
      </c>
      <c r="L3">
        <f t="array" ref="L3:L5">MMULT(B3:D5,J3:J5)</f>
        <v>2.2311212814645311</v>
      </c>
      <c r="N3" s="83" t="s">
        <v>56</v>
      </c>
      <c r="O3" t="s">
        <v>82</v>
      </c>
      <c r="P3" t="s">
        <v>86</v>
      </c>
    </row>
    <row r="4" spans="1:16" x14ac:dyDescent="0.25">
      <c r="A4" t="s">
        <v>68</v>
      </c>
      <c r="B4" s="87">
        <v>0.2</v>
      </c>
      <c r="C4" s="87">
        <v>1</v>
      </c>
      <c r="D4" s="87">
        <v>3</v>
      </c>
      <c r="F4" t="s">
        <v>68</v>
      </c>
      <c r="G4" s="94">
        <f t="shared" ref="G4:I5" si="0">B4/B$6</f>
        <v>0.13043478260869568</v>
      </c>
      <c r="H4" s="94">
        <f t="shared" si="0"/>
        <v>0.15789473684210528</v>
      </c>
      <c r="I4" s="94">
        <f t="shared" si="0"/>
        <v>0.42857142857142855</v>
      </c>
      <c r="J4" s="88">
        <f t="shared" ref="J4:J5" si="1">AVERAGE(G4:I4)</f>
        <v>0.23896698267407648</v>
      </c>
      <c r="L4">
        <v>0.77652827721477613</v>
      </c>
      <c r="N4" s="83" t="s">
        <v>57</v>
      </c>
      <c r="O4" t="s">
        <v>89</v>
      </c>
      <c r="P4" t="s">
        <v>90</v>
      </c>
    </row>
    <row r="5" spans="1:16" x14ac:dyDescent="0.25">
      <c r="A5" t="s">
        <v>69</v>
      </c>
      <c r="B5" s="87">
        <v>0.33333333333333331</v>
      </c>
      <c r="C5" s="87">
        <v>0.33333333333333331</v>
      </c>
      <c r="D5" s="87">
        <v>1</v>
      </c>
      <c r="F5" t="s">
        <v>69</v>
      </c>
      <c r="G5" s="94">
        <f t="shared" si="0"/>
        <v>0.21739130434782608</v>
      </c>
      <c r="H5" s="94">
        <f t="shared" si="0"/>
        <v>5.2631578947368418E-2</v>
      </c>
      <c r="I5" s="94">
        <f t="shared" si="0"/>
        <v>0.14285714285714285</v>
      </c>
      <c r="J5" s="88">
        <f t="shared" si="1"/>
        <v>0.13762667538411247</v>
      </c>
      <c r="L5">
        <v>0.425084450256075</v>
      </c>
      <c r="N5" s="83" t="s">
        <v>62</v>
      </c>
      <c r="O5" t="s">
        <v>91</v>
      </c>
      <c r="P5" t="s">
        <v>93</v>
      </c>
    </row>
    <row r="6" spans="1:16" x14ac:dyDescent="0.25">
      <c r="B6" s="95">
        <f>SUM(B3:B5)</f>
        <v>1.5333333333333332</v>
      </c>
      <c r="C6" s="95">
        <f t="shared" ref="C6:D6" si="2">SUM(C3:C5)</f>
        <v>6.333333333333333</v>
      </c>
      <c r="D6" s="95">
        <f t="shared" si="2"/>
        <v>7</v>
      </c>
      <c r="E6" s="89"/>
      <c r="G6" s="96">
        <f>SUM(G3:G5)</f>
        <v>1</v>
      </c>
      <c r="H6" s="96">
        <f t="shared" ref="H6:I6" si="3">SUM(H3:H5)</f>
        <v>1</v>
      </c>
      <c r="I6" s="96">
        <f t="shared" si="3"/>
        <v>1</v>
      </c>
    </row>
    <row r="7" spans="1:16" x14ac:dyDescent="0.25">
      <c r="N7" s="81" t="s">
        <v>81</v>
      </c>
    </row>
    <row r="8" spans="1:16" x14ac:dyDescent="0.25">
      <c r="N8" s="83" t="s">
        <v>56</v>
      </c>
      <c r="O8" t="s">
        <v>83</v>
      </c>
      <c r="P8" t="s">
        <v>86</v>
      </c>
    </row>
    <row r="9" spans="1:16" x14ac:dyDescent="0.25">
      <c r="A9" s="93" t="s">
        <v>67</v>
      </c>
      <c r="N9" s="83" t="s">
        <v>57</v>
      </c>
      <c r="O9" t="s">
        <v>89</v>
      </c>
      <c r="P9" t="s">
        <v>90</v>
      </c>
    </row>
    <row r="10" spans="1:16" x14ac:dyDescent="0.25">
      <c r="B10" t="s">
        <v>80</v>
      </c>
      <c r="C10" s="81" t="s">
        <v>81</v>
      </c>
      <c r="D10" s="81" t="s">
        <v>84</v>
      </c>
      <c r="G10" t="s">
        <v>80</v>
      </c>
      <c r="H10" s="81" t="s">
        <v>81</v>
      </c>
      <c r="I10" s="81" t="s">
        <v>84</v>
      </c>
      <c r="N10" s="83" t="s">
        <v>62</v>
      </c>
      <c r="O10" t="s">
        <v>92</v>
      </c>
      <c r="P10" t="s">
        <v>93</v>
      </c>
    </row>
    <row r="11" spans="1:16" x14ac:dyDescent="0.25">
      <c r="A11" t="s">
        <v>80</v>
      </c>
      <c r="B11" s="89">
        <v>1</v>
      </c>
      <c r="C11" s="89">
        <v>3</v>
      </c>
      <c r="D11" s="89">
        <v>3</v>
      </c>
      <c r="F11" t="s">
        <v>80</v>
      </c>
      <c r="G11" s="89">
        <f>B11/B$14</f>
        <v>0.60000000000000009</v>
      </c>
      <c r="H11" s="89">
        <f>C11/C$14</f>
        <v>0.7142857142857143</v>
      </c>
      <c r="I11" s="89">
        <f>D11/D$14</f>
        <v>0.33333333333333331</v>
      </c>
      <c r="J11" s="88">
        <f>AVERAGE(G11:I11)</f>
        <v>0.54920634920634925</v>
      </c>
      <c r="L11">
        <f t="array" ref="L11:L13">MMULT(B11:D13,J11:J13)</f>
        <v>1.9015873015873017</v>
      </c>
    </row>
    <row r="12" spans="1:16" x14ac:dyDescent="0.25">
      <c r="A12" s="81" t="s">
        <v>81</v>
      </c>
      <c r="B12" s="89">
        <v>0.33333333333333331</v>
      </c>
      <c r="C12" s="89">
        <v>1</v>
      </c>
      <c r="D12" s="89">
        <v>5</v>
      </c>
      <c r="F12" s="81" t="s">
        <v>81</v>
      </c>
      <c r="G12" s="89">
        <f t="shared" ref="G12:I13" si="4">B12/B$14</f>
        <v>0.2</v>
      </c>
      <c r="H12" s="89">
        <f t="shared" si="4"/>
        <v>0.23809523809523808</v>
      </c>
      <c r="I12" s="89">
        <f t="shared" si="4"/>
        <v>0.55555555555555558</v>
      </c>
      <c r="J12" s="88">
        <f t="shared" ref="J12:J13" si="5">AVERAGE(G12:I12)</f>
        <v>0.33121693121693124</v>
      </c>
      <c r="L12">
        <v>1.1121693121693124</v>
      </c>
      <c r="N12" s="81" t="s">
        <v>84</v>
      </c>
    </row>
    <row r="13" spans="1:16" x14ac:dyDescent="0.25">
      <c r="A13" s="81" t="s">
        <v>84</v>
      </c>
      <c r="B13" s="89">
        <v>0.33333333333333331</v>
      </c>
      <c r="C13" s="89">
        <v>0.2</v>
      </c>
      <c r="D13" s="89">
        <v>1</v>
      </c>
      <c r="F13" s="81" t="s">
        <v>84</v>
      </c>
      <c r="G13" s="89">
        <f t="shared" si="4"/>
        <v>0.2</v>
      </c>
      <c r="H13" s="89">
        <f t="shared" si="4"/>
        <v>4.7619047619047616E-2</v>
      </c>
      <c r="I13" s="89">
        <f t="shared" si="4"/>
        <v>0.1111111111111111</v>
      </c>
      <c r="J13" s="88">
        <f t="shared" si="5"/>
        <v>0.11957671957671957</v>
      </c>
      <c r="L13">
        <v>0.36888888888888888</v>
      </c>
      <c r="N13" s="83" t="s">
        <v>56</v>
      </c>
      <c r="O13" s="39" t="s">
        <v>85</v>
      </c>
      <c r="P13" t="s">
        <v>86</v>
      </c>
    </row>
    <row r="14" spans="1:16" x14ac:dyDescent="0.25">
      <c r="B14" s="96">
        <f>SUM(B11:B13)</f>
        <v>1.6666666666666665</v>
      </c>
      <c r="C14" s="96">
        <f t="shared" ref="C14:D14" si="6">SUM(C11:C13)</f>
        <v>4.2</v>
      </c>
      <c r="D14" s="96">
        <f t="shared" si="6"/>
        <v>9</v>
      </c>
      <c r="G14" s="96">
        <f>SUM(G11:G13)</f>
        <v>1</v>
      </c>
      <c r="H14" s="96">
        <f t="shared" ref="H14:I14" si="7">SUM(H11:H13)</f>
        <v>1</v>
      </c>
      <c r="I14" s="96">
        <f t="shared" si="7"/>
        <v>1</v>
      </c>
      <c r="N14" s="83" t="s">
        <v>57</v>
      </c>
      <c r="O14" t="s">
        <v>88</v>
      </c>
      <c r="P14" t="s">
        <v>90</v>
      </c>
    </row>
    <row r="15" spans="1:16" x14ac:dyDescent="0.25">
      <c r="B15" s="89"/>
      <c r="C15" s="89"/>
      <c r="D15" s="89"/>
      <c r="G15" s="89"/>
      <c r="H15" s="89"/>
      <c r="I15" s="89"/>
      <c r="N15" s="83" t="s">
        <v>62</v>
      </c>
      <c r="O15" t="s">
        <v>92</v>
      </c>
      <c r="P15" t="s">
        <v>93</v>
      </c>
    </row>
    <row r="16" spans="1:16" x14ac:dyDescent="0.25">
      <c r="A16" s="93" t="s">
        <v>68</v>
      </c>
    </row>
    <row r="17" spans="1:12" x14ac:dyDescent="0.25">
      <c r="B17" t="s">
        <v>80</v>
      </c>
      <c r="C17" s="81" t="s">
        <v>81</v>
      </c>
      <c r="D17" s="81" t="s">
        <v>84</v>
      </c>
      <c r="G17" t="s">
        <v>80</v>
      </c>
      <c r="H17" s="81" t="s">
        <v>81</v>
      </c>
      <c r="I17" s="81" t="s">
        <v>84</v>
      </c>
    </row>
    <row r="18" spans="1:12" x14ac:dyDescent="0.25">
      <c r="A18" t="s">
        <v>80</v>
      </c>
      <c r="B18" s="89">
        <v>1</v>
      </c>
      <c r="C18" s="89">
        <v>1</v>
      </c>
      <c r="D18" s="89">
        <v>0.33333333333333331</v>
      </c>
      <c r="F18" t="s">
        <v>80</v>
      </c>
      <c r="G18" s="89">
        <f>B18/B$21</f>
        <v>0.2</v>
      </c>
      <c r="H18" s="89">
        <f t="shared" ref="H18:I20" si="8">C18/C$21</f>
        <v>0.2</v>
      </c>
      <c r="I18" s="89">
        <f t="shared" si="8"/>
        <v>0.2</v>
      </c>
      <c r="J18" s="88">
        <f>AVERAGE(G18:I18)</f>
        <v>0.20000000000000004</v>
      </c>
      <c r="L18">
        <f t="array" ref="L18:L20">MMULT(B18:D20,J18:J20)</f>
        <v>0.60000000000000009</v>
      </c>
    </row>
    <row r="19" spans="1:12" x14ac:dyDescent="0.25">
      <c r="A19" s="81" t="s">
        <v>81</v>
      </c>
      <c r="B19" s="89">
        <v>1</v>
      </c>
      <c r="C19" s="89">
        <v>1</v>
      </c>
      <c r="D19" s="89">
        <v>0.33333333333333331</v>
      </c>
      <c r="F19" s="81" t="s">
        <v>81</v>
      </c>
      <c r="G19" s="89">
        <f t="shared" ref="G19:G21" si="9">B19/B$21</f>
        <v>0.2</v>
      </c>
      <c r="H19" s="89">
        <f t="shared" si="8"/>
        <v>0.2</v>
      </c>
      <c r="I19" s="89">
        <f t="shared" si="8"/>
        <v>0.2</v>
      </c>
      <c r="J19" s="88">
        <f t="shared" ref="J19:J20" si="10">AVERAGE(G19:I19)</f>
        <v>0.20000000000000004</v>
      </c>
      <c r="L19">
        <v>0.60000000000000009</v>
      </c>
    </row>
    <row r="20" spans="1:12" x14ac:dyDescent="0.25">
      <c r="A20" s="81" t="s">
        <v>84</v>
      </c>
      <c r="B20" s="89">
        <v>3</v>
      </c>
      <c r="C20" s="89">
        <v>3</v>
      </c>
      <c r="D20" s="89">
        <v>1</v>
      </c>
      <c r="F20" s="81" t="s">
        <v>84</v>
      </c>
      <c r="G20" s="89">
        <f t="shared" si="9"/>
        <v>0.6</v>
      </c>
      <c r="H20" s="89">
        <f t="shared" si="8"/>
        <v>0.6</v>
      </c>
      <c r="I20" s="89">
        <f t="shared" si="8"/>
        <v>0.60000000000000009</v>
      </c>
      <c r="J20" s="88">
        <f t="shared" si="10"/>
        <v>0.6</v>
      </c>
      <c r="L20">
        <v>1.8000000000000003</v>
      </c>
    </row>
    <row r="21" spans="1:12" x14ac:dyDescent="0.25">
      <c r="B21" s="89">
        <f>SUM(B18:B20)</f>
        <v>5</v>
      </c>
      <c r="C21" s="89">
        <f t="shared" ref="C21:D21" si="11">SUM(C18:C20)</f>
        <v>5</v>
      </c>
      <c r="D21" s="89">
        <f t="shared" si="11"/>
        <v>1.6666666666666665</v>
      </c>
      <c r="G21" s="89">
        <f t="shared" si="9"/>
        <v>1</v>
      </c>
      <c r="H21" s="89">
        <f t="shared" ref="H21:I21" si="12">SUM(H18:H20)</f>
        <v>1</v>
      </c>
      <c r="I21" s="89">
        <f t="shared" si="12"/>
        <v>1</v>
      </c>
    </row>
    <row r="22" spans="1:12" x14ac:dyDescent="0.25">
      <c r="B22" s="89"/>
      <c r="C22" s="89"/>
      <c r="D22" s="89"/>
      <c r="G22" s="89"/>
      <c r="H22" s="89"/>
      <c r="I22" s="89"/>
    </row>
    <row r="23" spans="1:12" x14ac:dyDescent="0.25">
      <c r="A23" s="93" t="s">
        <v>69</v>
      </c>
    </row>
    <row r="24" spans="1:12" x14ac:dyDescent="0.25">
      <c r="B24" t="s">
        <v>80</v>
      </c>
      <c r="C24" s="81" t="s">
        <v>81</v>
      </c>
      <c r="D24" t="s">
        <v>79</v>
      </c>
      <c r="G24" t="s">
        <v>80</v>
      </c>
      <c r="H24" s="81" t="s">
        <v>81</v>
      </c>
      <c r="I24" s="81" t="s">
        <v>84</v>
      </c>
    </row>
    <row r="25" spans="1:12" x14ac:dyDescent="0.25">
      <c r="A25" t="s">
        <v>80</v>
      </c>
      <c r="B25" s="89">
        <v>1</v>
      </c>
      <c r="C25" s="89">
        <v>5</v>
      </c>
      <c r="D25" s="89">
        <v>5</v>
      </c>
      <c r="F25" t="s">
        <v>80</v>
      </c>
      <c r="G25" s="89">
        <f>B25/B$21</f>
        <v>0.2</v>
      </c>
      <c r="H25" s="89">
        <f t="shared" ref="H25:I27" si="13">C25/C$21</f>
        <v>1</v>
      </c>
      <c r="I25" s="89">
        <f t="shared" si="13"/>
        <v>3.0000000000000004</v>
      </c>
      <c r="J25" s="88">
        <f>AVERAGE(G25:I25)</f>
        <v>1.4000000000000001</v>
      </c>
      <c r="L25">
        <f t="array" ref="L25:L27">MMULT(B25:D27,J25:J27)</f>
        <v>4.2</v>
      </c>
    </row>
    <row r="26" spans="1:12" x14ac:dyDescent="0.25">
      <c r="A26" s="81" t="s">
        <v>81</v>
      </c>
      <c r="B26" s="89">
        <v>0.2</v>
      </c>
      <c r="C26" s="89">
        <v>1</v>
      </c>
      <c r="D26" s="89">
        <v>1</v>
      </c>
      <c r="F26" s="81" t="s">
        <v>81</v>
      </c>
      <c r="G26" s="89">
        <f t="shared" ref="G26:G28" si="14">B26/B$21</f>
        <v>0.04</v>
      </c>
      <c r="H26" s="89">
        <f t="shared" si="13"/>
        <v>0.2</v>
      </c>
      <c r="I26" s="89">
        <f t="shared" si="13"/>
        <v>0.60000000000000009</v>
      </c>
      <c r="J26" s="88">
        <f t="shared" ref="J26:J27" si="15">AVERAGE(G26:I26)</f>
        <v>0.28000000000000003</v>
      </c>
      <c r="L26">
        <v>0.84000000000000008</v>
      </c>
    </row>
    <row r="27" spans="1:12" x14ac:dyDescent="0.25">
      <c r="A27" s="81" t="s">
        <v>84</v>
      </c>
      <c r="B27" s="89">
        <v>0.2</v>
      </c>
      <c r="C27" s="89">
        <v>1</v>
      </c>
      <c r="D27" s="89">
        <v>1</v>
      </c>
      <c r="F27" s="81" t="s">
        <v>84</v>
      </c>
      <c r="G27" s="89">
        <f t="shared" si="14"/>
        <v>0.04</v>
      </c>
      <c r="H27" s="89">
        <f t="shared" si="13"/>
        <v>0.2</v>
      </c>
      <c r="I27" s="89">
        <f t="shared" si="13"/>
        <v>0.60000000000000009</v>
      </c>
      <c r="J27" s="88">
        <f t="shared" si="15"/>
        <v>0.28000000000000003</v>
      </c>
      <c r="L27">
        <v>0.84000000000000008</v>
      </c>
    </row>
    <row r="28" spans="1:12" x14ac:dyDescent="0.25">
      <c r="B28" s="89">
        <f>SUM(B25:B27)</f>
        <v>1.4</v>
      </c>
      <c r="C28" s="89">
        <f t="shared" ref="C28:D28" si="16">SUM(C25:C27)</f>
        <v>7</v>
      </c>
      <c r="D28" s="89">
        <f t="shared" si="16"/>
        <v>7</v>
      </c>
      <c r="G28" s="89">
        <f t="shared" si="14"/>
        <v>0.27999999999999997</v>
      </c>
      <c r="H28" s="89">
        <f t="shared" ref="H28:I28" si="17">SUM(H25:H27)</f>
        <v>1.4</v>
      </c>
      <c r="I28" s="89">
        <f t="shared" si="17"/>
        <v>4.2000000000000011</v>
      </c>
    </row>
    <row r="30" spans="1:12" x14ac:dyDescent="0.25">
      <c r="B30" t="s">
        <v>67</v>
      </c>
      <c r="C30" t="s">
        <v>68</v>
      </c>
      <c r="D30" t="s">
        <v>69</v>
      </c>
      <c r="F30" t="s">
        <v>65</v>
      </c>
      <c r="H30" t="s">
        <v>66</v>
      </c>
    </row>
    <row r="31" spans="1:12" x14ac:dyDescent="0.25">
      <c r="A31" t="s">
        <v>80</v>
      </c>
      <c r="B31" s="90">
        <v>0.54920634920634925</v>
      </c>
      <c r="C31" s="90">
        <v>0.20000000000000004</v>
      </c>
      <c r="D31" s="90">
        <v>1.4000000000000001</v>
      </c>
      <c r="F31" s="91">
        <v>0.6234063419418111</v>
      </c>
      <c r="H31" s="92">
        <f>MMULT(B31:D31,F31:F33)</f>
        <v>0.58284946320251985</v>
      </c>
    </row>
    <row r="32" spans="1:12" x14ac:dyDescent="0.25">
      <c r="A32" s="81" t="s">
        <v>81</v>
      </c>
      <c r="B32" s="90">
        <v>0.33121693121693124</v>
      </c>
      <c r="C32" s="90">
        <v>0.20000000000000004</v>
      </c>
      <c r="D32" s="90">
        <v>0.28000000000000003</v>
      </c>
      <c r="F32" s="91">
        <v>0.23896698267407648</v>
      </c>
      <c r="H32">
        <f>MMULT(B32:D32,F31:F33)</f>
        <v>0.29281160112150639</v>
      </c>
    </row>
    <row r="33" spans="1:8" x14ac:dyDescent="0.25">
      <c r="A33" s="81" t="s">
        <v>84</v>
      </c>
      <c r="B33" s="90">
        <v>0.11957671957671957</v>
      </c>
      <c r="C33" s="90">
        <v>0.6</v>
      </c>
      <c r="D33" s="90">
        <v>0.28000000000000003</v>
      </c>
      <c r="F33" s="91">
        <v>0.13762667538411247</v>
      </c>
      <c r="H33" s="86">
        <f>MMULT(B33:D33,F31:F33)</f>
        <v>0.25646054404472191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Lalin 2018</vt:lpstr>
      <vt:lpstr>Kriteria&amp;Alternatif</vt:lpstr>
      <vt:lpstr>AHP</vt:lpstr>
      <vt:lpstr>'Lalin 2018'!Print_Area</vt:lpstr>
      <vt:lpstr>'Lalin 2018'!Print_Titles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TGR020101</dc:creator>
  <cp:lastModifiedBy>Jomblo</cp:lastModifiedBy>
  <cp:lastPrinted>2018-10-26T02:43:58Z</cp:lastPrinted>
  <dcterms:created xsi:type="dcterms:W3CDTF">2017-01-31T08:34:01Z</dcterms:created>
  <dcterms:modified xsi:type="dcterms:W3CDTF">2019-07-01T19:35:32Z</dcterms:modified>
</cp:coreProperties>
</file>