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defaultThemeVersion="124226"/>
  <mc:AlternateContent>
    <mc:Choice Requires="x15">
      <x15ac:absPath xmlns:x15ac="http://schemas.microsoft.com/office/spreadsheetml/2010/11/ac" url="C:\Users\Law\Documents\NetBeansProjects\ReportingPackage-master\templates\FS\"/>
    </mc:Choice>
  </mc:AlternateContent>
  <xr:revisionPtr revIDLastSave="0" documentId="13_ncr:1_{0FCCF365-BF6D-4D92-A6C9-1BE6BD041F5A}" xr6:coauthVersionLast="32" xr6:coauthVersionMax="32" xr10:uidLastSave="{00000000-0000-0000-0000-000000000000}"/>
  <bookViews>
    <workbookView xWindow="0" yWindow="0" windowWidth="20490" windowHeight="7160" tabRatio="967" firstSheet="4" activeTab="23" xr2:uid="{00000000-000D-0000-FFFF-FFFF00000000}"/>
  </bookViews>
  <sheets>
    <sheet name="XXX" sheetId="8" state="veryHidden" r:id="rId1"/>
    <sheet name="CAJE" sheetId="41" state="hidden" r:id="rId2"/>
    <sheet name="FS-TABLE" sheetId="85" r:id="rId3"/>
    <sheet name="FS" sheetId="82" r:id="rId4"/>
    <sheet name="TB" sheetId="11" r:id="rId5"/>
    <sheet name="ICBS-TB-SC" sheetId="53" r:id="rId6"/>
    <sheet name="ICBS-TB-GL" sheetId="56" r:id="rId7"/>
    <sheet name="SUM-OTHERINFO" sheetId="69" r:id="rId8"/>
    <sheet name="ICBS-OTHER-ASSET-25%" sheetId="67" r:id="rId9"/>
    <sheet name="ICBS-OTHER-LIAB-25%" sheetId="68" r:id="rId10"/>
    <sheet name="ICBS-OTHER-EXP-25%" sheetId="83" r:id="rId11"/>
    <sheet name="WP-FRP-CP-TABLE" sheetId="57" r:id="rId12"/>
    <sheet name="WP-FRP-SOCSIE-TABLE" sheetId="65" r:id="rId13"/>
    <sheet name="WP-FRP-OTHERLIAB-TABLE" sheetId="71" r:id="rId14"/>
    <sheet name="WP-FRP-NONFIN-TABLE" sheetId="72" r:id="rId15"/>
    <sheet name="WP-FRP-FINLIAB-TABLE" sheetId="70" r:id="rId16"/>
    <sheet name="WP-FRP-OTHRAST-TABLE" sheetId="75" r:id="rId17"/>
    <sheet name="WP-FRP-COCE-TABLE" sheetId="78" r:id="rId18"/>
    <sheet name="WP-FRP-BORROW-TABLE" sheetId="77" r:id="rId19"/>
    <sheet name="WP-FRP-CNTINGNT-TABLE" sheetId="76" r:id="rId20"/>
    <sheet name="WP-FRP-SIEACCT-TABLE" sheetId="80" r:id="rId21"/>
    <sheet name="WP-FRP-FINASSET-TABLE" sheetId="79" r:id="rId22"/>
    <sheet name="ICBS-BP-LISTING" sheetId="60" r:id="rId23"/>
    <sheet name="ICBS-BP-SUMMARY" sheetId="59" r:id="rId24"/>
    <sheet name="ICBS-CNTINGNT-LISTING" sheetId="62" r:id="rId25"/>
    <sheet name="ICBS-CNTINGNT-SUMMARY" sheetId="61" r:id="rId26"/>
    <sheet name="ICBS-DFOB-LISTING" sheetId="63" r:id="rId27"/>
    <sheet name="ICBS-DFOB-SUMMARY" sheetId="64" r:id="rId28"/>
    <sheet name="ICBS-SIEACCT-RESIDENT" sheetId="84" r:id="rId29"/>
  </sheets>
  <externalReferences>
    <externalReference r:id="rId30"/>
  </externalReferences>
  <definedNames>
    <definedName name="_Order1" hidden="1">0</definedName>
    <definedName name="_xlnm.Database" localSheetId="1">#REF!</definedName>
    <definedName name="_xlnm.Database" localSheetId="5">#REF!</definedName>
    <definedName name="_xlnm.Database">#REF!</definedName>
    <definedName name="_xlnm.Print_Area" localSheetId="4">TB!$A$1:$C$256</definedName>
    <definedName name="_xlnm.Print_Area">#N/A</definedName>
    <definedName name="PRINT_AREA_MI">#N/A</definedName>
  </definedNames>
  <calcPr calcId="179017" fullPrecision="0"/>
</workbook>
</file>

<file path=xl/calcChain.xml><?xml version="1.0" encoding="utf-8"?>
<calcChain xmlns="http://schemas.openxmlformats.org/spreadsheetml/2006/main">
  <c r="F54" i="85" l="1"/>
  <c r="F52" i="85"/>
  <c r="F51" i="85"/>
  <c r="F38" i="85"/>
  <c r="F37" i="85"/>
  <c r="F36" i="85"/>
  <c r="F35" i="85"/>
  <c r="F34" i="85"/>
  <c r="F32" i="85"/>
  <c r="F31" i="85"/>
  <c r="F30" i="85"/>
  <c r="F29" i="85"/>
  <c r="F28" i="85"/>
  <c r="F27" i="85"/>
  <c r="F26" i="85"/>
  <c r="F25" i="85"/>
  <c r="F24" i="85"/>
  <c r="F23" i="85"/>
  <c r="F21" i="85"/>
  <c r="F20" i="85"/>
  <c r="F19" i="85"/>
  <c r="F18" i="85"/>
  <c r="F39" i="85" l="1"/>
  <c r="F16" i="85" l="1"/>
  <c r="F49" i="85" s="1"/>
  <c r="F13" i="85"/>
  <c r="F46" i="85" s="1"/>
  <c r="F15" i="85"/>
  <c r="F48" i="85" s="1"/>
  <c r="F14" i="85"/>
  <c r="F47" i="85" s="1"/>
  <c r="F12" i="85" l="1"/>
  <c r="F45" i="85" s="1"/>
  <c r="F10" i="85"/>
  <c r="F43" i="85" s="1"/>
  <c r="F9" i="85"/>
  <c r="F42" i="85" s="1"/>
  <c r="F8" i="85"/>
  <c r="F41" i="85" s="1"/>
  <c r="F7" i="85"/>
  <c r="D42" i="85"/>
  <c r="D43" i="85" s="1"/>
  <c r="D44" i="85" s="1"/>
  <c r="D45" i="85" s="1"/>
  <c r="D46" i="85" s="1"/>
  <c r="D47" i="85" s="1"/>
  <c r="D48" i="85" s="1"/>
  <c r="D49" i="85" s="1"/>
  <c r="D50" i="85" s="1"/>
  <c r="D31" i="85"/>
  <c r="D32" i="85" s="1"/>
  <c r="D33" i="85" s="1"/>
  <c r="D34" i="85" s="1"/>
  <c r="D35" i="85" s="1"/>
  <c r="D36" i="85" s="1"/>
  <c r="D37" i="85" s="1"/>
  <c r="D38" i="85" s="1"/>
  <c r="D39" i="85" s="1"/>
  <c r="D20" i="85"/>
  <c r="D21" i="85" s="1"/>
  <c r="D22" i="85" s="1"/>
  <c r="D23" i="85" s="1"/>
  <c r="D24" i="85" s="1"/>
  <c r="D25" i="85" s="1"/>
  <c r="D26" i="85" s="1"/>
  <c r="D27" i="85" s="1"/>
  <c r="D28" i="85" s="1"/>
  <c r="D9" i="85"/>
  <c r="D10" i="85" s="1"/>
  <c r="D11" i="85" s="1"/>
  <c r="D12" i="85" s="1"/>
  <c r="D13" i="85" s="1"/>
  <c r="D14" i="85" s="1"/>
  <c r="D15" i="85" s="1"/>
  <c r="D16" i="85" s="1"/>
  <c r="D17" i="85" s="1"/>
  <c r="F40" i="85" l="1"/>
  <c r="F17" i="85"/>
  <c r="F50" i="85" s="1"/>
  <c r="F53" i="85" s="1"/>
  <c r="F55" i="85" s="1"/>
  <c r="F214" i="85"/>
  <c r="F5" i="85"/>
  <c r="F4" i="85"/>
  <c r="F3" i="85"/>
  <c r="F2" i="85"/>
  <c r="F6" i="85" l="1"/>
  <c r="F14" i="78" l="1"/>
  <c r="F370" i="80" l="1"/>
  <c r="F165" i="80"/>
  <c r="F19" i="78" l="1"/>
  <c r="F18" i="78"/>
  <c r="F17" i="78"/>
  <c r="F8" i="78"/>
  <c r="F11" i="78"/>
  <c r="F3" i="71" l="1"/>
  <c r="F2" i="71"/>
  <c r="F5" i="71"/>
  <c r="F4" i="71"/>
  <c r="F113" i="65" l="1"/>
  <c r="F112" i="65"/>
  <c r="F111" i="65"/>
  <c r="F268" i="80" l="1"/>
  <c r="F267" i="80"/>
  <c r="F260" i="80"/>
  <c r="F258" i="80"/>
  <c r="F257" i="80"/>
  <c r="F256" i="80"/>
  <c r="F252" i="80"/>
  <c r="F248" i="80"/>
  <c r="F244" i="80"/>
  <c r="F240" i="80"/>
  <c r="F236" i="80"/>
  <c r="F232" i="80"/>
  <c r="F228" i="80"/>
  <c r="F224" i="80"/>
  <c r="F220" i="80"/>
  <c r="F216" i="80"/>
  <c r="F212" i="80"/>
  <c r="F208" i="80"/>
  <c r="F204" i="80"/>
  <c r="F254" i="80" l="1"/>
  <c r="F250" i="80"/>
  <c r="F246" i="80"/>
  <c r="F242" i="80"/>
  <c r="F238" i="80"/>
  <c r="F234" i="80"/>
  <c r="F230" i="80"/>
  <c r="F226" i="80"/>
  <c r="F222" i="80"/>
  <c r="F218" i="80"/>
  <c r="F214" i="80"/>
  <c r="F210" i="80"/>
  <c r="F206" i="80"/>
  <c r="F202" i="80"/>
  <c r="F201" i="80"/>
  <c r="D17" i="84" l="1"/>
  <c r="E17" i="84"/>
  <c r="C200" i="11"/>
  <c r="C199" i="11"/>
  <c r="C198" i="11"/>
  <c r="C197" i="11"/>
  <c r="C196" i="11"/>
  <c r="K121" i="82"/>
  <c r="K65" i="82"/>
  <c r="I75" i="82"/>
  <c r="J75" i="82"/>
  <c r="C122" i="11" l="1"/>
  <c r="C128" i="11" l="1"/>
  <c r="K63" i="82" s="1"/>
  <c r="F63" i="65" s="1"/>
  <c r="C207" i="11"/>
  <c r="C146" i="11"/>
  <c r="C147" i="11"/>
  <c r="K83" i="82" s="1"/>
  <c r="C127" i="11"/>
  <c r="F156" i="82" l="1"/>
  <c r="K25" i="82"/>
  <c r="J235" i="82"/>
  <c r="K207" i="82"/>
  <c r="J76" i="82"/>
  <c r="J18" i="82"/>
  <c r="I18" i="82"/>
  <c r="H18" i="82"/>
  <c r="J17" i="82"/>
  <c r="P147" i="82"/>
  <c r="Q145" i="82"/>
  <c r="Q144" i="82"/>
  <c r="P143" i="82"/>
  <c r="Q138" i="82"/>
  <c r="P137" i="82"/>
  <c r="P136" i="82"/>
  <c r="P138" i="82" s="1"/>
  <c r="Q134" i="82"/>
  <c r="P133" i="82"/>
  <c r="P132" i="82"/>
  <c r="Q5" i="82"/>
  <c r="Q4" i="82"/>
  <c r="P134" i="82" l="1"/>
  <c r="P140" i="82" s="1"/>
  <c r="P145" i="82" s="1"/>
  <c r="K308" i="82"/>
  <c r="H281" i="82"/>
  <c r="C281" i="82"/>
  <c r="J122" i="82"/>
  <c r="I122" i="82"/>
  <c r="K75" i="82"/>
  <c r="K33" i="82"/>
  <c r="K18" i="82"/>
  <c r="C236" i="11" l="1"/>
  <c r="C234" i="11"/>
  <c r="C217" i="11"/>
  <c r="C216" i="11"/>
  <c r="K250" i="82" s="1"/>
  <c r="J234" i="82"/>
  <c r="J231" i="82"/>
  <c r="J232" i="82"/>
  <c r="J233" i="82"/>
  <c r="C194" i="11"/>
  <c r="C193" i="11"/>
  <c r="C192" i="11"/>
  <c r="J227" i="82" s="1"/>
  <c r="C178" i="11"/>
  <c r="K202" i="82" s="1"/>
  <c r="C169" i="11"/>
  <c r="K201" i="82" s="1"/>
  <c r="C158" i="11"/>
  <c r="K94" i="82" s="1"/>
  <c r="C156" i="11"/>
  <c r="K95" i="82" s="1"/>
  <c r="K82" i="82"/>
  <c r="C145" i="11"/>
  <c r="K81" i="82" s="1"/>
  <c r="C144" i="11"/>
  <c r="K84" i="82" s="1"/>
  <c r="C143" i="11"/>
  <c r="K80" i="82" s="1"/>
  <c r="C136" i="11"/>
  <c r="C135" i="11"/>
  <c r="C134" i="11"/>
  <c r="C133" i="11"/>
  <c r="C99" i="11"/>
  <c r="C97" i="11"/>
  <c r="C89" i="11"/>
  <c r="C85" i="11"/>
  <c r="C83" i="11"/>
  <c r="C73" i="11"/>
  <c r="C63" i="11"/>
  <c r="C62" i="11"/>
  <c r="C52" i="11"/>
  <c r="C51" i="11"/>
  <c r="C41" i="11"/>
  <c r="J22" i="82" s="1"/>
  <c r="C40" i="11"/>
  <c r="J20" i="82" s="1"/>
  <c r="C37" i="11"/>
  <c r="C27" i="11"/>
  <c r="C25" i="11"/>
  <c r="C15" i="11"/>
  <c r="C245" i="11"/>
  <c r="C244" i="11"/>
  <c r="M276" i="82" s="1"/>
  <c r="C243" i="11"/>
  <c r="K261" i="82" s="1"/>
  <c r="M262" i="82" s="1"/>
  <c r="K298" i="82" s="1"/>
  <c r="C242" i="11"/>
  <c r="C241" i="11"/>
  <c r="C240" i="11"/>
  <c r="C239" i="11"/>
  <c r="C238" i="11"/>
  <c r="C237" i="11"/>
  <c r="K268" i="82" s="1"/>
  <c r="C235" i="11"/>
  <c r="C233" i="11"/>
  <c r="C232" i="11"/>
  <c r="C231" i="11"/>
  <c r="C230" i="11"/>
  <c r="C229" i="11"/>
  <c r="C228" i="11"/>
  <c r="C227" i="11"/>
  <c r="C226" i="11"/>
  <c r="C225" i="11"/>
  <c r="C224" i="11"/>
  <c r="C223" i="11"/>
  <c r="C222" i="11"/>
  <c r="C221" i="11"/>
  <c r="C220" i="11"/>
  <c r="C218" i="11"/>
  <c r="K265" i="82" s="1"/>
  <c r="C215" i="11"/>
  <c r="K249" i="82" s="1"/>
  <c r="C214" i="11"/>
  <c r="K267" i="82" s="1"/>
  <c r="C213" i="11"/>
  <c r="M246" i="82" s="1"/>
  <c r="C212" i="11"/>
  <c r="K266" i="82" s="1"/>
  <c r="C211" i="11"/>
  <c r="K243" i="82" s="1"/>
  <c r="C210" i="11"/>
  <c r="M256" i="82" s="1"/>
  <c r="C209" i="11"/>
  <c r="K242" i="82" s="1"/>
  <c r="C208" i="11"/>
  <c r="K241" i="82" s="1"/>
  <c r="C206" i="11"/>
  <c r="C205" i="11"/>
  <c r="K244" i="82" s="1"/>
  <c r="C204" i="11"/>
  <c r="K240" i="82" s="1"/>
  <c r="C203" i="11"/>
  <c r="K239" i="82" s="1"/>
  <c r="C202" i="11"/>
  <c r="J236" i="82" s="1"/>
  <c r="C195" i="11"/>
  <c r="J229" i="82" s="1"/>
  <c r="C191" i="11"/>
  <c r="C189" i="11"/>
  <c r="M220" i="82" s="1"/>
  <c r="C188" i="11"/>
  <c r="M274" i="82" s="1"/>
  <c r="C187" i="11"/>
  <c r="M219" i="82" s="1"/>
  <c r="C186" i="11"/>
  <c r="M214" i="82" s="1"/>
  <c r="C185" i="11"/>
  <c r="M216" i="82" s="1"/>
  <c r="C184" i="11"/>
  <c r="C183" i="11"/>
  <c r="C182" i="11"/>
  <c r="K212" i="82" s="1"/>
  <c r="C181" i="11"/>
  <c r="K209" i="82" s="1"/>
  <c r="C177" i="11"/>
  <c r="K206" i="82" s="1"/>
  <c r="C176" i="11"/>
  <c r="K205" i="82" s="1"/>
  <c r="C175" i="11"/>
  <c r="K210" i="82" s="1"/>
  <c r="C174" i="11"/>
  <c r="K204" i="82" s="1"/>
  <c r="C173" i="11"/>
  <c r="K203" i="82" s="1"/>
  <c r="C172" i="11"/>
  <c r="K208" i="82" s="1"/>
  <c r="C170" i="11"/>
  <c r="K200" i="82" s="1"/>
  <c r="C168" i="11"/>
  <c r="C167" i="11"/>
  <c r="M130" i="82" s="1"/>
  <c r="O272" i="82" s="1"/>
  <c r="C166" i="11"/>
  <c r="K128" i="82" s="1"/>
  <c r="C165" i="11"/>
  <c r="K127" i="82" s="1"/>
  <c r="C164" i="11"/>
  <c r="C163" i="11"/>
  <c r="M124" i="82" s="1"/>
  <c r="C162" i="11"/>
  <c r="K120" i="82" s="1"/>
  <c r="K122" i="82" s="1"/>
  <c r="M122" i="82" s="1"/>
  <c r="C161" i="11"/>
  <c r="K106" i="82" s="1"/>
  <c r="C160" i="11"/>
  <c r="M99" i="82" s="1"/>
  <c r="C159" i="11"/>
  <c r="K104" i="82" s="1"/>
  <c r="C157" i="11"/>
  <c r="M55" i="82" s="1"/>
  <c r="C155" i="11"/>
  <c r="K102" i="82" s="1"/>
  <c r="C154" i="11"/>
  <c r="K105" i="82" s="1"/>
  <c r="C153" i="11"/>
  <c r="K103" i="82" s="1"/>
  <c r="C152" i="11"/>
  <c r="M98" i="82" s="1"/>
  <c r="C151" i="11"/>
  <c r="M97" i="82" s="1"/>
  <c r="C150" i="11"/>
  <c r="M91" i="82" s="1"/>
  <c r="C149" i="11"/>
  <c r="K89" i="82" s="1"/>
  <c r="C148" i="11"/>
  <c r="K88" i="82" s="1"/>
  <c r="C142" i="11"/>
  <c r="K79" i="82" s="1"/>
  <c r="C140" i="11"/>
  <c r="I76" i="82" s="1"/>
  <c r="K76" i="82" s="1"/>
  <c r="Q3" i="82" s="1"/>
  <c r="Q7" i="82" s="1"/>
  <c r="C137" i="11"/>
  <c r="C132" i="11"/>
  <c r="J74" i="82" s="1"/>
  <c r="C131" i="11"/>
  <c r="I74" i="82" s="1"/>
  <c r="C130" i="11"/>
  <c r="K61" i="82" s="1"/>
  <c r="M61" i="82" s="1"/>
  <c r="C129" i="11"/>
  <c r="C126" i="11"/>
  <c r="C125" i="11"/>
  <c r="C124" i="11"/>
  <c r="K67" i="82" s="1"/>
  <c r="C123" i="11"/>
  <c r="K66" i="82" s="1"/>
  <c r="C121" i="11"/>
  <c r="C120" i="11"/>
  <c r="C119" i="11"/>
  <c r="C118" i="11"/>
  <c r="K59" i="82" s="1"/>
  <c r="C117" i="11"/>
  <c r="K58" i="82" s="1"/>
  <c r="C116" i="11"/>
  <c r="K48" i="82" s="1"/>
  <c r="C115" i="11"/>
  <c r="K49" i="82" s="1"/>
  <c r="C114" i="11"/>
  <c r="K47" i="82" s="1"/>
  <c r="C113" i="11"/>
  <c r="J44" i="82" s="1"/>
  <c r="C112" i="11"/>
  <c r="I44" i="82" s="1"/>
  <c r="C111" i="11"/>
  <c r="J43" i="82" s="1"/>
  <c r="C110" i="11"/>
  <c r="I43" i="82" s="1"/>
  <c r="C109" i="11"/>
  <c r="J42" i="82" s="1"/>
  <c r="C108" i="11"/>
  <c r="I42" i="82" s="1"/>
  <c r="C107" i="11"/>
  <c r="J41" i="82" s="1"/>
  <c r="C106" i="11"/>
  <c r="I41" i="82" s="1"/>
  <c r="C105" i="11"/>
  <c r="I40" i="82" s="1"/>
  <c r="C104" i="11"/>
  <c r="K53" i="82" s="1"/>
  <c r="C103" i="11"/>
  <c r="K52" i="82" s="1"/>
  <c r="C102" i="11"/>
  <c r="K51" i="82" s="1"/>
  <c r="C101" i="11"/>
  <c r="M56" i="82" s="1"/>
  <c r="C100" i="11"/>
  <c r="C98" i="11"/>
  <c r="C96" i="11"/>
  <c r="K28" i="82" s="1"/>
  <c r="C95" i="11"/>
  <c r="C94" i="11"/>
  <c r="C93" i="11"/>
  <c r="C92" i="11"/>
  <c r="C91" i="11"/>
  <c r="C88" i="11"/>
  <c r="C86" i="11"/>
  <c r="C82" i="11"/>
  <c r="C81" i="11"/>
  <c r="C80" i="11"/>
  <c r="C79" i="11"/>
  <c r="C78" i="11"/>
  <c r="C77" i="11"/>
  <c r="C76" i="11"/>
  <c r="C74" i="11"/>
  <c r="C71" i="11"/>
  <c r="C70" i="11"/>
  <c r="C68" i="11"/>
  <c r="C67" i="11"/>
  <c r="C66" i="11"/>
  <c r="C65" i="11"/>
  <c r="C61" i="11"/>
  <c r="C60" i="11"/>
  <c r="C59" i="11"/>
  <c r="C57" i="11"/>
  <c r="C56" i="11"/>
  <c r="C55" i="11"/>
  <c r="C54" i="11"/>
  <c r="C50" i="11"/>
  <c r="C49" i="11"/>
  <c r="J23" i="82" s="1"/>
  <c r="C48" i="11"/>
  <c r="J19" i="82" s="1"/>
  <c r="C45" i="11"/>
  <c r="J16" i="82" s="1"/>
  <c r="C44" i="11"/>
  <c r="J15" i="82" s="1"/>
  <c r="C43" i="11"/>
  <c r="C39" i="11"/>
  <c r="J21" i="82" s="1"/>
  <c r="C36" i="11"/>
  <c r="C35" i="11"/>
  <c r="C34" i="11"/>
  <c r="C33" i="11"/>
  <c r="I15" i="82" s="1"/>
  <c r="C32" i="11"/>
  <c r="C31" i="11"/>
  <c r="C30" i="11"/>
  <c r="I19" i="82" s="1"/>
  <c r="C28" i="11"/>
  <c r="C24" i="11"/>
  <c r="C23" i="11"/>
  <c r="C22" i="11"/>
  <c r="H16" i="82" s="1"/>
  <c r="C21" i="11"/>
  <c r="H15" i="82" s="1"/>
  <c r="C20" i="11"/>
  <c r="C19" i="11"/>
  <c r="C18" i="11"/>
  <c r="C16" i="11"/>
  <c r="C14" i="11"/>
  <c r="K36" i="82" s="1"/>
  <c r="C13" i="11"/>
  <c r="K35" i="82" s="1"/>
  <c r="C12" i="11"/>
  <c r="C11" i="11"/>
  <c r="I31" i="82" s="1"/>
  <c r="K31" i="82" s="1"/>
  <c r="C10" i="11"/>
  <c r="K11" i="82" s="1"/>
  <c r="C9" i="11"/>
  <c r="K10" i="82" s="1"/>
  <c r="C8" i="11"/>
  <c r="K9" i="82" s="1"/>
  <c r="C7" i="11"/>
  <c r="K8" i="82" s="1"/>
  <c r="K42" i="82" l="1"/>
  <c r="K44" i="82"/>
  <c r="K41" i="82"/>
  <c r="K43" i="82"/>
  <c r="H17" i="82"/>
  <c r="I17" i="82"/>
  <c r="M53" i="82"/>
  <c r="M50" i="82"/>
  <c r="M67" i="82"/>
  <c r="H22" i="82"/>
  <c r="M95" i="82"/>
  <c r="K236" i="82"/>
  <c r="H21" i="82"/>
  <c r="K15" i="82"/>
  <c r="I21" i="82"/>
  <c r="K26" i="82"/>
  <c r="M250" i="82"/>
  <c r="I20" i="82"/>
  <c r="J228" i="82"/>
  <c r="I32" i="82"/>
  <c r="K32" i="82"/>
  <c r="M33" i="82" s="1"/>
  <c r="H19" i="82"/>
  <c r="K19" i="82" s="1"/>
  <c r="I23" i="82"/>
  <c r="J14" i="82"/>
  <c r="J24" i="82" s="1"/>
  <c r="Q8" i="82"/>
  <c r="M244" i="82"/>
  <c r="I22" i="82"/>
  <c r="M217" i="82"/>
  <c r="M254" i="82"/>
  <c r="M11" i="82"/>
  <c r="J45" i="82"/>
  <c r="M89" i="82"/>
  <c r="M215" i="82"/>
  <c r="J292" i="82" s="1"/>
  <c r="K293" i="82" s="1"/>
  <c r="K295" i="82" s="1"/>
  <c r="M36" i="82"/>
  <c r="H14" i="82"/>
  <c r="H23" i="82"/>
  <c r="I14" i="82"/>
  <c r="I16" i="82"/>
  <c r="K16" i="82" s="1"/>
  <c r="K40" i="82"/>
  <c r="I45" i="82"/>
  <c r="K45" i="82" s="1"/>
  <c r="M45" i="82" s="1"/>
  <c r="M59" i="82"/>
  <c r="K74" i="82"/>
  <c r="M76" i="82" s="1"/>
  <c r="M106" i="82"/>
  <c r="M128" i="82"/>
  <c r="M212" i="82"/>
  <c r="K269" i="82"/>
  <c r="M269" i="82" s="1"/>
  <c r="M252" i="82"/>
  <c r="H20" i="82"/>
  <c r="M84" i="82"/>
  <c r="O31" i="82"/>
  <c r="K229" i="82"/>
  <c r="F25" i="57"/>
  <c r="C484" i="11"/>
  <c r="C483" i="11"/>
  <c r="C482" i="11"/>
  <c r="C485" i="11" s="1"/>
  <c r="C266" i="11"/>
  <c r="C262" i="11"/>
  <c r="C253" i="11"/>
  <c r="C260" i="11"/>
  <c r="C252" i="11"/>
  <c r="C272" i="11"/>
  <c r="C271" i="11"/>
  <c r="I139" i="11"/>
  <c r="H138" i="11"/>
  <c r="I136" i="11"/>
  <c r="H135" i="11"/>
  <c r="H130" i="11" s="1"/>
  <c r="C288" i="11"/>
  <c r="C293" i="11"/>
  <c r="C294" i="11"/>
  <c r="C284" i="11"/>
  <c r="I129" i="11"/>
  <c r="H129" i="11"/>
  <c r="C285" i="11"/>
  <c r="C278" i="11"/>
  <c r="C286" i="11"/>
  <c r="C277" i="11"/>
  <c r="C287" i="11"/>
  <c r="C283" i="11"/>
  <c r="C248" i="11"/>
  <c r="A3" i="11"/>
  <c r="A3" i="82" s="1"/>
  <c r="A194" i="82" s="1"/>
  <c r="I130" i="11" l="1"/>
  <c r="K22" i="82"/>
  <c r="K17" i="82"/>
  <c r="K20" i="82"/>
  <c r="M236" i="82"/>
  <c r="M271" i="82" s="1"/>
  <c r="M222" i="82"/>
  <c r="K21" i="82"/>
  <c r="M108" i="82"/>
  <c r="I24" i="82"/>
  <c r="K23" i="82"/>
  <c r="K14" i="82"/>
  <c r="H24" i="82"/>
  <c r="H127" i="11"/>
  <c r="I127" i="11"/>
  <c r="C273" i="11"/>
  <c r="C257" i="11"/>
  <c r="C254" i="11"/>
  <c r="C295" i="11"/>
  <c r="C296" i="11" s="1"/>
  <c r="C258" i="11"/>
  <c r="C274" i="11"/>
  <c r="A4" i="11"/>
  <c r="C5" i="11"/>
  <c r="C270" i="11"/>
  <c r="C276" i="11"/>
  <c r="C279" i="11" s="1"/>
  <c r="M273" i="82" l="1"/>
  <c r="M275" i="82" s="1"/>
  <c r="K290" i="82" s="1"/>
  <c r="K296" i="82" s="1"/>
  <c r="K299" i="82" s="1"/>
  <c r="K301" i="82" s="1"/>
  <c r="K309" i="82" s="1"/>
  <c r="K24" i="82"/>
  <c r="K27" i="82" s="1"/>
  <c r="M28" i="82" s="1"/>
  <c r="M69" i="82" s="1"/>
  <c r="C259" i="11"/>
  <c r="C263" i="11" s="1"/>
  <c r="C265" i="11" s="1"/>
  <c r="C267" i="11" s="1"/>
  <c r="C269" i="11" s="1"/>
  <c r="C275" i="11"/>
  <c r="M277" i="82" l="1"/>
  <c r="F125" i="65"/>
  <c r="F66" i="57"/>
  <c r="M132" i="82" l="1"/>
  <c r="C255" i="11"/>
  <c r="F393" i="80"/>
  <c r="F392" i="80"/>
  <c r="F391" i="80"/>
  <c r="F390" i="80"/>
  <c r="F389" i="80"/>
  <c r="F388" i="80"/>
  <c r="F387" i="80"/>
  <c r="F386" i="80"/>
  <c r="F385" i="80"/>
  <c r="F384" i="80"/>
  <c r="F383" i="80"/>
  <c r="F382" i="80"/>
  <c r="F381" i="80"/>
  <c r="F380" i="80"/>
  <c r="F379" i="80"/>
  <c r="F378" i="80"/>
  <c r="F377" i="80"/>
  <c r="F376" i="80"/>
  <c r="F375" i="80"/>
  <c r="F374" i="80"/>
  <c r="F373" i="80"/>
  <c r="F372" i="80"/>
  <c r="F371" i="80"/>
  <c r="F369" i="80"/>
  <c r="F368" i="80"/>
  <c r="F367" i="80"/>
  <c r="F366" i="80"/>
  <c r="F365" i="80"/>
  <c r="F364" i="80"/>
  <c r="F363" i="80"/>
  <c r="F362" i="80"/>
  <c r="F361" i="80"/>
  <c r="F360" i="80"/>
  <c r="F359" i="80"/>
  <c r="F358" i="80"/>
  <c r="F357" i="80"/>
  <c r="F356" i="80"/>
  <c r="F355" i="80"/>
  <c r="F354" i="80"/>
  <c r="F353" i="80"/>
  <c r="F352" i="80"/>
  <c r="F351" i="80"/>
  <c r="F350" i="80"/>
  <c r="F349" i="80"/>
  <c r="F348" i="80"/>
  <c r="F347" i="80"/>
  <c r="F346" i="80"/>
  <c r="F345" i="80"/>
  <c r="F344" i="80"/>
  <c r="F343" i="80"/>
  <c r="F342" i="80"/>
  <c r="F341" i="80"/>
  <c r="F340" i="80"/>
  <c r="F339" i="80"/>
  <c r="F338" i="80"/>
  <c r="F336" i="80"/>
  <c r="F325" i="80"/>
  <c r="F284" i="80"/>
  <c r="F283" i="80"/>
  <c r="F196" i="80"/>
  <c r="F195" i="80"/>
  <c r="F194" i="80"/>
  <c r="F193" i="80"/>
  <c r="F192" i="80"/>
  <c r="F191" i="80"/>
  <c r="F190" i="80"/>
  <c r="F189" i="80"/>
  <c r="F183" i="80"/>
  <c r="F182" i="80"/>
  <c r="F181" i="80"/>
  <c r="F180" i="80"/>
  <c r="F179" i="80"/>
  <c r="F178" i="80"/>
  <c r="F177" i="80"/>
  <c r="F167" i="80"/>
  <c r="F166" i="80"/>
  <c r="F163" i="80"/>
  <c r="F162" i="80"/>
  <c r="F161" i="80"/>
  <c r="F155" i="80"/>
  <c r="F154" i="80"/>
  <c r="F153" i="80"/>
  <c r="F151" i="80"/>
  <c r="F150" i="80"/>
  <c r="F149" i="80"/>
  <c r="F147" i="80"/>
  <c r="F146" i="80"/>
  <c r="F145" i="80"/>
  <c r="F67" i="80"/>
  <c r="F61" i="80"/>
  <c r="F60" i="80"/>
  <c r="F59" i="80"/>
  <c r="F58" i="80"/>
  <c r="F57" i="80"/>
  <c r="F56" i="80"/>
  <c r="F55" i="80"/>
  <c r="F54" i="80"/>
  <c r="F41" i="80"/>
  <c r="F35" i="80"/>
  <c r="F34" i="80"/>
  <c r="F33" i="80"/>
  <c r="F30" i="80"/>
  <c r="F28" i="80"/>
  <c r="F15" i="80"/>
  <c r="F12" i="80"/>
  <c r="F8" i="80"/>
  <c r="F3" i="80"/>
  <c r="F2" i="80"/>
  <c r="O45" i="82" l="1"/>
  <c r="M134" i="82"/>
  <c r="F30" i="79"/>
  <c r="F29" i="79"/>
  <c r="F28" i="79"/>
  <c r="F27" i="79"/>
  <c r="F26" i="79"/>
  <c r="F25" i="79"/>
  <c r="F24" i="79"/>
  <c r="F23" i="79"/>
  <c r="F22" i="79"/>
  <c r="F21" i="79"/>
  <c r="F20" i="79"/>
  <c r="F19" i="79"/>
  <c r="F18" i="79"/>
  <c r="F17" i="79"/>
  <c r="F15" i="79"/>
  <c r="F14" i="79"/>
  <c r="F13" i="79"/>
  <c r="F12" i="79"/>
  <c r="F11" i="79"/>
  <c r="F10" i="79"/>
  <c r="F9" i="79"/>
  <c r="F8" i="79"/>
  <c r="F7" i="79"/>
  <c r="F6" i="79"/>
  <c r="F5" i="79"/>
  <c r="F4" i="79"/>
  <c r="F3" i="79"/>
  <c r="F2" i="79"/>
  <c r="O134" i="82" l="1"/>
  <c r="O1" i="82"/>
  <c r="M136" i="82"/>
  <c r="D13" i="79"/>
  <c r="D14" i="79" s="1"/>
  <c r="D11" i="79"/>
  <c r="D7" i="79"/>
  <c r="D8" i="79" s="1"/>
  <c r="D9" i="79" s="1"/>
  <c r="D3" i="79"/>
  <c r="F176" i="65" l="1"/>
  <c r="F159" i="65"/>
  <c r="F156" i="65"/>
  <c r="F157" i="65"/>
  <c r="F158" i="65"/>
  <c r="F149" i="65"/>
  <c r="F150" i="65"/>
  <c r="F145" i="65"/>
  <c r="F146" i="65"/>
  <c r="F147" i="65"/>
  <c r="F148" i="65"/>
  <c r="F98" i="65"/>
  <c r="F97" i="65"/>
  <c r="F93" i="65"/>
  <c r="F92" i="65"/>
  <c r="F91" i="65"/>
  <c r="F79" i="65"/>
  <c r="F81" i="65"/>
  <c r="F57" i="65"/>
  <c r="F58" i="65"/>
  <c r="F51" i="65"/>
  <c r="F45" i="65"/>
  <c r="F7" i="65"/>
  <c r="F6" i="65"/>
  <c r="F5" i="65"/>
  <c r="F4" i="65"/>
  <c r="F119" i="65"/>
  <c r="F120" i="65"/>
  <c r="F121" i="65"/>
  <c r="F99" i="65" l="1"/>
  <c r="F50" i="77" l="1"/>
  <c r="F8" i="77"/>
  <c r="F7" i="77"/>
  <c r="F35" i="65"/>
  <c r="F71" i="65"/>
  <c r="F77" i="65"/>
  <c r="F76" i="65"/>
  <c r="F101" i="65"/>
  <c r="F139" i="65"/>
  <c r="F140" i="65"/>
  <c r="F164" i="65"/>
  <c r="F105" i="57"/>
  <c r="F104" i="57"/>
  <c r="F102" i="57"/>
  <c r="F101" i="57"/>
  <c r="F89" i="57"/>
  <c r="F93" i="57"/>
  <c r="F78" i="57"/>
  <c r="F76" i="57"/>
  <c r="F75" i="57"/>
  <c r="F59" i="57"/>
  <c r="F51" i="57"/>
  <c r="F31" i="57"/>
  <c r="F29" i="57"/>
  <c r="F26" i="57"/>
  <c r="F12" i="57"/>
  <c r="E1134" i="56" l="1"/>
  <c r="F57" i="77" l="1"/>
  <c r="F56" i="77"/>
  <c r="F55" i="77"/>
  <c r="F54" i="77"/>
  <c r="D3" i="76"/>
  <c r="D4" i="76" s="1"/>
  <c r="D5" i="76" s="1"/>
  <c r="D7" i="76" s="1"/>
  <c r="D9" i="76" s="1"/>
  <c r="D10" i="76" s="1"/>
  <c r="D11" i="76" s="1"/>
  <c r="D12" i="76" s="1"/>
  <c r="D13" i="76" s="1"/>
  <c r="D15" i="76" s="1"/>
  <c r="F16" i="78" l="1"/>
  <c r="F15" i="78"/>
  <c r="F13" i="78"/>
  <c r="F12" i="78"/>
  <c r="F10" i="78"/>
  <c r="F9" i="78"/>
  <c r="F7" i="78"/>
  <c r="F6" i="78"/>
  <c r="F5" i="78"/>
  <c r="F4" i="78"/>
  <c r="F3" i="78"/>
  <c r="F2" i="78"/>
  <c r="F95" i="75" l="1"/>
  <c r="F89" i="75"/>
  <c r="F90" i="75"/>
  <c r="F128" i="75" l="1"/>
  <c r="F127" i="75"/>
  <c r="F126" i="75"/>
  <c r="F125" i="75"/>
  <c r="F124" i="75"/>
  <c r="F123" i="75"/>
  <c r="F122" i="75"/>
  <c r="F121" i="75"/>
  <c r="F120" i="75"/>
  <c r="F119" i="75"/>
  <c r="F117" i="75"/>
  <c r="F116" i="75"/>
  <c r="F115" i="75"/>
  <c r="F114" i="75"/>
  <c r="F111" i="75"/>
  <c r="F103" i="75"/>
  <c r="F102" i="75"/>
  <c r="F101" i="75"/>
  <c r="F100" i="75"/>
  <c r="F99" i="75"/>
  <c r="F98" i="75"/>
  <c r="F97" i="75"/>
  <c r="F96" i="75"/>
  <c r="F94" i="75"/>
  <c r="F93" i="75"/>
  <c r="F92" i="75"/>
  <c r="F91" i="75"/>
  <c r="F69" i="72" l="1"/>
  <c r="F68" i="72"/>
  <c r="F67" i="72"/>
  <c r="F66" i="72"/>
  <c r="F65" i="72"/>
  <c r="F63" i="72"/>
  <c r="F62" i="72"/>
  <c r="F61" i="72"/>
  <c r="F59" i="72"/>
  <c r="E10" i="72" l="1"/>
  <c r="E11" i="72"/>
  <c r="E12" i="72"/>
  <c r="E13" i="72"/>
  <c r="E14" i="72"/>
  <c r="E15" i="72"/>
  <c r="E9" i="72"/>
  <c r="E3" i="72" l="1"/>
  <c r="E4" i="72"/>
  <c r="E5" i="72"/>
  <c r="E6" i="72"/>
  <c r="E7" i="72"/>
  <c r="E8" i="72"/>
  <c r="E2" i="72"/>
  <c r="F61" i="57"/>
  <c r="F47" i="57"/>
  <c r="F42" i="57"/>
  <c r="F41" i="57"/>
  <c r="F40" i="57"/>
  <c r="F34" i="57"/>
  <c r="F33" i="57"/>
  <c r="F32" i="57"/>
  <c r="F30" i="57"/>
  <c r="D27" i="65" l="1"/>
  <c r="D28" i="65" s="1"/>
  <c r="D29" i="65" s="1"/>
  <c r="D10" i="65"/>
  <c r="D11" i="65" s="1"/>
  <c r="D12" i="65" s="1"/>
  <c r="D6" i="65"/>
  <c r="D7" i="65" s="1"/>
  <c r="D8" i="65" s="1"/>
  <c r="F57" i="72" l="1"/>
  <c r="F47" i="72"/>
  <c r="F49" i="72"/>
  <c r="F48" i="72"/>
  <c r="F46" i="72"/>
  <c r="F45" i="72"/>
  <c r="F44" i="72"/>
  <c r="F43" i="72"/>
  <c r="F42" i="72"/>
  <c r="F22" i="72"/>
  <c r="F21" i="72"/>
  <c r="F20" i="72"/>
  <c r="F19" i="72"/>
  <c r="F18" i="72"/>
  <c r="F17" i="72"/>
  <c r="F16" i="72"/>
  <c r="F13" i="72"/>
  <c r="F12" i="72"/>
  <c r="F9" i="72"/>
  <c r="F6" i="72"/>
  <c r="F5" i="72"/>
  <c r="F16" i="71" l="1"/>
  <c r="F11" i="71"/>
  <c r="F143" i="65" l="1"/>
  <c r="F144" i="65"/>
  <c r="F44" i="65" l="1"/>
  <c r="F43" i="65"/>
  <c r="F42" i="65"/>
  <c r="F41" i="65"/>
  <c r="C19" i="69"/>
  <c r="G15" i="69"/>
  <c r="G13" i="69"/>
  <c r="G14" i="69"/>
  <c r="G12" i="69"/>
  <c r="F13" i="69"/>
  <c r="F14" i="69"/>
  <c r="F12" i="69"/>
  <c r="E13" i="69"/>
  <c r="E15" i="69" s="1"/>
  <c r="E14" i="69"/>
  <c r="E12" i="69"/>
  <c r="D14" i="69"/>
  <c r="D13" i="69"/>
  <c r="D12" i="69"/>
  <c r="D15" i="69" s="1"/>
  <c r="D7" i="69"/>
  <c r="F53" i="77" s="1"/>
  <c r="D6" i="69"/>
  <c r="F52" i="77" s="1"/>
  <c r="D5" i="69"/>
  <c r="F13" i="71"/>
  <c r="F12" i="71"/>
  <c r="F10" i="71"/>
  <c r="F9" i="71"/>
  <c r="F7" i="71"/>
  <c r="E7" i="69" l="1"/>
  <c r="F51" i="77"/>
  <c r="F11" i="76"/>
  <c r="F74" i="57"/>
  <c r="F138" i="65"/>
  <c r="F15" i="69"/>
  <c r="H15" i="69" s="1"/>
  <c r="F6" i="71" l="1"/>
  <c r="F92" i="57"/>
  <c r="F153" i="65"/>
  <c r="F163" i="65" l="1"/>
  <c r="F84" i="57"/>
  <c r="F23" i="57" l="1"/>
  <c r="F64" i="72"/>
  <c r="F3" i="72"/>
  <c r="F10" i="72"/>
  <c r="F11" i="72"/>
  <c r="F53" i="65"/>
  <c r="F8" i="72"/>
  <c r="F7" i="72"/>
  <c r="F2" i="72"/>
  <c r="F15" i="72"/>
  <c r="F14" i="72"/>
  <c r="F4" i="72"/>
  <c r="F55" i="72"/>
  <c r="F55" i="57"/>
  <c r="F105" i="65"/>
  <c r="F60" i="65" l="1"/>
  <c r="F54" i="65"/>
  <c r="F62" i="65"/>
  <c r="F32" i="65" l="1"/>
  <c r="F15" i="57"/>
  <c r="F23" i="65" l="1"/>
  <c r="F31" i="65"/>
  <c r="F19" i="65"/>
  <c r="F30" i="65" l="1"/>
  <c r="F18" i="65"/>
  <c r="K27" i="41" l="1"/>
  <c r="J27" i="41"/>
  <c r="K28" i="41" s="1"/>
  <c r="C21" i="41"/>
  <c r="L16" i="41" l="1"/>
  <c r="L17" i="41"/>
  <c r="F63" i="57" l="1"/>
  <c r="I27" i="41"/>
  <c r="H27" i="41"/>
  <c r="I28" i="41" s="1"/>
  <c r="G27" i="41"/>
  <c r="F27" i="41"/>
  <c r="E27" i="41"/>
  <c r="D27" i="41"/>
  <c r="E28" i="41" s="1"/>
  <c r="C27" i="41"/>
  <c r="B27" i="41"/>
  <c r="L22" i="41"/>
  <c r="L21" i="41"/>
  <c r="M21" i="41" s="1"/>
  <c r="L20" i="41"/>
  <c r="M20" i="41" s="1"/>
  <c r="L19" i="41"/>
  <c r="M19" i="41" s="1"/>
  <c r="L18" i="41"/>
  <c r="M16" i="41"/>
  <c r="L15" i="41"/>
  <c r="M15" i="41" s="1"/>
  <c r="L14" i="41"/>
  <c r="L13" i="41"/>
  <c r="L12" i="41"/>
  <c r="L11" i="41"/>
  <c r="L10" i="41"/>
  <c r="L9" i="41"/>
  <c r="L8" i="41"/>
  <c r="L7" i="41"/>
  <c r="L6" i="41"/>
  <c r="L5" i="41"/>
  <c r="L4" i="41"/>
  <c r="L3" i="41"/>
  <c r="F118" i="65" l="1"/>
  <c r="G28" i="41"/>
  <c r="C28" i="41"/>
  <c r="F9" i="57" l="1"/>
  <c r="F64" i="65"/>
  <c r="F24" i="57"/>
  <c r="F5" i="57"/>
  <c r="F87" i="57"/>
  <c r="F8" i="71"/>
  <c r="F50" i="57"/>
  <c r="F53" i="57"/>
  <c r="F52" i="57"/>
  <c r="F59" i="65"/>
  <c r="F96" i="57"/>
  <c r="F16" i="57"/>
  <c r="F3" i="57"/>
  <c r="F4" i="57"/>
  <c r="F122" i="65"/>
  <c r="F88" i="57"/>
  <c r="F2" i="57"/>
  <c r="F91" i="57"/>
  <c r="F81" i="57" l="1"/>
  <c r="F79" i="57"/>
  <c r="F57" i="57"/>
  <c r="F3" i="65"/>
  <c r="F162" i="65"/>
  <c r="F160" i="65"/>
  <c r="F173" i="65"/>
  <c r="F19" i="57"/>
  <c r="F52" i="65"/>
  <c r="F102" i="65"/>
  <c r="F103" i="65"/>
  <c r="F100" i="65"/>
  <c r="F21" i="65"/>
  <c r="F10" i="57"/>
  <c r="F2" i="65"/>
  <c r="F22" i="57"/>
  <c r="F8" i="65"/>
  <c r="F73" i="65"/>
  <c r="F70" i="65"/>
  <c r="F60" i="57"/>
  <c r="F49" i="65"/>
  <c r="F94" i="57"/>
  <c r="F50" i="65"/>
  <c r="F38" i="57"/>
  <c r="F123" i="65"/>
  <c r="F103" i="57"/>
  <c r="F165" i="65" l="1"/>
  <c r="F180" i="65"/>
  <c r="F88" i="65"/>
  <c r="F108" i="65"/>
  <c r="F64" i="57"/>
  <c r="F90" i="57" l="1"/>
  <c r="F161" i="65"/>
  <c r="F18" i="57"/>
  <c r="F72" i="57" l="1"/>
  <c r="F73" i="57" l="1"/>
</calcChain>
</file>

<file path=xl/sharedStrings.xml><?xml version="1.0" encoding="utf-8"?>
<sst xmlns="http://schemas.openxmlformats.org/spreadsheetml/2006/main" count="191114" uniqueCount="8763">
  <si>
    <t>Reserve for Bank Expansion and Stock Dividends</t>
  </si>
  <si>
    <t>Foreign Exchange Loss</t>
  </si>
  <si>
    <t>Derivatives with Positive Fair Value Held for Hedging</t>
  </si>
  <si>
    <t>Agrarian Loan - Restructured (Past Due)</t>
  </si>
  <si>
    <t>Agricultural Loan - Restructured (Past Due)</t>
  </si>
  <si>
    <t>AGFP Loan - Restructured (Past Due)</t>
  </si>
  <si>
    <t>Industrial Loan - Restructured (Past Due)</t>
  </si>
  <si>
    <t>Development Incentive Loan - Restructured (Past Due)</t>
  </si>
  <si>
    <t>Allowance for Probable Losses - Other Asset</t>
  </si>
  <si>
    <t>Microfinance Loan - Restructured (Past Due)</t>
  </si>
  <si>
    <t xml:space="preserve">Bad Debts </t>
  </si>
  <si>
    <t>Total Assets</t>
  </si>
  <si>
    <t>Total Liabilities</t>
  </si>
  <si>
    <t>NEW RURAL BANK OF SAN LEONARDO, INC.</t>
  </si>
  <si>
    <t>CONSOLIDATED STATEMENT OF CONDITION</t>
  </si>
  <si>
    <t>A S S E T S</t>
  </si>
  <si>
    <t>CASH AND DUE FROM BANKS</t>
  </si>
  <si>
    <t>Cash on Hand</t>
  </si>
  <si>
    <t>Checks and Other Cash Items</t>
  </si>
  <si>
    <t>Due from Bangko Sentral ng Pilipinas</t>
  </si>
  <si>
    <t>Due from Other Banks</t>
  </si>
  <si>
    <t>Total</t>
  </si>
  <si>
    <t>Past Due</t>
  </si>
  <si>
    <t>Government</t>
  </si>
  <si>
    <t>Private</t>
  </si>
  <si>
    <t>Cost</t>
  </si>
  <si>
    <t>BANK PREMISES, FURNITURE, FIXTURE AND EQUIPMENT - NET</t>
  </si>
  <si>
    <t>Original Cost</t>
  </si>
  <si>
    <t>Acc. Depreciation</t>
  </si>
  <si>
    <t>Net Book Value</t>
  </si>
  <si>
    <t>Bank Premises - Land</t>
  </si>
  <si>
    <t>Bank Premises - Building</t>
  </si>
  <si>
    <t>Leasehold Improvements</t>
  </si>
  <si>
    <t>Furniture, Fixtures &amp; Equipment</t>
  </si>
  <si>
    <t>Transportation Equipment</t>
  </si>
  <si>
    <t>REAL AND OTHER PROPERTIES OWNED OR ACQUIRED</t>
  </si>
  <si>
    <t>T O T A L    A S S E T S</t>
  </si>
  <si>
    <t>LIABILITIES AND CAPITAL ACCOUNTS</t>
  </si>
  <si>
    <t>Dormant</t>
  </si>
  <si>
    <t>Active</t>
  </si>
  <si>
    <t>DEPOSIT LIABILITIES</t>
  </si>
  <si>
    <t>Demand Deposits</t>
  </si>
  <si>
    <t>Savings Deposits</t>
  </si>
  <si>
    <t>Time Deposits</t>
  </si>
  <si>
    <t>BILLS PAYABLE</t>
  </si>
  <si>
    <t>Landbank</t>
  </si>
  <si>
    <t>SBGFC</t>
  </si>
  <si>
    <t>Accrued Interest - Deposits</t>
  </si>
  <si>
    <t>Accrued Interest - Bill Payable</t>
  </si>
  <si>
    <t>OTHER LIABILITIES</t>
  </si>
  <si>
    <t>Accounts Payable</t>
  </si>
  <si>
    <t>Withholding Tax Payable</t>
  </si>
  <si>
    <t>SSS, Philhealth and Pag-ibig Contributions Payable</t>
  </si>
  <si>
    <t>GRT Payable</t>
  </si>
  <si>
    <t>Reserve for Retirement of Employees</t>
  </si>
  <si>
    <t>TOTAL LIABILITIES</t>
  </si>
  <si>
    <t>CAPITAL ACCOUNTS</t>
  </si>
  <si>
    <t>Authorized</t>
  </si>
  <si>
    <t xml:space="preserve">Subscribed </t>
  </si>
  <si>
    <t>Paid-up</t>
  </si>
  <si>
    <t>CAPITAL STOCK</t>
  </si>
  <si>
    <t>Common</t>
  </si>
  <si>
    <t>Preferred</t>
  </si>
  <si>
    <t>TOTAL CAPITAL</t>
  </si>
  <si>
    <t>TOTAL LIABILITIES AND CAPITAL ACCOUNTS</t>
  </si>
  <si>
    <t>I N C O M E</t>
  </si>
  <si>
    <t>INTEREST INCOME</t>
  </si>
  <si>
    <t>TOTAL INCOME</t>
  </si>
  <si>
    <t>E X P E N S E S</t>
  </si>
  <si>
    <t>INTEREST EXPENSE</t>
  </si>
  <si>
    <t>Interest - Deposits</t>
  </si>
  <si>
    <t>COMPENSATION AND FRINGE BENEFITS</t>
  </si>
  <si>
    <t>Salaries and Wages</t>
  </si>
  <si>
    <t>Directors/Management and Committee Members' Fee</t>
  </si>
  <si>
    <t>SSS, Philhealth and Pag-Ibig Fund Contributions</t>
  </si>
  <si>
    <t>Medical, Dental and Hospitalization</t>
  </si>
  <si>
    <t>Contributions to Retirement/Provident Fund</t>
  </si>
  <si>
    <t>MANAGEMENT AND OTHER PROFESSIONAL FEES</t>
  </si>
  <si>
    <t>FINES, PENALTIES AND OTHER CHARGES</t>
  </si>
  <si>
    <t>Total Income</t>
  </si>
  <si>
    <t>Total Expenses</t>
  </si>
  <si>
    <t>Net Income/Loss</t>
  </si>
  <si>
    <t>Tota Equity</t>
  </si>
  <si>
    <t>Interest Income - Loan to Private Corporation</t>
  </si>
  <si>
    <t>Interest Income - Loans to Private Corporation</t>
  </si>
  <si>
    <t>TAXES AND LICENSES</t>
  </si>
  <si>
    <t>INSURANCE</t>
  </si>
  <si>
    <t>Insurance - PDIC</t>
  </si>
  <si>
    <t>Insurance - Others</t>
  </si>
  <si>
    <t>Balance</t>
  </si>
  <si>
    <t>DEPRECIATION AND AMORTIZATION</t>
  </si>
  <si>
    <t>LITIGATION /ASSETS ACQUIRED EXPENSES</t>
  </si>
  <si>
    <t>PROVISIONS</t>
  </si>
  <si>
    <t>Provision for Probable Losses</t>
  </si>
  <si>
    <t>Provision for Year-End Expenses</t>
  </si>
  <si>
    <t>OTHER EXPENSES</t>
  </si>
  <si>
    <t>TOTAL EXPENSES</t>
  </si>
  <si>
    <t>Bangko Sentral ng Pilipinas</t>
  </si>
  <si>
    <t>TOTAL</t>
  </si>
  <si>
    <t>Other Benefits</t>
  </si>
  <si>
    <t>Allowance for Probable Losses - A/R</t>
  </si>
  <si>
    <t>Prepaid Expenses</t>
  </si>
  <si>
    <t>Petty Cash Fund</t>
  </si>
  <si>
    <t>Deffered Charges</t>
  </si>
  <si>
    <t>Miscellaneous Assets</t>
  </si>
  <si>
    <t>Deferred Tax Assets</t>
  </si>
  <si>
    <t>Other Payable</t>
  </si>
  <si>
    <t>Power, Light and Water</t>
  </si>
  <si>
    <t>Fuel, Oil and Lubricants</t>
  </si>
  <si>
    <t>Postage, Telephone and Telegraph</t>
  </si>
  <si>
    <t>Periodicals and Magazines</t>
  </si>
  <si>
    <t>Representation and Entertainment</t>
  </si>
  <si>
    <t>Membership Fees and Dues</t>
  </si>
  <si>
    <t>Donations and Charitable Contributions</t>
  </si>
  <si>
    <t>Notarial Fees</t>
  </si>
  <si>
    <t>Miscellaneous Expenses</t>
  </si>
  <si>
    <t xml:space="preserve">PROVISION FOR INCOME TAX </t>
  </si>
  <si>
    <t>Docs. Stamp Payable</t>
  </si>
  <si>
    <t>Receivable from Closed Bank</t>
  </si>
  <si>
    <t>NLDC</t>
  </si>
  <si>
    <t>Agents Commission</t>
  </si>
  <si>
    <t>BANKING FEES</t>
  </si>
  <si>
    <t>Unquoted Debt Securities Classified</t>
  </si>
  <si>
    <t>Interest on Bills Payable - LBP</t>
  </si>
  <si>
    <t>Interest on Bills Payable - SBGFC</t>
  </si>
  <si>
    <t>Interest on Bills Payable - NLDC</t>
  </si>
  <si>
    <t>AGFP Loan</t>
  </si>
  <si>
    <t>TRIAL BALANCE</t>
  </si>
  <si>
    <t>HEAD OFFICE</t>
  </si>
  <si>
    <t>Microfinance Loan</t>
  </si>
  <si>
    <t>Agricultural Loan</t>
  </si>
  <si>
    <t>Agrarian Loan</t>
  </si>
  <si>
    <t>Industrial Loan</t>
  </si>
  <si>
    <t>Agricultural Loan - Past Due</t>
  </si>
  <si>
    <t>Agrarian Loan - Past Due</t>
  </si>
  <si>
    <t>AGFP Loan - Past Due</t>
  </si>
  <si>
    <t>Industrial Loan - Past Due</t>
  </si>
  <si>
    <t>Loans to Government PDNP</t>
  </si>
  <si>
    <t>Agrarian Reform Loans PDNP</t>
  </si>
  <si>
    <t>Other Agricultural Credit Loans PDNP</t>
  </si>
  <si>
    <t>Development Loans Incentives PDNP</t>
  </si>
  <si>
    <t>Microfinance Loans PDNP</t>
  </si>
  <si>
    <t>Loans to Private Corporations PDNP</t>
  </si>
  <si>
    <t>AGFP Loans PDNP</t>
  </si>
  <si>
    <t>Restuctured Loans-Government PDNP</t>
  </si>
  <si>
    <t>Restuctured Loans-OACL PDNP</t>
  </si>
  <si>
    <t>Restuctured Loans-DLI PDNP</t>
  </si>
  <si>
    <t>Restuctured Loans-Microfinance PDNP</t>
  </si>
  <si>
    <t>Restuctured Loans-Private Corp PDNP</t>
  </si>
  <si>
    <t>Restuctured Loans-Indv Housing PDNP</t>
  </si>
  <si>
    <t>Restuctured Loans-Indv Others PDNP</t>
  </si>
  <si>
    <t>SME Loans - Small PDNP</t>
  </si>
  <si>
    <t>SME Loans - Medium PDNP</t>
  </si>
  <si>
    <t>Restructured Loans - SME Small PDINP</t>
  </si>
  <si>
    <t>Restructured Loans - SME Medium PDIN</t>
  </si>
  <si>
    <t>Interest Expense - Others</t>
  </si>
  <si>
    <t>Microfinance Loan - Past Due</t>
  </si>
  <si>
    <t>Agricultural Loan - In Litigation</t>
  </si>
  <si>
    <t>Agrarian Loan - In Litigation</t>
  </si>
  <si>
    <t>AGFP Loan - In Litigation</t>
  </si>
  <si>
    <t>Bongabon</t>
  </si>
  <si>
    <t>Penaranda</t>
  </si>
  <si>
    <t>San Isidro</t>
  </si>
  <si>
    <t>Cabanatuan</t>
  </si>
  <si>
    <t>Tarlac</t>
  </si>
  <si>
    <t>San Miguel</t>
  </si>
  <si>
    <t>LOANS WRITTEN OFF</t>
  </si>
  <si>
    <t>Other Agricultural Credit Loans</t>
  </si>
  <si>
    <t>Loans to Private Corporations PD</t>
  </si>
  <si>
    <t>AGFP Loans PD</t>
  </si>
  <si>
    <t>General Loan Loss Provision</t>
  </si>
  <si>
    <t>Allowance for Credit Losses - Specific</t>
  </si>
  <si>
    <t>Accumulated Depreciation - ROPA</t>
  </si>
  <si>
    <t xml:space="preserve">Other Intangible Assets </t>
  </si>
  <si>
    <t>Deferred Tax Asset</t>
  </si>
  <si>
    <t>GAIN FROM SALE OF NON FINANCIAL ASSETS</t>
  </si>
  <si>
    <t>Prepaid Rent</t>
  </si>
  <si>
    <t>Filing Fees</t>
  </si>
  <si>
    <t>Other Taxes and Licenses Payable</t>
  </si>
  <si>
    <t>Unearned Income</t>
  </si>
  <si>
    <t>Dividends Payable</t>
  </si>
  <si>
    <t>Less: Allowance for Probable Losses - A/R</t>
  </si>
  <si>
    <t>Total Deposit</t>
  </si>
  <si>
    <t>Total Loan</t>
  </si>
  <si>
    <t xml:space="preserve">Total Microfinance </t>
  </si>
  <si>
    <t>Due to Head Office</t>
  </si>
  <si>
    <t>PROVISION FOR PROBABLE LOSSES</t>
  </si>
  <si>
    <t>Acc. Amort - Intangible Assets</t>
  </si>
  <si>
    <t>Intangible Assets</t>
  </si>
  <si>
    <t>Less: Accumulated Amortization</t>
  </si>
  <si>
    <t>Accrued Interest Income from Financial Assets</t>
  </si>
  <si>
    <t>ACCRUED INTEREST EXPENSE ON FINANCIAL LIABILITIES</t>
  </si>
  <si>
    <t>Provisions (Reserve for Retirement of Employees)</t>
  </si>
  <si>
    <t>Accrued Expenses</t>
  </si>
  <si>
    <t>OTHER ADMINISTRATIVE EXPENSES</t>
  </si>
  <si>
    <t>Rental Income</t>
  </si>
  <si>
    <t>Unearned Interest and Discounts and Other Deferred Credits on Loans</t>
  </si>
  <si>
    <t>Noted by:</t>
  </si>
  <si>
    <t>Industrial Loan - In Litigation</t>
  </si>
  <si>
    <t>Microfinance Loan - In Litigation</t>
  </si>
  <si>
    <t>Allowance for Credit Losses - UDSCL</t>
  </si>
  <si>
    <t>Retained Earnings - Free</t>
  </si>
  <si>
    <t>Retained Earnings - Reserved</t>
  </si>
  <si>
    <t>Retained Earnings</t>
  </si>
  <si>
    <t>Free</t>
  </si>
  <si>
    <t>Unquoted Debt Securities Classified as Loan (UDSCL)</t>
  </si>
  <si>
    <t>Accumulated Depreciation - Building</t>
  </si>
  <si>
    <t>Leasehold and Improvements</t>
  </si>
  <si>
    <t>Accumulated Depreciation - Leasehold and Improvements</t>
  </si>
  <si>
    <t>Manager, Accounting Department</t>
  </si>
  <si>
    <t>Accumulated Depreciation - Furniture, Fixtures &amp; Equipment</t>
  </si>
  <si>
    <t>Accumulated Depreciation - Transportation Equipment</t>
  </si>
  <si>
    <t>Allowance for Probable Losses - ROPA</t>
  </si>
  <si>
    <t>Real and Other Properties Acquired (ROPA)</t>
  </si>
  <si>
    <t>Sales Contract Receivable</t>
  </si>
  <si>
    <t>Due to/from Head Office/Branches</t>
  </si>
  <si>
    <t>Accounts Receivable (A/R)</t>
  </si>
  <si>
    <t xml:space="preserve">Stationeries &amp; Supplies </t>
  </si>
  <si>
    <t>Sundry Debit</t>
  </si>
  <si>
    <t>Demand Deposits - Dormant</t>
  </si>
  <si>
    <t>Savings Deposits - Dormant</t>
  </si>
  <si>
    <t>Time Deposits - Dormant</t>
  </si>
  <si>
    <t>Bills Payable - NLDC</t>
  </si>
  <si>
    <t>Bills Payable - Landbank of the Philippines</t>
  </si>
  <si>
    <t>Bills Payable - Bangko Sentral ng Pilipinas</t>
  </si>
  <si>
    <t>Bills Payable - SBGFC</t>
  </si>
  <si>
    <t>Accrued Interest Payable - Deposits</t>
  </si>
  <si>
    <t>Accrued Interest on Bills Payable</t>
  </si>
  <si>
    <t>Accrued Other Expense Payable</t>
  </si>
  <si>
    <t>Common Stock</t>
  </si>
  <si>
    <t>Preferred Stock</t>
  </si>
  <si>
    <t>Undivided Profits</t>
  </si>
  <si>
    <t>Other Income</t>
  </si>
  <si>
    <t>President and CEO</t>
  </si>
  <si>
    <t>Interest Expense on Savings Deposit</t>
  </si>
  <si>
    <t>Asset Acquired Expenses/Litigation</t>
  </si>
  <si>
    <t>Depreciation Expense - Building</t>
  </si>
  <si>
    <t>Depreciation Expense - Furniture, Fixtures and Equipments</t>
  </si>
  <si>
    <t>Depreciation Expense - Leasehold and Improvements</t>
  </si>
  <si>
    <t>Depreciation Expense - Transportation Equipment</t>
  </si>
  <si>
    <t>Depreciation Expense - Real and Other Properties Acquired</t>
  </si>
  <si>
    <t>PARTICULARS</t>
  </si>
  <si>
    <t>Documentary Stamp Payable</t>
  </si>
  <si>
    <t>Gross Receipts Tax Payable</t>
  </si>
  <si>
    <t>Interest Income - Microfinanace Loans</t>
  </si>
  <si>
    <t>Interest Income - Restructured Loans</t>
  </si>
  <si>
    <t>Interest Income - AGFP Loans</t>
  </si>
  <si>
    <t>Interest Income - Past Due Items/Items in Lit.</t>
  </si>
  <si>
    <t>Interest Income - Agrarian Loan</t>
  </si>
  <si>
    <t>Interest Income - Agricultural Loan</t>
  </si>
  <si>
    <t>Development Incentive Loan</t>
  </si>
  <si>
    <t>Development Incentive Loan - Past due</t>
  </si>
  <si>
    <t>Development Incentive Loan - In Litigation</t>
  </si>
  <si>
    <t>Interest Income - Industrial Loan</t>
  </si>
  <si>
    <t>Interest Income - Development Incentive Loan</t>
  </si>
  <si>
    <t>Management and Other Professional Fee</t>
  </si>
  <si>
    <t>Banking Fees</t>
  </si>
  <si>
    <t>Fines, Penalties and Other Bank Charges</t>
  </si>
  <si>
    <t>Taxes and Licenses</t>
  </si>
  <si>
    <t>Provision for Income Tax</t>
  </si>
  <si>
    <t>Traveling Expenses</t>
  </si>
  <si>
    <t>Repair and Maintenance</t>
  </si>
  <si>
    <t>Stationeries and Supplies Used</t>
  </si>
  <si>
    <t>Documentary Stamp Used</t>
  </si>
  <si>
    <t>Training, Seminar and Conference Expenses</t>
  </si>
  <si>
    <t>Information Technology Expense</t>
  </si>
  <si>
    <t>Current</t>
  </si>
  <si>
    <t>In Litigation</t>
  </si>
  <si>
    <t>Abundio D. Quililan, Jr.</t>
  </si>
  <si>
    <t>Agricultural Loan - Restructured</t>
  </si>
  <si>
    <t>Agrarian Loan - Restructured</t>
  </si>
  <si>
    <t>AGFP Loan - Restructured</t>
  </si>
  <si>
    <t>Industrial Loan - Restructured</t>
  </si>
  <si>
    <t>Development Incentive Loan - Restructured</t>
  </si>
  <si>
    <t>Microfinance Loan - Restructured</t>
  </si>
  <si>
    <t>Less: Allowance for Probable Losses - General</t>
  </si>
  <si>
    <t>LOANS PORTFOLIO - NET</t>
  </si>
  <si>
    <t>Total Loan Portfolio</t>
  </si>
  <si>
    <t>Loan Portfolio - Net of Allowances</t>
  </si>
  <si>
    <t>Other Assets</t>
  </si>
  <si>
    <t>Interest on Loans Receivable</t>
  </si>
  <si>
    <t>Interest Income - Bangko Sentral ng Pilipinas</t>
  </si>
  <si>
    <t>Service Charges/Fees</t>
  </si>
  <si>
    <t>Interest Expense on Time Deposit</t>
  </si>
  <si>
    <t>Special Savings Deposits</t>
  </si>
  <si>
    <t>Rent</t>
  </si>
  <si>
    <t>NET INCOME/LOSS</t>
  </si>
  <si>
    <t>SSD - Big Time - Dormant</t>
  </si>
  <si>
    <t>SSD - Gintong Palay Savings</t>
  </si>
  <si>
    <t>SSD - Gintong Palay Savings - Dormant</t>
  </si>
  <si>
    <t xml:space="preserve">SSD - Big Time </t>
  </si>
  <si>
    <t>Advertisement and Publicity</t>
  </si>
  <si>
    <t>Security, Clerical and Janitorial</t>
  </si>
  <si>
    <t>Savings - Microfinance</t>
  </si>
  <si>
    <t>Unrealized Foreign Exchange Gains/Losses</t>
  </si>
  <si>
    <t>Interest Expense on Gintong Palay Savings</t>
  </si>
  <si>
    <t>Interest Expense on Big Time Deposit</t>
  </si>
  <si>
    <t>Other Fringe Benefits</t>
  </si>
  <si>
    <t>Contributions to Provident Fund</t>
  </si>
  <si>
    <t>Contributions to Retirement Fund</t>
  </si>
  <si>
    <t>Insurance - MSPR/Fidelity</t>
  </si>
  <si>
    <t>Accrued Income Tax Payable</t>
  </si>
  <si>
    <t>Interest Income - Bank Deposits/IBODI</t>
  </si>
  <si>
    <t>Interest on Bills Payable - BSP</t>
  </si>
  <si>
    <t>Allowance for Probable Losses - SCR</t>
  </si>
  <si>
    <t>Interest Income - Loans to Officers</t>
  </si>
  <si>
    <t xml:space="preserve">    Allowance for Probable Losses -  Specific</t>
  </si>
  <si>
    <t>Less:Allowance for Probable Losses - UDSCL</t>
  </si>
  <si>
    <t>Prepared by:</t>
  </si>
  <si>
    <t>CURRENT LOAN</t>
  </si>
  <si>
    <t>PAST DUE</t>
  </si>
  <si>
    <t>IN LITIGATION</t>
  </si>
  <si>
    <t>Foreign Exchange Profit</t>
  </si>
  <si>
    <t xml:space="preserve">BAD DEBTS </t>
  </si>
  <si>
    <t>NET INCOME BEFORE TAX</t>
  </si>
  <si>
    <t>INTEREST ON BANK DEPOSITS</t>
  </si>
  <si>
    <t>TAXABLE INCOME</t>
  </si>
  <si>
    <t>CORPORATE INCOME TAX</t>
  </si>
  <si>
    <t xml:space="preserve">INCOME TAX </t>
  </si>
  <si>
    <t>PROVISION FOR INCOME TAX</t>
  </si>
  <si>
    <t xml:space="preserve">OVER/(UNDER) </t>
  </si>
  <si>
    <t>CONSOLIDATED STATEMENT OF COMPREHENSIVE INCOME</t>
  </si>
  <si>
    <t>Microfinance Deposit</t>
  </si>
  <si>
    <t>Microfinance - Current</t>
  </si>
  <si>
    <t>Microfinance - Past Due</t>
  </si>
  <si>
    <t xml:space="preserve">Sales Contract Receivables </t>
  </si>
  <si>
    <t>Less: Allowance for Probable Losses - ROPA</t>
  </si>
  <si>
    <t>Small and Medium Enterprises Loans</t>
  </si>
  <si>
    <t>Loans to Individual for Housing Purposes</t>
  </si>
  <si>
    <t>Loans to Individual for Housing Purposes - Past Due</t>
  </si>
  <si>
    <t>Loans to Individual for Housing Purposes - In Litigation</t>
  </si>
  <si>
    <t>Loans to Individual for Housing Purposes - Restructured</t>
  </si>
  <si>
    <t>Loans to Individual for Housing Purposes - Restructured (Past Due)</t>
  </si>
  <si>
    <t>Loans to Individual for Other Purposes</t>
  </si>
  <si>
    <t>Loans to Individual for Other Purposes - Past Due</t>
  </si>
  <si>
    <t>Loans to Individual for Other Purposes - In Litigation</t>
  </si>
  <si>
    <t>Loans to Individual for Other Purposes - Restructured</t>
  </si>
  <si>
    <t>Loans to Individual for Other Purposes - Restructured (Past Due)</t>
  </si>
  <si>
    <t>Interest Income - Held to Maturity</t>
  </si>
  <si>
    <t>Interest Income - SME Loans</t>
  </si>
  <si>
    <t>Interest Income - Housing Purposes</t>
  </si>
  <si>
    <t>Interest Income - Other Purposes</t>
  </si>
  <si>
    <t>Interest Income - Consumption Purposes</t>
  </si>
  <si>
    <t>Interest Income - Due from Other Banks</t>
  </si>
  <si>
    <t>Interest Income - SME Loan</t>
  </si>
  <si>
    <t>Interest Income - AGFP Loan</t>
  </si>
  <si>
    <t>Held to Maturity</t>
  </si>
  <si>
    <t>HELD TO MATURITY (IBODI)</t>
  </si>
  <si>
    <t>Loans to Private Corporations</t>
  </si>
  <si>
    <t>SME Loans - Small PD</t>
  </si>
  <si>
    <t>Less: Unearned Interest and Discounts &amp; Other Deferred Credits</t>
  </si>
  <si>
    <t>Small and Medium Enterprises Loans-SMALL</t>
  </si>
  <si>
    <t>Small and Medium Enterprises Loans-MEDIUM</t>
  </si>
  <si>
    <t>Small and Medium Enterprises Loans - Restructured-SMALL</t>
  </si>
  <si>
    <t>Small and Medium Enterprises Loans - Restructured-MEDIUM</t>
  </si>
  <si>
    <t>Small and Medium Enterprises Loans - Past Due-SMALL</t>
  </si>
  <si>
    <t>Small and Medium Enterprises Loans - Past Due-MEDIUM</t>
  </si>
  <si>
    <t>SME Loans - Restructured (Past Due)-SMALL</t>
  </si>
  <si>
    <t>SME Loans - Restructured (Past Due)-MEDIUM</t>
  </si>
  <si>
    <t>Small and Medium Enterprises Loans - in Litigation-SMALL</t>
  </si>
  <si>
    <t>Small and Medium Enterprises Loans - in Litigation-MEDIUM</t>
  </si>
  <si>
    <t>Interest Income - Microfinance Loans</t>
  </si>
  <si>
    <t xml:space="preserve">General Loan Loss Provision - Micro </t>
  </si>
  <si>
    <t>Allowance for Credit Losses - Specific - Micro</t>
  </si>
  <si>
    <t xml:space="preserve"> Accumulated Depreciation </t>
  </si>
  <si>
    <t>Mabalacat</t>
  </si>
  <si>
    <t>Accounting Assistant</t>
  </si>
  <si>
    <t>Arayat</t>
  </si>
  <si>
    <t>cb</t>
  </si>
  <si>
    <t>Baloc</t>
  </si>
  <si>
    <t>Active Deposits</t>
  </si>
  <si>
    <t>Dormant deposits</t>
  </si>
  <si>
    <t>should be zero</t>
  </si>
  <si>
    <t>Renmar Jay Arzanan</t>
  </si>
  <si>
    <t>MONCADA</t>
  </si>
  <si>
    <t>Moncada</t>
  </si>
  <si>
    <t>Foreign Exchange Loss/(Gain)</t>
  </si>
  <si>
    <t>Checked and Reviewed by:</t>
  </si>
  <si>
    <t>Other Deferred Credits on Loans</t>
  </si>
  <si>
    <t>GL Account</t>
  </si>
  <si>
    <t>La Paz</t>
  </si>
  <si>
    <t>Net Effect</t>
  </si>
  <si>
    <t>Debit</t>
  </si>
  <si>
    <t>Credit</t>
  </si>
  <si>
    <t>DFOB Planters Cab</t>
  </si>
  <si>
    <t xml:space="preserve">SME Loans - Medium </t>
  </si>
  <si>
    <t>AR- Others</t>
  </si>
  <si>
    <t>Allowance for Probable Losses on AR</t>
  </si>
  <si>
    <t>AP - Others</t>
  </si>
  <si>
    <t>GRT Payable-MD of beyond 5years</t>
  </si>
  <si>
    <t>GRT Payable - Other Income</t>
  </si>
  <si>
    <t>Unearned Income Others</t>
  </si>
  <si>
    <t>Due to/from Penaranda</t>
  </si>
  <si>
    <t>Interest - SME Loans Medium</t>
  </si>
  <si>
    <t xml:space="preserve">Service Chrgs/Fees-Loans, Disc, Ad </t>
  </si>
  <si>
    <t xml:space="preserve">Loan Disc - Interest </t>
  </si>
  <si>
    <t>Rent Expense</t>
  </si>
  <si>
    <t>Deposit For Stock Subscription</t>
  </si>
  <si>
    <t>Net profit before income tax</t>
  </si>
  <si>
    <t>Non-taxable income:</t>
  </si>
  <si>
    <t>Interest income already subjected to final tax</t>
  </si>
  <si>
    <t>Loans for Write Off</t>
  </si>
  <si>
    <t>Non-deductible expense:</t>
  </si>
  <si>
    <t>Reduction of interest expense (33%)</t>
  </si>
  <si>
    <t>Taxable Income</t>
  </si>
  <si>
    <t xml:space="preserve">Provision for probable losses </t>
  </si>
  <si>
    <t>Tax Rate</t>
  </si>
  <si>
    <t>Normal Income Tax</t>
  </si>
  <si>
    <t>Minimum Corporate Income Tax</t>
  </si>
  <si>
    <t>Normal Income Tax or MCIT whichever is higher</t>
  </si>
  <si>
    <t>Tax payments made</t>
  </si>
  <si>
    <t>1st Quarter</t>
  </si>
  <si>
    <t>2nd Quarter</t>
  </si>
  <si>
    <t>3rd Quarter</t>
  </si>
  <si>
    <t>Creditable withholding tax</t>
  </si>
  <si>
    <t>Income tax payable</t>
  </si>
  <si>
    <t>Temporary differences:</t>
  </si>
  <si>
    <t>Accrual</t>
  </si>
  <si>
    <t>Deficiency</t>
  </si>
  <si>
    <t>Bills Payable - DBP</t>
  </si>
  <si>
    <t>Interest on Bills Payable - DBP</t>
  </si>
  <si>
    <t>DBP</t>
  </si>
  <si>
    <t>9-05-00-00-00-00-00-00-01</t>
  </si>
  <si>
    <t>9-01-00-00-00-00-00-00-01</t>
  </si>
  <si>
    <t>6-26-00-00-00-00-00-00-01</t>
  </si>
  <si>
    <t>6-20-00-00-00-00-00-00-01</t>
  </si>
  <si>
    <t>6-17-03-00-00-00-00-00-01</t>
  </si>
  <si>
    <t>6-17-02-01-00-00-00-00-01</t>
  </si>
  <si>
    <t>6-17-01-06-00-00-00-00-01</t>
  </si>
  <si>
    <t>6-17-01-05-00-00-00-00-01</t>
  </si>
  <si>
    <t>6-17-01-02-00-00-00-00-01</t>
  </si>
  <si>
    <t>6-17-01-01-00-00-00-00-01</t>
  </si>
  <si>
    <t>6-16-21-00-00-00-00-00-04</t>
  </si>
  <si>
    <t>6-16-21-00-00-00-00-00-03</t>
  </si>
  <si>
    <t>6-16-21-00-00-00-00-00-02</t>
  </si>
  <si>
    <t>6-16-21-00-00-00-00-00-01</t>
  </si>
  <si>
    <t>6-16-20-00-00-00-00-00-02</t>
  </si>
  <si>
    <t>6-16-19-00-00-00-00-00-02</t>
  </si>
  <si>
    <t>6-16-18-00-00-00-00-00-02</t>
  </si>
  <si>
    <t>6-16-18-00-00-00-00-00-01</t>
  </si>
  <si>
    <t>6-16-17-00-00-00-00-00-01</t>
  </si>
  <si>
    <t>6-16-16-00-00-00-00-00-02</t>
  </si>
  <si>
    <t>6-16-16-00-00-00-00-00-01</t>
  </si>
  <si>
    <t>6-16-15-00-00-00-00-00-02</t>
  </si>
  <si>
    <t>6-16-14-00-00-00-00-00-02</t>
  </si>
  <si>
    <t>6-16-13-00-00-00-00-00-02</t>
  </si>
  <si>
    <t>6-16-13-00-00-00-00-00-01</t>
  </si>
  <si>
    <t>6-16-12-00-00-00-00-00-02</t>
  </si>
  <si>
    <t>6-16-12-00-00-00-00-00-01</t>
  </si>
  <si>
    <t>6-16-11-00-00-00-00-00-02</t>
  </si>
  <si>
    <t>6-16-11-00-00-00-00-00-01</t>
  </si>
  <si>
    <t>6-16-10-00-00-00-00-00-02</t>
  </si>
  <si>
    <t>6-16-09-00-00-00-00-00-02</t>
  </si>
  <si>
    <t>6-16-09-00-00-00-00-00-01</t>
  </si>
  <si>
    <t>6-16-08-03-00-00-00-00-04</t>
  </si>
  <si>
    <t>6-16-08-03-00-00-00-00-03</t>
  </si>
  <si>
    <t>6-16-08-03-00-00-00-00-01</t>
  </si>
  <si>
    <t>6-16-08-01-00-00-00-00-01</t>
  </si>
  <si>
    <t>6-16-07-00-00-00-00-00-02</t>
  </si>
  <si>
    <t>6-16-07-00-00-00-00-00-01</t>
  </si>
  <si>
    <t>6-16-06-00-00-00-00-00-02</t>
  </si>
  <si>
    <t>6-16-06-00-00-00-00-00-01</t>
  </si>
  <si>
    <t>6-16-05-00-00-00-00-00-02</t>
  </si>
  <si>
    <t>6-16-05-00-00-00-00-00-01</t>
  </si>
  <si>
    <t>6-16-04-00-00-00-00-00-02</t>
  </si>
  <si>
    <t>6-16-04-00-00-00-00-00-01</t>
  </si>
  <si>
    <t>6-16-03-00-00-00-00-00-02</t>
  </si>
  <si>
    <t>6-16-03-00-00-00-00-00-01</t>
  </si>
  <si>
    <t>6-16-02-00-00-00-00-00-02</t>
  </si>
  <si>
    <t>6-16-02-00-00-00-00-00-01</t>
  </si>
  <si>
    <t>6-16-01-00-00-00-00-00-02</t>
  </si>
  <si>
    <t>6-16-01-00-00-00-00-00-01</t>
  </si>
  <si>
    <t>6-15-00-00-00-00-00-00-01</t>
  </si>
  <si>
    <t>6-14-00-00-00-00-00-00-01</t>
  </si>
  <si>
    <t>6-13-07-00-00-00-00-00-01</t>
  </si>
  <si>
    <t>6-13-04-00-00-00-00-00-04</t>
  </si>
  <si>
    <t>6-13-04-00-00-00-00-00-03</t>
  </si>
  <si>
    <t>6-13-04-00-00-00-00-00-02</t>
  </si>
  <si>
    <t>6-13-04-00-00-00-00-00-01</t>
  </si>
  <si>
    <t>6-13-03-00-00-00-00-00-02</t>
  </si>
  <si>
    <t>6-13-03-00-00-00-00-00-01</t>
  </si>
  <si>
    <t>6-13-02-02-00-00-00-00-09</t>
  </si>
  <si>
    <t>6-13-02-02-00-00-00-00-07</t>
  </si>
  <si>
    <t>6-13-02-02-00-00-00-00-05</t>
  </si>
  <si>
    <t>6-13-02-02-00-00-00-00-04</t>
  </si>
  <si>
    <t>6-13-02-02-00-00-00-00-03</t>
  </si>
  <si>
    <t>6-13-02-02-00-00-00-00-02</t>
  </si>
  <si>
    <t>6-13-02-02-00-00-00-00-01</t>
  </si>
  <si>
    <t>6-13-02-01-00-00-00-00-01</t>
  </si>
  <si>
    <t>6-13-01-00-00-00-00-00-01</t>
  </si>
  <si>
    <t>6-03-10-00-00-00-00-00-02</t>
  </si>
  <si>
    <t>6-03-05-04-00-00-00-00-04</t>
  </si>
  <si>
    <t>6-03-05-04-00-00-00-00-03</t>
  </si>
  <si>
    <t>6-03-05-02-01-01-01-00-02</t>
  </si>
  <si>
    <t>6-03-01-04-00-00-00-00-01</t>
  </si>
  <si>
    <t>6-03-01-02-02-00-00-00-02</t>
  </si>
  <si>
    <t>6-03-01-02-02-00-00-00-01</t>
  </si>
  <si>
    <t>6-03-01-02-01-00-00-00-04</t>
  </si>
  <si>
    <t>6-03-01-02-01-00-00-00-03</t>
  </si>
  <si>
    <t>6-03-01-02-01-00-00-00-02</t>
  </si>
  <si>
    <t>6-03-01-02-01-00-00-00-01</t>
  </si>
  <si>
    <t>5-12-02-02-00-00-00-00-01</t>
  </si>
  <si>
    <t>5-12-02-01-00-00-00-00-04</t>
  </si>
  <si>
    <t>5-12-02-01-00-00-00-00-01</t>
  </si>
  <si>
    <t>5-12-01-01-00-00-00-00-01</t>
  </si>
  <si>
    <t>5-11-02-00-00-00-00-00-01</t>
  </si>
  <si>
    <t>5-11-01-00-00-00-00-00-01</t>
  </si>
  <si>
    <t>5-08-00-00-00-00-00-00-01</t>
  </si>
  <si>
    <t>5-05-08-00-00-00-00-00-12</t>
  </si>
  <si>
    <t>5-05-08-00-00-00-00-00-11</t>
  </si>
  <si>
    <t>5-05-08-00-00-00-00-00-10</t>
  </si>
  <si>
    <t>5-05-08-00-00-00-00-00-09</t>
  </si>
  <si>
    <t>5-05-08-00-00-00-00-00-08</t>
  </si>
  <si>
    <t>5-05-08-00-00-00-00-00-07</t>
  </si>
  <si>
    <t>5-05-08-00-00-00-00-00-06</t>
  </si>
  <si>
    <t>5-05-08-00-00-00-00-00-03</t>
  </si>
  <si>
    <t>5-05-08-00-00-00-00-00-02</t>
  </si>
  <si>
    <t>5-05-08-00-00-00-00-00-01</t>
  </si>
  <si>
    <t>5-05-02-00-00-00-00-00-03</t>
  </si>
  <si>
    <t>5-05-02-00-00-00-00-00-02</t>
  </si>
  <si>
    <t>5-01-11-01-00-00-00-00-01</t>
  </si>
  <si>
    <t>5-01-08-04-09-02-00-00-01</t>
  </si>
  <si>
    <t>5-01-08-04-09-01-00-00-01</t>
  </si>
  <si>
    <t>5-01-08-04-08-04-03-00-01</t>
  </si>
  <si>
    <t>5-01-08-04-08-04-01-00-01</t>
  </si>
  <si>
    <t>5-01-08-04-07-01-00-00-01</t>
  </si>
  <si>
    <t>5-01-08-04-04-02-01-00-01</t>
  </si>
  <si>
    <t>5-01-08-04-04-01-03-00-01</t>
  </si>
  <si>
    <t>5-01-08-04-04-01-01-00-01</t>
  </si>
  <si>
    <t>1-24-13-12-00-00-00-00-01</t>
  </si>
  <si>
    <t>5-05-08-00-00-00-00-00-04</t>
  </si>
  <si>
    <t>6-16-08-03-00-00-00-00-02</t>
  </si>
  <si>
    <t>6-04-00-00-00-00-00-00-01</t>
  </si>
  <si>
    <t>6-16-08-01-00-00-00-00-02</t>
  </si>
  <si>
    <t>Jhameson Angeles</t>
  </si>
  <si>
    <t>Mary Joy Pangilinan</t>
  </si>
  <si>
    <t>Loans to Individual for Primarily for Personal Use Purposes</t>
  </si>
  <si>
    <t>Interest Income - Primarily for Personal Use Purposes</t>
  </si>
  <si>
    <t>6-16-14-00-00-00-00-00-01</t>
  </si>
  <si>
    <t>6-16-20-00-00-00-00-00-01</t>
  </si>
  <si>
    <t>5-12-01-03-00-00-00-00-01</t>
  </si>
  <si>
    <t>6-17-01-09-00-00-00-00-01</t>
  </si>
  <si>
    <t>Loans to Individual for Primarily Personal Use Purposes - In Litigation</t>
  </si>
  <si>
    <t>Loans to Individual for Primarily Personal Use Purposes -Restructured (Past Due)</t>
  </si>
  <si>
    <t>Restuctured Loans-Indv Primarily Personal Use Purposes PDNP</t>
  </si>
  <si>
    <t>Loans to Indv for Primarily Personal Use Purposes PDNP</t>
  </si>
  <si>
    <t>Loans to Individual for Primarily Personal Use Purposes - Past Due</t>
  </si>
  <si>
    <t>Allowance for Probable Losses</t>
  </si>
  <si>
    <t>Less:</t>
  </si>
  <si>
    <t>Unamortized Discount</t>
  </si>
  <si>
    <t>HTM - Unamortized Disc / Premium</t>
  </si>
  <si>
    <t>5-12-02-01-00-00-00-00-03</t>
  </si>
  <si>
    <t>GPS</t>
  </si>
  <si>
    <t>BTD</t>
  </si>
  <si>
    <t>GL</t>
  </si>
  <si>
    <t>SORT_NAME</t>
  </si>
  <si>
    <t>ADJ_BAL</t>
  </si>
  <si>
    <t>DEBIT</t>
  </si>
  <si>
    <t>CREDIT</t>
  </si>
  <si>
    <t>DEBIT_TXN</t>
  </si>
  <si>
    <t>CREDIT_TXN</t>
  </si>
  <si>
    <t>code</t>
  </si>
  <si>
    <t>name</t>
  </si>
  <si>
    <t>balance</t>
  </si>
  <si>
    <t>OTHERS ASSETS -MISCELLANEOUS ASSETS</t>
  </si>
  <si>
    <t>5-01-08-04-03-02-03-00-01</t>
  </si>
  <si>
    <t>5-01-08-04-03-02-04-00-01</t>
  </si>
  <si>
    <t>5-01-08-04-04-01-02-00-01</t>
  </si>
  <si>
    <t>5-01-08-04-04-01-04-00-01</t>
  </si>
  <si>
    <t>5-01-08-04-04-02-02-00-01</t>
  </si>
  <si>
    <t>5-01-08-04-04-02-03-00-01</t>
  </si>
  <si>
    <t>5-01-08-04-04-02-04-00-01</t>
  </si>
  <si>
    <t>5-01-08-04-05-01-00-00-01</t>
  </si>
  <si>
    <t>5-01-08-04-05-02-00-00-01</t>
  </si>
  <si>
    <t>5-01-08-04-05-03-00-00-01</t>
  </si>
  <si>
    <t>5-01-08-04-05-04-00-00-01</t>
  </si>
  <si>
    <t>5-01-08-04-06-01-01-00-01</t>
  </si>
  <si>
    <t>5-01-08-04-06-01-02-00-01</t>
  </si>
  <si>
    <t>5-01-08-04-06-01-03-00-01</t>
  </si>
  <si>
    <t>5-01-08-04-06-01-04-00-01</t>
  </si>
  <si>
    <t>5-01-08-04-06-02-01-00-01</t>
  </si>
  <si>
    <t>5-01-08-04-06-02-02-00-01</t>
  </si>
  <si>
    <t>5-01-08-04-06-02-03-00-01</t>
  </si>
  <si>
    <t>5-01-08-04-06-02-04-00-01</t>
  </si>
  <si>
    <t>5-01-08-04-07-02-00-00-01</t>
  </si>
  <si>
    <t>5-01-08-04-07-03-00-00-01</t>
  </si>
  <si>
    <t>5-01-08-04-07-04-00-00-01</t>
  </si>
  <si>
    <t>5-01-08-04-08-01-01-00-01</t>
  </si>
  <si>
    <t>5-01-08-04-08-01-02-00-01</t>
  </si>
  <si>
    <t>5-01-08-04-08-01-03-00-01</t>
  </si>
  <si>
    <t>5-01-08-04-08-01-04-00-01</t>
  </si>
  <si>
    <t>5-01-08-04-08-02-01-01-01</t>
  </si>
  <si>
    <t>5-01-08-04-08-02-01-02-01</t>
  </si>
  <si>
    <t>5-01-08-04-08-02-01-03-01</t>
  </si>
  <si>
    <t>5-01-08-04-08-02-01-04-01</t>
  </si>
  <si>
    <t>5-01-08-04-08-02-02-01-01</t>
  </si>
  <si>
    <t>5-01-08-04-08-02-02-02-01</t>
  </si>
  <si>
    <t>5-01-08-04-08-02-02-03-01</t>
  </si>
  <si>
    <t>5-01-08-04-08-02-02-04-01</t>
  </si>
  <si>
    <t>5-01-08-04-08-03-01-00-01</t>
  </si>
  <si>
    <t>5-01-08-04-08-03-02-00-01</t>
  </si>
  <si>
    <t>5-01-08-04-08-03-03-00-01</t>
  </si>
  <si>
    <t>5-01-08-04-08-03-04-00-01</t>
  </si>
  <si>
    <t>5-01-08-04-08-04-02-00-01</t>
  </si>
  <si>
    <t>5-01-08-04-08-04-04-00-01</t>
  </si>
  <si>
    <t>5-01-08-04-09-03-00-00-01</t>
  </si>
  <si>
    <t>5-01-08-04-09-04-00-00-01</t>
  </si>
  <si>
    <t>5-01-11-02-00-00-00-00-01</t>
  </si>
  <si>
    <t>5-01-12-00-00-00-00-00-01</t>
  </si>
  <si>
    <t>5-05-01-00-00-00-00-00-01</t>
  </si>
  <si>
    <t>5-05-02-00-00-00-00-00-01</t>
  </si>
  <si>
    <t>5-05-02-00-00-00-00-00-04</t>
  </si>
  <si>
    <t>5-05-03-00-00-00-00-00-01</t>
  </si>
  <si>
    <t>5-05-04-00-00-00-00-00-01</t>
  </si>
  <si>
    <t>5-05-05-00-00-00-00-00-01</t>
  </si>
  <si>
    <t>5-05-06-00-00-00-00-00-01</t>
  </si>
  <si>
    <t>5-05-07-00-00-00-00-00-01</t>
  </si>
  <si>
    <t>5-05-08-00-00-00-00-00-05</t>
  </si>
  <si>
    <t>5-06-01-00-00-00-00-00-01</t>
  </si>
  <si>
    <t>5-06-02-00-00-00-00-00-01</t>
  </si>
  <si>
    <t>5-06-03-00-00-00-00-00-01</t>
  </si>
  <si>
    <t>5-09-02-01-01-00-00-00-01</t>
  </si>
  <si>
    <t>5-09-02-02-00-00-00-00-01</t>
  </si>
  <si>
    <t>5-09-02-03-01-00-00-00-01</t>
  </si>
  <si>
    <t>5-09-02-03-02-00-00-00-01</t>
  </si>
  <si>
    <t>5-09-03-01-01-00-00-00-01</t>
  </si>
  <si>
    <t>5-09-03-03-01-00-00-00-01</t>
  </si>
  <si>
    <t>5-09-03-03-02-00-00-00-01</t>
  </si>
  <si>
    <t>5-09-05-02-01-01-00-00-01</t>
  </si>
  <si>
    <t>5-09-05-02-01-02-00-00-01</t>
  </si>
  <si>
    <t>5-09-05-02-01-03-01-00-01</t>
  </si>
  <si>
    <t>5-09-05-02-01-03-02-00-01</t>
  </si>
  <si>
    <t>5-09-05-02-01-03-03-00-01</t>
  </si>
  <si>
    <t>5-09-05-02-02-01-00-00-01</t>
  </si>
  <si>
    <t>5-09-05-02-02-02-00-00-01</t>
  </si>
  <si>
    <t>5-09-05-02-03-01-00-00-01</t>
  </si>
  <si>
    <t>5-09-05-02-03-02-00-00-01</t>
  </si>
  <si>
    <t>5-09-05-02-04-01-00-00-01</t>
  </si>
  <si>
    <t>5-09-05-02-04-02-00-00-01</t>
  </si>
  <si>
    <t>5-09-05-02-05-00-00-00-01</t>
  </si>
  <si>
    <t>5-09-05-02-06-01-00-00-01</t>
  </si>
  <si>
    <t>5-09-05-02-06-02-00-00-01</t>
  </si>
  <si>
    <t>5-09-05-02-07-00-00-00-01</t>
  </si>
  <si>
    <t>5-09-05-02-08-01-00-00-01</t>
  </si>
  <si>
    <t>5-09-05-02-08-02-01-00-01</t>
  </si>
  <si>
    <t>5-09-05-02-08-02-02-00-01</t>
  </si>
  <si>
    <t>5-09-05-02-08-03-00-00-01</t>
  </si>
  <si>
    <t>5-09-05-02-08-04-00-00-01</t>
  </si>
  <si>
    <t>5-09-05-02-09-00-00-00-01</t>
  </si>
  <si>
    <t>5-11-03-00-00-00-00-00-01</t>
  </si>
  <si>
    <t>5-11-04-00-00-00-00-00-01</t>
  </si>
  <si>
    <t>5-12-02-01-00-00-00-00-02</t>
  </si>
  <si>
    <t>6-03-01-01-01-00-00-00-01</t>
  </si>
  <si>
    <t>6-03-01-01-02-00-00-00-01</t>
  </si>
  <si>
    <t>6-03-05-01-01-00-00-00-01</t>
  </si>
  <si>
    <t>6-03-05-01-01-00-00-00-02</t>
  </si>
  <si>
    <t>6-03-05-01-04-00-00-00-01</t>
  </si>
  <si>
    <t>6-03-05-01-04-00-00-00-02</t>
  </si>
  <si>
    <t>6-03-05-02-01-01-01-00-01</t>
  </si>
  <si>
    <t>6-03-05-03-05-01-01-00-01</t>
  </si>
  <si>
    <t>6-03-05-03-05-01-01-00-02</t>
  </si>
  <si>
    <t>6-03-05-03-05-01-02-00-01</t>
  </si>
  <si>
    <t>6-03-05-03-05-01-02-00-02</t>
  </si>
  <si>
    <t>6-03-05-04-00-00-00-00-01</t>
  </si>
  <si>
    <t>6-03-05-04-00-00-00-00-02</t>
  </si>
  <si>
    <t>6-03-10-00-00-00-00-00-01</t>
  </si>
  <si>
    <t>6-13-02-01-00-00-00-00-02</t>
  </si>
  <si>
    <t>6-13-02-02-00-00-00-00-06</t>
  </si>
  <si>
    <t>6-13-02-02-00-00-00-00-08</t>
  </si>
  <si>
    <t>6-13-04-00-00-00-00-00-05</t>
  </si>
  <si>
    <t>6-13-04-00-00-00-00-00-06</t>
  </si>
  <si>
    <t>6-13-05-00-00-00-00-00-01</t>
  </si>
  <si>
    <t>6-13-05-00-00-00-00-00-02</t>
  </si>
  <si>
    <t>6-13-06-00-00-00-00-00-01</t>
  </si>
  <si>
    <t>6-16-08-02-00-00-00-00-01</t>
  </si>
  <si>
    <t>6-16-08-02-00-00-00-00-02</t>
  </si>
  <si>
    <t>6-16-10-00-00-00-00-00-01</t>
  </si>
  <si>
    <t>6-16-15-00-00-00-00-00-01</t>
  </si>
  <si>
    <t>6-16-19-00-00-00-00-00-01</t>
  </si>
  <si>
    <t>6-17-01-03-00-00-00-00-01</t>
  </si>
  <si>
    <t>6-17-01-04-00-00-00-00-01</t>
  </si>
  <si>
    <t>6-17-02-02-00-00-00-00-01</t>
  </si>
  <si>
    <t>6-19-00-00-00-00-00-00-01</t>
  </si>
  <si>
    <t>6-21-00-00-00-00-00-00-01</t>
  </si>
  <si>
    <t>6-22-00-00-00-00-00-00-01</t>
  </si>
  <si>
    <t>9-03-00-00-00-00-00-00-01</t>
  </si>
  <si>
    <t>9-04-00-00-00-00-00-00-01</t>
  </si>
  <si>
    <t>9-06-00-00-00-00-00-00-01</t>
  </si>
  <si>
    <t>9-07-00-00-00-00-00-00-01</t>
  </si>
  <si>
    <t>excel</t>
  </si>
  <si>
    <t>Sheet</t>
  </si>
  <si>
    <t>row</t>
  </si>
  <si>
    <t>col</t>
  </si>
  <si>
    <t>value</t>
  </si>
  <si>
    <t>BS</t>
  </si>
  <si>
    <t>Amount</t>
  </si>
  <si>
    <t>Loans to Individual for Primarily Personal Use Purposes -Restructured</t>
  </si>
  <si>
    <t>Loans to Indv for Housing Purposes PDNP</t>
  </si>
  <si>
    <t>Loans to Indv for Other Purposes PDNP</t>
  </si>
  <si>
    <t>Restuctured Loans-Agrarian Reform PDNP</t>
  </si>
  <si>
    <t>Restuctured Loans-AGFP PDNP</t>
  </si>
  <si>
    <t>Count</t>
  </si>
  <si>
    <t>Branch Name</t>
  </si>
  <si>
    <t>Particulars</t>
  </si>
  <si>
    <t>Reference</t>
  </si>
  <si>
    <t>Txn Date</t>
  </si>
  <si>
    <t>LAPAZ BRANCH</t>
  </si>
  <si>
    <t>SAN ISIDRO BRANCH</t>
  </si>
  <si>
    <t>TARLAC BRANCH</t>
  </si>
  <si>
    <t>MABALACAT BRANCH</t>
  </si>
  <si>
    <t>Account Name</t>
  </si>
  <si>
    <t>Creditor Name</t>
  </si>
  <si>
    <t>Date Opened</t>
  </si>
  <si>
    <t>Due Date</t>
  </si>
  <si>
    <t xml:space="preserve">Term </t>
  </si>
  <si>
    <t>Interest Rate</t>
  </si>
  <si>
    <t>Payee</t>
  </si>
  <si>
    <t>PN No</t>
  </si>
  <si>
    <t>Principal</t>
  </si>
  <si>
    <t>Status</t>
  </si>
  <si>
    <t>ACPC</t>
  </si>
  <si>
    <t>Type</t>
  </si>
  <si>
    <t>Account Number</t>
  </si>
  <si>
    <t>Bank Name</t>
  </si>
  <si>
    <t>Bank Branch</t>
  </si>
  <si>
    <t>Open Date</t>
  </si>
  <si>
    <t>Maturity Date</t>
  </si>
  <si>
    <t>Term</t>
  </si>
  <si>
    <t>CABANATUAN BRANCH</t>
  </si>
  <si>
    <t>Savings Account</t>
  </si>
  <si>
    <t>AC#618300009976</t>
  </si>
  <si>
    <t>Chinabank savings</t>
  </si>
  <si>
    <t>AC#2530001010122190</t>
  </si>
  <si>
    <t>RB La Paz</t>
  </si>
  <si>
    <t>AC#1363136104056</t>
  </si>
  <si>
    <t>Metrobank</t>
  </si>
  <si>
    <t>Gapan</t>
  </si>
  <si>
    <t>AC#003302005078</t>
  </si>
  <si>
    <t>EastWest Bank</t>
  </si>
  <si>
    <t>AC#7820054015</t>
  </si>
  <si>
    <t xml:space="preserve">Banco de Oro </t>
  </si>
  <si>
    <t>Cabanatuan South</t>
  </si>
  <si>
    <t>AC#2641239018</t>
  </si>
  <si>
    <t>ChinaBank</t>
  </si>
  <si>
    <t>AC#000583066667</t>
  </si>
  <si>
    <t>Bank of the Philippine Island</t>
  </si>
  <si>
    <t>AC#930111338</t>
  </si>
  <si>
    <t>Banco de Oro</t>
  </si>
  <si>
    <t>Cabanatuan -Paco Roman</t>
  </si>
  <si>
    <t>AC#7820010506</t>
  </si>
  <si>
    <t>AC#1340366081</t>
  </si>
  <si>
    <t>RCBC</t>
  </si>
  <si>
    <t>AC#107820056689</t>
  </si>
  <si>
    <t>Current Account</t>
  </si>
  <si>
    <t>AC#22115138</t>
  </si>
  <si>
    <t>AC#008623110738</t>
  </si>
  <si>
    <t>Cabanatuan -Melencio</t>
  </si>
  <si>
    <t>AC#`0530033657030</t>
  </si>
  <si>
    <t>AC#1532002210</t>
  </si>
  <si>
    <t>AC#000815000375</t>
  </si>
  <si>
    <t>Maybank</t>
  </si>
  <si>
    <t>AC#225570001226</t>
  </si>
  <si>
    <t>PNB</t>
  </si>
  <si>
    <t>AC#0000007590502554</t>
  </si>
  <si>
    <t>AC#1532104382</t>
  </si>
  <si>
    <t>Fixed/Time Deposit</t>
  </si>
  <si>
    <t>AC#021461091</t>
  </si>
  <si>
    <t>AC#52738</t>
  </si>
  <si>
    <t>AC#618305001068</t>
  </si>
  <si>
    <t>AC#361481</t>
  </si>
  <si>
    <t>AC#340074</t>
  </si>
  <si>
    <t>AC#010130310002831</t>
  </si>
  <si>
    <t>Card Bank</t>
  </si>
  <si>
    <t>Laguna</t>
  </si>
  <si>
    <t>AC#16402-0028678</t>
  </si>
  <si>
    <t>AC#16402-0028685</t>
  </si>
  <si>
    <t>AC#1509331</t>
  </si>
  <si>
    <t>AC#1509330</t>
  </si>
  <si>
    <t>AC#1509365</t>
  </si>
  <si>
    <t>AC#1509366</t>
  </si>
  <si>
    <t>AC#1509406</t>
  </si>
  <si>
    <t>AC#1531108791</t>
  </si>
  <si>
    <t>AC#64556</t>
  </si>
  <si>
    <t>AC#8143606</t>
  </si>
  <si>
    <t>AC#8143602</t>
  </si>
  <si>
    <t>AC#7603060</t>
  </si>
  <si>
    <t>AC#7603061</t>
  </si>
  <si>
    <t>AC#7603062</t>
  </si>
  <si>
    <t>AC#340030</t>
  </si>
  <si>
    <t>BALIUAG BRANCH</t>
  </si>
  <si>
    <t>AC#0102112288</t>
  </si>
  <si>
    <t>Baliwag</t>
  </si>
  <si>
    <t>AC#618000009729</t>
  </si>
  <si>
    <t>BONGABON BRANCH</t>
  </si>
  <si>
    <t>AC#0632-001-01-200833-9</t>
  </si>
  <si>
    <t>New Covenant Bank, Inc.</t>
  </si>
  <si>
    <t>Gabaldon</t>
  </si>
  <si>
    <t>AC#012595</t>
  </si>
  <si>
    <t xml:space="preserve">RB Victoria SA                </t>
  </si>
  <si>
    <t>RIZAL BRANCH</t>
  </si>
  <si>
    <t>AC#1102107752</t>
  </si>
  <si>
    <t>San Jose</t>
  </si>
  <si>
    <t>AC#2332101237</t>
  </si>
  <si>
    <t>SAN MIGUEL BRANCH</t>
  </si>
  <si>
    <t>AC#627300009959</t>
  </si>
  <si>
    <t>ChinaBank Savings</t>
  </si>
  <si>
    <t>AC#0072113756</t>
  </si>
  <si>
    <t>AC#001972102160</t>
  </si>
  <si>
    <t>Land Bank of the Philippines</t>
  </si>
  <si>
    <t>ARAYAT BRANCH</t>
  </si>
  <si>
    <t>AC#609400000276</t>
  </si>
  <si>
    <t>AC#007870058774</t>
  </si>
  <si>
    <t>Savings</t>
  </si>
  <si>
    <t>Now Account</t>
  </si>
  <si>
    <t>Time Deposit</t>
  </si>
  <si>
    <t>1 - short term</t>
  </si>
  <si>
    <t>2 - medium term</t>
  </si>
  <si>
    <t>3 - long term</t>
  </si>
  <si>
    <t>Medium Term</t>
  </si>
  <si>
    <t>Long Term</t>
  </si>
  <si>
    <t>Short Term</t>
  </si>
  <si>
    <t>Others</t>
  </si>
  <si>
    <t>Loan Portfolio Net</t>
  </si>
  <si>
    <t>Revaluation of Hedged Assets in Portfolio Hedge of Interest Rate Risk</t>
  </si>
  <si>
    <t xml:space="preserve">Gains/(Losses) from Sale/Derecognition of Non-Financial Assets </t>
  </si>
  <si>
    <t>Interest Expense on Demand Deposit</t>
  </si>
  <si>
    <t>Name</t>
  </si>
  <si>
    <t>Code</t>
  </si>
  <si>
    <t>Sales Contract Receivable - Unamortized Diccount &amp; Other Charges</t>
  </si>
  <si>
    <t>Interest Income - SCR</t>
  </si>
  <si>
    <t xml:space="preserve">Summary of Additional Information </t>
  </si>
  <si>
    <t>Express-O</t>
  </si>
  <si>
    <t>description</t>
  </si>
  <si>
    <t>Financial Assets Held for Trading (HFT)</t>
  </si>
  <si>
    <t>Financial Assets Designated at Fair Value through Profit or Loss</t>
  </si>
  <si>
    <t>Available-for-Sale (AFS) Financial Assets (Net)</t>
  </si>
  <si>
    <t>Held-to-Maturity (HTM) Financial Assets (Net)</t>
  </si>
  <si>
    <t>Unquoted Debt Securities Classified as Loans (Net)</t>
  </si>
  <si>
    <t>Investments in Non-Marketable Equity Securities (INMES) (Net)</t>
  </si>
  <si>
    <t>Sales Contract Receivable (Net)</t>
  </si>
  <si>
    <t>Accrued Interest Income from Financial Assets (Net)</t>
  </si>
  <si>
    <t>Equity Investment in Subsidiaries, Associates and Joint Ventures (Net)</t>
  </si>
  <si>
    <t>Bank Premises, Furniture, Fixture and Equipment (Net)</t>
  </si>
  <si>
    <t>Real and Other Properties Acquired (Net)</t>
  </si>
  <si>
    <t>Non-Current Assets Held for Sale (Net)</t>
  </si>
  <si>
    <t>Goodwill (Net)</t>
  </si>
  <si>
    <t>Other Intangible Assets (Net)</t>
  </si>
  <si>
    <t>Other Assets (Net)</t>
  </si>
  <si>
    <t>Due from Head Office/Branches/Agencies (Philippine branch of a foreign bank)</t>
  </si>
  <si>
    <t>Financial Liabilities Held for Trading</t>
  </si>
  <si>
    <t>Financial Liabilities Designated at Fair Value through Profit or Loss</t>
  </si>
  <si>
    <t>Deposit Liabilities</t>
  </si>
  <si>
    <t>Due to Other Banks</t>
  </si>
  <si>
    <t>Bills Payable</t>
  </si>
  <si>
    <t>Bonds Payable (Net)</t>
  </si>
  <si>
    <t>Unsecured Subordinated Debt (Net)</t>
  </si>
  <si>
    <t>Redeemable Preferred Shares</t>
  </si>
  <si>
    <t>Financial Liabilities Associated with Transferred Assets</t>
  </si>
  <si>
    <t>Derivatives with Negative Fair Value Held for Hedging</t>
  </si>
  <si>
    <t>Revaluation of Hedged Liabilities in Portfolio Hedge of Interest Rate Risk</t>
  </si>
  <si>
    <t>Accrued Interest Expense on Financial Liabilities</t>
  </si>
  <si>
    <t>Finance Lease Payment Payable</t>
  </si>
  <si>
    <t>Special Time Deposit</t>
  </si>
  <si>
    <t>Due to Treasurer of the Philippines</t>
  </si>
  <si>
    <t>Treasurer/Cashier/Manager's Checks</t>
  </si>
  <si>
    <t>Payment Orders Payable</t>
  </si>
  <si>
    <t>Margin Deposits on LCs and Customers' Liability on Bills/Drafts under LCs and/or TRs</t>
  </si>
  <si>
    <t>Cash Letters of Credit</t>
  </si>
  <si>
    <t>Outstanding Acceptances Executed by or for Account of this Bank</t>
  </si>
  <si>
    <t>Due to Bangko Sentral ng Pilipinas</t>
  </si>
  <si>
    <t>Due to Philippine Deposit Insurance Corporation</t>
  </si>
  <si>
    <t>Due to Philippine Crop Insurance Corporation</t>
  </si>
  <si>
    <t>Income Tax Payable</t>
  </si>
  <si>
    <t xml:space="preserve">Unearned Income </t>
  </si>
  <si>
    <t>Deferred Tax Liabilities</t>
  </si>
  <si>
    <t>Provisions</t>
  </si>
  <si>
    <t>Broker Customer Accounts for Settlement of Customer Trades</t>
  </si>
  <si>
    <t>Other Liabilities</t>
  </si>
  <si>
    <t>Due to Head Office/Branches/Agencies (Philippine branch of a foreign bank)</t>
  </si>
  <si>
    <t>Paid-in Capital Stock</t>
  </si>
  <si>
    <t>Additional Paid-in Capital</t>
  </si>
  <si>
    <t>Other Equity Instruments</t>
  </si>
  <si>
    <t>Deposits for Stock Subscription</t>
  </si>
  <si>
    <t>Stock Dividend Distributable</t>
  </si>
  <si>
    <t>Other Comprehensive Income</t>
  </si>
  <si>
    <t>Appraisal Increment Reserve</t>
  </si>
  <si>
    <t>Treasury Stock</t>
  </si>
  <si>
    <t>Minority Interest in Subsidiaries (for consolidated report only)</t>
  </si>
  <si>
    <t>Assigned Capital</t>
  </si>
  <si>
    <t>Contingent Accounts</t>
  </si>
  <si>
    <t>Interest Income</t>
  </si>
  <si>
    <t>Interest Expense</t>
  </si>
  <si>
    <t>Provision for Losses on Accrued Interest Income from Financial Assets</t>
  </si>
  <si>
    <t>Dividend Income</t>
  </si>
  <si>
    <t>Fees and Commissions Income</t>
  </si>
  <si>
    <t>Gains/(Losses) on Financial Assets and Liabilities Held for Trading</t>
  </si>
  <si>
    <t>Gains/(Losses) on Financial Assets and Liabilities Designated at Fair Value through Profit or Loss</t>
  </si>
  <si>
    <t>Foreign Exchange Profit/(Loss)</t>
  </si>
  <si>
    <t>Gains/(Losses) from Sale/Redemption/Derecognition of Non-Trading Financial Assets and Liabilities</t>
  </si>
  <si>
    <t>Gains/(Losses) on Fair Value Adjustment in Hedge Accounting</t>
  </si>
  <si>
    <t>Compensation/Fringe Benefits</t>
  </si>
  <si>
    <t>Fees and Commissions Expenses</t>
  </si>
  <si>
    <t>Other Administrative Expenses</t>
  </si>
  <si>
    <t>Depreciation/Amortization</t>
  </si>
  <si>
    <t>Impairment Losses</t>
  </si>
  <si>
    <t>Provision for Credit Losses on Loans and Receivables and Other Financial Assets</t>
  </si>
  <si>
    <t>Bad Debts Written Off</t>
  </si>
  <si>
    <t>Recovery on Charged-Off Assets</t>
  </si>
  <si>
    <t>Income Tax Expense</t>
  </si>
  <si>
    <t>IS</t>
  </si>
  <si>
    <t>Demand Deposit Account</t>
  </si>
  <si>
    <t>Overnight Deposit Account</t>
  </si>
  <si>
    <t>Term Deposit Account</t>
  </si>
  <si>
    <t>HFT Securities</t>
  </si>
  <si>
    <t>Derivatives with Positive Fair Value Held for Trading</t>
  </si>
  <si>
    <t>Derivatives Carried at Cost</t>
  </si>
  <si>
    <t>Financial Assets Designated at Fair Value through Profit or loss</t>
  </si>
  <si>
    <t>AFS Debt Securities</t>
  </si>
  <si>
    <t>Unamortized Discount/Premium</t>
  </si>
  <si>
    <t>AFS Equity Securities</t>
  </si>
  <si>
    <t>Accumulated Market Gains/(Losses)</t>
  </si>
  <si>
    <t>Less: Allowance for Credit Losses</t>
  </si>
  <si>
    <t>Held-to-Maturity (HTM) Financial Assets</t>
  </si>
  <si>
    <t>Unquoted Debt Securities Classified as Loans</t>
  </si>
  <si>
    <t>Investments in Non-Marketable Equity Securities (INMES)</t>
  </si>
  <si>
    <t>Maturing within 1 year</t>
  </si>
  <si>
    <t>Maturing beyond 1 year</t>
  </si>
  <si>
    <t>Interbank Loans Receivable</t>
  </si>
  <si>
    <t>Loans and Receivables-Others</t>
  </si>
  <si>
    <t>Unamortized Discount and Other Deferred Credits</t>
  </si>
  <si>
    <t>Loans and Receivables Arising from Repurchase Agreements, Certificates of Assignment/Participation with Recourse, and Securities Lending and Borrowing Transactions</t>
  </si>
  <si>
    <t>Less: General Loan Loss Provision(GLLP)</t>
  </si>
  <si>
    <t>Fair Value Hedges</t>
  </si>
  <si>
    <t>Cash Flow Hedges</t>
  </si>
  <si>
    <t>Hedges of a Net Investment in Foreign Operation</t>
  </si>
  <si>
    <t>Portfolio Hedge of Interest Rate Risk</t>
  </si>
  <si>
    <t>Equity Investments in Subsidiaries, Associates and Joint Ventures</t>
  </si>
  <si>
    <t>Bank Premises, Furniture, Fixture and Equipment</t>
  </si>
  <si>
    <t>Real and Other Properties Acquired</t>
  </si>
  <si>
    <t>Non-Current Assets Held for Sale</t>
  </si>
  <si>
    <t>Goodwill</t>
  </si>
  <si>
    <t>Other Intangible Assets</t>
  </si>
  <si>
    <t>Due from Head Office/Branches/Agencies(Philippine branch of a foreign bank)</t>
  </si>
  <si>
    <t>Due from FCDU/RBU</t>
  </si>
  <si>
    <t>Derivatives with Negative Fair Value Held for Trading</t>
  </si>
  <si>
    <t>Liability for Short Position</t>
  </si>
  <si>
    <t>Saving Deposits</t>
  </si>
  <si>
    <t>NOW Accounts</t>
  </si>
  <si>
    <t>Time Certificate of Deposits</t>
  </si>
  <si>
    <t>LTNCD</t>
  </si>
  <si>
    <t>Bonds Payable</t>
  </si>
  <si>
    <t>Unamortized Bond Discount/Premium</t>
  </si>
  <si>
    <t>Unsecured Subordinated Debt</t>
  </si>
  <si>
    <t>Unamortized Debt Discount/Premium</t>
  </si>
  <si>
    <t>Financial Liabilities Associated with Transferres Assets</t>
  </si>
  <si>
    <t>Treasurer/Cashier/Manager Checks</t>
  </si>
  <si>
    <t>Margin Deposits on LCs and Customer Liability on Bills/Drafts under LCs and/or TR</t>
  </si>
  <si>
    <t>Due to Head Office/Branches/Agencies(Philippine branch of a Foreign Bank)</t>
  </si>
  <si>
    <t>Due to FCDU/RBU</t>
  </si>
  <si>
    <t>Perpetual and Non-Cumulative Preferred Stock</t>
  </si>
  <si>
    <t>Perpetual and Cumulative Preferred Stock</t>
  </si>
  <si>
    <t>Hybrid Tier 1</t>
  </si>
  <si>
    <t>Equity Component of Compound Financial Instruments</t>
  </si>
  <si>
    <t>Deposit for Stock Subscription</t>
  </si>
  <si>
    <t>Retained Earnings Free</t>
  </si>
  <si>
    <t>Debt Securities</t>
  </si>
  <si>
    <t>Equity Securities</t>
  </si>
  <si>
    <t>Cash Flow Hedge</t>
  </si>
  <si>
    <t>Hedge of a Net Investment in Foreign Operations</t>
  </si>
  <si>
    <t>Cumulative Foreign Currency Translacion</t>
  </si>
  <si>
    <t>Remeasurement of Net Defined Benefit Liabilities(Asset)</t>
  </si>
  <si>
    <t>Net Unrealized Gains/(Losses) on Fair Value Attributable to Change in Own Credti Risk of Financial Liabilities Designated at Fair Value Through Profit or Loss</t>
  </si>
  <si>
    <t>Gains/(Losses) from Sale/Redemption Derecognition of Non-Trading Financial Assets and Liabilities</t>
  </si>
  <si>
    <t>Share in the Profit/(Loss) of Unconsolidated Subsidiaries</t>
  </si>
  <si>
    <t>Share in the Profit/(Loss) of Associates</t>
  </si>
  <si>
    <t>Share in the Profit/(Loss) of Joint Ventures</t>
  </si>
  <si>
    <t>Minority Interest in Profit/(Loss) of Subsidiaries(for consolidated report only)</t>
  </si>
  <si>
    <t>Witholding Tax</t>
  </si>
  <si>
    <t>SSS,Medicare,employer's Compensation Premiums and Pag-IBIG Contribution Payable</t>
  </si>
  <si>
    <t>Unclaimed Balances</t>
  </si>
  <si>
    <t>Servicing Liabilities</t>
  </si>
  <si>
    <t>Overages</t>
  </si>
  <si>
    <t>Sundry Credits</t>
  </si>
  <si>
    <t>Inter-OfficeFloat Items</t>
  </si>
  <si>
    <t>RB-SOLO-FINLIAB</t>
  </si>
  <si>
    <t>National Government</t>
  </si>
  <si>
    <t>LGUs</t>
  </si>
  <si>
    <t>Social Security Institutions</t>
  </si>
  <si>
    <t>Other Financial</t>
  </si>
  <si>
    <t>Non Financial</t>
  </si>
  <si>
    <t>BSP</t>
  </si>
  <si>
    <t>Government Banks</t>
  </si>
  <si>
    <t>Non Government Banks</t>
  </si>
  <si>
    <t>Other Banks</t>
  </si>
  <si>
    <t>Financial</t>
  </si>
  <si>
    <t>Individuals</t>
  </si>
  <si>
    <t>Short Term (one year or less)</t>
  </si>
  <si>
    <t>Medium Term (&gt; 1 year to 5 years)</t>
  </si>
  <si>
    <t>Long Term (&gt;5 years)</t>
  </si>
  <si>
    <t>RB-SOLO-NONFIN</t>
  </si>
  <si>
    <t>Building Under Construction</t>
  </si>
  <si>
    <t>Deferred Charges</t>
  </si>
  <si>
    <t>Servicing Assets</t>
  </si>
  <si>
    <t>Defeciency Judgment Receivable</t>
  </si>
  <si>
    <t>Employee Benefits</t>
  </si>
  <si>
    <t>Shortages</t>
  </si>
  <si>
    <t>Sundry Debits</t>
  </si>
  <si>
    <t>Inter-Office Float Items</t>
  </si>
  <si>
    <t>Bills Payable Term</t>
  </si>
  <si>
    <t>a</t>
  </si>
  <si>
    <t>b</t>
  </si>
  <si>
    <t>c</t>
  </si>
  <si>
    <t>Due form Other Bank Term</t>
  </si>
  <si>
    <t>Demand</t>
  </si>
  <si>
    <t>Now</t>
  </si>
  <si>
    <t>Contingent Account Number</t>
  </si>
  <si>
    <t>#</t>
  </si>
  <si>
    <t>HTM-Unamortized Discount/Premium</t>
  </si>
  <si>
    <t>UDS: Allowance for Credit Losses</t>
  </si>
  <si>
    <t>UDS-Unamortized Discount/Premium</t>
  </si>
  <si>
    <t>SCR-Performing</t>
  </si>
  <si>
    <t>SCR-Non-Performing</t>
  </si>
  <si>
    <t>SCR-Unamortized Discount and Other Deferred Credits</t>
  </si>
  <si>
    <t>SCR- Allowance for Credit Losses</t>
  </si>
  <si>
    <t>FFE: Accumulated Depreciation</t>
  </si>
  <si>
    <t>FFE: Allowances for Losses</t>
  </si>
  <si>
    <t>ROPA: Accumulated Depreciation</t>
  </si>
  <si>
    <t>ROPA: Allowance for Losses</t>
  </si>
  <si>
    <t>NCAHS: Allowance for Losses</t>
  </si>
  <si>
    <t>Goodwill: Allowance for Losses</t>
  </si>
  <si>
    <t>Intangible : Accumulated Amortization</t>
  </si>
  <si>
    <t>Intangible: Allowance for Losses</t>
  </si>
  <si>
    <t>Other Asset: Allowance for Losses</t>
  </si>
  <si>
    <t>Provision Pensions and Other Post Retirement Benefit Obligations</t>
  </si>
  <si>
    <t>Provision Others</t>
  </si>
  <si>
    <t>Retained Earnings Others</t>
  </si>
  <si>
    <t>Retained Earnings Contingencies</t>
  </si>
  <si>
    <t>Retained Earnings Self Insurance</t>
  </si>
  <si>
    <t>Retained Earnings Trust Business</t>
  </si>
  <si>
    <t>Fees &amp; Commission - Payment Services</t>
  </si>
  <si>
    <t>Fees &amp; Commission - Intermediation Services</t>
  </si>
  <si>
    <t>Fees &amp; Commission - Custodianship</t>
  </si>
  <si>
    <t>Fees &amp; Commission - Underwriting and Securities Dealership</t>
  </si>
  <si>
    <t>Fees &amp; Commission - Income from Securities Brokering Activities</t>
  </si>
  <si>
    <t>Fees &amp; Commission - Securitization Activities</t>
  </si>
  <si>
    <t>Fees &amp; Commission - Income from Fiduciary Activities</t>
  </si>
  <si>
    <t>Fees &amp; Commission - Others</t>
  </si>
  <si>
    <t>Gains/(Losses) from Sale/Redemption Derecognition NonFA - Bank Premises, FFE</t>
  </si>
  <si>
    <t>Gains/(Losses) from Sale/Redemption Derecognition NonFA- ROPA</t>
  </si>
  <si>
    <t>Gains/(Losses) from Sale/Redemption Derecognition NonFA-Goodwill</t>
  </si>
  <si>
    <t>Gains/(Losses) from Sale/Redemption Derecognition NonFA-Other Intangibles</t>
  </si>
  <si>
    <t>Impairment Loasses- Investment in Subsidiaries, Associates and Joint Ventures</t>
  </si>
  <si>
    <t>Impairment Loasses- Bank Premises, Furniture, Fixture and Equipment</t>
  </si>
  <si>
    <t>Impairment Loasses- ROPA</t>
  </si>
  <si>
    <t>Impairment Loasses- Non-Current Assets Held for Sale</t>
  </si>
  <si>
    <t>Impairment Loasses- Goodwill</t>
  </si>
  <si>
    <t>Impairment Loasses- Other Intangible Assets</t>
  </si>
  <si>
    <t>Impairment Loasses- Other Assets</t>
  </si>
  <si>
    <t>Accounts Payable - Resident</t>
  </si>
  <si>
    <t>Accounts Payable -Non-Resident</t>
  </si>
  <si>
    <t>Dividend Payable - Resident</t>
  </si>
  <si>
    <t>Dividend Payable - Non-Resident</t>
  </si>
  <si>
    <t>Others Liabilities - Resident</t>
  </si>
  <si>
    <t>Others Liabilities - Non-Resident</t>
  </si>
  <si>
    <t>Others Liabilities - Car Loan</t>
  </si>
  <si>
    <t>BP-FFE Under Finance Lease - Land</t>
  </si>
  <si>
    <t>BP-FFE Under Finance Lease -Buildings</t>
  </si>
  <si>
    <t>BP-FFE Under Finance Lease -Furniture and Fixtures</t>
  </si>
  <si>
    <t>BP-FFE Under Finance Lease -IT Equipment</t>
  </si>
  <si>
    <t>BP-FFE Under Finance Lease -Other Office Equipment</t>
  </si>
  <si>
    <t>BP-FFE Under Finance Lease -Transportation Equipment</t>
  </si>
  <si>
    <t>Revaluation Increment - Land</t>
  </si>
  <si>
    <t>Revaluation Increment - Buildings</t>
  </si>
  <si>
    <t>Revaluation Increment - Furniture and Fixtures</t>
  </si>
  <si>
    <t>Revaluation Increment - IT Equipment</t>
  </si>
  <si>
    <t>Revaluation Increment - Other Office Equipment</t>
  </si>
  <si>
    <t>Revaluation Increment - Transportation Equipment</t>
  </si>
  <si>
    <t>Revaluation Increment - Under Finance Lease - Land</t>
  </si>
  <si>
    <t>Revaluation Increment - Under Finance Lease - Buildings</t>
  </si>
  <si>
    <t>Revaluation Increment - Under Finance Lease - Furniture and Fixtures</t>
  </si>
  <si>
    <t>Revaluation Increment - Under Finance Lease - IT Equipment</t>
  </si>
  <si>
    <t>Revaluation Increment - Under Finance Lease - Other Office Equipment</t>
  </si>
  <si>
    <t>Revaluation Increment - Under Finance Lease - Transportation Equipment</t>
  </si>
  <si>
    <t>BP-FFE- Land</t>
  </si>
  <si>
    <t>BP-FFE- Buildings</t>
  </si>
  <si>
    <t>BP-FFE- Furniture and Fixtures</t>
  </si>
  <si>
    <t>BP-FFE- IT Equipment</t>
  </si>
  <si>
    <t>BP-FFE- Other Office Equipment</t>
  </si>
  <si>
    <t>BP-FFE- Transportation Equipment</t>
  </si>
  <si>
    <t>BP-FFE- Leasehold Rights and Improvements</t>
  </si>
  <si>
    <t>ROPA - Land</t>
  </si>
  <si>
    <t>ROPA - Buildings</t>
  </si>
  <si>
    <t>ROPA - Other Properties Acquired</t>
  </si>
  <si>
    <t>NCAHS - Land</t>
  </si>
  <si>
    <t>NCAHS -Buildings</t>
  </si>
  <si>
    <t>NCAHS -Other Properties Acquired</t>
  </si>
  <si>
    <t>Account Receivable - Resident</t>
  </si>
  <si>
    <t>Account Receivable - Non-Resident</t>
  </si>
  <si>
    <t>Divedend Receivable - Resident</t>
  </si>
  <si>
    <t>Divedend Receivable - Non-Resident</t>
  </si>
  <si>
    <t>Sinking Fund - Bond</t>
  </si>
  <si>
    <t>Sinking Fund - Redeemable Preferred Stock</t>
  </si>
  <si>
    <t>Sinking Fund - Others</t>
  </si>
  <si>
    <t>Other Assets - Allowances for Losses</t>
  </si>
  <si>
    <t>Accumulated Depreciation-BP-FFE- Land</t>
  </si>
  <si>
    <t>Accumulated Depreciation-BP-FFE- Buildings</t>
  </si>
  <si>
    <t>Accumulated Depreciation-BP-FFE- Furniture and Fixtures</t>
  </si>
  <si>
    <t>Accumulated Depreciation-BP-FFE- IT Equipment</t>
  </si>
  <si>
    <t>Accumulated Depreciation-BP-FFE- Other Office Equipment</t>
  </si>
  <si>
    <t>Accumulated Depreciation-BP-FFE- Transportation Equipment</t>
  </si>
  <si>
    <t>Accumulated Depreciation-BP-FFE- Leasehold Rights and Improvements</t>
  </si>
  <si>
    <t>Allowance for Losses- BP-FFE- Land</t>
  </si>
  <si>
    <t>Allowance for Losses- BP-FFE- Buildings</t>
  </si>
  <si>
    <t>Allowance for Losses- BP-FFE- Furniture and Fixtures</t>
  </si>
  <si>
    <t>Allowance for Losses- BP-FFE- IT Equipment</t>
  </si>
  <si>
    <t>Allowance for Losses- BP-FFE- Other Office Equipment</t>
  </si>
  <si>
    <t>Allowance for Losses- BP-FFE- Transportation Equipment</t>
  </si>
  <si>
    <t>Allowance for Losses- BP-FFE- Leasehold Rights and Improvements</t>
  </si>
  <si>
    <t>Accumulated Depreciation-ROPA - Buildings</t>
  </si>
  <si>
    <t>Accumulated Depreciation-ROPA - Other Properties Acquired</t>
  </si>
  <si>
    <t>Allowance for Losses- ROPA - Buildings</t>
  </si>
  <si>
    <t>Allowance for Losses- ROPA - Other Properties Acquired</t>
  </si>
  <si>
    <t>Allowance for Losses- ROPA - Land</t>
  </si>
  <si>
    <t>Total liabilities</t>
  </si>
  <si>
    <t>Total Equity</t>
  </si>
  <si>
    <t>Total Liabilities, Minority Interest and Equity</t>
  </si>
  <si>
    <t>Net Interest Income</t>
  </si>
  <si>
    <t>Non-Interest Income</t>
  </si>
  <si>
    <t>Losses/Recoveries on Financial Assets</t>
  </si>
  <si>
    <t>Net Profit Before Share in the Profit/(Loss) of Unconsolidated Subsidiaries, Associates and Joint Ventures Accounted for Using the Equity Method</t>
  </si>
  <si>
    <t>Total Profit/ Loss Before Tax and Before Minority Interest</t>
  </si>
  <si>
    <t xml:space="preserve">Total Profit/ Loss AfterTax and Before Minority Interest </t>
  </si>
  <si>
    <t>Net Profit or Loss</t>
  </si>
  <si>
    <t>RB-SOLO-OTHRLIAB</t>
  </si>
  <si>
    <t>Other Assets -Others</t>
  </si>
  <si>
    <t>RB-SOLO-OTHERAST</t>
  </si>
  <si>
    <t>Micro Hedge - Fair Value Hedges -  Fair Value Changes of the Hedge Item(GAIN)</t>
  </si>
  <si>
    <t>Micro Hedge - Fair Value  Hedges - Fair Value Changes of the Hedge Item(LOSSES)</t>
  </si>
  <si>
    <t>Micro Hedge - Fair Value Hedges -Fair Value changes  of the hedging derivatives  (including discontinuation)(GAIN)</t>
  </si>
  <si>
    <t>Micro Hedge - Fair Value Hedges - Fair Value changes  of the hedging derivatives  (including discontinuation)(LOSSES)</t>
  </si>
  <si>
    <t>Micro Hedge - Cash Flow Hedges - Fair Value changes of the heging derivatives - ineffective portion(GAIN)</t>
  </si>
  <si>
    <t>Micro Hedge - Cash Flow Hedges - Fair Value changes of the heging derivatives - ineffective portion(LOSSES)</t>
  </si>
  <si>
    <t>Portfolio Hedge of Interest Rate Risk -  Fair Value Hedge of Interest  Rate Risk - Fair Value Changes of the Hedge Item(GAIN)</t>
  </si>
  <si>
    <t>Portfolio Hedge of Interest Rate Risk -  Fair Value Hedge of Interest  Rate Risk - Fair Value Changes of the Hedge Item(LOSSES)</t>
  </si>
  <si>
    <t>Portfolio Hedge of Interest Rate Risk -  Fair Value Hedge of Interest  Rate Risk - Fair Value Changes of the Hedging Derivatives(GAIN)</t>
  </si>
  <si>
    <t>Portfolio Hedge of Interest Rate Risk -  Fair Value Hedge of Interest  Rate Risk - Fair Value Changes of the Hedging Derivatives(LOSSES)</t>
  </si>
  <si>
    <t>Portfolio Hedge of Interest Rate Risk - Cash Flow Hedge of  Interest Rate Risk - Fair Value Changes of the hedging instrument - ineffective portion(GAIN)</t>
  </si>
  <si>
    <t>Portfolio Hedge of Interest Rate Risk - Cash Flow Hedge of  Interest Rate Risk - Fair Value Changes of the hedging instrument - ineffective portion(LOSSES)</t>
  </si>
  <si>
    <t>13A</t>
  </si>
  <si>
    <t>Stand-alone - Interest Rate Contracts - Interest Rate Forwards - Forward Rate Agreement</t>
  </si>
  <si>
    <t>Stand-alone - Interest Rate Contracts - Interest Rate Swap - Fixed Payer</t>
  </si>
  <si>
    <t>Stand-alone - Interest Rate Contracts - Interest Rate Swap - Fixed Receiver</t>
  </si>
  <si>
    <t>Stand-alone - Interest Rate Contracts - Interest Rate Swap - Basis Swap</t>
  </si>
  <si>
    <t xml:space="preserve">Stand-alone - Interest Rate Contracts - Interest Rate Futures </t>
  </si>
  <si>
    <t>Stand-alone - Interest Rate Contracts - Over the Counter Interest Rate Options Contracts - Bought</t>
  </si>
  <si>
    <t>Stand-alone - Interest Rate Contracts - Exchange Traded Interest Rate Options Contracts - Bought</t>
  </si>
  <si>
    <t>Stand-alone - Equity Contracts - Forwards</t>
  </si>
  <si>
    <t>Stand-alone - Equity Contracts - Equity Swap</t>
  </si>
  <si>
    <t>Stand-alone - Equity Contracts - Futures</t>
  </si>
  <si>
    <t>Stand-alone - Equity Contracts - Over the Counter Equity Options Contracts - Bought</t>
  </si>
  <si>
    <t>Stand-alone - Equity Contracts - Exchange Traded Equity Options Contracts - Bought</t>
  </si>
  <si>
    <t>Stand-alone - Credit Derivatives - Bank as Beneficiary - CDS Bought</t>
  </si>
  <si>
    <t>Stand-alone - Credit Derivatives - Bank as Beneficiary - TROR Payer</t>
  </si>
  <si>
    <t>Stand-alone - Credit Derivatives - Banks as Beneficiary - Credit Spread Call/Put Option Sold</t>
  </si>
  <si>
    <t>Stand-alone - Credit Derivatives - Bank as Guarantor - CDS Sold</t>
  </si>
  <si>
    <t>Stand-alone - Credit Derivatives - Bank as Guarantor - TROR Receiver</t>
  </si>
  <si>
    <t>Stand-alone - Credit Derivatives - Bank as Guarantor - Credit Spread Call/Put Option Sold</t>
  </si>
  <si>
    <t>Embedded - Interest Rate Contracts - Interest Rate Forwards - Forward Agreement</t>
  </si>
  <si>
    <t>Embedded - Interest Rate Contracts - Interest Rate Swap - Fixed Payer</t>
  </si>
  <si>
    <t>Embedded - Interest Rate Contracts - Interest Rate Swap - Fixed Receiver</t>
  </si>
  <si>
    <t>Embedded - Interest Rate Contracts - Interest Rate Swap - Basis Swap</t>
  </si>
  <si>
    <t>Embedded - Interest Rate Contracts - Interest Rate Futures</t>
  </si>
  <si>
    <t>Embedded - Interest Rate Contracts - Over the Counter Interest Rate Options Contracts- Bought</t>
  </si>
  <si>
    <t>Embedded - Equity Contracts - Forwards</t>
  </si>
  <si>
    <t xml:space="preserve">Embedded - Equity Contracts - Equity Swap </t>
  </si>
  <si>
    <t>Embedded - Equity Contracts - Futures</t>
  </si>
  <si>
    <t>Embedded - Equity Contracts -  Over the Counter Interest Rate Options Contracts- Bought</t>
  </si>
  <si>
    <t>Embedded - Credit Derivatives - Bank as Beneficiary - CDS Bought</t>
  </si>
  <si>
    <t>Embedded - Credit Derivatives - Bank as Beneficiary - TROR Payer</t>
  </si>
  <si>
    <t>Embedded - Credit Derivatives - Bank as Beneficiary -  Credit Spread Call/Put Option Bought</t>
  </si>
  <si>
    <t>Embedded - Credit Derivatives - Bank as Guarantor - CDS Sold</t>
  </si>
  <si>
    <t>Embedded - Credit Derivatives - Bank as Guarantor - TROR Receiver</t>
  </si>
  <si>
    <t>Embedded - Credit Derivatives - Bank as Guarantor -  Credit Spread Call/Put Option Sold</t>
  </si>
  <si>
    <t>13B</t>
  </si>
  <si>
    <t>Stand-alone - Interest Rate Contracts -Exchange Traded Interest Rate Options Contracts - Bought</t>
  </si>
  <si>
    <t>Stand-alone - Equity Contracts -  Over the Counter Interest Rate Options Contracts - Bought</t>
  </si>
  <si>
    <t>Stand-alone - Credit Derivatives - Banks as Beneficiary - CDS Bought</t>
  </si>
  <si>
    <t>Stand-alone - Credit Derivatives - Bank as Beneficiary - Credit Spread Call/ Put Option Bought</t>
  </si>
  <si>
    <t>Stand-alone - Credit Derivatives - Bank as  Guarantor - Credit Spread Call/Put Option Sold</t>
  </si>
  <si>
    <t>Embedded - Interest Rate Swap - Fixed Payer</t>
  </si>
  <si>
    <t xml:space="preserve">Embedded - Interest Rate - Contracts - Interest Rate Futures </t>
  </si>
  <si>
    <t>Embedded - Interest Rate Contracts - Over the Counter Interest Rate Options Contracts - Bought</t>
  </si>
  <si>
    <t>Embedded - Equity Contracts - Over the Counter Equity Options Contracts - Bought</t>
  </si>
  <si>
    <t>Embedded -Credit Derivatives - Bank as Beneficiary - CDS Bought</t>
  </si>
  <si>
    <t xml:space="preserve">Embedded - Credit Derivatives  - Bank as Beneficiary - TROR Payer </t>
  </si>
  <si>
    <t>Embedded - Credit Derivatives - Bank as Beneficiary - Credit Spread Call/Put Option Bought</t>
  </si>
  <si>
    <t>Embedded - Credit Derivatives  - Bank as Guarantor - TROR Receiver</t>
  </si>
  <si>
    <t>Embedded - Credit Derivatives - Bank as Guarantor - Credit Spread Call/Put Option Sold</t>
  </si>
  <si>
    <t>13D</t>
  </si>
  <si>
    <t>Interest Rate Contracts - Interest Rate Forwards - Forward Rate Agreement</t>
  </si>
  <si>
    <t>Interest Rate Contracts - Interest Rate Swaps - Plain Vanilla Swap -  Fixed Payer</t>
  </si>
  <si>
    <t>Interest Rate Contracts - Interest Rate Swaps - Fixed Receiver</t>
  </si>
  <si>
    <t xml:space="preserve">Interest Rate Contracts - Interest Rate Swaps - Basis Swap </t>
  </si>
  <si>
    <t>Interest Rate Contracts - Interest Rate Futures</t>
  </si>
  <si>
    <t>Interest Rate Contracts - Over the Counter Interest Rate Options Contracts - Bought</t>
  </si>
  <si>
    <t>Interest Rate Contracts - Exchange Traded Interest Rate Options Contracts - Bought</t>
  </si>
  <si>
    <t>Accrued Interest Income - Resident - Due from Bangko Sentral ng Pilipinas</t>
  </si>
  <si>
    <t>Accrued Interest Income - Resident - Due from Other Banks</t>
  </si>
  <si>
    <t>Accrued Interest Income - Resident - Financial Assets Held for Trading - Held for Trading Securities</t>
  </si>
  <si>
    <t>Accrued Interest Income - Resident - Financial Assets Held for Trading - Derivatives with Positive Fair Value for Trading</t>
  </si>
  <si>
    <t>Accrued Interest Income - Resident - Financial Assets Designated at Fair Value through Profit or Loss</t>
  </si>
  <si>
    <t xml:space="preserve">Accrued Interest Income - Resident - Available for Sale Financial Asset </t>
  </si>
  <si>
    <t>Accrued Interest Income - Resident - Held to Maturity Financial Asset</t>
  </si>
  <si>
    <t>Accrued Interest Income - Resident - Unquoted Debt Securities Classified as Loans</t>
  </si>
  <si>
    <t>Accrued Interest Income - Resident - Loans and Receivables - Loans to Bangko Sentral ng Pilipinas</t>
  </si>
  <si>
    <t>Accrued Interest Income - Resident - Loans and Receivables - Interbank Loans Receivables</t>
  </si>
  <si>
    <t>Accrued Interest Income - Resident - Loans and Receivables - Loans and Receivables-Others</t>
  </si>
  <si>
    <t xml:space="preserve">Accrued Interest Income - Resident - Loans and Receivables Arising from Repurchase Agreements, Certificates of Assignments/ Participation with Recourse and Securities  Lending and Borrowing Transactions </t>
  </si>
  <si>
    <t>Accrued Interest Income - Resident - Derivatives with Positive Fair Value Held for Hedging</t>
  </si>
  <si>
    <t>Accrued Interest Income - Resident - Sales Contract Receivable</t>
  </si>
  <si>
    <t>Accrued Interest Income - Resident - Others</t>
  </si>
  <si>
    <t>Accrued Interest Income - Non Resident - Loans and Receivables - Loans and Receivables Others</t>
  </si>
  <si>
    <t>Accrued Interest Income - Multilateral Agencies -   Financial Assets Held for Trading</t>
  </si>
  <si>
    <t>Accrued Interest Income - Multilateral Agencies - Financial Assets Designated at Fair Value through Profit or Loss</t>
  </si>
  <si>
    <t xml:space="preserve">Accrued Interest Income - Multilateral Agencies - Available for Sale Financial Asset </t>
  </si>
  <si>
    <t>Accrued Interest Income - Multilateral Agencies - Held to Maturity Financial Asset</t>
  </si>
  <si>
    <t>Accrued Interest Income - Multilateral Agencies - Unquoted Debt Securities Classified as Loans</t>
  </si>
  <si>
    <t>Total Accrued Interest Income - Less: Allowance for Credit Losses</t>
  </si>
  <si>
    <t>Accrued Interest Expense - Resident - Financial Liabilities Held for Trading - Derivatives with Negative Fair Value Held for Trading</t>
  </si>
  <si>
    <t>Accrued Interest Expense - Resident - Financial Liabilities Held for Trading - Liability for Short Position</t>
  </si>
  <si>
    <t>Accrued Interest Expense - Resident - Financial Liabilities Designated at Fair Value through Profit or Loss</t>
  </si>
  <si>
    <t>Accrued Interest Expense - Resident - Deposit - Demand Deposit</t>
  </si>
  <si>
    <t>Accrued Interest Expense - Resident - Deposit - Savings Deposit</t>
  </si>
  <si>
    <t>Accrued Interest Expense - Resident - Deposit - NOW Accounts</t>
  </si>
  <si>
    <t>Accrued Interest Expense - Resident - Deposit - Time Certificate of Deposits</t>
  </si>
  <si>
    <t>Accrued Interest Expense - Resident - Deposit - LTNCD</t>
  </si>
  <si>
    <t>Accrued Interest Expense - Resident - Bills Payable -Bangko Sentral ng Pilipinas</t>
  </si>
  <si>
    <t>Accrued Interest Expense - Resident - Bills Payable - Interbank Loans Payable</t>
  </si>
  <si>
    <t>Accrued Interest Expense - Resident - Bills Payable - Other Deposit Substitute</t>
  </si>
  <si>
    <t>Accrued Interest Expense - Resident - Bills Payable - Others</t>
  </si>
  <si>
    <t>Accrued Interest Expense - Resident - Bonds Payable</t>
  </si>
  <si>
    <t>Accrued Interest Expense - Resident - Unsecured Subordinnated Debt</t>
  </si>
  <si>
    <t>Accrued Interest Expense - Resident - Redeemable Preferred Shares</t>
  </si>
  <si>
    <t>Accrued Interest Expense - Resident - Derivatives with Negative Fair Value Held for Hedging</t>
  </si>
  <si>
    <t>Accrued Interest Expense - Resident - Finance Lease Payment Payable</t>
  </si>
  <si>
    <t>Accrued Interest Expense - Resident - Others</t>
  </si>
  <si>
    <t>Accrued Interest Expense - Non  Resident - Financial Liabilities Held for Trading - Liability for Short Position</t>
  </si>
  <si>
    <t>Accrued Interest Expense - Non  Resident -Financial Liabilities Designated at Fair Value through Profit or Loss</t>
  </si>
  <si>
    <t>Accrued Interest Expense - Non  Resident -Deposits - Demand Deposit</t>
  </si>
  <si>
    <t>Accrued Interest Expense - Non  Resident -Deposits - Savings Deposit</t>
  </si>
  <si>
    <t>Accrued Interest Expense - Non  Resident -Deposits - NOW Accounts</t>
  </si>
  <si>
    <t>Accrued Interest Expense - Non  Resident -Deposits - Time Certificate of Deposits</t>
  </si>
  <si>
    <t>Accrued Interest Expense - Non  Resident -Deposits - LTNCD</t>
  </si>
  <si>
    <t>Accrued Interest Expense - Non  Resident -Bills Payable - Other Deposit Substitute</t>
  </si>
  <si>
    <t>Accrued Interest Expense - Non  Resident -Bills Payable - Others</t>
  </si>
  <si>
    <t>Accrued Interest Expense - Non  Resident - Others</t>
  </si>
  <si>
    <t>Resident - Investment in Subsidiaries -GOCCs - Financial Other than SSIs</t>
  </si>
  <si>
    <t>Resident - Investment in Subsidiaries -GOCCs - Non Financial</t>
  </si>
  <si>
    <t>Resident - Investment in Subsidiaries -Banks - Ubs/KBs</t>
  </si>
  <si>
    <t>Resident - Investment in Subsidiaries -Banks - Other Banks</t>
  </si>
  <si>
    <t>Resident - Investment in Subsidiaries -Private Corporations - Financial</t>
  </si>
  <si>
    <t>Resident - Investment in Subsidiaries -Private Corporations - Non Financial</t>
  </si>
  <si>
    <t>Resident - Investment in Associates - GOCCs -  Financial Other than SSIs</t>
  </si>
  <si>
    <t>Resident - Investment in Associates - GOCCs -  Non Financial</t>
  </si>
  <si>
    <t>Resident - Investment in Associates - Banks -  Ubs/KBs</t>
  </si>
  <si>
    <t>Resident - Investment in Associates - Banks - Other Banks</t>
  </si>
  <si>
    <t xml:space="preserve">Resident - Investment in Associates - Private Corporations - Financial </t>
  </si>
  <si>
    <t xml:space="preserve">Resident - Investment in Associates - Private Corporations - Non Financial </t>
  </si>
  <si>
    <t>Resident - Investment in Joint Ventures - GOCCs - Financial Other than SSIs</t>
  </si>
  <si>
    <t>Resident - Investment in Joint Ventures - GOCCs - Non Financial</t>
  </si>
  <si>
    <t>Resident - Investment in Joint Ventures - Banks - Ubs/KBs</t>
  </si>
  <si>
    <t>Resident - Investment in Joint Ventures - Banks - Other banks</t>
  </si>
  <si>
    <t>Resident - Investment in Joint Ventures - Private Corporations - Financial</t>
  </si>
  <si>
    <t>Resident - Investment in Joint Ventures - Private Corporations - Non Financial</t>
  </si>
  <si>
    <t>Additional Information - Equity Securities Acquired in Settlement of Loans</t>
  </si>
  <si>
    <t>15A</t>
  </si>
  <si>
    <t>Resident - Investment in Subsidiaries - Financial Allied Other than Insurance Companies and Securities Dealers/Brokers</t>
  </si>
  <si>
    <t xml:space="preserve">Resident - Investment in Subsidiaries - Insurance Company </t>
  </si>
  <si>
    <t>Resident - Investment in Subsidiaries - Securities Dealers/Brokers</t>
  </si>
  <si>
    <t>Resident - Investment in Subsidiaries - Non Financial Allied</t>
  </si>
  <si>
    <t>Resident - Investment in Subsidiaries - Non Allied(Ubs)</t>
  </si>
  <si>
    <t>Resident - Investment in Associates  - Financial Allied Other than Insurance Companies and Securities Dealers/Brokers</t>
  </si>
  <si>
    <t xml:space="preserve">Resident - Investment in Associates  - Insurance Company </t>
  </si>
  <si>
    <t>Resident - Investment in Associates  - Securities Dealers/Brokers</t>
  </si>
  <si>
    <t>Resident - Investment in Associates  - Non Financial Allied</t>
  </si>
  <si>
    <t>Resident - Investment in Associates  - Non Allied(Ubs)</t>
  </si>
  <si>
    <t>Resident - Investment in Joint Ventures  - Financial Allied Other than Insurance Companies and Securities Dealers/Brokers</t>
  </si>
  <si>
    <t xml:space="preserve">Resident - Investment in Joint Ventures  - Insurance Company </t>
  </si>
  <si>
    <t>Resident - Investment in Joint Ventures  - Securities Dealers/Brokers</t>
  </si>
  <si>
    <t>Resident - Investment in Joint Ventures  - Non Financial Allied</t>
  </si>
  <si>
    <t>Resident - Investment in Joint Ventures  - Non Allied(Ubs)</t>
  </si>
  <si>
    <t>Non Resident - Investment in Subsidiary  - Financial Allied Other than Insurance Companies and Securities Dealers/Brokers</t>
  </si>
  <si>
    <t xml:space="preserve">Non Resident - Investment in Subsidiary  - Insurance Company </t>
  </si>
  <si>
    <t>Non Resident - Investment in Subsidiary  - Securities Dealers/Brokers</t>
  </si>
  <si>
    <t>Non Resident - Investment in Subsidiary  - Non Financial Allied</t>
  </si>
  <si>
    <t>Non Resident - Investment in Associates  - Financial Allied Other than Insurance Companies and Securities Dealers/Brokers</t>
  </si>
  <si>
    <t xml:space="preserve">Non Resident - Investment in Associates  - Insurance Company </t>
  </si>
  <si>
    <t>Non Resident - Investment in Associates  - Securities Dealers/Brokers</t>
  </si>
  <si>
    <t>Non Resident - Investment in Associates  - Non Financial Allied</t>
  </si>
  <si>
    <t>Non Resident - Investment in Associates  - Non Allied(Ubs)</t>
  </si>
  <si>
    <t>Non Resident - Investment in Joint Ventures  - Financial Allied Other than Insurance Companies and Securities Dealers/Brokers</t>
  </si>
  <si>
    <t xml:space="preserve">Non Resident - Investment in Joint Ventures  - Insurance Company </t>
  </si>
  <si>
    <t>Non Resident - Investment in Joint Ventures  - Securities Dealers/Brokers</t>
  </si>
  <si>
    <t>Non Resident - Investment in Joint Ventures  - Non Financial Allied</t>
  </si>
  <si>
    <t>Non Resident - Investment in Joint Ventures  - Non Allied(Ubs)</t>
  </si>
  <si>
    <t>RB-SOLO-SOCIE</t>
  </si>
  <si>
    <t>FRPSOLO-ControlProoflist</t>
  </si>
  <si>
    <t>RB-SOLO-COCE</t>
  </si>
  <si>
    <t>COCI-Government - PPC</t>
  </si>
  <si>
    <t>COCI-BSP</t>
  </si>
  <si>
    <t>COCI-Bank-ubs/kbs</t>
  </si>
  <si>
    <t>coci-bank-other banks</t>
  </si>
  <si>
    <t>DFOB-Demand-Ubs/KBs</t>
  </si>
  <si>
    <t>DFOB-Demand-Other bank</t>
  </si>
  <si>
    <t>DFOB-Demand-Short term</t>
  </si>
  <si>
    <t>DFOB-Savings-Ubs/KBs</t>
  </si>
  <si>
    <t>DFOB-Savings-Other bank</t>
  </si>
  <si>
    <t>DFOB-Savings-Short term</t>
  </si>
  <si>
    <t>DFOB-NOW-Ubs/KBs</t>
  </si>
  <si>
    <t>DFOB-NOW-Other bank</t>
  </si>
  <si>
    <t>DFOB-NOW-Short term</t>
  </si>
  <si>
    <t>DFOB-TimeDep-Ubs/KBs</t>
  </si>
  <si>
    <t>DFOB-TimeDep-Other bank</t>
  </si>
  <si>
    <t>DFOB-TimeDep-Short term</t>
  </si>
  <si>
    <t>DFOB-TimeDep-Medium term</t>
  </si>
  <si>
    <t>DFOB-TimeDep-Long term</t>
  </si>
  <si>
    <t>RB-SOLO-CNTINGNT</t>
  </si>
  <si>
    <t>late deposit/payment received</t>
  </si>
  <si>
    <t>Inward bills for collection</t>
  </si>
  <si>
    <t>outward bills for collection</t>
  </si>
  <si>
    <t>traveller's check unsold</t>
  </si>
  <si>
    <t>shuc - face value</t>
  </si>
  <si>
    <t>shuc - market value</t>
  </si>
  <si>
    <t>PERA Shuc - face value</t>
  </si>
  <si>
    <t>PERA SHUC - market value</t>
  </si>
  <si>
    <t>items held for safekeeping</t>
  </si>
  <si>
    <t>items held as collateral</t>
  </si>
  <si>
    <t>deficiency claims receivable</t>
  </si>
  <si>
    <t>trust department account</t>
  </si>
  <si>
    <t>PERA Assets administer</t>
  </si>
  <si>
    <t>Broker Customer Securities Account</t>
  </si>
  <si>
    <t xml:space="preserve">Others </t>
  </si>
  <si>
    <t>RB-SOLO-BORROW</t>
  </si>
  <si>
    <t>short term</t>
  </si>
  <si>
    <t>medium term</t>
  </si>
  <si>
    <t>long term</t>
  </si>
  <si>
    <t>Taxable borrowings bsp</t>
  </si>
  <si>
    <t xml:space="preserve">Taxable borrowings Interbank </t>
  </si>
  <si>
    <t>Taxable borrowings deposit sub</t>
  </si>
  <si>
    <t>Taxable borrowings others</t>
  </si>
  <si>
    <t>BSP rediscounting</t>
  </si>
  <si>
    <t>BSp emergency advance</t>
  </si>
  <si>
    <t>bsp overnignt borrowings</t>
  </si>
  <si>
    <t>bsp overdraft</t>
  </si>
  <si>
    <t>bsp others</t>
  </si>
  <si>
    <t>ilp-icallloan-ubs/kbs-govt - rbu</t>
  </si>
  <si>
    <t>ilp-icallloan-ubs/kbs-non govt - rbu</t>
  </si>
  <si>
    <t>ilp-icallloan-others-rbu</t>
  </si>
  <si>
    <t>ilp-icallloan-nbqbs</t>
  </si>
  <si>
    <t>ilp-itermloan-ubs/kbs-govt - rbu</t>
  </si>
  <si>
    <t>ilp-itermloan-ubs/kbs-non govt - rbu</t>
  </si>
  <si>
    <t>ilp-itermloan-others-rbu</t>
  </si>
  <si>
    <t>ilp-itermloan-nbqbs</t>
  </si>
  <si>
    <t>ods-RA with BSP</t>
  </si>
  <si>
    <t>ods-RA-banks-ubs/kbs-govt</t>
  </si>
  <si>
    <t>ods-RA-banks-ubs/kbs-non govt</t>
  </si>
  <si>
    <t>ods-RA-privcorp-fin</t>
  </si>
  <si>
    <t>ods-RA-privcorp-nonfin</t>
  </si>
  <si>
    <t>ods-RA-individual</t>
  </si>
  <si>
    <t>ods-coa/partiptn-bank-ubs/kbs-govt</t>
  </si>
  <si>
    <t>ods-coa/partiptn-privcorp-nonfin</t>
  </si>
  <si>
    <t>ods-coa/partiptn-privcorp-fin</t>
  </si>
  <si>
    <t>ods-coa/partiptn-individual</t>
  </si>
  <si>
    <t>ods-sl/ba-bank-ubs/kbs-gov</t>
  </si>
  <si>
    <t>ods-sl/ba-bank-ubs/kbs-nongov</t>
  </si>
  <si>
    <t>ods-sl/ba-bank-other banks</t>
  </si>
  <si>
    <t>ods-coa/partiptn-bank-otherbank</t>
  </si>
  <si>
    <t>ods-RA-banks-other bank</t>
  </si>
  <si>
    <t>ods-sl/ba-privcorp-fin</t>
  </si>
  <si>
    <t>ods-sl/ba-privcorp-nonfin</t>
  </si>
  <si>
    <t>ods-sl/ba-individual</t>
  </si>
  <si>
    <t>ods-tcd-sp-privcorp-fin</t>
  </si>
  <si>
    <t>ods-tcd-sp-privcorp-nonfin</t>
  </si>
  <si>
    <t>ods-tcd-sp-individual</t>
  </si>
  <si>
    <t>ods-rra w/ bsp-gocc</t>
  </si>
  <si>
    <t>ods-rra w/ bsp-bank-ubs/kbs-gov</t>
  </si>
  <si>
    <t>ods-rra w/ bsp-bank-ubs/kbs-nongov</t>
  </si>
  <si>
    <t>ods-rra w/ bsp-bank-other banks</t>
  </si>
  <si>
    <t>ods-rra w/ bsp-privcorp-fin</t>
  </si>
  <si>
    <t>ods-rra w/ bsp-privcorp-nonfin</t>
  </si>
  <si>
    <t>ods-rra w/ bsp-individual</t>
  </si>
  <si>
    <t>ods-others-bank-ubs/kbs-gov</t>
  </si>
  <si>
    <t>ods-others-bank-ubs/kbs-nongov</t>
  </si>
  <si>
    <t>ods-others--bank-other banks</t>
  </si>
  <si>
    <t>ods-others-privcorp-fin</t>
  </si>
  <si>
    <t>ods-others--privcorp-nonfin</t>
  </si>
  <si>
    <t>ods-others--individual</t>
  </si>
  <si>
    <t>1-01-00-00-00-00-00-00-01</t>
  </si>
  <si>
    <t>CASH ON HAND - CASHIER</t>
  </si>
  <si>
    <t>1-02-01-03-01-00-00-00-01</t>
  </si>
  <si>
    <t>COCI  - UBS/KBS</t>
  </si>
  <si>
    <t>1-02-01-03-02-00-00-00-01</t>
  </si>
  <si>
    <t>COCI - OTHERS BANKS</t>
  </si>
  <si>
    <t>1-03-01-00-00-00-00-00-01</t>
  </si>
  <si>
    <t>DUE FROM BANGKO SENTRAL NG PILIPINAS-DEMAND DEPOSIT ACCOUNT</t>
  </si>
  <si>
    <t>1-03-04-00-00-00-00-00-01</t>
  </si>
  <si>
    <t>DUE FROM BANGKO SENTRAL NG PILIPINAS - OTHERS</t>
  </si>
  <si>
    <t>1-04-01-01-00-00-00-00-01</t>
  </si>
  <si>
    <t>DUE FROM OTHER BANK -UBS/KBS- CA - BPI  CABANATUAN</t>
  </si>
  <si>
    <t>1-04-01-01-00-00-00-00-02</t>
  </si>
  <si>
    <t>DUE FROM OTHER BANK -UBS/KBS - CA - PNB CABANATUAN</t>
  </si>
  <si>
    <t>1-04-01-01-00-00-00-00-03</t>
  </si>
  <si>
    <t>DUE FROM OTHER BANK -UBS/KBS -CA - LBP BALIWAG</t>
  </si>
  <si>
    <t>1-04-01-01-00-00-00-00-04</t>
  </si>
  <si>
    <t>DUE FROM OTHER BANK -UBS/KBS - CA - LBP GAPAN</t>
  </si>
  <si>
    <t>1-04-01-01-00-00-00-00-05</t>
  </si>
  <si>
    <t>DUE FROM OTHER BANK -UBS/KBS- CA - LBP CABANATUAN</t>
  </si>
  <si>
    <t>1-04-01-01-00-00-00-00-06</t>
  </si>
  <si>
    <t>DUE FROM OTHER BANK -UBS/KBS- CA - LBP SAN JOSE</t>
  </si>
  <si>
    <t>1-04-01-01-00-00-00-00-07</t>
  </si>
  <si>
    <t>DUE FROM OTHER BANK -UBS/KBS- CA - LBP TARLAC</t>
  </si>
  <si>
    <t>1-04-01-01-00-00-00-00-08</t>
  </si>
  <si>
    <t>DUE FROM OTHER BANK -UBS/KBS- CA - RCBC - RC BC</t>
  </si>
  <si>
    <t>1-04-01-01-00-00-00-00-09</t>
  </si>
  <si>
    <t>DUE FROM OTHER BANK -UBS/KBS- CA - MAYBANK</t>
  </si>
  <si>
    <t>1-04-01-01-00-00-00-00-10</t>
  </si>
  <si>
    <t>DUE FROM OTHER BANK-UBS/KBS-CA-LBP MABALACAT</t>
  </si>
  <si>
    <t>1-04-01-01-00-00-00-00-11</t>
  </si>
  <si>
    <t>DUE FROM OTHER BANK-UBS/KBS-CA-CHINA BANK</t>
  </si>
  <si>
    <t>1-04-01-01-00-00-00-00-12</t>
  </si>
  <si>
    <t>DUE FROM OTHER BANK-UBS/KBS-CA-PNB GAPAN</t>
  </si>
  <si>
    <t>1-04-01-01-00-00-00-00-13</t>
  </si>
  <si>
    <t>DUE FROM OTHER BANK-UBS/KBS-CA-BDO MONCADA</t>
  </si>
  <si>
    <t>1-04-01-01-00-00-00-00-14</t>
  </si>
  <si>
    <t>DUE FROM OTHER BANK-UBS/KBS-CA-DBP</t>
  </si>
  <si>
    <t>1-04-01-02-00-00-00-00-01</t>
  </si>
  <si>
    <t>DUE FROM OTHER BANK  -UBS/KBS- SA - RCBC GAPAN</t>
  </si>
  <si>
    <t>1-04-01-02-00-00-00-00-02</t>
  </si>
  <si>
    <t>DUE FROM OTHER BANK  -UBS/KBS- SA- LBP GAPAN</t>
  </si>
  <si>
    <t>1-04-01-02-00-00-00-00-03</t>
  </si>
  <si>
    <t>DUE FROM OTHER BANK  -UBS/KBS- SA - EASTWEST BANK CABANATUAN</t>
  </si>
  <si>
    <t>1-04-01-02-00-00-00-00-04</t>
  </si>
  <si>
    <t>DUE FROM OTHER BANK -UBS/KBS- SA - METROBANK GAPAN</t>
  </si>
  <si>
    <t>1-04-01-02-00-00-00-00-05</t>
  </si>
  <si>
    <t>DUE FROM OTHER BANK  -UBS/KBS- SA - BPI GAPAN</t>
  </si>
  <si>
    <t>1-04-01-02-00-00-00-00-06</t>
  </si>
  <si>
    <t>DUE FROM OTHER BANK-UBS/KBS - SA - PNB MANDALUYONG</t>
  </si>
  <si>
    <t>1-04-01-02-00-00-00-00-07</t>
  </si>
  <si>
    <t>DUE FROM OTHER BANK-UBS/KBS - SA - BDO CABANATUAN</t>
  </si>
  <si>
    <t>1-04-01-02-00-00-00-00-08</t>
  </si>
  <si>
    <t>DUE FROM OTHER BANK -UBS/KBS - SA - LBP CABANATUAN</t>
  </si>
  <si>
    <t>1-04-01-02-00-00-00-00-09</t>
  </si>
  <si>
    <t>DUE FROM OTHER BANK-UBS/KBS - SA - CHINA BANK CABANATUAN</t>
  </si>
  <si>
    <t>1-04-01-02-00-00-00-00-10</t>
  </si>
  <si>
    <t>DUE FROM OTHER BANK -UBS/KBS - SA - BDO CABANATUAN SOUTH</t>
  </si>
  <si>
    <t>1-04-01-02-00-00-00-00-11</t>
  </si>
  <si>
    <t>DUE FROM OTHER BANK -UBS/KBS- SA - LBP SAN JOSE</t>
  </si>
  <si>
    <t>1-04-01-02-00-00-00-00-12</t>
  </si>
  <si>
    <t>DUE FROM OTHER BANK-UBS/KBS- SA - PLANTERS BANK BALIWAG</t>
  </si>
  <si>
    <t>1-04-01-02-00-00-00-00-13</t>
  </si>
  <si>
    <t>DUE FROM OTHER BANK -UBS/KBS - SA - LBP SAN ISIDRO</t>
  </si>
  <si>
    <t>1-04-01-02-00-00-00-00-14</t>
  </si>
  <si>
    <t>DUE FROM OTHER BANK  -UBS/KBS- SA - PLANTERS BANK SAN MIGUEL</t>
  </si>
  <si>
    <t>1-04-01-02-00-00-00-00-15</t>
  </si>
  <si>
    <t>DUE FROM OTHER BANK -UBS/KBS - SA - LBP TARLAC</t>
  </si>
  <si>
    <t>1-04-01-02-00-00-00-00-16</t>
  </si>
  <si>
    <t>DUE FROM OTHER BANK- UBS/KBS - SA - PLANTERS BANK  1 CABANATUAN</t>
  </si>
  <si>
    <t>1-04-01-02-00-00-00-00-17</t>
  </si>
  <si>
    <t>DUE FROM OTHER BANK- UBS/KBS- SA - PLANTERS BANK  2 CABANATUAN</t>
  </si>
  <si>
    <t>1-04-01-02-00-00-00-00-18</t>
  </si>
  <si>
    <t>DUE FROM OTHER BANK- UBS/KBS- SA - BDO MAHARLIKA</t>
  </si>
  <si>
    <t>1-04-01-02-00-00-00-00-19</t>
  </si>
  <si>
    <t>DUE FROM OTHER BANK- UBS/KBS- SA - BDO OPTIMUM</t>
  </si>
  <si>
    <t>1-04-01-02-00-00-00-00-20</t>
  </si>
  <si>
    <t>DUE FROM OTHER BANK- UBS/KBS- SA - RCBC CABANATUAN</t>
  </si>
  <si>
    <t>1-04-01-02-00-00-00-00-21</t>
  </si>
  <si>
    <t>DUE FROM OTHER BANK- UBS/KBS- SA - CHINA BANK ARAYAT</t>
  </si>
  <si>
    <t>1-04-01-02-00-00-00-00-22</t>
  </si>
  <si>
    <t>DFOB- UBS/KBS- SA - BDO CAB SOUTH DOLLAR</t>
  </si>
  <si>
    <t>1-04-01-02-00-00-00-00-23</t>
  </si>
  <si>
    <t>DUE FROM OTHER BANKS-UBS/KBS- SA - BDO  SOUTH OPTIMUM</t>
  </si>
  <si>
    <t>1-04-01-03-00-00-00-00-01</t>
  </si>
  <si>
    <t>DUE FROM OTHER BANK-UBS/KBS-NOW - LBP SAN ISIDRO</t>
  </si>
  <si>
    <t>1-04-01-03-00-00-00-00-02</t>
  </si>
  <si>
    <t>DUE FROM OTHER BANK-UBS/KBS-NOW - LBP GAPAN</t>
  </si>
  <si>
    <t>1-04-01-04-01-00-00-00-01</t>
  </si>
  <si>
    <t>DUE FROM OTHER BANK-UBS/KBS- CTD - PLANTERS BANK INVESTMENT</t>
  </si>
  <si>
    <t>1-04-01-04-01-00-00-00-02</t>
  </si>
  <si>
    <t>DUE FROM OTHER BANKS-UBS/KBS - CTD - METROBANK GAPAN</t>
  </si>
  <si>
    <t>1-04-01-04-01-00-00-00-03</t>
  </si>
  <si>
    <t>DUE FROM OTHER BANKS-UBS/KBS- CTD - METROBANK CABANATUAN</t>
  </si>
  <si>
    <t>1-04-01-04-01-00-00-00-04</t>
  </si>
  <si>
    <t>DUE FROM OTHER BANKS-UBS/KBS- CTD - RCBC CABANATUAN</t>
  </si>
  <si>
    <t>1-04-01-04-01-00-00-00-05</t>
  </si>
  <si>
    <t>DUE FROM OTHER BANKS-UBS/KBS- CTD - CHINA BANK CABANATUAN</t>
  </si>
  <si>
    <t>1-04-01-04-01-00-00-00-06</t>
  </si>
  <si>
    <t>DUE FROM OTHER BANKS-UBS/KBS - CTD - PS BANK</t>
  </si>
  <si>
    <t>1-04-01-04-01-00-00-00-07</t>
  </si>
  <si>
    <t>DUE FROM OTHER BANKS-UBS/KBS- CTD - BPI</t>
  </si>
  <si>
    <t>1-04-01-04-01-00-00-00-08</t>
  </si>
  <si>
    <t>DUE FROM OTHER BANKS-UBS/KBS - CTD - EASTWEST BANK CABANATUAN</t>
  </si>
  <si>
    <t>1-04-01-04-01-00-00-00-09</t>
  </si>
  <si>
    <t>DUE FROM OTHER BANKS-UBS/KBS - CTD - LBP GAPAN</t>
  </si>
  <si>
    <t>1-04-01-04-01-00-00-00-10</t>
  </si>
  <si>
    <t>DUE FROM OTHER BANKS -UBS/KBS- CTD - LBP CABANATUAN</t>
  </si>
  <si>
    <t>1-04-01-04-01-00-00-00-11</t>
  </si>
  <si>
    <t>DUE FROM OTHER BANKS -UBS/KBS- CTD - EXPORT BANK</t>
  </si>
  <si>
    <t>1-04-01-04-01-00-00-00-12</t>
  </si>
  <si>
    <t>DUE FROM OTHER BANKS -UBS/KBS -CTD - BDO CABANATUAN</t>
  </si>
  <si>
    <t>1-04-01-04-01-00-00-00-13</t>
  </si>
  <si>
    <t>DUE FROM OTHER BANKS-UBS/KBS - CTD - PNB CABANATUAN</t>
  </si>
  <si>
    <t>1-04-01-04-01-00-00-00-14</t>
  </si>
  <si>
    <t>DUE FROM OTHER BANKS -UBS/KBS- CTD - RCBC GAPAN</t>
  </si>
  <si>
    <t>1-04-01-04-01-00-00-00-15</t>
  </si>
  <si>
    <t>DUE FROM OTHER BANKS-UBS/KBS- CTD - DBP CABANATUAN</t>
  </si>
  <si>
    <t>1-04-01-04-01-00-00-00-16</t>
  </si>
  <si>
    <t>DUE FROM OTHER BANKS-UBS/KBS- CTD - MAYBANK  CABANATUAN</t>
  </si>
  <si>
    <t>1-04-01-04-01-00-00-00-17</t>
  </si>
  <si>
    <t>DUE FROM OTHER BANKS-UBS/KBS- CTD - PLANTERS BANK CABANATUAN</t>
  </si>
  <si>
    <t>1-04-01-04-01-00-00-00-18</t>
  </si>
  <si>
    <t>DUE FROM OTHER BANKS-UBS/KBS- CTD - BDO CABANATUAN SOUTH</t>
  </si>
  <si>
    <t>1-04-01-04-01-00-00-00-19</t>
  </si>
  <si>
    <t>DUE FROM OTHER BANKS-UBS/KBS- CTD - BPI MELENCIO</t>
  </si>
  <si>
    <t>1-04-01-04-01-00-00-00-20</t>
  </si>
  <si>
    <t>DUE FROM OTHER BANKS-UBS/KBS- CTD - BDO OPTIMUM</t>
  </si>
  <si>
    <t>1-04-02-01-00-00-00-00-01</t>
  </si>
  <si>
    <t>DUE FROM OTHER BANK- OTHER BANKS -CA- RB VICTORIA</t>
  </si>
  <si>
    <t>1-04-02-02-00-00-00-00-01</t>
  </si>
  <si>
    <t>DUE FROM OTHER BANK- OTHER BANKS - SA - RB LAPAZ</t>
  </si>
  <si>
    <t>1-04-02-02-00-00-00-00-02</t>
  </si>
  <si>
    <t>DUE FROM OTHER BANK- OTHER BANKS- SA - CCRB ZARAGOZA</t>
  </si>
  <si>
    <t>1-04-02-02-00-00-00-00-03</t>
  </si>
  <si>
    <t>DUE FROM OTHER BANK- OTHER BANKS- SA - CCRB LA PAZ</t>
  </si>
  <si>
    <t>1-04-02-02-00-00-00-00-04</t>
  </si>
  <si>
    <t>DUE FROM OTHER BANK- OTHER BANKS- SA - RB VICTORIA</t>
  </si>
  <si>
    <t>1-04-02-02-00-00-00-00-05</t>
  </si>
  <si>
    <t>DUE FROM OTHER BANK- OTHER BANKS- SA - NEW COVENANT BANK DINGALAN</t>
  </si>
  <si>
    <t>1-04-02-04-01-00-00-00-01</t>
  </si>
  <si>
    <t>DUE FROM OTHER BANKS- OTHER BANKS- CTD - LAGAWE HIGHLANDS RB</t>
  </si>
  <si>
    <t>1-04-02-04-01-00-00-00-02</t>
  </si>
  <si>
    <t>DUE FROM OTHER BANKS- OTHER BANKS- CTD - RB OF ANGELES</t>
  </si>
  <si>
    <t>1-04-02-04-01-00-00-00-03</t>
  </si>
  <si>
    <t>DUE FROM OTHER BANKS- OTHER BANKS- CTD - CARD BANK SAN PABLO LAGUNA</t>
  </si>
  <si>
    <t>1-08-01-01-01-01-01-00-01</t>
  </si>
  <si>
    <t>HTM-NATIONAL GOVERNMENT-TREASUSY BILLS-SHORT TERM</t>
  </si>
  <si>
    <t>1-08-01-01-01-01-02-00-01</t>
  </si>
  <si>
    <t>HTM-NATIONAL GOVERNMENT-TREASURY BILLS - MEDIUM TERM</t>
  </si>
  <si>
    <t>1-08-01-01-01-01-03-00-01</t>
  </si>
  <si>
    <t>HTM-NATIONAL GOVERNMENT-TREASURY BILLS - LONG TERM</t>
  </si>
  <si>
    <t>1-08-01-01-01-02-01-00-01</t>
  </si>
  <si>
    <t>HTM-NATIONAL GOVERNMENT-TREASURY BONDS-SHORT TERM</t>
  </si>
  <si>
    <t>1-08-01-01-01-02-02-00-01</t>
  </si>
  <si>
    <t>HTM-NATIONAL GOVERNMENT-TREASURY BONDS-MEDIUM TERM</t>
  </si>
  <si>
    <t>1-08-01-01-01-02-03-00-01</t>
  </si>
  <si>
    <t>HTM-NATIONAL GOVERNMENT-TREASURY BONDS-LONG TERM</t>
  </si>
  <si>
    <t>1-08-98-01-01-01-01-00-01</t>
  </si>
  <si>
    <t>HTM-NATIONAL GOVERNMENT-TREASURY BILLS -UNAMORTIZED DISCOUNT / PREMIUM</t>
  </si>
  <si>
    <t>1-08-98-01-01-01-02-00-01</t>
  </si>
  <si>
    <t>HTM-NATIONAL GOVERNMENT-TREASURY BONDS-ACCUMULATED MARKET GAINS/LOSSES</t>
  </si>
  <si>
    <t>1-08-99-01-01-01-01-00-01</t>
  </si>
  <si>
    <t>HTM-NATIONAL GOVERNMENT-TREASURY BILLS -ALLOWANCE FOR CREDIT LOSSES</t>
  </si>
  <si>
    <t>1-08-99-01-01-01-02-00-01</t>
  </si>
  <si>
    <t>HTM-NATIONAL GOVERNMENT-TREASURY BONDS-ALLOWANCE FOR CREDIT LOSSES</t>
  </si>
  <si>
    <t>1-09-01-01-01-01-01-00-01</t>
  </si>
  <si>
    <t>UDS - NATIONAL GOVERNMENT-TREASURY BILLS-SHORT TERM</t>
  </si>
  <si>
    <t>1-09-01-01-01-01-02-00-01</t>
  </si>
  <si>
    <t>UDS - NATIONAL GOVERNMENT-TREASURY BILLS-MEDIUM TERM</t>
  </si>
  <si>
    <t>1-09-01-01-01-01-03-00-01</t>
  </si>
  <si>
    <t>UDS - NATIONAL GOVERNMENT-TREASURY BILLS-LONG TERM</t>
  </si>
  <si>
    <t>1-09-01-01-01-02-01-00-01</t>
  </si>
  <si>
    <t>UDS - NATIONAL GOVERNMENT-TREASURY BONDS-SHORT TERM</t>
  </si>
  <si>
    <t>1-09-01-01-01-02-02-00-01</t>
  </si>
  <si>
    <t>UDS - NATIONAL GOVERNMENT-TREASURY BONDS-MEDIUM TERM</t>
  </si>
  <si>
    <t>1-09-01-01-01-02-03-00-01</t>
  </si>
  <si>
    <t>UDS - NATIONAL GOVERNMENT-TREASURY BONDS-LONG TERM</t>
  </si>
  <si>
    <t>1-09-01-02-01-00-00-00-01</t>
  </si>
  <si>
    <t>UNQUOTED DEBT SEC CLASSIFIED AS LOANS (UDS) - BSP</t>
  </si>
  <si>
    <t>1-09-98-01-01-01-01-00-01</t>
  </si>
  <si>
    <t>UDS - NATIONAL GOVERNMENT-TREASURY BILLS-ACCUMULATED MARKET GAINS/LOSSES</t>
  </si>
  <si>
    <t>1-09-98-01-01-01-02-00-01</t>
  </si>
  <si>
    <t>UDS - NATIONAL GOVERNMENT-TREASURY BONDS-ACCUMULATED MARKET GAINS/LOSSES</t>
  </si>
  <si>
    <t>1-09-99-01-01-01-01-00-01</t>
  </si>
  <si>
    <t>UDS - NATIONAL GOVERNMENT-TREASURY BILLS-ALLOWANCE FOR CREDIT LOSSES</t>
  </si>
  <si>
    <t>1-09-99-01-01-01-02-00-01</t>
  </si>
  <si>
    <t>UDS - NATIONAL GOVERNMENT-TREASURY BONDS-ALLOWANCE FOR CREDIT LOSSES</t>
  </si>
  <si>
    <t>1-09-99-01-02-00-00-00-01</t>
  </si>
  <si>
    <t>UDS - DEBT SEC - ALLOWANCE FOR LOSSES-BSP</t>
  </si>
  <si>
    <t>1-11-03-01-01-01-01-00-01</t>
  </si>
  <si>
    <t>L &amp; R-OTHERS-LOANS TO GOVERNMENT-NATIONAL GOVERNMENT-CURRENT</t>
  </si>
  <si>
    <t>1-11-03-01-01-01-02-00-01</t>
  </si>
  <si>
    <t>L &amp; R-OTHERS-LOANS TO GOVERNMENT-NATIONAL GOVERNMENT-PAST DUE BUT NOT YET NON-PERFORMING</t>
  </si>
  <si>
    <t>1-11-03-01-01-01-03-00-01</t>
  </si>
  <si>
    <t>L &amp; R-OTHERS-LOANS TO GOVERNMENT-NATIONAL GOVERNMENT-PAST DUE AND ALREADY NON-PERFORMING</t>
  </si>
  <si>
    <t>1-11-03-01-01-01-04-00-01</t>
  </si>
  <si>
    <t>L &amp; R-OTHERS-LOANS TO GOVERNMENT-NATIONAL GOVERNMENT-NATIONAL GOVERNMENT - ITEMS IN LITIGATION</t>
  </si>
  <si>
    <t>1-11-03-01-01-98-00-00-01</t>
  </si>
  <si>
    <t>L &amp; R-OTHERS-LOANS TO GOVERNMENT-NATIONAL GOVERNMENT-UNAMORTIZED DISCOUNT- INTEREST</t>
  </si>
  <si>
    <t>1-11-03-01-01-98-00-00-02</t>
  </si>
  <si>
    <t>L &amp; R-OTHERS-LOANS TO GOVERNMENT-NATIONAL GOVERNMENT-UNAMORTIZED DISCOUNT -DEFERRED CREDITS</t>
  </si>
  <si>
    <t>1-11-03-01-01-98-00-00-03</t>
  </si>
  <si>
    <t>L &amp; R-OTHERS-LOANS TO GOVERNMENT-NATIONAL GOVERNMENT-UNAMORTIZED DISCOUNT-SERVICE CHARGE</t>
  </si>
  <si>
    <t>1-11-03-01-01-99-00-00-01</t>
  </si>
  <si>
    <t>L &amp; R-OTHERS-LOANS TO GOVERNMENT-NATIONAL GOVERNMENT-ALLOWANCE FOR CREDIT LOSSES-CURRENT</t>
  </si>
  <si>
    <t>1-11-03-01-01-99-00-00-02</t>
  </si>
  <si>
    <t>L &amp; R-OTHERS-LOANS TO GOVERNMENT-NATIONAL GOVERNMENT-ALLOWANCE FOR CREDIT LOSSES-PAST DUE PERFORMING LOAN</t>
  </si>
  <si>
    <t>1-11-03-01-01-99-00-00-03</t>
  </si>
  <si>
    <t>L &amp; R-OTHERS-LOANS TO GOVERNMENT-NATIONAL GOVERNMENT-ALLOWANCE FOR CREDIT LOSSES-PAST DUE NON-PERFORMING LOAN</t>
  </si>
  <si>
    <t>1-11-03-01-01-99-00-00-04</t>
  </si>
  <si>
    <t>L &amp; R-OTHERS-LOANS TO GOVERNMENT-NATIONAL GOVERNMENT-ALLOWANCE FOR CREDIT LOSSES-LITIGATION</t>
  </si>
  <si>
    <t>1-11-03-01-02-01-01-00-01</t>
  </si>
  <si>
    <t>L &amp; R-OTHERS-LOANS TO GOVERNMENT-LGUS-CURRENT</t>
  </si>
  <si>
    <t>1-11-03-01-02-01-02-00-01</t>
  </si>
  <si>
    <t>L &amp; R-OTHERS-LOANS TO GOVERNMENT-LGUS- PAST DUE BUT NOT YET NON-PERFORMING</t>
  </si>
  <si>
    <t>1-11-03-01-02-01-03-00-01</t>
  </si>
  <si>
    <t>L &amp; R-OTHERS-LOANS TO GOVERNMENT-LGUS-PAST DUE AND ALREADY NON-PERFORMING</t>
  </si>
  <si>
    <t>1-11-03-01-02-01-04-00-01</t>
  </si>
  <si>
    <t>L &amp; R-OTHERS-LOANS TO GOVERNMENT-LGUS- ITEMS IN LITIGATION</t>
  </si>
  <si>
    <t>1-11-03-01-02-98-00-00-01</t>
  </si>
  <si>
    <t>L &amp; R-OTHERS-LOANS TO GOVERNMENT-LGUS-UNAMORTIZED DISCOUNT-INTEREST</t>
  </si>
  <si>
    <t>1-11-03-01-02-98-00-00-02</t>
  </si>
  <si>
    <t>L &amp; R-OTHERS-LOANS TO GOVERNMENT-LGUS-UNAMORTIZED DISCOUNT-DEFERRED CREDITS</t>
  </si>
  <si>
    <t>1-11-03-01-02-98-00-00-03</t>
  </si>
  <si>
    <t>L &amp; R-OTHERS-LOANS TO GOVERNMENT-LGUS-UNAMORTIZED DISCOUNT-SERVICE CHARGE</t>
  </si>
  <si>
    <t>1-11-03-01-02-99-00-00-01</t>
  </si>
  <si>
    <t>L &amp; R-OTHERS-LOANS TO GOVERNMENT-LGUS-ALLOWANCE FOR CREDIT LOSSES-CURRENT</t>
  </si>
  <si>
    <t>1-11-03-01-02-99-00-00-02</t>
  </si>
  <si>
    <t>L &amp; R-OTHERS-LOANS TO GOVERNMENT-LGUS-ALLOWANCE FOR CREDIT LOSSES-PAST DUE PERFORMING LOAN</t>
  </si>
  <si>
    <t>1-11-03-01-02-99-00-00-03</t>
  </si>
  <si>
    <t>L &amp; R-OTHERS-LOANS TO GOVERNMENT-LGUS-ALLOWANCE FOR CREDIT LOSSES-PAST DUE NON-PERFORMING LOAN</t>
  </si>
  <si>
    <t>1-11-03-01-02-99-00-00-04</t>
  </si>
  <si>
    <t>L &amp; R-OTHERS-LOANS TO GOVERNMENT-LGUS-ALLOWANCE FOR CREDIT LOSSES-LITIGATION</t>
  </si>
  <si>
    <t>1-11-03-01-03-01-01-01-01</t>
  </si>
  <si>
    <t>L &amp; R-OTHERS-LOANS TO GOVERNMENT-GOCCS-SOCIAL SECURITY INSTITUTIONS-CURRENT</t>
  </si>
  <si>
    <t>1-11-03-01-03-01-01-02-01</t>
  </si>
  <si>
    <t>L &amp; R-OTHERS-LOANS TO GOVERNMENT-GOCCS-SOCIAL SECURITY INSTITUTIONS-PAST DUE BUT NOT YET NON-PERFORMING</t>
  </si>
  <si>
    <t>1-11-03-01-03-01-01-03-01</t>
  </si>
  <si>
    <t>L &amp; R-OTHERS-LOANS TO GOVERNMENT-GOCCS-SOCIAL SECURITY INSTITUTIONS-PAST DUE AND ALREADY NON-PERFORMING</t>
  </si>
  <si>
    <t>1-11-03-01-03-01-01-04-01</t>
  </si>
  <si>
    <t>L &amp; R-OTHERS-LOANS TO GOVERNMENT-GOCCS-SOCIAL SECURITY INSTITUTIONS-ITEMS IN LITIGATION</t>
  </si>
  <si>
    <t>1-11-03-01-03-01-98-00-01</t>
  </si>
  <si>
    <t>L &amp; R-OTHERS-LOANS TO GOVERNMENT-GOCCS-SOCIAL SECURITY INSTITUTIONS-UNAMORTIZED DISCOUNT-INTEREST</t>
  </si>
  <si>
    <t>1-11-03-01-03-01-98-00-02</t>
  </si>
  <si>
    <t>L &amp; R-OTHERS-LOANS TO GOVERNMENT-GOCCS-SOCIAL SECURITY INSTITUTIONS-UNAMORTIZED DISCOUNT-DEFERRED CREDITS</t>
  </si>
  <si>
    <t>1-11-03-01-03-01-98-00-03</t>
  </si>
  <si>
    <t>L &amp; R-OTHERS-LOANS TO GOVERNMENT-GOCCS-SOCIAL SECURITY INSTITUTIONS-UNAMORTIZED DISCOUNT-SERVICE CHARGE</t>
  </si>
  <si>
    <t>1-11-03-01-03-01-99-00-01</t>
  </si>
  <si>
    <t>L &amp; R-OTHERS-LOANS TO GOVERNMENT-GOCCS-SOCIAL SECURITY INSTITUTIONS-ALLOWANCE FOR CREDIT LOSSES-CURRENT</t>
  </si>
  <si>
    <t>1-11-03-01-03-01-99-00-02</t>
  </si>
  <si>
    <t>L &amp; R-OTHERS-LOANS TO GOVERNMENT-GOCCS-SOCIAL SECURITY INSTITUTIONS-ALLOWANCE FOR CREDIT LOSSES-PAST DUE PERFORMING LOAN</t>
  </si>
  <si>
    <t>1-11-03-01-03-01-99-00-03</t>
  </si>
  <si>
    <t>L &amp; R-OTHERS-LOANS TO GOVERNMENT-GOCCS-SOCIAL SECURITY INSTITUTIONS-ALLOWANCE FOR CREDIT LOSSES-PAST DUE NON-PERFORMING LOAN</t>
  </si>
  <si>
    <t>1-11-03-01-03-01-99-00-04</t>
  </si>
  <si>
    <t>L &amp; R-OTHERS-LOANS TO GOVERNMENT-GOCCS-SOCIAL SECURITY INSTITUTIONS-ALLOWANCE FOR CREDIT LOSSES-LITIGATION</t>
  </si>
  <si>
    <t>1-11-03-01-03-02-01-01-01</t>
  </si>
  <si>
    <t>L &amp; R-OTHERS-LOANS TO GOVERNMENT-GOCCS-OTHER FINANCIAL-CURRENT</t>
  </si>
  <si>
    <t>1-11-03-01-03-02-01-02-01</t>
  </si>
  <si>
    <t>L &amp; R-OTHERS-LOANS TO GOVERNMENT-GOCCS-OTHER FINANCIAL-PAST DUE BUT NOT YET NON-PERFORMING</t>
  </si>
  <si>
    <t>1-11-03-01-03-02-01-03-01</t>
  </si>
  <si>
    <t>L &amp; R-OTHERS-LOANS TO GOVERNMENT-GOCCS-OTHER FINANCIAL-PAST DUE AND ALREADY NON-PERFORMING</t>
  </si>
  <si>
    <t>1-11-03-01-03-02-01-04-01</t>
  </si>
  <si>
    <t>L &amp; R-OTHERS-LOANS TO GOVERNMENT-GOCCS-OTHER FINANCIAL- ITEMS IN LITIGATION</t>
  </si>
  <si>
    <t>1-11-03-01-03-02-98-00-01</t>
  </si>
  <si>
    <t>L &amp; R-OTHERS-LOANS TO GOVERNMENT-GOCCS-OTHER FINANCIAL-UNAMORTIZED DISCOUNT-INTEREST</t>
  </si>
  <si>
    <t>1-11-03-01-03-02-98-00-02</t>
  </si>
  <si>
    <t>L &amp; R-OTHERS-LOANS TO GOVERNMENT-GOCCS-OTHER FINANCIAL-UNAMORTIZED DISCOUNT - DEFERRED CREDITS</t>
  </si>
  <si>
    <t>1-11-03-01-03-02-98-00-03</t>
  </si>
  <si>
    <t>L &amp; R-OTHERS-LOANS TO GOVERNMENT-GOCCS-OTHER FINANCIAL-UNAMORTIZED DISCOUNT-SERVICE CHARGE</t>
  </si>
  <si>
    <t>1-11-03-01-03-02-99-00-01</t>
  </si>
  <si>
    <t>L &amp; R-OTHERS-LOANS TO GOVERNMENT-GOCCS-OTHER FINANCIAL-ALLOWANCE FOR CREDIT LOSSES-CURRENT</t>
  </si>
  <si>
    <t>1-11-03-01-03-02-99-00-02</t>
  </si>
  <si>
    <t>L &amp; R-OTHERS-LOANS TO GOVERNMENT-GOCCS-OTHER FINANCIAL-ALLOWANCE FOR CREDIT LOSSES-PAST DUE  PERFORMING LOAN</t>
  </si>
  <si>
    <t>1-11-03-01-03-02-99-00-03</t>
  </si>
  <si>
    <t>L &amp; R-OTHERS-LOANS TO GOVERNMENT-GOCCS-OTHER FINANCIAL-ALLOWANCE FOR CREDIT LOSSES-PAST DUE  NON-PERFORMING LOAN</t>
  </si>
  <si>
    <t>1-11-03-01-03-02-99-00-04</t>
  </si>
  <si>
    <t>L &amp; R-OTHERS-LOANS TO GOVERNMENT-GOCCS-OTHER FINANCIAL-ALLOWANCE FOR CREDIT LOSSES-LITIGATION</t>
  </si>
  <si>
    <t>1-11-03-01-03-03-01-01-01</t>
  </si>
  <si>
    <t>L &amp; R-OTHERS-LOANS TO GOVERNMENT-GOCCS-NON-FINANCIAL- CURRENT</t>
  </si>
  <si>
    <t>1-11-03-01-03-03-01-02-01</t>
  </si>
  <si>
    <t>L &amp; R-OTHERS-LOANS TO GOVERNMENT-GOCCS-NON-FINANCIAL- PAST DUE BUT NOT YET NON-PERFORMING</t>
  </si>
  <si>
    <t>1-11-03-01-03-03-01-03-01</t>
  </si>
  <si>
    <t>L &amp; R-OTHERS-LOANS TO GOVERNMENT-GOCCS-NON-FINANCIAL-PAST DUE AND ALREADY NON-PERFORMING</t>
  </si>
  <si>
    <t>1-11-03-01-03-03-01-04-01</t>
  </si>
  <si>
    <t>L &amp; R-OTHERS-LOANS TO GOVERNMENT-GOCCS-NON-FINANCIAL-ITEMS IN LITIGATION</t>
  </si>
  <si>
    <t>1-11-03-01-03-03-98-00-01</t>
  </si>
  <si>
    <t>L &amp; R-OTHERS-LOANS TO GOVERNMENT-GOCCS-NON-FINANCIAL-UNAMORTIZED DISCOUNT - INTEREST</t>
  </si>
  <si>
    <t>1-11-03-01-03-03-98-00-02</t>
  </si>
  <si>
    <t>L &amp; R-OTHERS-LOANS TO GOVERNMENT-GOCCS-NON-FINANCIAL-UNAMORTIZED DISCOUNT - DEFERRED CREDITS</t>
  </si>
  <si>
    <t>1-11-03-01-03-03-98-00-03</t>
  </si>
  <si>
    <t>L &amp; R-OTHERS-LOANS TO GOVERNMENT-GOCCS-NON-FINANCIAL-UNAMORTIZED DISCOUNT - SERVICE CHARGE</t>
  </si>
  <si>
    <t>1-11-03-01-03-03-99-00-01</t>
  </si>
  <si>
    <t>L &amp; R-OTHERS-LOANS TO GOVERNMENT-GOCCS-NON-FINANCIAL-ALLOWANCE FOR CREDIT LOSSES- CURRENT</t>
  </si>
  <si>
    <t>1-11-03-01-03-03-99-00-02</t>
  </si>
  <si>
    <t>L &amp; R-OTHERS-LOANS TO GOVERNMENT-GOCCS-NON-FINANCIAL-ALLOWANCE FOR CREDIT LOSSES-PAST DUE PERFORMING LOAN</t>
  </si>
  <si>
    <t>1-11-03-01-03-03-99-00-03</t>
  </si>
  <si>
    <t>L &amp; R-OTHERS-LOANS TO GOVERNMENT-GOCCS-NON-FINANCIAL-ALLOWANCE FOR CREDIT LOSSES-PAST DUE NON PERFORMING LOAN</t>
  </si>
  <si>
    <t>1-11-03-01-03-03-99-00-04</t>
  </si>
  <si>
    <t>L &amp; R-OTHERS-LOANS TO GOVERNMENT-GOCCS-NON-FINANCIAL-ALLOWANCE FOR CREDIT LOSSES-LITIGATION</t>
  </si>
  <si>
    <t>1-11-03-02-01-01-01-00-01</t>
  </si>
  <si>
    <t>L &amp; R-AGRARIAN REFORMS LOAN - CURRENT</t>
  </si>
  <si>
    <t>1-11-03-02-01-01-01-00-02</t>
  </si>
  <si>
    <t>L &amp; R-AGFP LOANS - CURRENT</t>
  </si>
  <si>
    <t>1-11-03-02-01-01-02-00-01</t>
  </si>
  <si>
    <t>L &amp; R-AGRARIAN REFORMS LOAN-PD PERFORMING LOAN</t>
  </si>
  <si>
    <t>1-11-03-02-01-01-02-00-02</t>
  </si>
  <si>
    <t>L &amp; R-AGFP LOANS-PD PERFORMING LOAN</t>
  </si>
  <si>
    <t>1-11-03-02-01-01-03-00-01</t>
  </si>
  <si>
    <t>L &amp; R-AGRARIAN REFORMS LOAN-PD NON-PERFORMING LOAN</t>
  </si>
  <si>
    <t>1-11-03-02-01-01-03-00-02</t>
  </si>
  <si>
    <t>L &amp; R-AGFP LOANS-PD NON-PERFORMING LOAN</t>
  </si>
  <si>
    <t>1-11-03-02-01-01-04-00-01</t>
  </si>
  <si>
    <t>L &amp; R-AGRARIAN REFORMS LOAN-LITIGATION</t>
  </si>
  <si>
    <t>1-11-03-02-01-01-04-00-02</t>
  </si>
  <si>
    <t>L &amp; R-AGFP LOANS-LITIGATION</t>
  </si>
  <si>
    <t>1-11-03-02-01-98-00-00-01</t>
  </si>
  <si>
    <t>L &amp; R-AGRARIAN REFORM LOANS - UNAMORTIZED DISCOUNT - INTEREST</t>
  </si>
  <si>
    <t>1-11-03-02-01-98-00-00-02</t>
  </si>
  <si>
    <t>L &amp; R-AGRARIAN REFORM LOANS - UNAMORTIZED DISCOUNT - DEFERRED CREDITS</t>
  </si>
  <si>
    <t>1-11-03-02-01-98-00-00-03</t>
  </si>
  <si>
    <t>L &amp; R-AGRARIAN REFORM LOANS - UNAMORTIZED DISCOUNT - SERVICE CHARGE</t>
  </si>
  <si>
    <t>1-11-03-02-01-98-00-00-04</t>
  </si>
  <si>
    <t>L &amp; R-AGFP LOANS - UNAMORTIZED DISCOUNT - INTEREST</t>
  </si>
  <si>
    <t>1-11-03-02-01-98-00-00-05</t>
  </si>
  <si>
    <t>L &amp; R-AGFP LOANS - UNAMORTIZED DISCOUNT - DEFERRED CREDITS</t>
  </si>
  <si>
    <t>1-11-03-02-01-98-00-00-06</t>
  </si>
  <si>
    <t>L &amp; R-AGFP LOANS - UNAMORTIZED DISCOUNT - SERVICE CHARGE</t>
  </si>
  <si>
    <t>1-11-03-02-01-99-00-00-01</t>
  </si>
  <si>
    <t>L &amp; R-AGRARIAN REFORM LOANS - ALLOWANCE FOR CREDIT LOSSES - CURRENT</t>
  </si>
  <si>
    <t>1-11-03-02-01-99-00-00-02</t>
  </si>
  <si>
    <t>L &amp; R-AGRARIAN REFORM LOANS - ALLOWANCE FOR CREDIT LOSSES - PD PERFORMING LOAN</t>
  </si>
  <si>
    <t>1-11-03-02-01-99-00-00-03</t>
  </si>
  <si>
    <t>L &amp; R-AGRARIAN REFORM LOANS - ALLOWANCE FOR CREDIT LOSSES - PD NON-PERFORMING LOAN</t>
  </si>
  <si>
    <t>1-11-03-02-01-99-00-00-04</t>
  </si>
  <si>
    <t>L &amp; R-AGRARIAN REFORM LOANS - ALLOWANCE FOR CREDIT LOSSES - LITIGATION</t>
  </si>
  <si>
    <t>1-11-03-02-01-99-00-00-05</t>
  </si>
  <si>
    <t>L &amp; R-AGFP LOANS - ALLOWANCE FOR CREDIT LOSSES - CURRENT</t>
  </si>
  <si>
    <t>1-11-03-02-01-99-00-00-06</t>
  </si>
  <si>
    <t>L &amp; R-AGFP LOANS - ALLOWANCE FOR CREDIT LOSSES - PD PERFORMING LOAN</t>
  </si>
  <si>
    <t>1-11-03-02-01-99-00-00-07</t>
  </si>
  <si>
    <t>L &amp; R-AGFP LOANS - ALLOWANCE FOR CREDIT LOSSES - PD NON-PERFORMING LOAN</t>
  </si>
  <si>
    <t>1-11-03-02-01-99-00-00-08</t>
  </si>
  <si>
    <t>L &amp; R-AGFP LOANS - ALLOWANCE FOR CREDIT LOSSES - LITIGATION</t>
  </si>
  <si>
    <t>1-11-03-02-02-01-01-00-01</t>
  </si>
  <si>
    <t>L &amp; R- OTHER AGRICULTURAL LOANS - CURRENT</t>
  </si>
  <si>
    <t>1-11-03-02-02-01-02-00-01</t>
  </si>
  <si>
    <t>L &amp; R- OTHER AGRICULTURAL LOANS - PD PERFORMING LOANS</t>
  </si>
  <si>
    <t>1-11-03-02-02-01-03-00-01</t>
  </si>
  <si>
    <t>L &amp; R- OTHER AGRICULTURAL LOANS - PD NON-PERFORMING LOANS</t>
  </si>
  <si>
    <t>1-11-03-02-02-01-04-00-01</t>
  </si>
  <si>
    <t>L &amp; R- OTHER AGRICULTURAL LOANS - LITIGATION</t>
  </si>
  <si>
    <t>1-11-03-02-02-98-00-00-01</t>
  </si>
  <si>
    <t>L &amp; R- OTHER AGRICULTURAL LOANS - UNAMORTIZED DISCOUNT - INTEREST</t>
  </si>
  <si>
    <t>1-11-03-02-02-98-00-00-02</t>
  </si>
  <si>
    <t>L &amp; R- OTHER AGRICULTURAL LOANS - UNAMORTIZED DISCOUNT - DEFERRED CREDIT</t>
  </si>
  <si>
    <t>1-11-03-02-02-98-00-00-03</t>
  </si>
  <si>
    <t>L &amp; R- OTHER AGRICULTURAL LOANS - UNAMORTIZED DISCOUNT - SERVICE CHARGE</t>
  </si>
  <si>
    <t>1-11-03-02-02-99-00-00-01</t>
  </si>
  <si>
    <t>L &amp; R- OTHER AGRICULTURAL LOANS - ALLOWANCE FOR CREDIT LOSSES - CURRENT</t>
  </si>
  <si>
    <t>1-11-03-02-02-99-00-00-02</t>
  </si>
  <si>
    <t>L &amp; R- OTHER AGRICULTURAL LOANS - ALLOWANCE FOR CREDIT LOSSES - PD PERFORMING LOAN</t>
  </si>
  <si>
    <t>1-11-03-02-02-99-00-00-03</t>
  </si>
  <si>
    <t>L &amp; R- OTHER AGRICULTURAL LOANS - ALLOWANCE FOR CREDIT LOSSES - PD NON-PERFORMING LOAN</t>
  </si>
  <si>
    <t>1-11-03-02-02-99-00-00-04</t>
  </si>
  <si>
    <t>L &amp; R- OTHER AGRICULTURAL LOANS - ALLOWANCE FOR CREDIT LOSSES - LITIGATION</t>
  </si>
  <si>
    <t>1-11-03-03-01-01-01-00-01</t>
  </si>
  <si>
    <t>L &amp; R-MICROFINANCE LOANS - CURRENT</t>
  </si>
  <si>
    <t>1-11-03-03-01-01-02-00-01</t>
  </si>
  <si>
    <t>L &amp; R-MICROFINANCE LOANS - PD PERFORMING LOANS</t>
  </si>
  <si>
    <t>1-11-03-03-01-01-03-00-01</t>
  </si>
  <si>
    <t>L &amp; R-MICROFINANCE LOANS - PD NON-PERFORMING LOANS</t>
  </si>
  <si>
    <t>1-11-03-03-01-01-04-00-01</t>
  </si>
  <si>
    <t>L &amp; R-MICROFINANCE LOANS - LITIGATION</t>
  </si>
  <si>
    <t>1-11-03-03-01-98-00-00-01</t>
  </si>
  <si>
    <t>L &amp; R-MICROFINANCE LOANS - UNAMORTIZED DISCOUNT - INTEREST</t>
  </si>
  <si>
    <t>1-11-03-03-01-98-00-00-02</t>
  </si>
  <si>
    <t>L &amp; R-MICROFINANCE LOANS - UNAMORTIZED DISCOUNT - DEFERRED CREDIT</t>
  </si>
  <si>
    <t>1-11-03-03-01-98-00-00-03</t>
  </si>
  <si>
    <t>L &amp; R-MICROFINANCE LOANS - UNAMORTIZED DISCOUNT - SERVICE CHARGE</t>
  </si>
  <si>
    <t>1-11-03-03-01-99-00-00-01</t>
  </si>
  <si>
    <t>L &amp; R-MICROFINANCE LOANS - ALLOWANCE FOR CREDIT LOSSES-CURRENT</t>
  </si>
  <si>
    <t>1-11-03-03-01-99-00-00-02</t>
  </si>
  <si>
    <t>L &amp; R-MICROFINANCE LOANS - ALLOWANCE FOR CREDIT LOSSES-PD PERFORMING LOAN</t>
  </si>
  <si>
    <t>1-11-03-03-01-99-00-00-03</t>
  </si>
  <si>
    <t>L &amp; R-MICROFINANCE LOANS - ALLOWANCE FOR CREDIT LOSSES-PD NON-PERFORMING LOAN</t>
  </si>
  <si>
    <t>1-11-03-03-01-99-00-00-04</t>
  </si>
  <si>
    <t>L &amp; R-MICROFINANCE LOANS - ALLOWANCE FOR CREDIT LOSSES-LITIGATION</t>
  </si>
  <si>
    <t>1-11-03-03-02-01-01-00-01</t>
  </si>
  <si>
    <t>L &amp; R-OTHERS-MICROENTERPRISE LOANS-OTHER MICROENTERPRISE LOANS- CURRENT</t>
  </si>
  <si>
    <t>1-11-03-03-02-01-02-00-01</t>
  </si>
  <si>
    <t>L &amp; R-OTHERS-MICROENTERPRISE LOANS-OTHER MICROENTERPRISE LOANS-PAST DUE BUT NOT YET NON-PERFORMING</t>
  </si>
  <si>
    <t>1-11-03-03-02-01-03-00-01</t>
  </si>
  <si>
    <t>L &amp; R-OTHERS-MICROENTERPRISE LOANS-OTHER MICROENTERPRISE LOANS-PAST DUE AND ALREADY NON-PERFORMING</t>
  </si>
  <si>
    <t>1-11-03-03-02-01-04-00-01</t>
  </si>
  <si>
    <t>L &amp; R-OTHERS-MICROENTERPRISE LOANS-OTHER MICROENTERPRISE LOANS-ITEMS IN LITIGATION</t>
  </si>
  <si>
    <t>1-11-03-03-02-98-00-00-01</t>
  </si>
  <si>
    <t>L &amp; R-OTHERS-MICROENTERPRISE LOANS-OTHER MICROENTERPRISE LOANS-UNAMORTIZED DISCOUNT - INTEREST</t>
  </si>
  <si>
    <t>1-11-03-03-02-98-00-00-02</t>
  </si>
  <si>
    <t>L &amp; R-OTHERS-MICROENTERPRISE LOANS-OTHER MICROENTERPRISE LOANS-UNAMORTIZED DISCOUNT - DEFERRED CREDITS</t>
  </si>
  <si>
    <t>1-11-03-03-02-98-00-00-03</t>
  </si>
  <si>
    <t>L &amp; R-OTHERS-MICROENTERPRISE LOANS-OTHER MICROENTERPRISE LOANS-UNAMORTIZED DISCOUNT - SERVICE CHARGE</t>
  </si>
  <si>
    <t>1-11-03-03-02-99-00-00-01</t>
  </si>
  <si>
    <t>L &amp; R-OTHERS-MICROENTERPRISE LOANS-OTHER MICROENTERPRISE LOANS-ALLOWANCE FOR CREDIT LOSSES- CURRENT</t>
  </si>
  <si>
    <t>1-11-03-03-02-99-00-00-02</t>
  </si>
  <si>
    <t>L &amp; R-OTHERS-MICROENTERPRISE LOANS-OTHER MICROENTERPRISE LOANS-ALLOWANCE FOR CREDIT LOSSES- PAST DUE PERFORMING LOAN</t>
  </si>
  <si>
    <t>1-11-03-03-02-99-00-00-03</t>
  </si>
  <si>
    <t>L &amp; R-OTHERS-MICROENTERPRISE LOANS-OTHER MICROENTERPRISE LOANS-ALLOWANCE FOR CREDIT LOSSES- PAST DUE NON-PERFORMING LOAN</t>
  </si>
  <si>
    <t>1-11-03-03-02-99-00-00-04</t>
  </si>
  <si>
    <t>L &amp; R-OTHERS-MICROENTERPRISE LOANS-OTHER MICROENTERPRISE LOANS-ALLOWANCE FOR CREDIT LOSSES-LITIGATION</t>
  </si>
  <si>
    <t>1-11-03-04-01-01-01-00-01</t>
  </si>
  <si>
    <t>L &amp; R - SMALL SCALE ENTERPRISES - CURRENT</t>
  </si>
  <si>
    <t>1-11-03-04-01-01-02-00-01</t>
  </si>
  <si>
    <t>L &amp; R - SMALL SCALE ENTERPRISES - PD PERFORMING LOAN</t>
  </si>
  <si>
    <t>1-11-03-04-01-01-03-00-01</t>
  </si>
  <si>
    <t>L &amp; R - SMALL SCALE ENTERPRISES - PD NON-PERFORMING LOAN</t>
  </si>
  <si>
    <t>1-11-03-04-01-01-04-00-01</t>
  </si>
  <si>
    <t>L &amp; R - SMALL SCALE ENTERPRISES - LITIGATION</t>
  </si>
  <si>
    <t>1-11-03-04-01-98-00-00-01</t>
  </si>
  <si>
    <t>L &amp; R - SMALL SCALE ENTERPRISES - UNAMORTIZED DISCOUNT - INTEREST</t>
  </si>
  <si>
    <t>1-11-03-04-01-98-00-00-02</t>
  </si>
  <si>
    <t>L &amp; R - SMALL SCALE ENTERPRISES - UNAMORTIZED DISCOUNT - DEFERRED CREDITS</t>
  </si>
  <si>
    <t>1-11-03-04-01-98-00-00-03</t>
  </si>
  <si>
    <t>L &amp; R - SMALL SCALE ENTERPRISES - UNAMORTIZED DISCOUNT - SERVICE CHARGE</t>
  </si>
  <si>
    <t>1-11-03-04-01-99-00-00-01</t>
  </si>
  <si>
    <t>L &amp; R-SMALL SCALE ENTERPRISES - ALLOWANCE FOR CREDIT LOSSES - CURRENT</t>
  </si>
  <si>
    <t>1-11-03-04-01-99-00-00-02</t>
  </si>
  <si>
    <t>L &amp; R-SMALL SCALE ENTERPRISES - ALLOWANCE FOR CREDIT LOSSES - PD PERFORMING LOAN</t>
  </si>
  <si>
    <t>1-11-03-04-01-99-00-00-03</t>
  </si>
  <si>
    <t>L &amp; R-SMALL SCALE ENTERPRISES - ALLOWANCE FOR CREDIT LOSSES - PD NON PERFORMING LOAN</t>
  </si>
  <si>
    <t>1-11-03-04-01-99-00-00-04</t>
  </si>
  <si>
    <t>L &amp; R-SMALL SCALE ENTERPRISES - ALLOWANCE FOR CREDIT LOSSES - LITIGATION</t>
  </si>
  <si>
    <t>1-11-03-04-02-01-01-00-01</t>
  </si>
  <si>
    <t>L &amp; R-MEDIUM SCALE ENTERPRISE - CURRENT</t>
  </si>
  <si>
    <t>1-11-03-04-02-01-02-00-01</t>
  </si>
  <si>
    <t>L &amp; R-MEDIUM SCALE ENTERPRISE - PD PERFORMING LOAN</t>
  </si>
  <si>
    <t>1-11-03-04-02-01-03-00-01</t>
  </si>
  <si>
    <t>L &amp; R-MEDIUM SCALE ENTERPRISE - PD NON-PERFORMING LOAN</t>
  </si>
  <si>
    <t>1-11-03-04-02-01-04-00-01</t>
  </si>
  <si>
    <t>L &amp; R-MEDIUM SCALE ENTERPRISE - LITIGATION</t>
  </si>
  <si>
    <t>1-11-03-04-02-98-00-00-01</t>
  </si>
  <si>
    <t>L &amp; R-MEDIUM SCALE ENTERPRISE - UNAMORTIZED DISCOUNT - INTEREST</t>
  </si>
  <si>
    <t>1-11-03-04-02-98-00-00-02</t>
  </si>
  <si>
    <t>L &amp; R-MEDIUM SCALE ENTERPRISE - UNAMORTIZED DISCOUNT - DEFERRED CREDIT</t>
  </si>
  <si>
    <t>1-11-03-04-02-98-00-00-03</t>
  </si>
  <si>
    <t>L &amp; R-MEDIUM SCALE ENTERPRISE - UNAMORTIZED DISCOUNT - SERVICE CHARGE</t>
  </si>
  <si>
    <t>1-11-03-04-02-99-00-00-01</t>
  </si>
  <si>
    <t>L &amp; R-MEDIUM SCALE ENTERPRISE - ALLOWANCE FOR CREDIT LOSSES - CURRENT</t>
  </si>
  <si>
    <t>1-11-03-04-02-99-00-00-02</t>
  </si>
  <si>
    <t>L &amp; R-MEDIUM SCALE ENTERPRISE - ALLOWANCE FOR CREDIT LOSSES - PD PERFORMING LOAN</t>
  </si>
  <si>
    <t>1-11-03-04-02-99-00-00-03</t>
  </si>
  <si>
    <t>L &amp; R-MEDIUM SCALE ENTERPRISE - ALLOWANCE FOR CREDIT LOSSES - PD NON PERFORMING LOAN</t>
  </si>
  <si>
    <t>1-11-03-04-02-99-00-00-04</t>
  </si>
  <si>
    <t>L &amp; R-MEDIUM SCALE ENTERPRISE - ALLOWANCE FOR CREDIT LOSSES - LITIGATION</t>
  </si>
  <si>
    <t>1-11-03-05-01-00-00-00-01</t>
  </si>
  <si>
    <t>L &amp; R-CONTRACT TO SELL-CURRENT</t>
  </si>
  <si>
    <t>1-11-03-05-01-02-00-00-01</t>
  </si>
  <si>
    <t>L &amp; R-CONTRACT TO SELL- PD PERFORMING LOAN</t>
  </si>
  <si>
    <t>1-11-03-05-01-03-00-00-01</t>
  </si>
  <si>
    <t>L &amp; R-CONTRACT TO SELL- PD NON-PERFORMING LOAN</t>
  </si>
  <si>
    <t>1-11-03-05-01-04-00-00-01</t>
  </si>
  <si>
    <t>L &amp; R-CONTRACT TO SELL-LITIGATION</t>
  </si>
  <si>
    <t>1-11-03-05-98-00-00-00-01</t>
  </si>
  <si>
    <t>L &amp; R-CONTRACT TO SELL-UNAMORTIZED DISCOUNT - INTEREST</t>
  </si>
  <si>
    <t>1-11-03-05-98-00-00-00-02</t>
  </si>
  <si>
    <t>L &amp; R-CONTRACT TO SELL-UNAMORTIZED DISCOUNT -DEFERRED CREDITS</t>
  </si>
  <si>
    <t>1-11-03-05-98-00-00-00-03</t>
  </si>
  <si>
    <t>L &amp; R-CONTRACT TO SELL-UNAMORTIZED DISCOUNT - SERVICE CHARGES</t>
  </si>
  <si>
    <t>1-11-03-05-99-00-00-00-01</t>
  </si>
  <si>
    <t>L &amp; R-CONTRACT TO SELL-ALLOWANCE FOR CREDIT LOSSES- CURRENT</t>
  </si>
  <si>
    <t>1-11-03-05-99-00-00-00-02</t>
  </si>
  <si>
    <t>L &amp; R-CONTRACT TO SELL-ALLOWANCE FOR CREDIT LOSSES- PAST DUE PERFORMING LOAN</t>
  </si>
  <si>
    <t>1-11-03-05-99-00-00-00-03</t>
  </si>
  <si>
    <t>L &amp; R-CONTRACT TO SELL-ALLOWANCE FOR CREDIT LOSSES- PAST DUE NON-PERFORMING LOAN</t>
  </si>
  <si>
    <t>1-11-03-05-99-00-00-00-04</t>
  </si>
  <si>
    <t>L &amp; R-CONTRACT TO SELL-ALLOWANCE FOR CREDIT LOSSES-LITIGATION</t>
  </si>
  <si>
    <t>1-11-03-06-01-01-01-00-01</t>
  </si>
  <si>
    <t>L &amp; R-PRIVATE CORPORATION - FINANCIAL  - CURRENT</t>
  </si>
  <si>
    <t>1-11-03-06-01-01-02-00-01</t>
  </si>
  <si>
    <t>L &amp; R-PRIVATE CORPORATION - FINANCIAL  - PD PERFORMING LOAN</t>
  </si>
  <si>
    <t>1-11-03-06-01-01-03-00-01</t>
  </si>
  <si>
    <t>L &amp; R-PRIVATE CORPORATION - FINANCIAL  - PD NON PERFORMING LOAN</t>
  </si>
  <si>
    <t>1-11-03-06-01-01-04-00-01</t>
  </si>
  <si>
    <t>L &amp; R-PRIVATE CORPORATION - FINANCIAL  - LITIGATION</t>
  </si>
  <si>
    <t>1-11-03-06-01-98-00-00-01</t>
  </si>
  <si>
    <t>L &amp; R-PRIVATE CORPORATION - FINANCIAL  - UNAMORTIZED DISCOUNT - INTEREST</t>
  </si>
  <si>
    <t>1-11-03-06-01-98-00-00-02</t>
  </si>
  <si>
    <t>L &amp; R-PRIVATE CORPORATION - FINANCIAL  - UNAMORTIZED DISCOUNT - DEFERRED CREDIT</t>
  </si>
  <si>
    <t>1-11-03-06-01-98-00-00-03</t>
  </si>
  <si>
    <t>L &amp; R-PRIVATE CORPORATION - FINANCIAL  - UNAMORTIZED DISCOUNT - SERVICE CHARGE</t>
  </si>
  <si>
    <t>1-11-03-06-01-99-00-00-01</t>
  </si>
  <si>
    <t>L &amp; R-PRIVATE CORPORATION - FINANCIAL  - ALLOWANCE FOR CREDIT LOSSES - CURRENT</t>
  </si>
  <si>
    <t>1-11-03-06-01-99-00-00-02</t>
  </si>
  <si>
    <t>L &amp; R-PRIVATE CORPORATION - FINANCIAL  - ALLOWANCE FOR CREDIT LOSSES - PAST DUE PERFORMING LOAN</t>
  </si>
  <si>
    <t>1-11-03-06-01-99-00-00-03</t>
  </si>
  <si>
    <t>L &amp; R-PRIVATE CORPORATION - FINANCIAL  - ALLOWANCE FOR CREDIT LOSSES - PAST DUE NON-PERFORMING LOAN</t>
  </si>
  <si>
    <t>1-11-03-06-01-99-00-00-04</t>
  </si>
  <si>
    <t>L &amp; R-PRIVATE CORPORATION - FINANCIAL  - ALLOWANCE FOR CREDIT LOSSES - LITIGATION</t>
  </si>
  <si>
    <t>1-11-03-06-02-01-01-00-01</t>
  </si>
  <si>
    <t>L &amp; R-PRIVATE CORPORATION - NON FINANCIAL  - CURRENT</t>
  </si>
  <si>
    <t>1-11-03-06-02-01-02-00-01</t>
  </si>
  <si>
    <t>L &amp; R-PRIVATE CORPORATION - NON FINANCIAL  - PAST DUE PERFORMING LOAN</t>
  </si>
  <si>
    <t>1-11-03-06-02-01-03-00-01</t>
  </si>
  <si>
    <t>L &amp; R-PRIVATE CORPORATION - NON FINANCIAL  - PAST DUE NON-PERFORMING LOAN</t>
  </si>
  <si>
    <t>1-11-03-06-02-01-04-00-01</t>
  </si>
  <si>
    <t>L &amp; R-PRIVATE CORPORATION - NON FINANCIAL  - LITIGATION</t>
  </si>
  <si>
    <t>1-11-03-06-02-98-00-00-01</t>
  </si>
  <si>
    <t>L &amp; R-PRIVATE CORPORATION - NON FINANCIAL  - UNAMORTIZED DISCOUNT - INTEREST</t>
  </si>
  <si>
    <t>1-11-03-06-02-98-00-00-02</t>
  </si>
  <si>
    <t>L &amp; R-PRIVATE CORPORATION - NON FINANCIAL  - UNAMORTIZED DISCOUNT - DEFERRED CREDITS</t>
  </si>
  <si>
    <t>1-11-03-06-02-98-00-00-03</t>
  </si>
  <si>
    <t>L &amp; R-PRIVATE CORPORATION - NON FINANCIAL  - UNAMORTIZED DISCOUNT - SERVICE CHARGE</t>
  </si>
  <si>
    <t>1-11-03-06-02-99-00-00-01</t>
  </si>
  <si>
    <t>L &amp; R-PRIVATE CORPORATION - NON FINANCIAL  - ALLOWANCE FOR CREDIT LOSSES - CURRENT</t>
  </si>
  <si>
    <t>1-11-03-06-02-99-00-00-02</t>
  </si>
  <si>
    <t>L &amp; R-PRIVATE CORPORATION - NON FINANCIAL  - ALLOWANCE FOR CREDIT LOSSES - PAST DUE PERFORMING LOAN</t>
  </si>
  <si>
    <t>1-11-03-06-02-99-00-00-03</t>
  </si>
  <si>
    <t>L &amp; R-PRIVATE CORPORATION - NON FINANCIAL  - ALLOWANCE FOR CREDIT LOSSES - PAST DUE NON-PERFORMING LOAN</t>
  </si>
  <si>
    <t>1-11-03-06-02-99-00-00-04</t>
  </si>
  <si>
    <t>L &amp; R-PRIVATE CORPORATION - NON FINANCIAL  - ALLOWANCE FOR CREDIT LOSSES - LITIGATION</t>
  </si>
  <si>
    <t>1-11-03-07-01-01-00-00-01</t>
  </si>
  <si>
    <t>L &amp; R-HOUSING PURPOSE LOAN - CURRENT</t>
  </si>
  <si>
    <t>1-11-03-07-01-02-00-00-01</t>
  </si>
  <si>
    <t>L &amp; R-HOUSING PURPOSE LOAN - PAST DUE PERFORMING LOAN</t>
  </si>
  <si>
    <t>1-11-03-07-01-03-00-00-01</t>
  </si>
  <si>
    <t>L &amp; R-HOUSING PURPOSE LOAN - PAST DUE NON-PERFORMING LOAN</t>
  </si>
  <si>
    <t>1-11-03-07-01-04-00-00-01</t>
  </si>
  <si>
    <t>L &amp; R-HOUSING PURPOSE LOAN - LITIGATION</t>
  </si>
  <si>
    <t>1-11-03-07-98-00-00-00-01</t>
  </si>
  <si>
    <t>L &amp; R-HOUSING PURPOSE LOAN - UNAMORTIZED DISCOUNT - INTEREST</t>
  </si>
  <si>
    <t>1-11-03-07-98-00-00-00-02</t>
  </si>
  <si>
    <t>L &amp; R-HOUSING PURPOSE LOAN - UNAMORTIZED DISCOUNT - DEFERRED CREDITS</t>
  </si>
  <si>
    <t>1-11-03-07-98-00-00-00-03</t>
  </si>
  <si>
    <t>L &amp; R-HOUSING PURPOSE LOAN - UNAMORTIZED DISCOUNT - SERVICE CHARGE</t>
  </si>
  <si>
    <t>1-11-03-07-99-00-00-00-01</t>
  </si>
  <si>
    <t>L &amp; R-HOUSING PURPOSE LOAN - ALLOWANCE FOR CREDIT LOSSES - CURRENT</t>
  </si>
  <si>
    <t>1-11-03-07-99-00-00-00-02</t>
  </si>
  <si>
    <t>L &amp; R-HOUSING PURPOSE LOAN - ALLOWANCE FOR CREDIT LOSSES - PAST DUE PERFORMING LOAN</t>
  </si>
  <si>
    <t>1-11-03-07-99-00-00-00-03</t>
  </si>
  <si>
    <t>L &amp; R-HOUSING PURPOSE LOAN - ALLOWANCE FOR CREDIT LOSSES - PAST DUE NON-PERFORMING LOAN</t>
  </si>
  <si>
    <t>1-11-03-07-99-00-00-00-04</t>
  </si>
  <si>
    <t>L &amp; R-HOUSING PURPOSE LOAN - ALLOWANCE FOR CREDIT LOSSES - LITIGATION</t>
  </si>
  <si>
    <t>1-11-03-08-01-01-01-00-01</t>
  </si>
  <si>
    <t>L &amp; R-PRIMARILY FOR PERSONAL USE PURPOSE -CREDIT CARD-CURRENT</t>
  </si>
  <si>
    <t>1-11-03-08-01-01-02-00-01</t>
  </si>
  <si>
    <t>L &amp; R-PRIMARILY FOR PERSONAL USE PURPOSE -CREDIT CARD-PD PERFORMING LOAN</t>
  </si>
  <si>
    <t>1-11-03-08-01-01-03-00-01</t>
  </si>
  <si>
    <t>L &amp; R-PRIMARILY FOR PERSONAL USE PURPOSE -CREDIT CARD-PD NON-PERFORMING LOAN</t>
  </si>
  <si>
    <t>1-11-03-08-01-01-04-00-01</t>
  </si>
  <si>
    <t>L &amp; R-PRIMARILY FOR PERSONAL USE PURPOSE -CREDIT CARD-LITIGATION</t>
  </si>
  <si>
    <t>1-11-03-08-01-98-00-00-01</t>
  </si>
  <si>
    <t>L &amp; R-PRIMARILY FOR PERSONAL USE PURPOSE -CREDIT CARD- UNAMORTIZED DISCOUNT - INTEREST</t>
  </si>
  <si>
    <t>1-11-03-08-01-98-00-00-02</t>
  </si>
  <si>
    <t>L &amp; R-PRIMARILY FOR PERSONAL USE PURPOSE -CREDIT CARD- UNAMORTIZED DISCOUNT -DEFERRED CREDITS</t>
  </si>
  <si>
    <t>1-11-03-08-01-98-00-00-03</t>
  </si>
  <si>
    <t>L &amp; R-PRIMARILY FOR PERSONAL USE PURPOSE -CREDIT CARD- UNAMORTIZED DISCOUNT - SERVICE CHARGE</t>
  </si>
  <si>
    <t>1-11-03-08-01-99-00-00-01</t>
  </si>
  <si>
    <t>L &amp; R-PRIMARILY FOR PERSONAL USE PURPOSE -CREDIT CARD-ALLOWANCE FOR CREDIT LOSSES - CURRENT</t>
  </si>
  <si>
    <t>1-11-03-08-01-99-00-00-02</t>
  </si>
  <si>
    <t>L &amp; R-PRIMARILY FOR PERSONAL USE PURPOSE -CREDIT CARD-ALLOWANCE FOR CREDIT LOSSES -PD PERFORMING LOAN</t>
  </si>
  <si>
    <t>1-11-03-08-01-99-00-00-03</t>
  </si>
  <si>
    <t>L &amp; R-PRIMARILY FOR PERSONAL USE PURPOSE -CREDIT CARD-ALLOWANCE FOR CREDIT LOSSES - PD NON-PERFORMING LOAN</t>
  </si>
  <si>
    <t>1-11-03-08-01-99-00-00-04</t>
  </si>
  <si>
    <t>L &amp; R-PRIMARILY FOR PERSONAL USE PURPOSE -CREDIT CARD-ALLOWANCE FOR CREDIT LOSSES -LITIGATION</t>
  </si>
  <si>
    <t>1-11-03-08-02-01-01-01-01</t>
  </si>
  <si>
    <t>L &amp; R-PRIMARILY FOR PERSONAL USE PURPOSE -AUTO LOANS- CURRENT</t>
  </si>
  <si>
    <t>1-11-03-08-02-01-01-02-01</t>
  </si>
  <si>
    <t>L &amp; R-PRIMARILY FOR PERSONAL USE PURPOSE -AUTO LOANS- PAST DUE PERFORMING LOAN</t>
  </si>
  <si>
    <t>1-11-03-08-02-01-01-03-01</t>
  </si>
  <si>
    <t>L &amp; R-PRIMARILY FOR PERSONAL USE PURPOSE -AUTO LOANS- PAST DUE NON-PERFORMING LOAN</t>
  </si>
  <si>
    <t>1-11-03-08-02-01-01-04-01</t>
  </si>
  <si>
    <t>L &amp; R-PRIMARILY FOR PERSONAL USE PURPOSE -AUTO LOANS- LITIGATION</t>
  </si>
  <si>
    <t>1-11-03-08-02-01-98-00-01</t>
  </si>
  <si>
    <t>L &amp; R-PRIMARILY FOR PERSONAL USE PURPOSE -AUTO LOANS- UNAMORTIZED DISCOUNT - INTEREST</t>
  </si>
  <si>
    <t>1-11-03-08-02-01-98-00-02</t>
  </si>
  <si>
    <t>L &amp; R-PRIMARILY FOR PERSONAL USE PURPOSE -AUTO LOANS- UNAMORTIZED DISCOUNT - DEFERRED CREDITS</t>
  </si>
  <si>
    <t>1-11-03-08-02-01-98-00-03</t>
  </si>
  <si>
    <t>L &amp; R-PRIMARILY FOR PERSONAL USE PURPOSE -AUTO LOANS- UNAMORTIZED DISCOUNT - SERVICE CHARGE</t>
  </si>
  <si>
    <t>1-11-03-08-02-01-99-00-01</t>
  </si>
  <si>
    <t>L &amp; R-PRIMARILY FOR PERSONAL USE PURPOSE -AUTO LOANS- ALLOWANCE FOR CREDIT LOSSES-CURRENT</t>
  </si>
  <si>
    <t>1-11-03-08-02-01-99-00-02</t>
  </si>
  <si>
    <t>L &amp; R-PRIMARILY FOR PERSONAL USE PURPOSE -AUTO LOANS- ALLOWANCE FOR CREDIT LOSSES-PAST DUE PERFORMING LOAN</t>
  </si>
  <si>
    <t>1-11-03-08-02-01-99-00-03</t>
  </si>
  <si>
    <t>L &amp; R-PRIMARILY FOR PERSONAL USE PURPOSE -AUTO LOANS- ALLOWANCE FOR CREDIT LOSSES-PAST DUE NON- PERFORMING LOAN</t>
  </si>
  <si>
    <t>1-11-03-08-02-01-99-00-04</t>
  </si>
  <si>
    <t>L &amp; R-PRIMARILY FOR PERSONAL USE PURPOSE -AUTO LOANS- ALLOWANCE FOR CREDIT LOSSES-LITIGATION</t>
  </si>
  <si>
    <t>1-11-03-08-02-02-01-01-01</t>
  </si>
  <si>
    <t>L &amp; R-PRIMARILY FOR PERSONAL USE PURPOSE -MOTORCYCLE LOANS - CURRENT</t>
  </si>
  <si>
    <t>1-11-03-08-02-02-01-02-01</t>
  </si>
  <si>
    <t>L &amp; R-PRIMARILY FOR PERSONAL USE PURPOSE -MOTORCYCLE LOANS - PAST DUE PERFORMING LOAN</t>
  </si>
  <si>
    <t>1-11-03-08-02-02-01-03-01</t>
  </si>
  <si>
    <t>L &amp; R-PRIMARILY FOR PERSONAL USE PURPOSE -MOTORCYCLE LOANS - PAST DUE NON- PERFORMING LOAN</t>
  </si>
  <si>
    <t>1-11-03-08-02-02-01-04-01</t>
  </si>
  <si>
    <t>L &amp; R-PRIMARILY FOR PERSONAL USE PURPOSE -MOTORCYCLE LOANS - LITIGATION</t>
  </si>
  <si>
    <t>1-11-03-08-02-02-98-00-01</t>
  </si>
  <si>
    <t>L &amp; R-PRIMARILY FOR PERSONAL USE PURPOSE -MOTORCYCLE LOANS - UNAMORTIZED DISCOUNT - INTEREST</t>
  </si>
  <si>
    <t>1-11-03-08-02-02-98-00-02</t>
  </si>
  <si>
    <t>L &amp; R-PRIMARILY FOR PERSONAL USE PURPOSE -MOTORCYCLE LOANS - UNAMORTIZED DISCOUNT - DEFERRED CREDITS</t>
  </si>
  <si>
    <t>1-11-03-08-02-02-98-00-03</t>
  </si>
  <si>
    <t>L &amp; R-PRIMARILY FOR PERSONAL USE PURPOSE -MOTORCYCLE LOANS - UNAMORTIZED DISCOUNT - SERVICE CHARGE</t>
  </si>
  <si>
    <t>1-11-03-08-02-02-99-00-01</t>
  </si>
  <si>
    <t>L &amp; R-PRIMARILY FOR PERSONAL USE PURPOSE -MOTORCYCLE LOANS - ALLOWANCE FOR CREDIT LOSSES - CURRENT</t>
  </si>
  <si>
    <t>1-11-03-08-02-02-99-00-02</t>
  </si>
  <si>
    <t>L &amp; R-PRIMARILY FOR PERSONAL USE PURPOSE -MOTORCYCLE LOANS - ALLOWANCE FOR CREDIT LOSSES - PAST DUE PERFORMING LOAN</t>
  </si>
  <si>
    <t>1-11-03-08-02-02-99-00-03</t>
  </si>
  <si>
    <t>L &amp; R-PRIMARILY FOR PERSONAL USE PURPOSE -MOTORCYCLE LOANS - ALLOWANCE FOR CREDIT LOSSES - PAST DUE NON-PERFORMING LOAN</t>
  </si>
  <si>
    <t>1-11-03-08-02-02-99-00-04</t>
  </si>
  <si>
    <t>L &amp; R-PRIMARILY FOR PERSONAL USE PURPOSE -MOTORCYCLE LOANS - ALLOWANCE FOR CREDIT LOSSES - LITIGATION</t>
  </si>
  <si>
    <t>1-11-03-08-03-01-01-00-01</t>
  </si>
  <si>
    <t>L &amp; R-PRIMARILY FOR PERSONAL USE PURPOSE -SALARY BASED LOANS-CURRENT</t>
  </si>
  <si>
    <t>1-11-03-08-03-01-02-00-01</t>
  </si>
  <si>
    <t>L &amp; R-PRIMARILY FOR PERSONAL USE PURPOSE -SALARY BASED LOANS-PAST DUE PERFORMING LOAN</t>
  </si>
  <si>
    <t>1-11-03-08-03-01-03-00-01</t>
  </si>
  <si>
    <t>L &amp; R-PRIMARILY FOR PERSONAL USE PURPOSE -SALARY BASED LOANS-PAST DUE NON PERFORMING LOAN</t>
  </si>
  <si>
    <t>1-11-03-08-03-01-04-00-01</t>
  </si>
  <si>
    <t>L &amp; R-PRIMARILY FOR PERSONAL USE PURPOSE -SALARY BASED LOANS-LITIGATION</t>
  </si>
  <si>
    <t>1-11-03-08-03-98-00-00-01</t>
  </si>
  <si>
    <t>L &amp; R-PRIMARILY FOR PERSONAL USE PURPOSE -SALARY BASED LOANS-UNAMORTIZED DISCOUNT - INTEREST</t>
  </si>
  <si>
    <t>1-11-03-08-03-98-00-00-02</t>
  </si>
  <si>
    <t>L &amp; R-PRIMARILY FOR PERSONAL USE PURPOSE -SALARY BASED LOANS-UNAMORTIZED DISCOUNT - SERVICE CHARGE</t>
  </si>
  <si>
    <t>1-11-03-08-03-98-00-00-03</t>
  </si>
  <si>
    <t>L &amp; R-PRIMARILY FOR PERSONAL USE PURPOSE -SALARY BASED LOANS-UNAMORTIZED DISCOUNT - DEFERRED CREDITS</t>
  </si>
  <si>
    <t>1-11-03-08-03-99-00-00-01</t>
  </si>
  <si>
    <t>L &amp; R-PRIMARILY FOR PERSONAL USE PURPOSE -SALARY BASED LOANS-ALLOWANCE FOR CREDIT LOSSES - CURRENT</t>
  </si>
  <si>
    <t>1-11-03-08-03-99-00-00-02</t>
  </si>
  <si>
    <t>L &amp; R-PRIMARILY FOR PERSONAL USE PURPOSE -SALARY BASED LOANS-ALLOWANCE FOR CREDIT LOSSES - PAST DUE PERFORMING LOAN</t>
  </si>
  <si>
    <t>1-11-03-08-03-99-00-00-03</t>
  </si>
  <si>
    <t>L &amp; R-PRIMARILY FOR PERSONAL USE PURPOSE -SALARY BASED LOANS-ALLOWANCE FOR CREDIT LOSSES - PAST DUE NON PERFORMING LOAN</t>
  </si>
  <si>
    <t>1-11-03-08-03-99-00-00-04</t>
  </si>
  <si>
    <t>L &amp; R-PRIMARILY FOR PERSONAL USE PURPOSE -SALARY BASED LOANS-ALLOWANCE FOR CREDIT LOSSES - LITIGATION</t>
  </si>
  <si>
    <t>1-11-03-08-04-01-01-00-01</t>
  </si>
  <si>
    <t>L &amp; R-PRIMARILY FOR PERSONAL USE PURPOSE -OTHERS - CURRENT</t>
  </si>
  <si>
    <t>1-11-03-08-04-01-02-00-01</t>
  </si>
  <si>
    <t>L &amp; R-PRIMARILY FOR PERSONAL USE PURPOSE -OTHERS - PAST DUE PERFORMING LOAN</t>
  </si>
  <si>
    <t>1-11-03-08-04-01-03-00-01</t>
  </si>
  <si>
    <t>L &amp; R-PRIMARILY FOR PERSONAL USE PURPOSE -OTHERS - PAST DUE NON PERFORMING LOAN</t>
  </si>
  <si>
    <t>1-11-03-08-04-01-04-00-01</t>
  </si>
  <si>
    <t>L &amp; R-PRIMARILY FOR PERSONAL USE PURPOSE -OTHERS - LITIGATION</t>
  </si>
  <si>
    <t>1-11-03-08-04-98-00-00-01</t>
  </si>
  <si>
    <t>L &amp; R-PRIMARILY FOR PERSONAL USE PURPOSE -OTHERS - UNAMORTIZED DISCOUNT - INTEREST</t>
  </si>
  <si>
    <t>1-11-03-08-04-98-00-00-02</t>
  </si>
  <si>
    <t>L &amp; R-PRIMARILY FOR PERSONAL USE PURPOSE -OTHERS - UNAMORTIZED DISCOUNT - DEFERRED CREDITS</t>
  </si>
  <si>
    <t>1-11-03-08-04-98-00-00-03</t>
  </si>
  <si>
    <t>L &amp; R-PRIMARILY FOR PERSONAL USE PURPOSE -OTHERS - UNAMORTIZED DISCOUNT - SERVICE CHARGE</t>
  </si>
  <si>
    <t>1-11-03-08-04-99-00-00-01</t>
  </si>
  <si>
    <t>L &amp; R-PRIMARILY FOR PERSONAL USE PURPOSE -OTHERS - ALLOWANCE FOR CREDIT LOSSES - CURRENT</t>
  </si>
  <si>
    <t>1-11-03-08-04-99-00-00-02</t>
  </si>
  <si>
    <t>L &amp; R-PRIMARILY FOR PERSONAL USE PURPOSE -OTHERS - ALLOWANCE FOR CREDIT LOSSES - PAST DUE PERFORMING LOAN</t>
  </si>
  <si>
    <t>1-11-03-08-04-99-00-00-03</t>
  </si>
  <si>
    <t>L &amp; R-PRIMARILY FOR PERSONAL USE PURPOSE -OTHERS - ALLOWANCE FOR CREDIT LOSSES - PAST DUE NON PERFORMING LOAN</t>
  </si>
  <si>
    <t>1-11-03-08-04-99-00-00-04</t>
  </si>
  <si>
    <t>L &amp; R-PRIMARILY FOR PERSONAL USE PURPOSE -OTHERS - ALLOWANCE FOR CREDIT LOSSES - LITIGATION</t>
  </si>
  <si>
    <t>1-11-03-09-01-01-00-00-01</t>
  </si>
  <si>
    <t>L &amp; R-OTHER PURPOSES LOAN - CURRENT</t>
  </si>
  <si>
    <t>1-11-03-09-01-02-00-00-01</t>
  </si>
  <si>
    <t>L &amp; R-OTHER PURPOSES LOAN - PAST DUE PERFORMING LOAN</t>
  </si>
  <si>
    <t>1-11-03-09-01-03-00-00-01</t>
  </si>
  <si>
    <t>L &amp; R-OTHER PURPOSES LOAN - PAST DUE NON PERFORMING LOAN</t>
  </si>
  <si>
    <t>1-11-03-09-01-04-00-00-01</t>
  </si>
  <si>
    <t>L &amp; R-OTHER PURPOSES LOAN - LITIGATION</t>
  </si>
  <si>
    <t>1-11-03-09-98-00-00-00-01</t>
  </si>
  <si>
    <t>L &amp; R-OTHER PURPOSES LOAN - UNAMORTIZED DISCOUNT - INTEREST</t>
  </si>
  <si>
    <t>1-11-03-09-98-00-00-00-02</t>
  </si>
  <si>
    <t>L &amp; R-OTHER PURPOSES LOAN - UNAMORTIZED DISCOUNT - DEFERRED CREDITS</t>
  </si>
  <si>
    <t>1-11-03-09-98-00-00-00-03</t>
  </si>
  <si>
    <t>L &amp; R-OTHER PURPOSES LOAN - UNAMORTIZED DISCOUNT - SERVICE CHARGE</t>
  </si>
  <si>
    <t>1-11-03-09-99-00-00-00-01</t>
  </si>
  <si>
    <t>L &amp; R-OTHER PURPOSES LOAN - ALLOWANCE FOR CREDIT LOSSES - CURRENT</t>
  </si>
  <si>
    <t>1-11-03-09-99-00-00-00-02</t>
  </si>
  <si>
    <t>L &amp; R-OTHER PURPOSES LOAN - ALLOWANCE FOR CREDIT LOSSES - PAST DUE PERFORMING LOAN</t>
  </si>
  <si>
    <t>1-11-03-09-99-00-00-00-03</t>
  </si>
  <si>
    <t>L &amp; R-OTHER PURPOSES LOAN - ALLOWANCE FOR CREDIT LOSSES - PAST DUE NON PERFORMING LOAN</t>
  </si>
  <si>
    <t>1-11-03-09-99-00-00-00-04</t>
  </si>
  <si>
    <t>L &amp; R-OTHER PURPOSES LOAN - ALLOWANCE FOR CREDIT LOSSES - LITIGATION</t>
  </si>
  <si>
    <t>1-11-04-01-01-01-01-00-01</t>
  </si>
  <si>
    <t>L &amp; R - RESTRUCTURED LOANS AND RECEIVABLE-LOANS TO GOVERNMENT-NATIONAL GOVERNMENT- CURRENT</t>
  </si>
  <si>
    <t>1-11-04-01-01-01-02-00-01</t>
  </si>
  <si>
    <t>L &amp; R - RESTRUCTURED LOANS AND RECEIVABLE-LOANS TO GOVERNMENT-NATIONAL GOVERNMENT- PAST DUE BUT NOT YET NON-PERFORMING</t>
  </si>
  <si>
    <t>1-11-04-01-01-01-03-00-01</t>
  </si>
  <si>
    <t>L &amp; R - RESTRUCTURED LOANS AND RECEIVABLE-LOANS TO GOVERNMENT-NATIONAL GOVERNMENT-PAST DUE AND ALREADY NON-PERFORMING</t>
  </si>
  <si>
    <t>1-11-04-01-01-01-04-00-01</t>
  </si>
  <si>
    <t>L &amp; R - RESTRUCTURED LOANS AND RECEIVABLE-LOANS TO GOVERNMENT-NATIONAL GOVERNMENT- ITEMS IN LITIGATION</t>
  </si>
  <si>
    <t>1-11-04-01-01-98-00-00-01</t>
  </si>
  <si>
    <t>L &amp; R - RESTRUCTURED LOANS AND RECEIVABLE-LOANS TO GOVERNMENT-NATIONAL GOVERNMENT-UNAMORTIZED DISCOUNT - INTEREST</t>
  </si>
  <si>
    <t>1-11-04-01-01-98-00-00-02</t>
  </si>
  <si>
    <t>L &amp; R - RESTRUCTURED LOANS AND RECEIVABLE-LOANS TO GOVERNMENT-NATIONAL GOVERNMENT-UNAMORTIZED DISCOUNT -DEFERRED CREDITS</t>
  </si>
  <si>
    <t>1-11-04-01-01-98-00-00-03</t>
  </si>
  <si>
    <t>L &amp; R - RESTRUCTURED LOANS AND RECEIVABLE-LOANS TO GOVERNMENT-NATIONAL GOVERNMENT-UNAMORTIZED DISCOUNT - SERVICE CHARGE</t>
  </si>
  <si>
    <t>1-11-04-01-01-99-00-00-01</t>
  </si>
  <si>
    <t>L &amp; R - RESTRUCTURED LOANS AND RECEIVABLE-LOANS TO GOVERNMENT-NATIONAL GOVERNMENT-ALLOWANCE FOR CREDIT LOSSES- CURRENT</t>
  </si>
  <si>
    <t>1-11-04-01-01-99-00-00-02</t>
  </si>
  <si>
    <t>L &amp; R - RESTRUCTURED LOANS AND RECEIVABLE-LOANS TO GOVERNMENT-NATIONAL GOVERNMENT-ALLOWANCE FOR CREDIT LOSSES-PD PERFORMING LOAN</t>
  </si>
  <si>
    <t>1-11-04-01-01-99-00-00-03</t>
  </si>
  <si>
    <t>L &amp; R - RESTRUCTURED LOANS AND RECEIVABLE-LOANS TO GOVERNMENT-NATIONAL GOVERNMENT-ALLOWANCE FOR CREDIT LOSSES-PD NON-PERFORMING LOAN</t>
  </si>
  <si>
    <t>1-11-04-01-01-99-00-00-04</t>
  </si>
  <si>
    <t>L &amp; R - RESTRUCTURED LOANS AND RECEIVABLE-LOANS TO GOVERNMENT-NATIONAL GOVERNMENT-ALLOWANCE FOR CREDIT LOSSES-LITIGATION</t>
  </si>
  <si>
    <t>1-11-04-01-02-01-01-00-01</t>
  </si>
  <si>
    <t>L &amp; R - RESTRUCTURED LOANS AND RECEIVABLE-LOANS TO GOVERNMENT-LGUS- CURRENT</t>
  </si>
  <si>
    <t>1-11-04-01-02-01-02-00-01</t>
  </si>
  <si>
    <t>L &amp; R - RESTRUCTURED LOANS AND RECEIVABLE-LOANS TO GOVERNMENT-LGUS-PAST DUE BUT NOT YET NON-PERFORMING</t>
  </si>
  <si>
    <t>1-11-04-01-02-01-03-00-01</t>
  </si>
  <si>
    <t>L &amp; R - RESTRUCTURED LOANS AND RECEIVABLE-LOANS TO GOVERNMENT-LGUS- PAST DUE AND ALREADY NON-PERFORMING</t>
  </si>
  <si>
    <t>1-11-04-01-02-01-04-00-01</t>
  </si>
  <si>
    <t>L &amp; R - RESTRUCTURED LOANS AND RECEIVABLE-LOANS TO GOVERNMENT-LGUS-ITEMS IN LITIGATION</t>
  </si>
  <si>
    <t>1-11-04-01-02-98-00-00-01</t>
  </si>
  <si>
    <t>L &amp; R - RESTRUCTURED LOANS AND RECEIVABLE-LOANS TO GOVERNMENT-LGUS-UNAMORTIZED DISCOUNT - INTEREST</t>
  </si>
  <si>
    <t>1-11-04-01-02-98-00-00-02</t>
  </si>
  <si>
    <t>L &amp; R - RESTRUCTURED LOANS AND RECEIVABLE-LOANS TO GOVERNMENT-LGUS-UNAMORTIZED DISCOUNT - DEFERRED CREDITS</t>
  </si>
  <si>
    <t>1-11-04-01-02-98-00-00-03</t>
  </si>
  <si>
    <t>L &amp; R - RESTRUCTURED LOANS AND RECEIVABLE-LOANS TO GOVERNMENT-LGUS-UNAMORTIZED DISCOUNT - SERVICE CHARGE</t>
  </si>
  <si>
    <t>1-11-04-01-02-99-00-00-01</t>
  </si>
  <si>
    <t>L &amp; R - RESTRUCTURED LOANS AND RECEIVABLE-LOANS TO GOVERNMENT-LGUS-ALLOWANCE FOR CREDIT LOSSES- CURRENT</t>
  </si>
  <si>
    <t>1-11-04-01-02-99-00-00-02</t>
  </si>
  <si>
    <t>L &amp; R - RESTRUCTURED LOANS AND RECEIVABLE-LOANS TO GOVERNMENT-LGUS-ALLOWANCE FOR CREDIT LOSSES-PD PERFORMING LOANS</t>
  </si>
  <si>
    <t>1-11-04-01-02-99-00-00-03</t>
  </si>
  <si>
    <t>L &amp; R - RESTRUCTURED LOANS AND RECEIVABLE-LOANS TO GOVERNMENT-LGUS-ALLOWANCE FOR CREDIT LOSSES-PD  NON-PERFORMING LOANS</t>
  </si>
  <si>
    <t>1-11-04-01-02-99-00-00-04</t>
  </si>
  <si>
    <t>L &amp; R - RESTRUCTURED LOANS AND RECEIVABLE-LOANS TO GOVERNMENT-LGUS-ALLOWANCE FOR CREDIT LOSSES-LITIGATION</t>
  </si>
  <si>
    <t>1-11-04-01-03-01-01-01-01</t>
  </si>
  <si>
    <t>L &amp; R - RESTRUCTURED LOANS AND RECEIVABLE-LOANS TO GOVERNMENT-GOCCS-SOCIAL SECURITY INSTITUTIONS- CURRENT</t>
  </si>
  <si>
    <t>1-11-04-01-03-01-01-02-01</t>
  </si>
  <si>
    <t>L &amp; R - RESTRUCTURED LOANS AND RECEIVABLE-LOANS TO GOVERNMENT-GOCCS-SOCIAL SECURITY INSTITUTIONS- PAST DUE BUT NOT YET NON-PERFORMING</t>
  </si>
  <si>
    <t>1-11-04-01-03-01-01-03-01</t>
  </si>
  <si>
    <t>L &amp; R - RESTRUCTURED LOANS AND RECEIVABLE-LOANS TO GOVERNMENT-GOCCS-SOCIAL SECURITY INSTITUTIONS- PAST DUE AND ALREADY NON-PERFORMING</t>
  </si>
  <si>
    <t>1-11-04-01-03-01-01-04-01</t>
  </si>
  <si>
    <t>L &amp; R - RESTRUCTURED LOANS AND RECEIVABLE-LOANS TO GOVERNMENT-GOCCS-SOCIAL SECURITY INSTITUTIONS-ITEMS IN LITIGATION</t>
  </si>
  <si>
    <t>1-11-04-01-03-01-98-00-01</t>
  </si>
  <si>
    <t>L &amp; R - RESTRUCTURED LOANS AND RECEIVABLE-LOANS TO GOVERNMENT-GOCCS-SOCIAL SECURITY INSTITUTIONS-UNAMORTIZED DISCOUNT - INTEREST</t>
  </si>
  <si>
    <t>1-11-04-01-03-01-98-00-02</t>
  </si>
  <si>
    <t>L &amp; R - RESTRUCTURED LOANS AND RECEIVABLE-LOANS TO GOVERNMENT-GOCCS-SOCIAL SECURITY INSTITUTIONS-UNAMORTIZED DISCOUNT - DEFERRED CREDITS</t>
  </si>
  <si>
    <t>1-11-04-01-03-01-98-00-03</t>
  </si>
  <si>
    <t>L &amp; R - RESTRUCTURED LOANS AND RECEIVABLE-LOANS TO GOVERNMENT-GOCCS-SOCIAL SECURITY INSTITUTIONS-UNAMORTIZED DISCOUNT- SERVICE CHARGES</t>
  </si>
  <si>
    <t>1-11-04-01-03-01-99-00-01</t>
  </si>
  <si>
    <t>L &amp; R - RESTRUCTURED LOANS AND RECEIVABLE-LOANS TO GOVERNMENT-GOCCS-SOCIAL SECURITY INSTITUTIONS-ALLOWANCE FOR CREDIT LOSSES-CURRENT</t>
  </si>
  <si>
    <t>1-11-04-01-03-01-99-00-02</t>
  </si>
  <si>
    <t>L &amp; R - RESTRUCTURED LOANS AND RECEIVABLE-LOANS TO GOVERNMENT-GOCCS-SOCIAL SECURITY INSTITUTIONS-ALLOWANCE FOR CREDIT LOSSES-PD PERFORMING LOANS</t>
  </si>
  <si>
    <t>1-11-04-01-03-01-99-00-03</t>
  </si>
  <si>
    <t>L &amp; R - RESTRUCTURED LOANS AND RECEIVABLE-LOANS TO GOVERNMENT-GOCCS-SOCIAL SECURITY INSTITUTIONS-ALLOWANCE FOR CREDIT LOSSES-PD NON-PERFORMING LOANS</t>
  </si>
  <si>
    <t>1-11-04-01-03-01-99-00-04</t>
  </si>
  <si>
    <t>L &amp; R - RESTRUCTURED LOANS AND RECEIVABLE-LOANS TO GOVERNMENT-GOCCS-SOCIAL SECURITY INSTITUTIONS-ALLOWANCE FOR CREDIT LOSSES-LITIGATION</t>
  </si>
  <si>
    <t>1-11-04-01-03-02-01-01-01</t>
  </si>
  <si>
    <t>L &amp; R - RESTRUCTURED LOANS AND RECEIVABLE-LOANS TO GOVERNMENT-GOCCS-OTHER FINANCIAL- CURRENT</t>
  </si>
  <si>
    <t>1-11-04-01-03-02-01-02-01</t>
  </si>
  <si>
    <t>L &amp; R - RESTRUCTURED LOANS AND RECEIVABLE-LOANS TO GOVERNMENT-GOCCS-OTHER FINANCIAL- PAST DUE BUT NOT YET NON-PERFORMING</t>
  </si>
  <si>
    <t>1-11-04-01-03-02-01-03-01</t>
  </si>
  <si>
    <t>L &amp; R - RESTRUCTURED LOANS AND RECEIVABLE-LOANS TO GOVERNMENT-GOCCS-OTHER FINANCIAL-PAST DUE AND ALREADY NON-PERFORMING</t>
  </si>
  <si>
    <t>1-11-04-01-03-02-01-04-01</t>
  </si>
  <si>
    <t>L &amp; R - RESTRUCTURED LOANS AND RECEIVABLE-LOANS TO GOVERNMENT-GOCCS-OTHER FINANCIAL-ITEMS IN LITIGATION</t>
  </si>
  <si>
    <t>1-11-04-01-03-02-98-00-01</t>
  </si>
  <si>
    <t>L &amp; R - RESTRUCTURED LOANS AND RECEIVABLE-LOANS TO GOVERNMENT-GOCCS-FINANCIAL-UNAMORTIZED DISCOUNT- INTEREST</t>
  </si>
  <si>
    <t>1-11-04-01-03-02-98-00-02</t>
  </si>
  <si>
    <t>L &amp; R - RESTRUCTURED LOANS AND RECEIVABLE-LOANS TO GOVERNMENT-GOCCS-FINANCIAL-UNAMORTIZED DISCOUNT-DEFERRED CREDITS</t>
  </si>
  <si>
    <t>1-11-04-01-03-02-98-00-03</t>
  </si>
  <si>
    <t>L &amp; R - RESTRUCTURED LOANS AND RECEIVABLE-LOANS TO GOVERNMENT-GOCCS-FINANCIAL-UNAMORTIZED DISCOUNT - SERVICE CHARGES</t>
  </si>
  <si>
    <t>1-11-04-01-03-02-99-00-01</t>
  </si>
  <si>
    <t>L &amp; R - RESTRUCTURED LOANS AND RECEIVABLE-LOANS TO GOVERNMENT-GOCCS-FINANCIAL-ALLOWANCE FOR CREDIT LOSSES-CURRENT</t>
  </si>
  <si>
    <t>1-11-04-01-03-02-99-00-02</t>
  </si>
  <si>
    <t>L &amp; R - RESTRUCTURED LOANS AND RECEIVABLE-LOANS TO GOVERNMENT-GOCCS-FINANCIAL-ALLOWANCE FOR CREDIT LOSSES-PD PERFORMING LOANS</t>
  </si>
  <si>
    <t>1-11-04-01-03-02-99-00-03</t>
  </si>
  <si>
    <t>L &amp; R - RESTRUCTURED LOANS AND RECEIVABLE-LOANS TO GOVERNMENT-GOCCS-FINANCIAL-ALLOWANCE FOR CREDIT LOSSES-PD NON-PERFORMING LOANS</t>
  </si>
  <si>
    <t>1-11-04-01-03-02-99-00-04</t>
  </si>
  <si>
    <t>L &amp; R - RESTRUCTURED LOANS AND RECEIVABLE-LOANS TO GOVERNMENT-GOCCS-FINANCIAL-ALLOWANCE FOR CREDIT LOSSES-LITIGATION</t>
  </si>
  <si>
    <t>1-11-04-01-03-03-01-01-01</t>
  </si>
  <si>
    <t>L &amp; R - RESTRUCTURED LOANS AND RECEIVABLE-LOANS TO GOVERNMENT-GOCCS-NON-FINANCIAL- CURRENT</t>
  </si>
  <si>
    <t>1-11-04-01-03-03-01-02-01</t>
  </si>
  <si>
    <t>L &amp; R - RESTRUCTURED LOANS AND RECEIVABLE-LOANS TO GOVERNMENT-GOCCS-NON-FINANCIAL- PAST DUE BUT NOT YET NON-PERFORMING</t>
  </si>
  <si>
    <t>1-11-04-01-03-03-01-03-01</t>
  </si>
  <si>
    <t>L &amp; R - RESTRUCTURED LOANS AND RECEIVABLE-LOANS TO GOVERNMENT-GOCCS-NON-FINANCIAL-PAST DUE AND ALREADY NON-PERFORMING</t>
  </si>
  <si>
    <t>1-11-04-01-03-03-01-04-01</t>
  </si>
  <si>
    <t>L &amp; R - RESTRUCTURED LOANS AND RECEIVABLE-LOANS TO GOVERNMENT-GOCCS-NON-FINANCIAL-ITEMS IN LITIGATION</t>
  </si>
  <si>
    <t>1-11-04-01-03-03-98-00-01</t>
  </si>
  <si>
    <t>L &amp; R - RESTRUCTURED LOANS AND RECEIVABLE-LOANS TO GOVERNMENT-GOCCS-NON-FINANCIAL-UNAMORTIZED DISCOUNT- INTEREST</t>
  </si>
  <si>
    <t>1-11-04-01-03-03-98-00-02</t>
  </si>
  <si>
    <t>L &amp; R - RESTRUCTURED LOANS AND RECEIVABLE-LOANS TO GOVERNMENT-GOCCS-NON-FINANCIAL-UNAMORTIZED DISCOUNT=DEFERRED CREDITS</t>
  </si>
  <si>
    <t>1-11-04-01-03-03-98-00-03</t>
  </si>
  <si>
    <t>L &amp; R - RESTRUCTURED LOANS AND RECEIVABLE-LOANS TO GOVERNMENT-GOCCS-NON-FINANCIAL-UNAMORTIZED DISCOUNT - SERVICE CHARGES</t>
  </si>
  <si>
    <t>1-11-04-01-03-03-99-00-01</t>
  </si>
  <si>
    <t>L &amp; R - RESTRUCTURED LOANS AND RECEIVABLE-LOANS TO GOVERNMENT-GOCCS-NON-FINANCIAL-ALLOWANCE FOR CREDIT LOSSES-CURRENT</t>
  </si>
  <si>
    <t>1-11-04-01-03-03-99-00-02</t>
  </si>
  <si>
    <t>L &amp; R - RESTRUCTURED LOANS AND RECEIVABLE-LOANS TO GOVERNMENT-GOCCS-NON-FINANCIAL-ALLOWANCE FOR CREDIT LOSSES-PD PERFORMING LOANS</t>
  </si>
  <si>
    <t>1-11-04-01-03-03-99-00-03</t>
  </si>
  <si>
    <t>L &amp; R - RESTRUCTURED LOANS AND RECEIVABLE-LOANS TO GOVERNMENT-GOCCS-NON-FINANCIAL-ALLOWANCE FOR CREDIT LOSSES-PD NON-PERFORMING LOANS</t>
  </si>
  <si>
    <t>1-11-04-01-03-03-99-00-04</t>
  </si>
  <si>
    <t>L &amp; R - RESTRUCTURED LOANS AND RECEIVABLE-LOANS TO GOVERNMENT-GOCCS-NON-FINANCIAL-ALLOWANCE FOR CREDIT LOSSES-LITIGATION</t>
  </si>
  <si>
    <t>1-11-04-02-01-01-01-00-01</t>
  </si>
  <si>
    <t>L &amp; R-RESTRUCTURED LOANS -AGRARIAN REFORMS LOAN - CURRENT</t>
  </si>
  <si>
    <t>1-11-04-02-01-01-01-00-02</t>
  </si>
  <si>
    <t>L &amp; R-RESTRUCTURED LOANS -AGFP LOANS - CURRENT</t>
  </si>
  <si>
    <t>1-11-04-02-01-01-02-00-01</t>
  </si>
  <si>
    <t>L &amp; R-RESTRUCTURED LOANS -AGRARIAN REFORMS LOAN-PD PERFORMING LOAN</t>
  </si>
  <si>
    <t>1-11-04-02-01-01-02-00-02</t>
  </si>
  <si>
    <t>L &amp; R-RESTRUCTURED LOANS -AGFP LOANS-PD PERFORMING LOAN</t>
  </si>
  <si>
    <t>1-11-04-02-01-01-03-00-01</t>
  </si>
  <si>
    <t>L &amp; R-RESTRUCTURED LOANS -AGRARIAN REFORMS LOAN-PD NON-PERFORMING LOAN</t>
  </si>
  <si>
    <t>1-11-04-02-01-01-03-00-02</t>
  </si>
  <si>
    <t>L &amp; R-RESTRUCTURED LOANS -AGFP LOANS-PD NON-PERFORMING LOAN</t>
  </si>
  <si>
    <t>1-11-04-02-01-01-04-00-01</t>
  </si>
  <si>
    <t>L &amp; R-RESTRUCTURED LOANS -AGRARIAN REFORMS LOAN-LITIGATION</t>
  </si>
  <si>
    <t>1-11-04-02-01-01-04-00-02</t>
  </si>
  <si>
    <t>L &amp; R-RESTRUCTURED LOANS -AGFP LOANS-LITIGATION</t>
  </si>
  <si>
    <t>1-11-04-02-01-98-00-00-01</t>
  </si>
  <si>
    <t>L &amp; R-RESTRUCTURED LOANS -AGRARIAN REFORM LOANS - UNAMORTIZED DISCOUNT - INTEREST</t>
  </si>
  <si>
    <t>1-11-04-02-01-98-00-00-02</t>
  </si>
  <si>
    <t>L &amp; R-RESTRUCTURED LOANS -AGRARIAN REFORM LOANS - UNAMORTIZED DISCOUNT - DEFERRED CREDITS</t>
  </si>
  <si>
    <t>1-11-04-02-01-98-00-00-03</t>
  </si>
  <si>
    <t>L &amp; R-RESTRUCTURED LOANS -AGRARIAN REFORM LOANS - UNAMORTIZED DISCOUNT - SERVICE CHARGE</t>
  </si>
  <si>
    <t>1-11-04-02-01-98-00-00-04</t>
  </si>
  <si>
    <t>L &amp; R-RESTRUCTURED LOANS -AGFP LOANS - UNAMORTIZED DISCOUNT - INTEREST</t>
  </si>
  <si>
    <t>1-11-04-02-01-98-00-00-05</t>
  </si>
  <si>
    <t>L &amp; R-RESTRUCTURED LOANS -AGFP LOANS - UNAMORTIZED DISCOUNT - DEFERRED CREDITS</t>
  </si>
  <si>
    <t>1-11-04-02-01-98-00-00-06</t>
  </si>
  <si>
    <t>L &amp; R-RESTRUCTURED LOANS -AGFP LOANS - UNAMORTIZED DISCOUNT - SERVICE CHARGE</t>
  </si>
  <si>
    <t>1-11-04-02-01-99-00-00-01</t>
  </si>
  <si>
    <t>L &amp; R-RESTRUCTURED LOANS -AGRARIAN REFORM LOANS - ALLOWANCE FOR CREDIT LOSSES - CURRENT</t>
  </si>
  <si>
    <t>1-11-04-02-01-99-00-00-02</t>
  </si>
  <si>
    <t>L &amp; R-RESTRUCTURED LOANS -AGRARIAN REFORM LOANS - ALLOWANCE FOR CREDIT LOSSES - PD PERFORMING LOAN</t>
  </si>
  <si>
    <t>1-11-04-02-01-99-00-00-03</t>
  </si>
  <si>
    <t>L &amp; R-RESTRUCTURED LOANS -AGRARIAN REFORM LOANS - ALLOWANCE FOR CREDIT LOSSES - PD NON-PERFORMING LOAN</t>
  </si>
  <si>
    <t>1-11-04-02-01-99-00-00-04</t>
  </si>
  <si>
    <t>L &amp; R-RESTRUCTURED LOANS -AGRARIAN REFORM LOANS - ALLOWANCE FOR CREDIT LOSSES - LITIGATION</t>
  </si>
  <si>
    <t>1-11-04-02-01-99-00-00-05</t>
  </si>
  <si>
    <t>L &amp; R-RESTRUCTURED LOANS -AGFP LOANS - ALLOWANCE FOR CREDIT LOSSES - CURRENT</t>
  </si>
  <si>
    <t>1-11-04-02-01-99-00-00-06</t>
  </si>
  <si>
    <t>L &amp; R-RESTRUCTURED LOANS -AGFP LOANS - ALLOWANCE FOR CREDIT LOSSES - PD PERFORMING LOAN</t>
  </si>
  <si>
    <t>1-11-04-02-01-99-00-00-07</t>
  </si>
  <si>
    <t>L &amp; R-RESTRUCTURED LOANS -AGFP LOANS - ALLOWANCE FOR CREDIT LOSSES - PD NON-PERFORMING LOAN</t>
  </si>
  <si>
    <t>1-11-04-02-01-99-00-00-08</t>
  </si>
  <si>
    <t>L &amp; R-RESTRUCTURED LOANS -AGFP LOANS - ALLOWANCE FOR CREDIT LOSSES - LITIGATION</t>
  </si>
  <si>
    <t>1-11-04-02-02-01-01-00-01</t>
  </si>
  <si>
    <t>L &amp; R-RESTRUCTURED LOANS -OTHER AGRICULTURAL LOANS - CURRENT</t>
  </si>
  <si>
    <t>1-11-04-02-02-01-02-00-01</t>
  </si>
  <si>
    <t>L &amp; R-RESTRUCTURED LOANS -OTHER AGRICULTURAL LOANS - PD PERFORMING LOANS</t>
  </si>
  <si>
    <t>1-11-04-02-02-01-03-00-01</t>
  </si>
  <si>
    <t>L &amp; R-RESTRUCTURED LOANS -OTHER AGRICULTURAL LOANS - PD NON-PERFORMING LOANS</t>
  </si>
  <si>
    <t>1-11-04-02-02-01-04-00-01</t>
  </si>
  <si>
    <t>L &amp; R-RESTRUCTURED LOANS -OTHER AGRICULTURAL LOANS - LITIGATION</t>
  </si>
  <si>
    <t>1-11-04-02-02-98-00-00-01</t>
  </si>
  <si>
    <t>L &amp; R-RESTRUCTURED LOANS - OTHER AGRICULTURAL LOANS - UNAMORTIZED DISCOUNT - INTEREST</t>
  </si>
  <si>
    <t>1-11-04-02-02-98-00-00-02</t>
  </si>
  <si>
    <t>L &amp; R-RESTRUCTURED LOANS -OTHER AGRICULTURAL LOANS - UNAMORTIZED DISCOUNT - DEFERRED CREDITS</t>
  </si>
  <si>
    <t>1-11-04-02-02-98-00-00-03</t>
  </si>
  <si>
    <t>L &amp; R-RESTRUCTURED LOANS -OTHER AGRICULTURAL LOANS - UNAMORTIZED DISCOUNT - SERVICE CHARGE</t>
  </si>
  <si>
    <t>1-11-04-02-02-99-00-00-01</t>
  </si>
  <si>
    <t>L &amp; R-RESTRUCTURED LOANS -OTHER AGRICULTURAL LOANS - ALLOWANCE FOR CREDIT LOSSES - CURRENT</t>
  </si>
  <si>
    <t>1-11-04-02-02-99-00-00-02</t>
  </si>
  <si>
    <t>L &amp; R-RESTRUCTURED LOANS - OTHER AGRICULTURAL LOANS - ALLOWANCE FOR CREDIT LOSSES - PD PERFORMING LOAN</t>
  </si>
  <si>
    <t>1-11-04-02-02-99-00-00-03</t>
  </si>
  <si>
    <t>L &amp; R-RESTRUCTURED LOANS - OTHER AGRICULTURAL LOANS - ALLOWANCE FOR CREDIT LOSSES - PD NON-PERFORMING LOAN</t>
  </si>
  <si>
    <t>1-11-04-02-02-99-00-00-04</t>
  </si>
  <si>
    <t>L &amp; R-RESTRUCTURED LOANS - OTHER AGRICULTURAL LOANS - ALLOWANCE FOR CREDIT LOSSES - LITIGATION</t>
  </si>
  <si>
    <t>1-11-04-03-01-01-01-00-01</t>
  </si>
  <si>
    <t>L &amp; R-RESTRUCTURED LOANS -MICROFINANCE LOANS - CURRENT</t>
  </si>
  <si>
    <t>1-11-04-03-01-01-02-00-01</t>
  </si>
  <si>
    <t>L &amp; R-RESTRUCTURED LOANS -MICROFINANCE LOANS - PD PERFORMING LOANS</t>
  </si>
  <si>
    <t>1-11-04-03-01-01-03-00-01</t>
  </si>
  <si>
    <t>L &amp; R-RESTRUCTURED LOANS -MICROFINANCE LOANS - PD NON-PERFORMING LOANS</t>
  </si>
  <si>
    <t>1-11-04-03-01-01-04-00-01</t>
  </si>
  <si>
    <t>L &amp; R-RESTRUCTURED LOANS -MICROFINANCE LOANS - LITIGATION</t>
  </si>
  <si>
    <t>1-11-04-03-01-98-00-00-01</t>
  </si>
  <si>
    <t>L &amp; R-RESTRUCTURED LOANS -MICROFINANCE LOANS - UNAMORTIZED DISCOUNT - INTEREST</t>
  </si>
  <si>
    <t>1-11-04-03-01-98-00-00-02</t>
  </si>
  <si>
    <t>L &amp; R-RESTRUCTURED LOANS -MICROFINANCE LOANS - UNAMORTIZED DISCOUNT - DEFERRED CREDITS</t>
  </si>
  <si>
    <t>1-11-04-03-01-98-00-00-03</t>
  </si>
  <si>
    <t>L &amp; R-RESTRUCTURED LOANS -MICROFINANCE LOANS - UNAMORTIZED DISCOUNT - SERVICE CHARGE</t>
  </si>
  <si>
    <t>1-11-04-03-01-99-00-00-01</t>
  </si>
  <si>
    <t>L &amp; R-RESTRUCTURED LOANS -MICROFINANCE LOANS - ALLOWANCE FOR CREDIT LOSSES-CURRENT</t>
  </si>
  <si>
    <t>1-11-04-03-01-99-00-00-02</t>
  </si>
  <si>
    <t>L &amp; R-RESTRUCTURED LOANS -MICROFINANCE LOANS - ALLOWANCE FOR CREDIT LOSSES-PD PERFORMING LOAN</t>
  </si>
  <si>
    <t>1-11-04-03-01-99-00-00-03</t>
  </si>
  <si>
    <t>L &amp; R-RESTRUCTURED LOANS -MICROFINANCE LOANS - ALLOWANCE FOR CREDIT LOSSES-PD NON-PERFORMING LOAN</t>
  </si>
  <si>
    <t>1-11-04-03-01-99-00-00-04</t>
  </si>
  <si>
    <t>L &amp; R-RESTRUCTURED LOANS -MICROFINANCE LOANS - ALLOWANCE FOR CREDIT LOSSES-LITIGATION</t>
  </si>
  <si>
    <t>1-11-04-03-02-01-01-00-01</t>
  </si>
  <si>
    <t>L &amp; R - RESTRUCTURED LOANS AND RECEIVABLE-MICROENTERPRISE LOANS-OTHER MICROENTERPRISE LOANS- CURRENT</t>
  </si>
  <si>
    <t>1-11-04-03-02-01-02-00-01</t>
  </si>
  <si>
    <t>L &amp; R - RESTRUCTURED LOANS AND RECEIVABLE-MICROENTERPRISE LOANS-OTHER MICROENTERPRISE LOANS-PAST DUE BUT NOT YET NON-PERFORMING</t>
  </si>
  <si>
    <t>1-11-04-03-02-01-03-00-01</t>
  </si>
  <si>
    <t>L &amp; R - RESTRUCTURED LOANS AND RECEIVABLE-MICROENTERPRISE LOANS-OTHER MICROENTERPRISE LOANS- PAST DUE AND ALREADY NON-PERFORMING</t>
  </si>
  <si>
    <t>1-11-04-03-02-01-04-00-01</t>
  </si>
  <si>
    <t>L &amp; R - RESTRUCTURED LOANS AND RECEIVABLE-MICROENTERPRISE LOANS-OTHER MICROENTERPRISE LOANS-ITEMS IN LITIGATION</t>
  </si>
  <si>
    <t>1-11-04-03-02-98-00-00-01</t>
  </si>
  <si>
    <t>L &amp; R - RESTRUCTURED LOANS AND RECEIVABLE-MICROENTERPRISE LOANS-OTHER MICROENTERPRISE LOANS-UNAMORTIZED DISCOUNT - INTEREST</t>
  </si>
  <si>
    <t>1-11-04-03-02-98-00-00-02</t>
  </si>
  <si>
    <t>L &amp; R - RESTRUCTURED LOANS AND RECEIVABLE-MICROENTERPRISE LOANS-OTHER MICROENTERPRISE LOANS-UNAMORTIZED DISCOUNT- DEFERRED CREDITS</t>
  </si>
  <si>
    <t>1-11-04-03-02-98-00-00-03</t>
  </si>
  <si>
    <t>L &amp; R - RESTRUCTURED LOANS AND RECEIVABLE-MICROENTERPRISE LOANS-OTHER MICROENTERPRISE LOANS-UNAMORTIZED DISCOUNT- SRVICE CHARGES</t>
  </si>
  <si>
    <t>1-11-04-03-02-99-00-00-01</t>
  </si>
  <si>
    <t>L &amp; R - RESTRUCTURED LOANS AND RECEIVABLE-MICROENTERPRISE LOANS-OTHER MICROENTERPRISE LOANS-ALLOWANCE FOR CREDIT LOSSES-CURRENT</t>
  </si>
  <si>
    <t>1-11-04-03-02-99-00-00-02</t>
  </si>
  <si>
    <t>L &amp; R - RESTRUCTURED LOANS AND RECEIVABLE-MICROENTERPRISE LOANS-OTHER MICROENTERPRISE LOANS-ALLOWANCE FOR CREDIT LOSSES-PD PERFORMING LOAN</t>
  </si>
  <si>
    <t>1-11-04-03-02-99-00-00-03</t>
  </si>
  <si>
    <t>L &amp; R - RESTRUCTURED LOANS AND RECEIVABLE-MICROENTERPRISE LOANS-OTHER MICROENTERPRISE LOANS-ALLOWANCE FOR CREDIT LOSSES-PD NON-PERFORMING LOAN</t>
  </si>
  <si>
    <t>1-11-04-03-02-99-00-00-04</t>
  </si>
  <si>
    <t>L &amp; R - RESTRUCTURED LOANS AND RECEIVABLE-MICROENTERPRISE LOANS-OTHER MICROENTERPRISE LOANS-ALLOWANCE FOR CREDIT LOSSES-LITIGATION</t>
  </si>
  <si>
    <t>1-11-04-04-01-01-01-00-01</t>
  </si>
  <si>
    <t>L &amp; R-RESTRUCTURED LOANS - SMALL SCALE ENTERPRISES - CURRENT</t>
  </si>
  <si>
    <t>1-11-04-04-01-01-02-00-01</t>
  </si>
  <si>
    <t>L &amp; R-RESTRUCTURED LOANS -SMALL SCALE ENTERPRISES - PD PERFORMING LOAN</t>
  </si>
  <si>
    <t>1-11-04-04-01-01-03-00-01</t>
  </si>
  <si>
    <t>L &amp; R-RESTRUCTURED LOANS -SMALL SCALE ENTERPRISES - PD NON-PERFORMING LOAN</t>
  </si>
  <si>
    <t>1-11-04-04-01-01-04-00-01</t>
  </si>
  <si>
    <t>L &amp; R-RESTRUCTURED LOANS -SMALL SCALE ENTERPRISES - LITIGATION</t>
  </si>
  <si>
    <t>1-11-04-04-01-98-00-00-01</t>
  </si>
  <si>
    <t>L &amp; R-RESTRUCTURED LOANS -SMALL SCALE ENTERPRISES - UNAMORTIZED DISCOUNT - INTEREST</t>
  </si>
  <si>
    <t>1-11-04-04-01-98-00-00-02</t>
  </si>
  <si>
    <t>L &amp; R-RESTRUCTURED LOANS -SMALL SCALE ENTERPRISES - UNAMORTIZED DISCOUNT - DEFERRED CREDITS</t>
  </si>
  <si>
    <t>1-11-04-04-01-98-00-00-03</t>
  </si>
  <si>
    <t>L &amp; R-RESTRUCTURED LOANS -SMALL SCALE ENTERPRISES - UNAMORTIZED DISCOUNT - SERVICE CHARGE</t>
  </si>
  <si>
    <t>1-11-04-04-01-99-00-00-01</t>
  </si>
  <si>
    <t>L &amp; R-RESTRUCTURED LOANS -SMALL SCALE ENTERPRISES - ALOWANCE FOR CREDIT LOSSES - CURRENT</t>
  </si>
  <si>
    <t>1-11-04-04-01-99-00-00-02</t>
  </si>
  <si>
    <t>L &amp; R-RESTRUCTURED LOANS -SMALL SCALE ENTERPRISES - ALOWANCE FOR CREDIT LOSSES - PAST DUE PERFORMING LOAN</t>
  </si>
  <si>
    <t>1-11-04-04-01-99-00-00-03</t>
  </si>
  <si>
    <t>L &amp; R-RESTRUCTURED LOANS -SMALL SCALE ENTERPRISES - ALOWANCE FOR CREDIT LOSSES - PAST DUE NON-PERFORMING LOAN</t>
  </si>
  <si>
    <t>1-11-04-04-01-99-00-00-04</t>
  </si>
  <si>
    <t>L &amp; R-RESTRUCTURED LOANS -SMALL SCALE ENTERPRISES - ALOWANCE FOR CREDIT LOSSES - LITIGATION</t>
  </si>
  <si>
    <t>1-11-04-04-02-01-01-00-01</t>
  </si>
  <si>
    <t>L &amp; R-RESTRUCTURED LOANS -MEDIUM SCALE ENTERPRISE - CURRENT</t>
  </si>
  <si>
    <t>1-11-04-04-02-01-02-00-01</t>
  </si>
  <si>
    <t>L &amp; R-RESTRUCTURED LOANS -MEDIUM SCALE ENTERPRISE - PD PERFORMING LOAN</t>
  </si>
  <si>
    <t>1-11-04-04-02-01-03-00-01</t>
  </si>
  <si>
    <t>L &amp; R-RESTRUCTURED LOANS -MEDIUM SCALE ENTERPRISE - PD NON-PERFORMING LOAN</t>
  </si>
  <si>
    <t>1-11-04-04-02-01-04-00-01</t>
  </si>
  <si>
    <t>L &amp; R-RESTRUCTURED LOANS- MEDIUM SCALE ENTERPRISE - LITIGATION</t>
  </si>
  <si>
    <t>1-11-04-04-02-98-00-00-01</t>
  </si>
  <si>
    <t>L &amp; R-RESTRUCTURED LOANS -MEDIUM SCALE ENTERPRISE - UNAMORTIZED DISCOUNT - INTEREST</t>
  </si>
  <si>
    <t>1-11-04-04-02-98-00-00-02</t>
  </si>
  <si>
    <t>L &amp; R-RESTRUCTURED LOANS -MEDIUM SCALE ENTERPRISE - UNAMORTIZED DISCOUNT - DEFERRED CREDITS</t>
  </si>
  <si>
    <t>1-11-04-04-02-98-00-00-03</t>
  </si>
  <si>
    <t>L &amp; R-RESTRUCTURED LOANS -MEDIUM SCALE ENTERPRISE - UNAMORTIZED DISCOUNT - SERVICE CHARGE</t>
  </si>
  <si>
    <t>1-11-04-04-02-99-00-00-01</t>
  </si>
  <si>
    <t>L &amp; R-RESTRUCTURED LOANS -MEDIUM SCALE ENTERPRISE - ALLOWANCE FOR CREDIT LOSSES - CURRENT</t>
  </si>
  <si>
    <t>1-11-04-04-02-99-00-00-02</t>
  </si>
  <si>
    <t>1-11-04-04-02-99-00-00-03</t>
  </si>
  <si>
    <t>1-11-04-04-02-99-00-00-04</t>
  </si>
  <si>
    <t>1-11-04-05-01-00-00-00-01</t>
  </si>
  <si>
    <t>L &amp; R - RESTRUCTURED LOANS AND RECEIVABLE-CONTRACT TO SELL-CURRENT</t>
  </si>
  <si>
    <t>1-11-04-05-01-02-00-00-01</t>
  </si>
  <si>
    <t>L &amp; R - RESTRUCTURED LOANS AND RECEIVABLE-CONTRACT TO SELL-PAST DUE BUT NOT YET NON-PERFORMING</t>
  </si>
  <si>
    <t>1-11-04-05-01-03-00-00-01</t>
  </si>
  <si>
    <t>L &amp; R - RESTRUCTURED LOANS AND RECEIVABLE-CONTRACT TO SELL- PAST DUE AND ALREADY NON-PERFORMING</t>
  </si>
  <si>
    <t>1-11-04-05-01-04-00-00-01</t>
  </si>
  <si>
    <t>L &amp; R - RESTRUCTURED LOANS AND RECEIVABLE-CONTRACT TO SELL- ITEMS IN LITIGATION</t>
  </si>
  <si>
    <t>1-11-04-05-98-00-00-00-01</t>
  </si>
  <si>
    <t>L &amp; R - RESTRUCTURED LOANS AND RECEIVABLE-CONTRACT TO SELL-UNAMORTIZED DISCOUNT - INTEREST</t>
  </si>
  <si>
    <t>1-11-04-05-98-00-00-00-02</t>
  </si>
  <si>
    <t>L &amp; R - RESTRUCTURED LOANS AND RECEIVABLE-CONTRACT TO SELL-UNAMORTIZED DISCOUNT - DEFERRED CREDITS</t>
  </si>
  <si>
    <t>1-11-04-05-98-00-00-00-03</t>
  </si>
  <si>
    <t>L &amp; R - RESTRUCTURED LOANS AND RECEIVABLE-CONTRACT TO SELL-UNAMORTIZED DISCOUNT - SERVICE CHARGES</t>
  </si>
  <si>
    <t>1-11-04-05-99-00-00-00-01</t>
  </si>
  <si>
    <t>L &amp; R - RESTRUCTURED LOANS AND RECEIVABLE-CONTRACT TO SELL-ALLOWANCE FOR CREDIT LOSSES-CURRENT</t>
  </si>
  <si>
    <t>1-11-04-05-99-00-00-00-02</t>
  </si>
  <si>
    <t>L &amp; R - RESTRUCTURED LOANS AND RECEIVABLE-CONTRACT TO SELL-ALLOWANCE FOR CREDIT LOSSES-PD PERFORMING LOANS</t>
  </si>
  <si>
    <t>1-11-04-05-99-00-00-00-03</t>
  </si>
  <si>
    <t>L &amp; R - RESTRUCTURED LOANS AND RECEIVABLE-CONTRACT TO SELL-ALLOWANCE FOR CREDIT LOSSES-PD NON-PERFORMING LOANS</t>
  </si>
  <si>
    <t>1-11-04-05-99-00-00-00-04</t>
  </si>
  <si>
    <t>L &amp; R - RESTRUCTURED LOANS AND RECEIVABLE-CONTRACT TO SELL-ALLOWANCE FOR CREDIT LOSSES-LITIGATION</t>
  </si>
  <si>
    <t>1-11-04-06-01-01-01-00-01</t>
  </si>
  <si>
    <t>L &amp; R-RESTRUCTURED LOANS -PRIVATE CORPORATION -FINANCIAL  - CURRENT</t>
  </si>
  <si>
    <t>1-11-04-06-01-01-02-00-01</t>
  </si>
  <si>
    <t>L &amp; R-RESTRUCTURED LOANS -PRIVATE CORPORATION -FINANCIAL  - PAST DUE PERFORMING LOAN</t>
  </si>
  <si>
    <t>1-11-04-06-01-01-03-00-01</t>
  </si>
  <si>
    <t>L &amp; R-RESTRUCTURED LOANS -PRIVATE CORPORATION - FINANCIAL  - PAST DUE NON-PERFORMING LOAN</t>
  </si>
  <si>
    <t>1-11-04-06-01-01-04-00-01</t>
  </si>
  <si>
    <t>L &amp; R-RESTRUCTURED LOANS -PRIVATE CORPORATION -FINANCIAL  - LITIGATION</t>
  </si>
  <si>
    <t>1-11-04-06-01-98-00-00-01</t>
  </si>
  <si>
    <t>L &amp; R-RESTRUCTURED LOANS -PRIVATE CORPORATION - FINANCIAL  - UNAMORTIZED DISCOUNT - INTEREST</t>
  </si>
  <si>
    <t>1-11-04-06-01-98-00-00-02</t>
  </si>
  <si>
    <t>L &amp; R-RESTRUCTURED LOANS -PRIVATE CORPORATION - FINANCIAL  - UNAMORTIZED DISCOUNT - DEFERRED CREDITS</t>
  </si>
  <si>
    <t>1-11-04-06-01-98-00-00-03</t>
  </si>
  <si>
    <t>L &amp; R-RESTRUCTURED LOANS -PRIVATE CORPORATION - FINANCIAL  - UNAMORTIZED DISCOUNT - SERVICE CHARGE</t>
  </si>
  <si>
    <t>1-11-04-06-01-99-00-00-01</t>
  </si>
  <si>
    <t>L &amp; R-RESTRUCTURED LOANS -PRIVATE CORPORATION - FINANCIAL  - ALLOWANCE FOR CREDIT LOSSES - CURRENT</t>
  </si>
  <si>
    <t>1-11-04-06-01-99-00-00-02</t>
  </si>
  <si>
    <t>L &amp; R-RESTRUCTURED LOANS -PRIVATE CORPORATION - FINANCIAL  - ALLOWANCE FOR CREDIT LOSSES - PAST DUE PERFORMING LOAN</t>
  </si>
  <si>
    <t>1-11-04-06-01-99-00-00-03</t>
  </si>
  <si>
    <t>L &amp; R-RESTRUCTURED LOANS -PRIVATE CORPORATION - FINANCIAL  - ALLOWANCE FOR CREDIT LOSSES - PAST DUE NON-PERFORMING LOAN</t>
  </si>
  <si>
    <t>1-11-04-06-01-99-00-00-04</t>
  </si>
  <si>
    <t>L &amp; R-RESTRUCTURED LOANS -PRIVATE CORPORATION - FINANCIAL  - ALLOWANCE FOR CREDIT LOSSES - LITIGATION</t>
  </si>
  <si>
    <t>1-11-04-06-02-01-01-00-01</t>
  </si>
  <si>
    <t>L &amp; R-RESTRUCTURED LOANS -PRIVATE CORPORATION - NON FINANCIAL  - CURRENT</t>
  </si>
  <si>
    <t>1-11-04-06-02-01-02-00-01</t>
  </si>
  <si>
    <t>L &amp; R-RESTRUCTURED LOANS -PRIVATE CORPORATION - NON FINANCIAL  - PAST DUE PERFORMING LOAN</t>
  </si>
  <si>
    <t>1-11-04-06-02-01-03-00-01</t>
  </si>
  <si>
    <t>L &amp; R-RESTRUCTURED LOANS -PRIVATE CORPORATION - NON FINANCIAL  - PAST DUE NON-PERFORMING LOAN</t>
  </si>
  <si>
    <t>1-11-04-06-02-01-04-00-01</t>
  </si>
  <si>
    <t>L &amp; R-RESTRUCTURED LOANS -PRIVATE CORPORATION - NON FINANCIAL  - LITIGATION</t>
  </si>
  <si>
    <t>1-11-04-06-02-98-00-00-01</t>
  </si>
  <si>
    <t>L &amp; R-RESTRUCTURED LOANS -PRIVATE CORPORATION - NON FINANCIAL  - UNAMORTIZED DISCOUNT - INTEREST</t>
  </si>
  <si>
    <t>1-11-04-06-02-98-00-00-02</t>
  </si>
  <si>
    <t>L &amp; R-RESTRUCTURED LOANS -PRIVATE CORPORATION - NON FINANCIAL  - UNAMORTIZED DISCOUNT - DEFERRED CREDITS</t>
  </si>
  <si>
    <t>1-11-04-06-02-98-00-00-03</t>
  </si>
  <si>
    <t>L &amp; R-RESTRUCTURED LOANS -PRIVATE CORPORATION - NON FINANCIAL  - UNAMORTIZED DISCOUNT - SERVICE CHARGE</t>
  </si>
  <si>
    <t>1-11-04-06-02-99-00-00-01</t>
  </si>
  <si>
    <t>L &amp; R-RESTRUCTURED LOANS -PRIVATE CORPORATION - NON FINANCIAL  - ALLOWANCE FOR CREDIT LOSSES - CURRENT</t>
  </si>
  <si>
    <t>1-11-04-06-02-99-00-00-02</t>
  </si>
  <si>
    <t>L &amp; R-RESTRUCTURED LOANS -PRIVATE CORPORATION - NON FINANCIAL  - ALLOWANCE FOR CREDIT LOSSES - PAST DUE PERFORMING LOAN</t>
  </si>
  <si>
    <t>1-11-04-06-02-99-00-00-03</t>
  </si>
  <si>
    <t>L &amp; R-RESTRUCTURED LOANS -PRIVATE CORPORATION - NON FINANCIAL  - ALLOWANCE FOR CREDIT LOSSES - PAST DUE NON-PERFORMING LOAN</t>
  </si>
  <si>
    <t>1-11-04-06-02-99-00-00-04</t>
  </si>
  <si>
    <t>L &amp; R-RESTRUCTURED LOANS -PRIVATE CORPORATION - NON FINANCIAL  - ALLOWANCE FOR CREDIT LOSSES - LITIGATION</t>
  </si>
  <si>
    <t>1-11-04-07-01-01-00-00-01</t>
  </si>
  <si>
    <t>L &amp; R-RESTRUCTURED LOANS -HOUSING PURPOSE LOAN - CURRENT</t>
  </si>
  <si>
    <t>1-11-04-07-01-02-00-00-01</t>
  </si>
  <si>
    <t>L &amp; R-RESTRUCTURED LOANS -HOUSING PURPOSE LOAN - PAST DUE PERFORMING LOAN</t>
  </si>
  <si>
    <t>1-11-04-07-01-03-00-00-01</t>
  </si>
  <si>
    <t>L &amp; R-RESTRUCTURED LOANS -HOUSING PURPOSE LOAN - PAST DUE NON-PERFORMING LOAN</t>
  </si>
  <si>
    <t>1-11-04-07-01-04-00-00-01</t>
  </si>
  <si>
    <t>L &amp; R-RESTRUCTURED LOANS -HOUSING PURPOSE LOAN - LITIGATION</t>
  </si>
  <si>
    <t>1-11-04-07-98-00-00-00-01</t>
  </si>
  <si>
    <t>L &amp; R-RESTRUCTURED LOANS -HOUSING PURPOSE LOAN - UNAMORTIZED DISCOUNT - INTEREST</t>
  </si>
  <si>
    <t>1-11-04-07-98-00-00-00-02</t>
  </si>
  <si>
    <t>L &amp; R-RESTRUCTURED LOANS -HOUSING PURPOSE LOAN - UNAMORTIZED DISCOUNT - DEFERRED CREDITS</t>
  </si>
  <si>
    <t>1-11-04-07-98-00-00-00-03</t>
  </si>
  <si>
    <t>L &amp; R-RESTRUCTURED LOANS -HOUSING PURPOSE LOAN - UNAMORTIZED DISCOUNT - SERVICE CHARGE</t>
  </si>
  <si>
    <t>1-11-04-07-99-00-00-00-01</t>
  </si>
  <si>
    <t>L &amp; R-RESTRUCTURED LOANS -HOUSING PURPOSE LOAN - ALLOWANCE FOR CREDIT LOSSES - CURRENT</t>
  </si>
  <si>
    <t>1-11-04-07-99-00-00-00-02</t>
  </si>
  <si>
    <t>L &amp; R-RESTRUCTURED LOANS -HOUSING PURPOSE LOAN - ALLOWANCE FOR CREDIT LOSSES - PAST DUE PERFORMING LOAN</t>
  </si>
  <si>
    <t>1-11-04-07-99-00-00-00-03</t>
  </si>
  <si>
    <t>L &amp; R-RESTRUCTURED LOANS -HOUSING PURPOSE LOAN - ALLOWANCE FOR CREDIT LOSSES - PAST DUE NON-PERFORMING LOAN</t>
  </si>
  <si>
    <t>1-11-04-07-99-00-00-00-04</t>
  </si>
  <si>
    <t>L &amp; R-RESTRUCTURED LOANS -HOUSING PURPOSE LOAN - ALLOWANCE FOR CREDIT LOSSES - LITIGATION</t>
  </si>
  <si>
    <t>1-11-04-08-01-01-01-00-01</t>
  </si>
  <si>
    <t>L &amp; R - RESTRUCTURED LOANS AND RECEIVABLE-LOANS TO INDIVIDUALS PRIMARILY FOR PERSONAL USE PURPOSES-CREDIT CARD-CURRENT</t>
  </si>
  <si>
    <t>1-11-04-08-01-01-02-00-01</t>
  </si>
  <si>
    <t>L &amp; R - RESTRUCTURED LOANS AND RECEIVABLE-LOANS TO INDIVIDUALS PRIMARILY FOR PERSONAL USE PURPOSES-CREDIT CARD-PAST DUE BUT NOT YET NON-PERFORMING</t>
  </si>
  <si>
    <t>1-11-04-08-01-01-03-00-01</t>
  </si>
  <si>
    <t>L &amp; R - RESTRUCTURED LOANS AND RECEIVABLE-LOANS TO INDIVIDUALS PRIMARILY FOR PERSONAL USE PURPOSES-CREDIT CARD-PAST DUE AND ALREADY NON-PERFORMING</t>
  </si>
  <si>
    <t>1-11-04-08-01-01-04-00-01</t>
  </si>
  <si>
    <t>L &amp; R - RESTRUCTURED LOANS AND RECEIVABLE-LOANS TO INDIVIDUALS PRIMARILY FOR PERSONAL USE PURPOSES-CREDIT CARD-  ITEMS IN LITIGATION</t>
  </si>
  <si>
    <t>1-11-04-08-01-98-00-00-01</t>
  </si>
  <si>
    <t>L &amp; R - RESTRUCTURED LOANS AND RECEIVABLE-LOANS TO INDIVIDUALS PRIMARILY FOR PERSONAL USE PURPOSES-CREDIT CARD-UNAMORTIZED DISCOUNT-INTEREST</t>
  </si>
  <si>
    <t>1-11-04-08-01-98-00-00-02</t>
  </si>
  <si>
    <t>L &amp; R - RESTRUCTURED LOANS AND RECEIVABLE-LOANS TO INDIVIDUALS PRIMARILY FOR PERSONAL USE PURPOSES-CREDIT CARD-UNAMORTIZED DISCOUNT -DEFERRED CREDITS</t>
  </si>
  <si>
    <t>1-11-04-08-01-98-00-00-03</t>
  </si>
  <si>
    <t>L &amp; R - RESTRUCTURED LOANS AND RECEIVABLE-LOANS TO INDIVIDUALS PRIMARILY FOR PERSONAL USE PURPOSES-CREDIT CARD-UNAMORTIZED DISCOUNT-SERVICE CHARGE</t>
  </si>
  <si>
    <t>1-11-04-08-01-99-00-00-01</t>
  </si>
  <si>
    <t>L &amp; R - RESTRUCTURED LOANS AND RECEIVABLE-LOANS TO INDIVIDUALS PRIMARILY FOR PERSONAL USE PURPOSES-CREDIT CARD-ALLOWANCE FOR CREDIT LOSSES-CURRENT</t>
  </si>
  <si>
    <t>1-11-04-08-01-99-00-00-02</t>
  </si>
  <si>
    <t>L &amp; R - RESTRUCTURED LOANS AND RECEIVABLE-LOANS TO INDIVIDUALS PRIMARILY FOR PERSONAL USE PURPOSES-CREDIT CARD-ALLOWANCE FOR CREDIT LOSSES-PD PERFORMING LOANS</t>
  </si>
  <si>
    <t>1-11-04-08-01-99-00-00-03</t>
  </si>
  <si>
    <t>L &amp; R - RESTRUCTURED LOANS AND RECEIVABLE-LOANS TO INDIVIDUALS PRIMARILY FOR PERSONAL USE PURPOSES-CREDIT CARD-ALLOWANCE FOR CREDIT LOSSES-PD NONPERFORMING LOANS</t>
  </si>
  <si>
    <t>1-11-04-08-01-99-00-00-04</t>
  </si>
  <si>
    <t>L &amp; R - RESTRUCTURED LOANS AND RECEIVABLE-LOANS TO INDIVIDUALS PRIMARILY FOR PERSONAL USE PURPOSES-CREDIT CARD-ALLOWANCE FOR CREDIT LOSSES-LITIGATION</t>
  </si>
  <si>
    <t>1-11-04-08-02-01-01-01-01</t>
  </si>
  <si>
    <t>L &amp; R-RESTRUCTURED LOANS -PRIMARILY FOR PERSONAL USE PURPOSE -AUTO LOANS- CURRENT</t>
  </si>
  <si>
    <t>1-11-04-08-02-01-01-02-01</t>
  </si>
  <si>
    <t>L &amp; R-RESTRUCTURED LOANS -PRIMARILY FOR PERSONAL USE PURPOSE -AUTO LOANS- PAST DUE PERFORMING LOAN</t>
  </si>
  <si>
    <t>1-11-04-08-02-01-01-03-01</t>
  </si>
  <si>
    <t>L &amp; R-RESTRUCTURED LOANS -PRIMARILY FOR PERSONAL USE PURPOSE -AUTO LOANS- PAST DUE NON-PERFORMING LOAN</t>
  </si>
  <si>
    <t>1-11-04-08-02-01-01-04-01</t>
  </si>
  <si>
    <t>L &amp; R-RESTRUCTURED LOANS -PRIMARILY FOR PERSONAL USE PURPOSE -AUTO LOANS- LITIGATION</t>
  </si>
  <si>
    <t>1-11-04-08-02-01-98-00-01</t>
  </si>
  <si>
    <t>L &amp; R-RESTRUCTURED LOANS -PRIMARILY FOR PERSONAL USE PURPOSE -AUTO LOANS- UNAMORTIZED DISCOUNT - INTEREST</t>
  </si>
  <si>
    <t>1-11-04-08-02-01-98-00-02</t>
  </si>
  <si>
    <t>L &amp; R-RESTRUCTURED LOANS -PRIMARILY FOR PERSONAL USE PURPOSE -AUTO LOANS- UNAMORTIZED DISCOUNT - DEFERRED CREDITS</t>
  </si>
  <si>
    <t>1-11-04-08-02-01-98-00-03</t>
  </si>
  <si>
    <t>L &amp; R-RESTRUCTURED LOANS -PRIMARILY FOR PERSONAL USE PURPOSE -AUTO LOANS- UNAMORTIZED DISCOUNT - SERVICE CHARGE</t>
  </si>
  <si>
    <t>1-11-04-08-02-01-99-00-01</t>
  </si>
  <si>
    <t>L &amp; R-RESTRUCTURED LOANS -PRIMARILY FOR PERSONAL USE PURPOSE -AUTO LOANS- ALLOWANCE FOR CREDIT LOSSES-CURRENT</t>
  </si>
  <si>
    <t>1-11-04-08-02-01-99-00-02</t>
  </si>
  <si>
    <t>L &amp; R-RESTRUCTURED LOANS -PRIMARILY FOR PERSONAL USE PURPOSE -AUTO LOANS- ALLOWANCE FOR CREDIT LOSSES-PAST DUE PERFORMING LOAN</t>
  </si>
  <si>
    <t>1-11-04-08-02-01-99-00-03</t>
  </si>
  <si>
    <t>L &amp; R-RESTRUCTURED LOANS -PRIMARILY FOR PERSONAL USE PURPOSE -AUTO LOANS- ALLOWANCE FOR CREDIT LOSSES-PAST DUE NON- PERFORMING LOAN</t>
  </si>
  <si>
    <t>1-11-04-08-02-01-99-00-04</t>
  </si>
  <si>
    <t>L &amp; R-RESTRUCTURED LOANS -PRIMARILY FOR PERSONAL USE PURPOSE -AUTO LOANS- ALLOWANCE FOR CREDIT LOSSES-LITIGATION</t>
  </si>
  <si>
    <t>1-11-04-08-02-02-01-01-01</t>
  </si>
  <si>
    <t>L &amp; R-RESTRUCTURED LOANS -PRIMARILY FOR PERSONAL USE PURPOSE -MOTORCYCLE LOANS - CURRENT</t>
  </si>
  <si>
    <t>1-11-04-08-02-02-01-02-01</t>
  </si>
  <si>
    <t>L &amp; R-RESTRUCTURED LOANS -PRIMARILY FOR PERSONAL USE PURPOSE -MOTORCYCLE LOANS - PAST DUE PERFORMING LOAN</t>
  </si>
  <si>
    <t>1-11-04-08-02-02-01-03-01</t>
  </si>
  <si>
    <t>L &amp; R-RESTRUCTURED LOANS -PRIMARILY FOR PERSONAL USE PURPOSE -MOTORCYCLE LOANS - PAST DUE NON- PERFORMING LOAN</t>
  </si>
  <si>
    <t>1-11-04-08-02-02-01-04-01</t>
  </si>
  <si>
    <t>L &amp; R-RESTRUCTURED LOANS -PRIMARILY FOR PERSONAL USE PURPOSE -MOTORCYCLE LOANS - LITIGATION</t>
  </si>
  <si>
    <t>1-11-04-08-02-02-98-00-01</t>
  </si>
  <si>
    <t>L &amp; R-RESTRUCTURED LOANS -PRIMARILY FOR PERSONAL USE PURPOSE -MOTORCYCLE LOANS - UNAMORTIZED DISCOUNT - INTEREST</t>
  </si>
  <si>
    <t>1-11-04-08-02-02-98-00-02</t>
  </si>
  <si>
    <t>L &amp; R-RESTRUCTURED LOANS -PRIMARILY FOR PERSONAL USE PURPOSE -MOTORCYCLE LOANS - UNAMORTIZED DISCOUNT - DEFERRED CREDITS</t>
  </si>
  <si>
    <t>1-11-04-08-02-02-98-00-03</t>
  </si>
  <si>
    <t>L &amp; R-RESTRUCTURED LOANS -PRIMARILY FOR PERSONAL USE PURPOSE -MOTORCYCLE LOANS - UNAMORTIZED DISCOUNT - SERVICE CHARGE</t>
  </si>
  <si>
    <t>1-11-04-08-02-02-99-00-01</t>
  </si>
  <si>
    <t>L &amp; R-RESTRUCTURED LOANS -PRIMARILY FOR PERSONAL USE PURPOSE -MOTORCYCLE LOANS - ALLOWANCE FOR CREDIT LOSSES - CURRENT</t>
  </si>
  <si>
    <t>1-11-04-08-02-02-99-00-02</t>
  </si>
  <si>
    <t>L &amp; R-RESTRUCTURED LOANS -PRIMARILY FOR PERSONAL USE PURPOSE -MOTORCYCLE LOANS - ALLOWANCE FOR CREDIT LOSSES - PAST DUE PERFORMING LOAN</t>
  </si>
  <si>
    <t>1-11-04-08-02-02-99-00-03</t>
  </si>
  <si>
    <t>L &amp; R-RESTRUCTURED LOANS -PRIMARILY FOR PERSONAL USE PURPOSE -MOTORCYCLE LOANS - ALLOWANCE FOR CREDIT LOSSES - PAST DUE NON-PERFORMING LOAN</t>
  </si>
  <si>
    <t>1-11-04-08-02-02-99-00-04</t>
  </si>
  <si>
    <t>L &amp; R-RESTRUCTURED LOANS -PRIMARILY FOR PERSONAL USE PURPOSE -MOTORCYCLE LOANS - ALLOWANCE FOR CREDIT LOSSES - LITIGATION</t>
  </si>
  <si>
    <t>1-11-04-08-03-01-01-00-01</t>
  </si>
  <si>
    <t>L &amp; R-RESTRUCTURED LOANS -PRIMARILY FOR PERSONAL USE PURPOSE -SALARY BASED LOANS-CURRENT</t>
  </si>
  <si>
    <t>1-11-04-08-03-01-02-00-01</t>
  </si>
  <si>
    <t>L &amp; R-RESTRUCTURED LOANS -PRIMARILY FOR PERSONAL USE PURPOSE -SALARY BASED LOANS-PAST DUE PERFORMING LOAN</t>
  </si>
  <si>
    <t>1-11-04-08-03-01-03-00-01</t>
  </si>
  <si>
    <t>L &amp; R-RESTRUCTURED LOANS -PRIMARILY FOR PERSONAL USE PURPOSE -SALARY BASED LOANS-PAST DUE NON PERFORMING LOAN</t>
  </si>
  <si>
    <t>1-11-04-08-03-01-04-00-01</t>
  </si>
  <si>
    <t>L &amp; R-RESTRUCTURED LOANS -PRIMARILY FOR PERSONAL USE PURPOSE -SALARY BASED LOANS-LITIGATION</t>
  </si>
  <si>
    <t>1-11-04-08-03-98-00-00-01</t>
  </si>
  <si>
    <t>L &amp; R-RESTRUCTURED LOANS -PRIMARILY FOR PERSONAL USE PURPOSE -SALARY BASED LOANS-UNAMORTIZED DISCOUNT - INTEREST</t>
  </si>
  <si>
    <t>1-11-04-08-03-98-00-00-02</t>
  </si>
  <si>
    <t>L &amp; R-RESTRUCTURED LOANS -PRIMARILY FOR PERSONAL USE PURPOSE -SALARY BASED LOANS-UNAMORTIZED DISCOUNT - DEFERRED CREDITS</t>
  </si>
  <si>
    <t>1-11-04-08-03-98-00-00-03</t>
  </si>
  <si>
    <t>L &amp; R-RESTRUCTURED LOANS -PRIMARILY FOR PERSONAL USE PURPOSE -SALARY BASED LOANS-UNAMORTIZED DISCOUNT - SERVICE CHARGE</t>
  </si>
  <si>
    <t>1-11-04-08-03-99-00-00-01</t>
  </si>
  <si>
    <t>L &amp; R-RESTRUCTURED LOANS -PRIMARILY FOR PERSONAL USE PURPOSE -SALARY BASED LOANS-ALLOWANCE FOR CREDIT LOSSES - CURRENT</t>
  </si>
  <si>
    <t>1-11-04-08-03-99-00-00-02</t>
  </si>
  <si>
    <t>L &amp; R-RESTRUCTURED LOANS -PRIMARILY FOR PERSONAL USE PURPOSE -SALARY BASED LOANS-ALLOWANCE FOR CREDIT LOSSES - PAST DUE PERFORMING LOAN</t>
  </si>
  <si>
    <t>1-11-04-08-03-99-00-00-03</t>
  </si>
  <si>
    <t>L &amp; R-RESTRUCTURED LOANS -PRIMARILY FOR PERSONAL USE PURPOSE -SALARY BASED LOANS-ALLOWANCE FOR CREDIT LOSSES - PAST DUE NON PERFORMING LOAN</t>
  </si>
  <si>
    <t>1-11-04-08-03-99-00-00-04</t>
  </si>
  <si>
    <t>L &amp; R-RESTRUCTURED LOANS -PRIMARILY FOR PERSONAL USE PURPOSE -SALARY BASED LOANS-ALLOWANCE FOR CREDIT LOSSES - LITIGATION</t>
  </si>
  <si>
    <t>1-11-04-08-04-01-01-00-01</t>
  </si>
  <si>
    <t>L &amp; R-RESTRUCTURED LOANS -PRIMARILY FOR PERSONAL USE PURPOSE -OTHERS - CURRENT</t>
  </si>
  <si>
    <t>1-11-04-08-04-01-02-00-01</t>
  </si>
  <si>
    <t>L &amp; R-RESTRUCTURED LOANS -PRIMARILY FOR PERSONAL USE PURPOSE -OTHERS - PAST DUE PERFORMING LOAN</t>
  </si>
  <si>
    <t>1-11-04-08-04-01-03-00-01</t>
  </si>
  <si>
    <t>L &amp; R-RESTRUCTURED LOANS -PRIMARILY FOR PERSONAL USE PURPOSE -OTHERS - PAST DUE NON PERFORMING LOAN</t>
  </si>
  <si>
    <t>1-11-04-08-04-01-04-00-01</t>
  </si>
  <si>
    <t>L &amp; R-RESTRUCTURED LOANS -PRIMARILY FOR PERSONAL USE PURPOSE -OTHERS - LITIGATION</t>
  </si>
  <si>
    <t>1-11-04-08-04-98-00-00-01</t>
  </si>
  <si>
    <t>L &amp; R-RESTRUCTURED LOANS -PRIMARILY FOR PERSONAL USE PURPOSE -OTHERS - UNAMORTIZED DISCOUNT - INTEREST</t>
  </si>
  <si>
    <t>1-11-04-08-04-98-00-00-02</t>
  </si>
  <si>
    <t>L &amp; R-RESTRUCTURED LOANS -PRIMARILY FOR PERSONAL USE PURPOSE -OTHERS - UNAMORTIZED DISCOUNT - DEFERRED CREDITS</t>
  </si>
  <si>
    <t>1-11-04-08-04-98-00-00-03</t>
  </si>
  <si>
    <t>L &amp; R-RESTRUCTURED LOANS -PRIMARILY FOR PERSONAL USE PURPOSE -OTHERS - UNAMORTIZED DISCOUNT - SERVICE CHARGE</t>
  </si>
  <si>
    <t>1-11-04-08-04-99-00-00-01</t>
  </si>
  <si>
    <t>L &amp; R-RESTRUCTURED LOANS -PRIMARILY FOR PERSONAL USE PURPOSE -OTHERS - ALLOWANCE FOR CREDIT LOSSES - CURRENT</t>
  </si>
  <si>
    <t>1-11-04-08-04-99-00-00-02</t>
  </si>
  <si>
    <t>L &amp; R-RESTRUCTURED LOANS -PRIMARILY FOR PERSONAL USE PURPOSE -OTHERS - ALLOWANCE FOR CREDIT LOSSES - PAST DUE PERFORMING LOAN</t>
  </si>
  <si>
    <t>1-11-04-08-04-99-00-00-03</t>
  </si>
  <si>
    <t>L &amp; R-RESTRUCTURED LOANS -PRIMARILY FOR PERSONAL USE PURPOSE -OTHERS - ALLOWANCE FOR CREDIT LOSSES - PAST DUE NON PERFORMING LOAN</t>
  </si>
  <si>
    <t>1-11-04-08-04-99-00-00-04</t>
  </si>
  <si>
    <t>L &amp; R-RESTRUCTURED LOANS -PRIMARILY FOR PERSONAL USE PURPOSE -OTHERS - ALLOWANCE FOR CREDIT LOSSES - LITIGATION</t>
  </si>
  <si>
    <t>1-11-04-09-01-01-00-00-01</t>
  </si>
  <si>
    <t>L &amp; R-RESTRUCTURED LOANS -OTHER PURPOSES LOAN - CURRENT</t>
  </si>
  <si>
    <t>1-11-04-09-01-02-00-00-01</t>
  </si>
  <si>
    <t>L &amp; R-RESTRUCTURED LOANS -OTHER PURPOSES LOAN - PAST DUE PERFORMING LOAN</t>
  </si>
  <si>
    <t>1-11-04-09-01-03-00-00-01</t>
  </si>
  <si>
    <t>L &amp; R-RESTRUCTURED LOANS -OTHER PURPOSES LOAN - PAST DUE NON PERFORMING LOAN</t>
  </si>
  <si>
    <t>1-11-04-09-01-04-00-00-01</t>
  </si>
  <si>
    <t>L &amp; R-RESTRUCTURED LOANS -OTHER PURPOSES LOAN - LITIGATION</t>
  </si>
  <si>
    <t>1-11-04-09-98-00-00-00-01</t>
  </si>
  <si>
    <t>L &amp; R-RESTRUCTURED LOANS -OTHER PURPOSES LOAN - UNAMORTIZED DISCOUNT - INTEREST</t>
  </si>
  <si>
    <t>1-11-04-09-98-00-00-00-02</t>
  </si>
  <si>
    <t>L &amp; R-RESTRUCTURED LOANS -OTHER PURPOSES LOAN - UNAMORTIZED DISCOUNT - DEFERRED CREDITS</t>
  </si>
  <si>
    <t>1-11-04-09-98-00-00-00-03</t>
  </si>
  <si>
    <t>L &amp; R-RESTRUCTURED LOANS -OTHER PURPOSES LOAN - UNAMORTIZED DISCOUNT - SERVICE CHARGE</t>
  </si>
  <si>
    <t>1-11-04-09-99-00-00-00-01</t>
  </si>
  <si>
    <t>L &amp; R-RESTRUCTURED LOANS -OTHER PURPOSES LOAN - ALLOWANCE FOR CREDIT LOSSES - CURRENT</t>
  </si>
  <si>
    <t>1-11-04-09-99-00-00-00-02</t>
  </si>
  <si>
    <t>L &amp; R-RESTRUCTURED LOANS -OTHER PURPOSES LOAN - ALLOWANCE FOR CREDIT LOSSES - PAST DUE PERFORMING LOAN</t>
  </si>
  <si>
    <t>1-11-04-09-99-00-00-00-03</t>
  </si>
  <si>
    <t>L &amp; R-RESTRUCTURED LOANS -OTHER PURPOSES LOAN - ALLOWANCE FOR CREDIT LOSSES - PAST DUE NON PERFORMING LOAN</t>
  </si>
  <si>
    <t>1-11-04-09-99-00-00-00-04</t>
  </si>
  <si>
    <t>L &amp; R-RESTRUCTURED LOANS -OTHER PURPOSES LOAN - ALLOWANCE FOR CREDIT LOSSES - LITIGATION</t>
  </si>
  <si>
    <t>1-11-99-00-00-00-00-00-01</t>
  </si>
  <si>
    <t>L &amp; R - GENERAL LOAN LOSS PROVISION</t>
  </si>
  <si>
    <t>1-11-99-00-00-00-00-00-02</t>
  </si>
  <si>
    <t>L &amp; R - GENERAL LOAN LOSS PROVISION - MICROFINANCE</t>
  </si>
  <si>
    <t>1-15-01-00-00-00-00-00-01</t>
  </si>
  <si>
    <t>SALES CONTRACT RECEIVABLES - PERFORMING</t>
  </si>
  <si>
    <t>1-15-02-00-00-00-00-00-01</t>
  </si>
  <si>
    <t>SALES CONTRACT RECEIVABLES - NON PERFORMING</t>
  </si>
  <si>
    <t>1-15-98-00-00-00-00-00-01</t>
  </si>
  <si>
    <t>SALES CONTRACT RECEIVABLES - UNAMORTIZED DISCOUNT</t>
  </si>
  <si>
    <t>1-15-98-00-00-00-00-00-02</t>
  </si>
  <si>
    <t>SALES CONTRACT RECEIVABLES - OTHER DEFERRED CREDIT</t>
  </si>
  <si>
    <t>1-15-99-00-00-00-00-00-01</t>
  </si>
  <si>
    <t>SALES CONTRACT RECEIVABLES - ALLOWANCE FOR CREDIT LOSSES - PERFORMING</t>
  </si>
  <si>
    <t>1-15-99-00-00-00-00-00-02</t>
  </si>
  <si>
    <t>SALES CONTRACT RECEIVABLES - ALLOWANCE FOR CREDIT LOSSES - NON PERFORMING</t>
  </si>
  <si>
    <t>1-16-01-00-00-00-00-00-01</t>
  </si>
  <si>
    <t>ACCRUED INTEREST INCOME - DUE TO BANGKO SENTRAL NG PILIPINAS</t>
  </si>
  <si>
    <t>1-16-02-00-00-00-00-00-01</t>
  </si>
  <si>
    <t>ACCRUED INTEREST INCOME - DUE FROM OTHER BANKS</t>
  </si>
  <si>
    <t>1-16-06-00-00-00-00-00-01</t>
  </si>
  <si>
    <t>ACCRUED INTEREST INCOME - HELD TO MATURITY</t>
  </si>
  <si>
    <t>1-16-07-00-00-00-00-00-01</t>
  </si>
  <si>
    <t>ACCRUED INTEREST INCOME - UNQUOTED DEBT SECURITIES</t>
  </si>
  <si>
    <t>1-16-08-03-00-00-00-00-01</t>
  </si>
  <si>
    <t>ACCRUED INTEREST INCOME -LOANS &amp; RECEIVABLES -  OTHERS</t>
  </si>
  <si>
    <t>1-16-11-00-00-00-00-00-01</t>
  </si>
  <si>
    <t>ACCRUED INTEREST INCOME - SALES CONTRACT RECEIVABLE</t>
  </si>
  <si>
    <t>1-16-12-00-00-00-00-00-01</t>
  </si>
  <si>
    <t>ACCRUED INTEREST INCOME - OTHERS</t>
  </si>
  <si>
    <t>1-16-99-00-00-00-00-00-01</t>
  </si>
  <si>
    <t>ACCRUED INTEREST INCOME - ALLOWANCE FOR LOSSES - DUE FROM BSP</t>
  </si>
  <si>
    <t>1-16-99-00-00-00-00-00-02</t>
  </si>
  <si>
    <t>ACCRUED INTEREST INCOME - ALLOWANCE FOR LOSSES - DUE FROM OTHER BANK</t>
  </si>
  <si>
    <t>1-16-99-00-00-00-00-00-03</t>
  </si>
  <si>
    <t>ACCRUED INTEREST INCOME - ALLOWANCE FOR LOSSES - HELD TO MATURITY</t>
  </si>
  <si>
    <t>1-16-99-00-00-00-00-00-04</t>
  </si>
  <si>
    <t>ACCRUED INTEREST INCOME - ALLOWANCE FOR LOSSES - UNQOUTED DEBT SECURITIES</t>
  </si>
  <si>
    <t>1-16-99-00-00-00-00-00-05</t>
  </si>
  <si>
    <t>ACCRUED INTEREST INCOME - ALLOWANCE FOR LOSSES - LOANS &amp; RECEIVABLES</t>
  </si>
  <si>
    <t>1-16-99-00-00-00-00-00-06</t>
  </si>
  <si>
    <t>ACCRUED INTEREST INCOME - ALLOWANCE FOR LOSSES  - SALES CONTRACT RECEIVABLE</t>
  </si>
  <si>
    <t>1-16-99-00-00-00-00-00-07</t>
  </si>
  <si>
    <t>ACCRUED INTEREST INCOME - ALLOWANCE FOR LOSSES  - OTHERS</t>
  </si>
  <si>
    <t>1-18-01-01-00-00-00-00-01</t>
  </si>
  <si>
    <t>BANK PREMISES-LAND</t>
  </si>
  <si>
    <t>1-18-01-01-00-00-00-00-02</t>
  </si>
  <si>
    <t>BANK PREMISES-LAND TRAINING CENTER</t>
  </si>
  <si>
    <t>1-18-01-02-00-00-00-00-01</t>
  </si>
  <si>
    <t>BANK PREMISES-BUILDING</t>
  </si>
  <si>
    <t>1-18-01-02-00-00-00-00-02</t>
  </si>
  <si>
    <t>BANK PREMISES-BUILDING TRAINING CENTER</t>
  </si>
  <si>
    <t>1-18-01-02-00-00-00-00-03</t>
  </si>
  <si>
    <t>BANK PREMISES-BUILDING IMPROVEMENT</t>
  </si>
  <si>
    <t>1-18-01-02-00-00-00-00-04</t>
  </si>
  <si>
    <t>BANK PREMISES-BUILDING UNDER CONSTRUCTION</t>
  </si>
  <si>
    <t>1-18-01-03-00-00-00-00-01</t>
  </si>
  <si>
    <t>BANK PREMISES-FURNITURES AND FIXTURES</t>
  </si>
  <si>
    <t>1-18-01-04-00-00-00-00-01</t>
  </si>
  <si>
    <t>BANK PREMISE-INFORMATION TECHNOLOGY EQUIPMENT</t>
  </si>
  <si>
    <t>1-18-01-05-00-00-00-00-01</t>
  </si>
  <si>
    <t>BANK PREMISES-OTHER OFFICE EQUIPMENT-OTHER OFFICE EQUIPMENT</t>
  </si>
  <si>
    <t>1-18-01-06-00-00-00-00-01</t>
  </si>
  <si>
    <t>BANK PREMISE-TRANSPORTATION EQUIPMENT</t>
  </si>
  <si>
    <t>1-18-01-07-00-00-00-00-01</t>
  </si>
  <si>
    <t>BANK PREMISE-LEASEHOLD RIGHTS AND IMPROVEMENT</t>
  </si>
  <si>
    <t>1-18-02-01-00-00-00-00-01</t>
  </si>
  <si>
    <t>BANK PREMISES-LAND-ACCUMULATED DEPRECIATION</t>
  </si>
  <si>
    <t>1-18-02-02-00-00-00-00-01</t>
  </si>
  <si>
    <t>BANK PREMISES-BUILDING-ACCUMULATED DEPRECIATION</t>
  </si>
  <si>
    <t>1-18-02-02-00-00-00-00-02</t>
  </si>
  <si>
    <t>BANK PREMISES-BUILDING IMPROVEMENT-ACCUMULATED DEPRECIATION</t>
  </si>
  <si>
    <t>1-18-02-03-00-00-00-00-01</t>
  </si>
  <si>
    <t>BANK PREMISES-FURNITURES AND FIXTURES- ACCUMULATED DEPRECIATION</t>
  </si>
  <si>
    <t>1-18-02-04-00-00-00-00-01</t>
  </si>
  <si>
    <t>BANK PREMISE-INFORMATION TECHNOLOGY EQUIPMENT- ACCUMULATED DEPRECIATION</t>
  </si>
  <si>
    <t>1-18-02-05-00-00-00-00-01</t>
  </si>
  <si>
    <t>BANK PREMISES-OTHER OFFICE EQUIPMENT-ACCUMULATED DEPRECIATION</t>
  </si>
  <si>
    <t>1-18-02-06-00-00-00-00-01</t>
  </si>
  <si>
    <t>BANK PREMISE-TRANSPORTATION EQUIPMENT - ACCUMULATED DEPRECIATION</t>
  </si>
  <si>
    <t>1-18-02-07-00-00-00-00-01</t>
  </si>
  <si>
    <t>BANK PREMISE-LEASEHOLD RIGHTS AND IMPROVEMENT - ACCUMULATED DEPRECIATION</t>
  </si>
  <si>
    <t>1-18-99-01-00-00-00-00-01</t>
  </si>
  <si>
    <t>BANK PREMISES-LAND-ALLOWANCE FOR LOSSES</t>
  </si>
  <si>
    <t>1-18-99-02-00-00-00-00-01</t>
  </si>
  <si>
    <t>BANK PREMISES-BUILDING-ALLOWANCE FOR LOSSES</t>
  </si>
  <si>
    <t>1-18-99-03-00-00-00-00-01</t>
  </si>
  <si>
    <t>BANK PREMISES-FURNITURES AND FIXTURES-ALLOWANCE FOR LOSSES</t>
  </si>
  <si>
    <t>1-18-99-04-00-00-00-00-01</t>
  </si>
  <si>
    <t>BANK PREMISE-INFORMATION TECHNOLOGY EQUIPMENT - ALLOWANCE FOR LOSSES</t>
  </si>
  <si>
    <t>1-18-99-05-00-00-00-00-01</t>
  </si>
  <si>
    <t>BANK PREMISES-OTHER OFFICE EQUIPMENT-ALLOWANCE FOR LOSSES</t>
  </si>
  <si>
    <t>1-18-99-06-00-00-00-00-01</t>
  </si>
  <si>
    <t>BANK PREMISE-TRANSPORTATION EQUIPMENT - ALLOWANCE FOR LOSSES</t>
  </si>
  <si>
    <t>1-18-99-07-00-00-00-00-01</t>
  </si>
  <si>
    <t>BANK PREMISE-LEASEHOLD RIGHTS AND IMPROVEMENT - ALLOWANCE FOR LOSSES</t>
  </si>
  <si>
    <t>1-19-01-01-00-00-00-00-01</t>
  </si>
  <si>
    <t>ROPA - LAND</t>
  </si>
  <si>
    <t>1-19-01-02-00-00-00-00-01</t>
  </si>
  <si>
    <t>ROPA - BUILDING</t>
  </si>
  <si>
    <t>1-19-01-03-00-00-00-00-01</t>
  </si>
  <si>
    <t>ROPA - OTHER PROPERTIES ACQUIRED</t>
  </si>
  <si>
    <t>1-19-98-01-00-00-00-00-01</t>
  </si>
  <si>
    <t>ROPA - BUILDING - ACCUMULATED DEPRECIATION</t>
  </si>
  <si>
    <t>1-19-98-02-00-00-00-00-01</t>
  </si>
  <si>
    <t>ROPA - OTHER PROPERTIES ACQUIRED - ACCUMULATED DEPRECIATION</t>
  </si>
  <si>
    <t>1-19-99-01-01-00-00-00-01</t>
  </si>
  <si>
    <t>ROPA - LAND - ALLOWANCE FOR LOSSES</t>
  </si>
  <si>
    <t>1-19-99-01-02-00-00-00-01</t>
  </si>
  <si>
    <t>ROPA - BUILDING - ALLOWANCE</t>
  </si>
  <si>
    <t>1-19-99-01-03-00-00-00-01</t>
  </si>
  <si>
    <t>ROPA - OTHER PROPERTIES ACQUIRED - ALLOWANCE</t>
  </si>
  <si>
    <t>1-21-01-00-00-00-00-00-01</t>
  </si>
  <si>
    <t>GOODWILL-GOODWILL</t>
  </si>
  <si>
    <t>1-21-99-00-00-00-00-00-01</t>
  </si>
  <si>
    <t>GOODWILL-ALLOWANCE FOR LOSSES</t>
  </si>
  <si>
    <t>1-22-01-00-00-00-00-00-01</t>
  </si>
  <si>
    <t>OTHER INTANGIBLE ASSETS</t>
  </si>
  <si>
    <t>1-22-98-00-00-00-00-00-01</t>
  </si>
  <si>
    <t>OTHER INTANGIBLE ASSETS- ACCUMULATED DEPRECIATION</t>
  </si>
  <si>
    <t>1-22-99-00-00-00-00-00-01</t>
  </si>
  <si>
    <t>OTHER INTANGIBLE ASSETS - ALLOWANCE FOR LOSSES</t>
  </si>
  <si>
    <t>1-23-00-00-00-00-00-00-01</t>
  </si>
  <si>
    <t>DEFERRED TAX ASSET</t>
  </si>
  <si>
    <t>1-24-01-00-00-00-00-00-01</t>
  </si>
  <si>
    <t>OTHER ASSETS - DEFERRED CHARGES</t>
  </si>
  <si>
    <t>1-24-03-01-00-00-00-00-01</t>
  </si>
  <si>
    <t>ACCOUNTS RECEIVABLES-GENERAL</t>
  </si>
  <si>
    <t>1-24-03-01-00-00-00-00-02</t>
  </si>
  <si>
    <t>ACCOUNTS RECEIVABLES-OTHERS</t>
  </si>
  <si>
    <t>1-24-03-01-00-00-00-00-03</t>
  </si>
  <si>
    <t>ACCOUNTS RECEIVABLES-RICE SUBSIDY</t>
  </si>
  <si>
    <t>1-24-03-01-00-00-00-00-04</t>
  </si>
  <si>
    <t>ACCOUNTS RECEIVABLES-UNIFORM</t>
  </si>
  <si>
    <t>1-24-03-01-00-00-00-00-05</t>
  </si>
  <si>
    <t>ACCOUNTS RECEIVABLES-K 5</t>
  </si>
  <si>
    <t>1-24-03-01-00-00-00-00-06</t>
  </si>
  <si>
    <t>ACCOUNTS RECEIVABLES-GABALDON FARM</t>
  </si>
  <si>
    <t>1-24-03-01-00-00-00-00-07</t>
  </si>
  <si>
    <t>ACCOUNTS RECEIVABLES-ALTER TRADE CORPORATION</t>
  </si>
  <si>
    <t>1-24-03-01-00-00-00-00-08</t>
  </si>
  <si>
    <t>ACCOUNTS RECEIVABLES-MEDICAL</t>
  </si>
  <si>
    <t>1-24-03-01-00-00-00-00-09</t>
  </si>
  <si>
    <t>ACCOUNTS RECEIVABLES-GLOBE LINES</t>
  </si>
  <si>
    <t>1-24-03-01-00-00-00-00-10</t>
  </si>
  <si>
    <t>ACCOUNTS RECEIVABLES-TRAINING</t>
  </si>
  <si>
    <t>1-24-03-01-00-00-00-00-11</t>
  </si>
  <si>
    <t>ACCOUNTS RECEIVABLES-SSS LOAN RECEIVABLES</t>
  </si>
  <si>
    <t>1-24-03-01-00-00-00-00-12</t>
  </si>
  <si>
    <t>ACCOUNTS RECEIVABLES- WESTERN UNION</t>
  </si>
  <si>
    <t>1-24-03-02-00-00-00-00-01</t>
  </si>
  <si>
    <t>ACCOUNTS RECEIVABLES-CAR PLANS</t>
  </si>
  <si>
    <t>1-24-03-03-00-00-00-00-01</t>
  </si>
  <si>
    <t>ACCOUNTS RECEIVABLES- BANK EMPLOYEES &amp; OFFICERS</t>
  </si>
  <si>
    <t>1-24-03-04-00-00-00-00-01</t>
  </si>
  <si>
    <t>ACCOUNTS RECEIVABLES-DUE FROM CORPORATE</t>
  </si>
  <si>
    <t>1-24-03-04-00-00-00-00-02</t>
  </si>
  <si>
    <t>ACCOUNTS RECEIVABLES-DUE FROM HEAD OFFICE</t>
  </si>
  <si>
    <t>1-24-03-04-00-00-00-00-03</t>
  </si>
  <si>
    <t>ACCOUNTS RECEIVABLES-DUE FROM SAN ANTONIO</t>
  </si>
  <si>
    <t>1-24-03-04-00-00-00-00-04</t>
  </si>
  <si>
    <t>ACCOUNTS RECEIVABLES-DUE FROM GENERAL TINIO</t>
  </si>
  <si>
    <t>1-24-03-04-00-00-00-00-05</t>
  </si>
  <si>
    <t>ACCOUNTS RECEIVABLES-DUE FROM SAN ISIDRO</t>
  </si>
  <si>
    <t>1-24-03-04-00-00-00-00-06</t>
  </si>
  <si>
    <t>ACCOUNTS RECEIVABLES-DUE FROM LAPAZ</t>
  </si>
  <si>
    <t>1-24-03-04-00-00-00-00-07</t>
  </si>
  <si>
    <t>ACCOUNTS RECEIVABLES-DUE FROM TARLAC</t>
  </si>
  <si>
    <t>1-24-03-04-00-00-00-00-08</t>
  </si>
  <si>
    <t>ACCOUNTS RECEIVABLES-DUE FROM SAN MIGUEL</t>
  </si>
  <si>
    <t>1-24-03-04-00-00-00-00-09</t>
  </si>
  <si>
    <t>ACCOUNTS RECEIVABLES-DUE FROM CABANATUAN</t>
  </si>
  <si>
    <t>1-24-03-04-00-00-00-00-10</t>
  </si>
  <si>
    <t>ACCOUNTS RECEIVABLES-DUE FROM BONGABON</t>
  </si>
  <si>
    <t>1-24-03-04-00-00-00-00-11</t>
  </si>
  <si>
    <t>ACCOUNTS RECEIVABLES-DUE FROM RIZAL</t>
  </si>
  <si>
    <t>1-24-03-04-00-00-00-00-12</t>
  </si>
  <si>
    <t>ACCOUNTS RECEIVABLES-DUE FROM PENARANDA</t>
  </si>
  <si>
    <t>1-24-03-04-00-00-00-00-13</t>
  </si>
  <si>
    <t>ACCOUNTS RECEIVABLES-DUE FROM BALIUAG</t>
  </si>
  <si>
    <t>1-24-03-04-00-00-00-00-14</t>
  </si>
  <si>
    <t>ACCOUNTS RECEIVABLES-DUE FROM SAN LEONARDO</t>
  </si>
  <si>
    <t>1-24-03-04-00-00-00-00-15</t>
  </si>
  <si>
    <t>A/R-BYRON PADILLA</t>
  </si>
  <si>
    <t>1-24-03-04-00-00-00-00-16</t>
  </si>
  <si>
    <t>A/R-JASON BARAWID</t>
  </si>
  <si>
    <t>1-24-03-04-00-00-00-00-17</t>
  </si>
  <si>
    <t>A/R-MARCELO JAMPIL</t>
  </si>
  <si>
    <t>1-24-03-04-00-00-00-00-18</t>
  </si>
  <si>
    <t>A/R-MICHAEL GONZALES</t>
  </si>
  <si>
    <t>1-24-03-04-00-00-00-00-19</t>
  </si>
  <si>
    <t>A/R-REXIE DOMINGO</t>
  </si>
  <si>
    <t>1-24-03-04-00-00-00-00-20</t>
  </si>
  <si>
    <t>A/R-ROBERTO CARIASO JR.</t>
  </si>
  <si>
    <t>1-24-03-04-00-00-00-00-21</t>
  </si>
  <si>
    <t>A/R-ROBERTO LAJUM</t>
  </si>
  <si>
    <t>1-24-03-04-00-00-00-00-22</t>
  </si>
  <si>
    <t>A/R-ROLANDO VELASCO</t>
  </si>
  <si>
    <t>1-24-03-04-00-00-00-00-23</t>
  </si>
  <si>
    <t>A/R-VICTOR BRILLANTES</t>
  </si>
  <si>
    <t>1-24-03-04-00-00-00-00-24</t>
  </si>
  <si>
    <t>A/R-DANILO MENDOZA</t>
  </si>
  <si>
    <t>1-24-03-04-00-00-00-00-25</t>
  </si>
  <si>
    <t>A/R-JUNE CANLAPAN</t>
  </si>
  <si>
    <t>1-24-03-04-00-00-00-00-26</t>
  </si>
  <si>
    <t>A/R-LEO FAJARDO</t>
  </si>
  <si>
    <t>1-24-03-04-00-00-00-00-27</t>
  </si>
  <si>
    <t>A/R-MELANIE DELA CRUZ</t>
  </si>
  <si>
    <t>1-24-03-04-00-00-00-00-28</t>
  </si>
  <si>
    <t>A/R-RENAN SILVA</t>
  </si>
  <si>
    <t>1-24-03-04-00-00-00-00-29</t>
  </si>
  <si>
    <t>AR - EUGENE DE OCAMPO</t>
  </si>
  <si>
    <t>1-24-03-04-00-00-00-00-30</t>
  </si>
  <si>
    <t>AR - JOEY JAVIER</t>
  </si>
  <si>
    <t>1-24-03-99-00-00-00-00-01</t>
  </si>
  <si>
    <t>ALLOWANCE FOR LOSSES-A/R</t>
  </si>
  <si>
    <t>1-24-03-99-00-00-00-00-02</t>
  </si>
  <si>
    <t>ALLOWANCE FOR LOSSES-SPECIFIC</t>
  </si>
  <si>
    <t>1-24-04-00-00-00-00-00-01</t>
  </si>
  <si>
    <t>OTHER ASSETS-DIVIDENDS RECEIVABLE</t>
  </si>
  <si>
    <t>1-24-06-00-00-00-00-00-01</t>
  </si>
  <si>
    <t>OTHER ASSETS-DEFICIENCY JUDGEMENT RECEIVABLE</t>
  </si>
  <si>
    <t>1-24-07-00-00-00-00-00-01</t>
  </si>
  <si>
    <t>OTHER ASSETS-EMPLOYEE BENEFITS</t>
  </si>
  <si>
    <t>1-24-08-01-00-00-00-00-01</t>
  </si>
  <si>
    <t>OTHER ASSETS-SINKING FUND-BOND SINKING FUND</t>
  </si>
  <si>
    <t>1-24-08-02-00-00-00-00-01</t>
  </si>
  <si>
    <t>OTHER ASSETS-SINKING FUND-REDEEMABLE PREFERRED STOCK</t>
  </si>
  <si>
    <t>1-24-08-03-00-00-00-00-01</t>
  </si>
  <si>
    <t>OTHER ASSETS-SINKING FUND-OTHERS SINKING FUND</t>
  </si>
  <si>
    <t>1-24-09-00-00-00-00-00-01</t>
  </si>
  <si>
    <t>PREPAID EXPENSE - INSURANCE - CRIME, MONEY, ETC</t>
  </si>
  <si>
    <t>1-24-09-00-00-00-00-00-02</t>
  </si>
  <si>
    <t>PREPAID EXPENSE - INSURANCE -VEHICLE INSURANCE</t>
  </si>
  <si>
    <t>1-24-09-00-00-00-00-00-03</t>
  </si>
  <si>
    <t>PREPAID EXPENSE - INSURANCE -OTHERS</t>
  </si>
  <si>
    <t>1-24-09-00-00-00-00-00-04</t>
  </si>
  <si>
    <t>PREPAID EXPENSE - INSURANCE -GROUP LIFE INSURAN</t>
  </si>
  <si>
    <t>1-24-09-00-00-00-00-00-05</t>
  </si>
  <si>
    <t>PREPAID EXPENSE-RENTAL-SAFETY DEPOSIT BOX</t>
  </si>
  <si>
    <t>1-24-09-00-00-00-00-00-06</t>
  </si>
  <si>
    <t>PREPAID EXPENSE-TAXES AND LICENSES</t>
  </si>
  <si>
    <t>1-24-09-00-00-00-00-00-07</t>
  </si>
  <si>
    <t>PREPAID EXPENSE-ADVERTISING</t>
  </si>
  <si>
    <t>1-24-09-00-00-00-00-00-08</t>
  </si>
  <si>
    <t>PREPAID EXPENSE-OTHERS</t>
  </si>
  <si>
    <t>1-24-09-00-00-00-00-00-09</t>
  </si>
  <si>
    <t>PREPAID EXPENSE-INSURANCE-FIRE</t>
  </si>
  <si>
    <t>1-24-09-00-00-00-00-00-10</t>
  </si>
  <si>
    <t>PREPAID EXPENSE-RENT</t>
  </si>
  <si>
    <t>1-24-10-00-00-00-00-00-01</t>
  </si>
  <si>
    <t>OTHER ASSETS-SHORTAGES</t>
  </si>
  <si>
    <t>1-24-11-00-00-00-00-00-01</t>
  </si>
  <si>
    <t>OTHER ASSETS -SUNDRY DEBITS</t>
  </si>
  <si>
    <t>1-24-12-00-00-00-00-00-01</t>
  </si>
  <si>
    <t>OTHER ASSETS-INTER-OFFICE FLOAT ITEMS</t>
  </si>
  <si>
    <t>1-24-13-01-00-00-00-00-01</t>
  </si>
  <si>
    <t>OTHER ASSETS-OTHERS-GOLD</t>
  </si>
  <si>
    <t>1-24-13-02-00-00-00-00-01</t>
  </si>
  <si>
    <t>OTHER ASSETS-OTHERS-FOREIGN CURRENCY NOTES AND COINS ON</t>
  </si>
  <si>
    <t>1-24-13-03-00-00-00-00-01</t>
  </si>
  <si>
    <t>OTHER ASSETS-OTHERS-FOREIGN CURRENCY CHECKS AND OTHER CA</t>
  </si>
  <si>
    <t>1-24-13-04-00-00-00-00-01</t>
  </si>
  <si>
    <t>OTHERS ASSETS -RETURNED COCI</t>
  </si>
  <si>
    <t>1-24-13-05-00-00-00-00-01</t>
  </si>
  <si>
    <t>OTHERS ASSETS -MISCELLANEOUS COCI</t>
  </si>
  <si>
    <t>1-24-13-06-00-00-00-00-01</t>
  </si>
  <si>
    <t>OTHERS ASSETS -PETTY CASH FUND</t>
  </si>
  <si>
    <t>1-24-13-07-00-00-00-00-01</t>
  </si>
  <si>
    <t>OTHERS ASSETS -DOCUMENTARY STAMPS</t>
  </si>
  <si>
    <t>1-24-13-08-00-00-00-00-01</t>
  </si>
  <si>
    <t>OTHERS ASSETS -POSTAGE STAMPS</t>
  </si>
  <si>
    <t>1-24-13-09-00-00-00-00-01</t>
  </si>
  <si>
    <t>OTHERS ASSETS -STATIONERY AND SUPPLIES ON HAND</t>
  </si>
  <si>
    <t>1-24-13-10-00-00-00-00-01</t>
  </si>
  <si>
    <t>OTHERS ASSETS -DEPOSIT WITH CLOSED BANKS</t>
  </si>
  <si>
    <t>1-24-13-11-00-00-00-00-01</t>
  </si>
  <si>
    <t>OTHERS ASSETS -OTHER INVESTMENT</t>
  </si>
  <si>
    <t>1-24-13-99-00-00-00-00-01</t>
  </si>
  <si>
    <t>OTHERS ASSETS -ALLOWANCE FOR LOSSES</t>
  </si>
  <si>
    <t>1-25-00-00-00-00-00-00-01</t>
  </si>
  <si>
    <t>DUE FROM CORPORATE</t>
  </si>
  <si>
    <t>1-25-00-00-00-00-00-00-02</t>
  </si>
  <si>
    <t>DUE FROM HEAD OFFICE</t>
  </si>
  <si>
    <t>1-25-00-00-00-00-00-00-03</t>
  </si>
  <si>
    <t>DUE FROM SAN ANTONIO</t>
  </si>
  <si>
    <t>1-25-00-00-00-00-00-00-04</t>
  </si>
  <si>
    <t>DUE FROM GENERAL TINIO</t>
  </si>
  <si>
    <t>1-25-00-00-00-00-00-00-05</t>
  </si>
  <si>
    <t>DUE FROM SAN ISIDRO</t>
  </si>
  <si>
    <t>1-25-00-00-00-00-00-00-06</t>
  </si>
  <si>
    <t>DUE FROM LAPAZ</t>
  </si>
  <si>
    <t>1-25-00-00-00-00-00-00-07</t>
  </si>
  <si>
    <t>DUE FROM TARLAC</t>
  </si>
  <si>
    <t>1-25-00-00-00-00-00-00-08</t>
  </si>
  <si>
    <t>DUE FROM SAN MIGUEL</t>
  </si>
  <si>
    <t>1-25-00-00-00-00-00-00-09</t>
  </si>
  <si>
    <t>DUE FROM CABANATUAN</t>
  </si>
  <si>
    <t>1-25-00-00-00-00-00-00-10</t>
  </si>
  <si>
    <t>DUE FROM BONGABON</t>
  </si>
  <si>
    <t>1-25-00-00-00-00-00-00-11</t>
  </si>
  <si>
    <t>DUE FROM RIZAL</t>
  </si>
  <si>
    <t>1-25-00-00-00-00-00-00-12</t>
  </si>
  <si>
    <t>DUE FROM PENARANDA</t>
  </si>
  <si>
    <t>1-25-00-00-00-00-00-00-13</t>
  </si>
  <si>
    <t>DUE FROM BALIUAG</t>
  </si>
  <si>
    <t>1-25-00-00-00-00-00-00-14</t>
  </si>
  <si>
    <t>DUE FROM SAN LEONARDO</t>
  </si>
  <si>
    <t>1-25-00-00-00-00-00-00-15</t>
  </si>
  <si>
    <t>DUE FROM MABALACAT</t>
  </si>
  <si>
    <t>1-25-00-00-00-00-00-00-16</t>
  </si>
  <si>
    <t>DUE FROM ARAYAT</t>
  </si>
  <si>
    <t>1-25-00-00-00-00-00-00-17</t>
  </si>
  <si>
    <t>DUE FROM STO. DOMINGO</t>
  </si>
  <si>
    <t>1-25-00-00-00-00-00-00-18</t>
  </si>
  <si>
    <t>DUE FROM MONCADA</t>
  </si>
  <si>
    <t>2-03-01-01-00-00-00-00-01</t>
  </si>
  <si>
    <t>DEMAND DEPOSIT- ACTIVE</t>
  </si>
  <si>
    <t>2-03-01-02-00-00-00-00-01</t>
  </si>
  <si>
    <t>DEMAND DEPOSIT- DORMANT</t>
  </si>
  <si>
    <t>2-03-02-01-00-00-00-00-01</t>
  </si>
  <si>
    <t>SAVINGS DEPOSIT - ACTIVE - REGULAR SAVINGS</t>
  </si>
  <si>
    <t>2-03-02-01-00-00-00-00-02</t>
  </si>
  <si>
    <t>SAVINGS DEPOSIT - ACTIVE - MICROFINANCE SAVINGS</t>
  </si>
  <si>
    <t>2-03-02-01-00-00-00-00-03</t>
  </si>
  <si>
    <t>SPECIAL SAVINGS DEPOSIT - GINTONG PALAY SAVINGS</t>
  </si>
  <si>
    <t>2-03-02-01-00-00-00-00-04</t>
  </si>
  <si>
    <t>SPECIAL SAVINGS DEPOSIT- BIG TIME DEPOSIT</t>
  </si>
  <si>
    <t>2-03-02-02-00-00-00-00-01</t>
  </si>
  <si>
    <t>SAVINGS DEPOSIT  - DORMANT - REGULAR SAVINGS</t>
  </si>
  <si>
    <t>2-03-02-02-00-00-00-00-02</t>
  </si>
  <si>
    <t>SAVINGS DEPOSIT - DORMANT  - MICROFINANCE SAVINGS</t>
  </si>
  <si>
    <t>2-03-04-00-00-00-00-00-01</t>
  </si>
  <si>
    <t>TIME DEPOSIT - INDIVIDUALS</t>
  </si>
  <si>
    <t>2-05-01-00-00-00-00-00-01</t>
  </si>
  <si>
    <t>BILLS PAYABLE - BSP - REDISCOUNTING</t>
  </si>
  <si>
    <t>2-05-01-04-00-00-00-00-01</t>
  </si>
  <si>
    <t>BILLS PAYABLE - BSP - OTHERS</t>
  </si>
  <si>
    <t>2-05-02-01-01-01-00-00-01</t>
  </si>
  <si>
    <t>BILLS PAYABLE -INTERBANK CALL LOAN-GOVERNMENT BANK - RBU- LBP</t>
  </si>
  <si>
    <t>2-05-03-05-01-00-00-00-01</t>
  </si>
  <si>
    <t>BILLS PAYABLE - OTHER DEPOSIT SUBSTITUTES-TIME DEPOSIT-SPECIAL FINANCING-PRIVATE CORPORATION-FINANCIAL</t>
  </si>
  <si>
    <t>2-05-03-05-01-02-00-00-01</t>
  </si>
  <si>
    <t>BILLS PAYABLE - OTHER DEPOSIT SUBSTITUTES-TIME DEPOSIT-SPECIAL FINANCING-PRIVATE CORPORATION-NON- FINANCIAL</t>
  </si>
  <si>
    <t>2-05-04-00-00-00-00-00-01</t>
  </si>
  <si>
    <t>BILLS PAYABLE - OTHERS - NLDC</t>
  </si>
  <si>
    <t>2-05-04-00-00-00-00-00-02</t>
  </si>
  <si>
    <t>BILLS PAYABLE -OTHERS - SBGFC</t>
  </si>
  <si>
    <t>2-05-04-00-00-00-00-00-03</t>
  </si>
  <si>
    <t>BILLS PAYABLE -OTHERS - DBP</t>
  </si>
  <si>
    <t>2-12-03-01-00-00-00-00-01</t>
  </si>
  <si>
    <t>ACCRUED INTEREST EXPENSE - DEMAND DEPOSITS</t>
  </si>
  <si>
    <t>2-12-03-02-00-00-00-00-01</t>
  </si>
  <si>
    <t>ACCRUED INTEREST EXPENSE - REGULAR SAVINGS</t>
  </si>
  <si>
    <t>2-12-03-02-00-00-00-00-02</t>
  </si>
  <si>
    <t>ACCRUED INTEREST EXPENSE - MICROFINANCE SAVINGS</t>
  </si>
  <si>
    <t>2-12-03-02-00-00-00-00-03</t>
  </si>
  <si>
    <t>ACCRUED INTEREST EXPENSE - GINTONG PALAY SAVINGS</t>
  </si>
  <si>
    <t>2-12-03-02-00-00-00-00-04</t>
  </si>
  <si>
    <t>ACCRUED INTEREST EXPENSE - BIG TIME DEPOSITS</t>
  </si>
  <si>
    <t>2-12-03-04-00-00-00-00-01</t>
  </si>
  <si>
    <t>ACCRUED INTEREST EXPENSE - TIME DEPOSITS</t>
  </si>
  <si>
    <t>2-12-04-01-00-00-00-00-01</t>
  </si>
  <si>
    <t>ACCRUED INTEREST EXPENSE ON FINANCIAL LIABILITIES- BILLS PAYABLE-BSP - REDISCOUNTING</t>
  </si>
  <si>
    <t>2-12-04-01-00-00-00-00-02</t>
  </si>
  <si>
    <t>ACCRUED INTEREST EXPENSE ON FINANCIAL LIABILITIES- BILLS PAYABLE-BSP - OTHERS</t>
  </si>
  <si>
    <t>2-12-04-02-01-00-00-00-01</t>
  </si>
  <si>
    <t>ACCRUED INTEREST EXPENSE ON FINANCIAL LIABILITIES- BILLS PAYABLE-INTERBANK LOANS PAYABLE-LBP</t>
  </si>
  <si>
    <t>2-12-04-04-00-00-00-00-01</t>
  </si>
  <si>
    <t>ACCRUED INTEREST EXPENSE ON FINANCIAL LIABILITIES- BILLS PAYABLE- OTHERS-SBGFC</t>
  </si>
  <si>
    <t>2-12-04-04-00-00-00-00-02</t>
  </si>
  <si>
    <t>ACCRUED INTEREST EXPENSE ON FINANCIAL LIABILITIES- BILLS PAYABLE- OTHERS-NLDC</t>
  </si>
  <si>
    <t>2-12-05-00-00-00-00-00-01</t>
  </si>
  <si>
    <t>ACCRUED INTEREST EXPENSE ON FINANCIAL LIABILITIES- BONDS PAYABLE</t>
  </si>
  <si>
    <t>2-12-06-00-00-00-00-00-01</t>
  </si>
  <si>
    <t>ACCRUED INTEREST EXPENSE ON FINANCIAL LIABILITIES-UNSECURED SUBORDINATED DEBT</t>
  </si>
  <si>
    <t>2-12-07-00-00-00-00-00-01</t>
  </si>
  <si>
    <t>ACCRUED INTEREST EXPENSE ON FINANCIAL LIABILITIES-REDEEMABLE PREFERRED SHARES</t>
  </si>
  <si>
    <t>2-12-10-00-00-00-00-00-01</t>
  </si>
  <si>
    <t>ACCRUED INTEREST EXPENSE ON FINANCIAL LIABILITIES-OTHERS</t>
  </si>
  <si>
    <t>2-15-00-00-00-00-00-00-01</t>
  </si>
  <si>
    <t>DUE TO TREASURER OF THE PHILIPPINES</t>
  </si>
  <si>
    <t>2-16-00-00-00-00-00-00-01</t>
  </si>
  <si>
    <t>TREASURER/CASHIER/MANAGERS CHECK</t>
  </si>
  <si>
    <t>2-17-00-00-00-00-00-00-01</t>
  </si>
  <si>
    <t>PAYMENT ORDERS PAYABLE</t>
  </si>
  <si>
    <t>2-21-00-00-00-00-00-00-01</t>
  </si>
  <si>
    <t>DUE TO BANGKO SENTRAL NG PILIPINAS</t>
  </si>
  <si>
    <t>2-22-00-00-00-00-00-00-01</t>
  </si>
  <si>
    <t>DUE TO PDIC</t>
  </si>
  <si>
    <t>2-23-00-00-00-00-00-00-01</t>
  </si>
  <si>
    <t>DUE TO PCIC</t>
  </si>
  <si>
    <t>2-24-00-00-00-00-00-00-01</t>
  </si>
  <si>
    <t>INCOME TAX PAYABLE</t>
  </si>
  <si>
    <t>2-25-00-00-00-00-00-00-01</t>
  </si>
  <si>
    <t>OTHER TAXES AND LICENSES PAYABLE-GRT PAYABLE-MD OF 5YEARS AND BELOW</t>
  </si>
  <si>
    <t>2-25-00-00-00-00-00-00-02</t>
  </si>
  <si>
    <t>OTHER TAXES AND LICENSES PAYABLE-GRT PAYABLE-MD OF BEYOND 5YEARS</t>
  </si>
  <si>
    <t>2-25-00-00-00-00-00-00-03</t>
  </si>
  <si>
    <t>OTHER TAXES AND LICENSES PAYABLE-GRT PAYABLE-OTHER INCOME</t>
  </si>
  <si>
    <t>2-25-00-00-00-00-00-00-04</t>
  </si>
  <si>
    <t>OTHER TAXES AND LICENSES PAYABLE- DEFERRED GRT PAYABLE</t>
  </si>
  <si>
    <t>2-25-00-00-00-00-00-00-05</t>
  </si>
  <si>
    <t>OTHER TAXES AND LICENSES PAYABLE- DOCUMENTARY STAMPS PAYABLE</t>
  </si>
  <si>
    <t>2-25-00-00-00-00-00-00-06</t>
  </si>
  <si>
    <t>OTHER TAXES AND LICENSES PAYABLE- OTHERS</t>
  </si>
  <si>
    <t>2-26-00-00-00-00-00-00-01</t>
  </si>
  <si>
    <t>ACCRUED EXPENSES-TRAININGS AND SEMINARS</t>
  </si>
  <si>
    <t>2-26-00-00-00-00-00-00-02</t>
  </si>
  <si>
    <t>ACCRUED EXPENSES-INTL MARKETING &amp; TRAINING</t>
  </si>
  <si>
    <t>2-26-00-00-00-00-00-00-03</t>
  </si>
  <si>
    <t>ACCRUED EXPENSES-SL/VL</t>
  </si>
  <si>
    <t>2-26-00-00-00-00-00-00-04</t>
  </si>
  <si>
    <t>ACCRUED EXPENSES-PDIC</t>
  </si>
  <si>
    <t>2-26-00-00-00-00-00-00-05</t>
  </si>
  <si>
    <t>ACCRUED EXPENSES-13TH MONTH PAY</t>
  </si>
  <si>
    <t>2-26-00-00-00-00-00-00-06</t>
  </si>
  <si>
    <t>ACCRUED EXPENSES-BONUS</t>
  </si>
  <si>
    <t>2-26-00-00-00-00-00-00-07</t>
  </si>
  <si>
    <t>ACCRUED EXPENSES-CHRISTMAS PARTY</t>
  </si>
  <si>
    <t>2-26-00-00-00-00-00-00-08</t>
  </si>
  <si>
    <t>ACCRUED EXPENSES-OTHERS</t>
  </si>
  <si>
    <t>2-26-00-00-00-00-00-00-09</t>
  </si>
  <si>
    <t>ACCRUED EXPENSES-SUPERVISORY FEE</t>
  </si>
  <si>
    <t>2-26-00-00-00-00-00-00-10</t>
  </si>
  <si>
    <t>ACCRUED EXPENSES-EXTERNAL AUDIT</t>
  </si>
  <si>
    <t>2-27-01-00-00-00-00-00-01</t>
  </si>
  <si>
    <t>UNEARNED INCOME-ADVANCE RENTALS ON BANK PREMISES AND</t>
  </si>
  <si>
    <t>2-27-02-00-00-00-00-00-01</t>
  </si>
  <si>
    <t>UNEARNED INCOME-RENTALS ON SAFETY DEPOSIT BOX</t>
  </si>
  <si>
    <t>2-27-03-00-00-00-00-00-01</t>
  </si>
  <si>
    <t>UNEARNED INCOME-OTHERS</t>
  </si>
  <si>
    <t>2-29-01-00-00-00-00-00-01</t>
  </si>
  <si>
    <t>PROVISIONS-PENSION AND OTHER POST RETIREMENT BENEFITS</t>
  </si>
  <si>
    <t>2-29-02-00-00-00-00-00-01</t>
  </si>
  <si>
    <t>PROVISIONS-OTHERS</t>
  </si>
  <si>
    <t>2-30-01-00-00-00-00-00-01</t>
  </si>
  <si>
    <t>WITHHOLDING TAX PAYABLE-COMPENSATION</t>
  </si>
  <si>
    <t>2-30-01-00-00-00-00-00-02</t>
  </si>
  <si>
    <t>WITHHOLDING TAX PAYABLE-CTD</t>
  </si>
  <si>
    <t>2-30-01-00-00-00-00-00-03</t>
  </si>
  <si>
    <t>WITHHOLDING TAX PAYABLE-SD</t>
  </si>
  <si>
    <t>2-30-01-00-00-00-00-00-04</t>
  </si>
  <si>
    <t>WITHHOLDING TAX PAYABLE-EXPANDED</t>
  </si>
  <si>
    <t>2-30-02-00-00-00-00-00-01</t>
  </si>
  <si>
    <t>OTHER LIABILITIES-SSS, MEDICARE, &amp; ECC PREM &amp; PAG-IBIG</t>
  </si>
  <si>
    <t>2-30-02-00-00-00-00-00-02</t>
  </si>
  <si>
    <t>OTHER LIABILITIES-SSS CONTRIBUTION PAYABLE</t>
  </si>
  <si>
    <t>2-30-02-00-00-00-00-00-03</t>
  </si>
  <si>
    <t>OTHER LIABILITIES-PHILHEALTH CONTRIBUTION PAYABLE</t>
  </si>
  <si>
    <t>2-30-02-00-00-00-00-00-04</t>
  </si>
  <si>
    <t>OTHER LIABILITIES-PAG-IBIG FUND PAYABLE</t>
  </si>
  <si>
    <t>2-30-02-00-00-00-00-00-05</t>
  </si>
  <si>
    <t>OTHER LIABILITIES-PAG-IBIG LOANS PAYABLE</t>
  </si>
  <si>
    <t>2-30-02-00-00-00-00-00-06</t>
  </si>
  <si>
    <t>OTHER LIABILITIES-SSS LOANS PAYABLE</t>
  </si>
  <si>
    <t>2-30-03-00-00-00-00-00-01</t>
  </si>
  <si>
    <t>OTHER LIABILITIES-UNCLAIMED BALANCES</t>
  </si>
  <si>
    <t>2-30-04-00-00-00-00-00-01</t>
  </si>
  <si>
    <t>OTHER LIABILITIES-SERVICING LIABILITIES</t>
  </si>
  <si>
    <t>2-30-05-01-00-00-00-00-01</t>
  </si>
  <si>
    <t>OTHER LIABILITIES-DIVIDENDS PAYABLE-RESIDENTS</t>
  </si>
  <si>
    <t>2-30-06-01-00-00-00-00-01</t>
  </si>
  <si>
    <t>ACCOUNTS PAYABLE - AGFP</t>
  </si>
  <si>
    <t>2-30-06-01-00-00-00-00-02</t>
  </si>
  <si>
    <t>ACCOUNTS PAYABLE - SBC</t>
  </si>
  <si>
    <t>2-30-06-01-00-00-00-00-03</t>
  </si>
  <si>
    <t>ACCOUNTS PAYABLE - HGC</t>
  </si>
  <si>
    <t>2-30-06-01-00-00-00-00-04</t>
  </si>
  <si>
    <t>ACCOUNTS PAYABLE - PCIC</t>
  </si>
  <si>
    <t>2-30-06-01-00-00-00-00-05</t>
  </si>
  <si>
    <t>ACCOUNTS PAYABLE- LP-CAR LOAN</t>
  </si>
  <si>
    <t>2-30-06-01-00-00-00-00-06</t>
  </si>
  <si>
    <t>ACCOUNTS PAYABLE - GENERAL</t>
  </si>
  <si>
    <t>2-30-06-01-00-00-00-00-07</t>
  </si>
  <si>
    <t>ACCOUNTS PAYABLE - OTHERS</t>
  </si>
  <si>
    <t>2-30-06-01-00-00-00-00-08</t>
  </si>
  <si>
    <t>ACCOUNTS PAYABLE - GPS</t>
  </si>
  <si>
    <t>2-30-08-00-00-00-00-00-01</t>
  </si>
  <si>
    <t>OTHER LIABILITIES-DEPOSIT FOR STOCK SUBSCRIPTION</t>
  </si>
  <si>
    <t>2-30-09-00-00-00-00-00-01</t>
  </si>
  <si>
    <t>OTHER LIABILITIES-OVERAGES</t>
  </si>
  <si>
    <t>2-30-10-00-00-00-00-00-01</t>
  </si>
  <si>
    <t>OTHER LIABILITIES-SUNDRY CREDITS</t>
  </si>
  <si>
    <t>2-30-11-01-00-00-00-00-01</t>
  </si>
  <si>
    <t>OTHER LIABILITIES-INTER-OFFICE FLOAT ITEMS-PHILIPPINES</t>
  </si>
  <si>
    <t>2-30-12-02-00-00-00-00-01</t>
  </si>
  <si>
    <t>OTHER LIABILITIES-OTHERS-CAR LOAN LP</t>
  </si>
  <si>
    <t>2-31-00-00-00-00-00-00-01</t>
  </si>
  <si>
    <t>DUE TO  CORPORATE</t>
  </si>
  <si>
    <t>2-31-00-00-00-00-00-00-02</t>
  </si>
  <si>
    <t>DUE TO  HEAD OFFICE</t>
  </si>
  <si>
    <t>2-31-00-00-00-00-00-00-03</t>
  </si>
  <si>
    <t>DUE TO SAN ANTONIO</t>
  </si>
  <si>
    <t>2-31-00-00-00-00-00-00-04</t>
  </si>
  <si>
    <t>DUE TO GENERAL TINIO</t>
  </si>
  <si>
    <t>2-31-00-00-00-00-00-00-05</t>
  </si>
  <si>
    <t>DUE TO  SAN ISIDRO</t>
  </si>
  <si>
    <t>2-31-00-00-00-00-00-00-06</t>
  </si>
  <si>
    <t>DUE TO LAPAZ</t>
  </si>
  <si>
    <t>2-31-00-00-00-00-00-00-07</t>
  </si>
  <si>
    <t>DUE TO TARLAC</t>
  </si>
  <si>
    <t>2-31-00-00-00-00-00-00-08</t>
  </si>
  <si>
    <t>DUE TO SAN MIGUEL</t>
  </si>
  <si>
    <t>2-31-00-00-00-00-00-00-09</t>
  </si>
  <si>
    <t>DUE TO CABANATUAN</t>
  </si>
  <si>
    <t>2-31-00-00-00-00-00-00-10</t>
  </si>
  <si>
    <t>DUE TO BONGABON</t>
  </si>
  <si>
    <t>2-31-00-00-00-00-00-00-11</t>
  </si>
  <si>
    <t>DUE TO RIZAL</t>
  </si>
  <si>
    <t>2-31-00-00-00-00-00-00-12</t>
  </si>
  <si>
    <t>DUE TO  PENARANDA</t>
  </si>
  <si>
    <t>2-31-00-00-00-00-00-00-13</t>
  </si>
  <si>
    <t>DUE TO BALIUAG</t>
  </si>
  <si>
    <t>2-31-00-00-00-00-00-00-14</t>
  </si>
  <si>
    <t>DUE TO SAN LEONARDO</t>
  </si>
  <si>
    <t>3-01-01-00-00-00-00-00-01</t>
  </si>
  <si>
    <t>PAID-IN CAPITAL STOCK-COMMON STOCK</t>
  </si>
  <si>
    <t>3-01-02-00-00-00-00-00-01</t>
  </si>
  <si>
    <t>PAID-IN CAPITAL STOCK-PERPETUAL AND NON-CUMULATIVE PREFERRED STOCK</t>
  </si>
  <si>
    <t>3-01-03-00-00-00-00-00-01</t>
  </si>
  <si>
    <t>PAID-IN CAPITAL STOCK-PERPETUAL AND CUMULATIVE PREFERRED STOCK</t>
  </si>
  <si>
    <t>3-02-00-00-00-00-00-00-01</t>
  </si>
  <si>
    <t>ADDITIONAL PAID-IN CAPITAL</t>
  </si>
  <si>
    <t>3-04-00-00-00-00-00-00-01</t>
  </si>
  <si>
    <t>DEPOSITS FOR STOCK SUBSCRIPTION</t>
  </si>
  <si>
    <t>3-05-01-01-00-00-00-00-01</t>
  </si>
  <si>
    <t>RETAINED EARNINGS-RETAINED EARNINGS RESERVE-TRUST BUSINESS</t>
  </si>
  <si>
    <t>3-05-01-02-00-00-00-00-01</t>
  </si>
  <si>
    <t>RETAINED EARNINGS-RETAINED EARNINGS RESERVE-SELF-INSURANCE</t>
  </si>
  <si>
    <t>3-05-01-03-00-00-00-00-01</t>
  </si>
  <si>
    <t>RETAINED EARNINGS-RETAINED EARNINGS RESERVE-CONTINGENCIES</t>
  </si>
  <si>
    <t>3-05-01-04-00-00-00-00-01</t>
  </si>
  <si>
    <t>RETAINED EARNINGS-RETAINED EARNINGS RESERVE-OTHERS</t>
  </si>
  <si>
    <t>3-05-02-00-00-00-00-00-01</t>
  </si>
  <si>
    <t>RETAINED EARNINGS-RETAINED EARNINGS FREE</t>
  </si>
  <si>
    <t>3-07-00-00-00-00-00-00-01</t>
  </si>
  <si>
    <t>UNDIVIDED PROFITS</t>
  </si>
  <si>
    <t>3-08-01-01-00-00-00-00-01</t>
  </si>
  <si>
    <t>OTHER COMPREHENSIVE INCOME-NET UNREALIZED GAINS/(LOSSES)-ASF FI-DEBT SECURITIES</t>
  </si>
  <si>
    <t>3-08-01-02-00-00-00-00-01</t>
  </si>
  <si>
    <t>OTHER COMPREHENSIVE INCOME-NET UNREALIZED GAINS/(LOSSES)-ASF FI-EQUITY SECURITIES</t>
  </si>
  <si>
    <t>3-08-02-01-00-00-00-00-01</t>
  </si>
  <si>
    <t>OTHER COMPREHENSIVE INCOME-GAINS/(LOSSES) ON FAIR VALUE ADJUSTMENT-CASH FLOW HEDGE</t>
  </si>
  <si>
    <t>3-08-02-02-00-00-00-00-01</t>
  </si>
  <si>
    <t>OTHER COMPREHENSIVE INCOME-GAINS/(LOSSES) ON FAIR VALUE ADJUSTMENT-HEDGE OF A NET INVESTMENT IN FOREIGN</t>
  </si>
  <si>
    <t>3-09-00-00-00-00-00-00-01</t>
  </si>
  <si>
    <t>APPRAISAL INCREMENT RESERVE</t>
  </si>
  <si>
    <t>3-10-00-00-00-00-00-00-01</t>
  </si>
  <si>
    <t>TREASURY STOCK</t>
  </si>
  <si>
    <t>5-01-01-00-00-00-00-00-01</t>
  </si>
  <si>
    <t>INTEREST INCOME-DUE FROM BANGKO SENTRAL NG PILIPINAS</t>
  </si>
  <si>
    <t>5-01-02-01-01-00-00-00-01</t>
  </si>
  <si>
    <t>INTEREST INCOME-DUE FROM OTHER BANKS-RESIDENT BANKS - UBS / KBS-DEMAND DEPOSIT</t>
  </si>
  <si>
    <t>5-01-02-01-02-00-00-00-01</t>
  </si>
  <si>
    <t>INTEREST INCOME-DUE FROM OTHER BANKS-RESIDENT BANKS - UBS / KBS-SAVINGS DEPOSIT</t>
  </si>
  <si>
    <t>5-01-02-01-04-01-00-00-01</t>
  </si>
  <si>
    <t>INTEREST INCOME-DUE FROM OTHER BANKS-RESIDENT BANKS - UBS / KBS-TIME CERTIFICATE OF DEPOSIT-SHORT TERM ( ONE YEAR OR LESS)</t>
  </si>
  <si>
    <t>5-01-02-01-04-02-00-00-01</t>
  </si>
  <si>
    <t>INTEREST INCOME-DUE FROM OTHER BANKS-RESIDENT BANKS - UBS / KBS-TIME CERTIFICATE OF DEPOSIT-MEDIUM TERM (&gt;1 YEAR TO 5 YEARS)</t>
  </si>
  <si>
    <t>5-01-02-01-04-03-00-00-01</t>
  </si>
  <si>
    <t>INTEREST INCOME-DUE FROM OTHER BANKS-RESIDENT BANKS - UBS / KBS-TIME CERTIFICATE OF DEPOSIT-LONG TERM (&gt;5 YEARS)</t>
  </si>
  <si>
    <t>5-01-02-02-01-00-00-00-01</t>
  </si>
  <si>
    <t>INTEREST INCOME-DUE FROM OTHER BANKS-RESIDENT BANKS - OTHER BANKS-DEMAND DEPOSIT</t>
  </si>
  <si>
    <t>5-01-02-02-02-00-00-00-01</t>
  </si>
  <si>
    <t>INTEREST INCOME-DUE FROM OTHER BANKS-RESIDENT BANKS - OTHER BANKS-SAVINGS DEPOSIT</t>
  </si>
  <si>
    <t>5-01-02-02-04-01-00-00-01</t>
  </si>
  <si>
    <t>INTEREST INCOME-DUE FROM OTHER BANKS-RESIDENT BANKS - OTHER BANKS-TIME CERTIFICATE OF DEPOSITS-SHORT TERM (ONE YEAR OR LESS)</t>
  </si>
  <si>
    <t>5-01-02-02-04-02-00-00-01</t>
  </si>
  <si>
    <t>INTEREST INCOME-DUE FROM OTHER BANKS-RESIDENT BANKS - OTHER BANKS-TIME CERTIFICATE OF DEPOSITS-MEDIUM TERM (&gt;1 YEAR TO 5 YEARS)</t>
  </si>
  <si>
    <t>5-01-02-02-04-03-00-00-01</t>
  </si>
  <si>
    <t>INTEREST INCOME-DUE FROM OTHER BANKS-RESIDENT BANKS - OTHER BANKS-TIME CERTIFICATE OF DEPOSITS-LONG TERM (&gt;5 YEARS)</t>
  </si>
  <si>
    <t>5-01-06-01-01-00-00-00-01</t>
  </si>
  <si>
    <t>INTEREST INCOME - HELD TO MATURITY(HTM) FIN.ASSETS-GOVERNMENT-NATIONAL GOVERNMENT</t>
  </si>
  <si>
    <t>5-01-06-02-00-00-00-00-01</t>
  </si>
  <si>
    <t>INTEREST INCOME - HELD TO MATURITY(HTM) FIN.ASSETS-BSP</t>
  </si>
  <si>
    <t>5-01-06-03-01-00-00-00-01</t>
  </si>
  <si>
    <t>INTEREST INCOME - HELD TO MATURITY(HTM) FIN.ASSETS-BANKS-UBS/KBS</t>
  </si>
  <si>
    <t>5-01-06-03-02-00-00-00-01</t>
  </si>
  <si>
    <t>INTEREST INCOME - HELD TO MATURITY(HTM) FIN.ASSETS-BANKS-OTHER BANKS</t>
  </si>
  <si>
    <t>5-01-07-01-01-00-00-00-01</t>
  </si>
  <si>
    <t>INTEREST INCOME - UNQUOTED DEBT SECURITIES CLASSIFIED-GOVERNMENT-NATIONAL GOVERNMENT</t>
  </si>
  <si>
    <t>5-01-07-02-00-00-00-00-01</t>
  </si>
  <si>
    <t>INTEREST INCOME - UNQUOTED DEBT SECURITIES CLASSIFIED-BSP</t>
  </si>
  <si>
    <t>5-01-07-03-01-00-00-00-01</t>
  </si>
  <si>
    <t>INTEREST INCOME - UNQUOTED DEBT SECURITIES CLASSIFIED-BANKS-UBS/KBS</t>
  </si>
  <si>
    <t>5-01-07-03-02-00 00-00-01</t>
  </si>
  <si>
    <t>INTEREST INCOME - UNQUOTED DEBT SECURITIES CLASSIFIED-BANKS-OTHER BANKS</t>
  </si>
  <si>
    <t>5-01-08-03-01-01-01-00-01</t>
  </si>
  <si>
    <t>INTEREST INCOME - L &amp; R- OTHERS-LOANS TO GOVERNMENT-NATIONAL GOVERNMENT - CURRENT</t>
  </si>
  <si>
    <t>5-01-08-03-01-01-02-00-01</t>
  </si>
  <si>
    <t>INTEREST INCOME - L &amp; R- OTHERS-LOANS TO GOVERNMENT-NATIONAL GOVERNMENT -PAST DUE BUT NOT YET NON-PERFORMING</t>
  </si>
  <si>
    <t>5-01-08-03-01-01-03-00-01</t>
  </si>
  <si>
    <t>INTEREST INCOME - L &amp; R- OTHERS-LOANS TO GOVERNMENT-NATIONAL GOVERNMENT - PAST DUE AND ALREADY NON-PERFORMING</t>
  </si>
  <si>
    <t>5-01-08-03-01-01-04-00-01</t>
  </si>
  <si>
    <t>INTEREST INCOME - L &amp; R- OTHERS-LOANS TO GOVERNMENT-NATIONAL GOVERNMENT - ITEMS IN LITIGATION</t>
  </si>
  <si>
    <t>5-01-08-03-01-02-01-00-01</t>
  </si>
  <si>
    <t>INTEREST INCOME - L &amp; R- OTHERS-LOANS TO GOVERNMENT-LGUS- CURRENT</t>
  </si>
  <si>
    <t>5-01-08-03-01-02-02-00-01</t>
  </si>
  <si>
    <t>INTEREST INCOME - L &amp; R- OTHERS-LOANS TO GOVERNMENT-LGUS- PAST DUE BUT NOT YET NON-PERFORMING</t>
  </si>
  <si>
    <t>5-01-08-03-01-02-03-00-01</t>
  </si>
  <si>
    <t>INTEREST INCOME - L &amp; R- OTHERS-LOANS TO GOVERNMENT-LGUS- PAST DUE AND ALREADY NON-PERFORMING</t>
  </si>
  <si>
    <t>5-01-08-03-01-02-04-00-01</t>
  </si>
  <si>
    <t>INTEREST INCOME - L &amp; R- OTHERS-LOANS TO GOVERNMENT-LGUS- ITEMS IN LITIGATION</t>
  </si>
  <si>
    <t>5-01-08-03-01-03-01-01-01</t>
  </si>
  <si>
    <t>INTEREST INCOME - L &amp; R- OTHERS-LOANS TO GOVERNMENT-GOCCS-SOCIAL SECURITY INSTITUTIONS - CURRENT</t>
  </si>
  <si>
    <t>5-01-08-03-01-03-01-02-01</t>
  </si>
  <si>
    <t>INTEREST INCOME - L &amp; R- OTHERS-LOANS TO GOVERNMENT-GOCCS-SOCIAL SECURITY INSTITUTIONS -  PAST DUE BUT NOT YET NON-PERFORMING</t>
  </si>
  <si>
    <t>5-01-08-03-01-03-01-03-01</t>
  </si>
  <si>
    <t>INTEREST INCOME - L &amp; R- OTHERS-LOANS TO GOVERNMENT-GOCCS-SOCIAL SECURITY INSTITUTIONS -  PAST DUE AND ALREADY NON-PERFORMING</t>
  </si>
  <si>
    <t>5-01-08-03-01-03-01-04-01</t>
  </si>
  <si>
    <t>INTEREST INCOME - L &amp; R- OTHERS-LOANS TO GOVERNMENT-GOCCS-SOCIAL SECURITY INSTITUTIONS - ITEMS IN LITIGATION</t>
  </si>
  <si>
    <t>5-01-08-03-01-03-02-01-01</t>
  </si>
  <si>
    <t>INTEREST INCOME - L &amp; R- OTHERS-LOANS TO GOVERNMENT-GOCCS-OTHER FINANCIAL - CURRENT</t>
  </si>
  <si>
    <t>5-01-08-03-01-03-02-02-01</t>
  </si>
  <si>
    <t>INTEREST INCOME - L &amp; R- OTHERS-LOANS TO GOVERNMENT-GOCCS-OTHER FINANCIAL - PAST DUE BUT NOT YET NON-PERFORMING</t>
  </si>
  <si>
    <t>5-01-08-03-01-03-02-03-01</t>
  </si>
  <si>
    <t>INTEREST INCOME - L &amp; R- OTHERS-LOANS TO GOVERNMENT-GOCCS-OTHER FINANCIAL - PAST DUE AND ALREADY NON-PERFORMING</t>
  </si>
  <si>
    <t>5-01-08-03-01-03-02-04-01</t>
  </si>
  <si>
    <t>INTEREST INCOME - L &amp; R- OTHERS-LOANS TO GOVERNMENT-GOCCS-OTHER FINANCIAL- ITEMS IN LITIGATION</t>
  </si>
  <si>
    <t>5-01-08-03-01-03-03-01-01</t>
  </si>
  <si>
    <t>INTEREST INCOME - L &amp; R- OTHERS-LOANS TO GOVERNMENT-GOCCS-NON-FINANCIAL - CURRENT</t>
  </si>
  <si>
    <t>5-01-08-03-01-03-03-02-01</t>
  </si>
  <si>
    <t>INTEREST INCOME - L &amp; R- OTHERS-LOANS TO GOVERNMENT-GOCCS-NON-FINANCIAL - PAST DUE BUT NOT YET NON-PERFORMING</t>
  </si>
  <si>
    <t>5-01-08-03-01-03-03-03-01</t>
  </si>
  <si>
    <t>INTEREST INCOME - L &amp; R- OTHERS-LOANS TO GOVERNMENT-GOCCS-NON-FINANCIAL - PAST DUE AND ALREADY NON-PERFORMING</t>
  </si>
  <si>
    <t>5-01-08-03-01-03-03-04-01</t>
  </si>
  <si>
    <t>INTEREST INCOME - L &amp; R- OTHERS-LOANS TO GOVERNMENT-GOCCS-NON-FINANCIAL- ITEMS IN LITIGATION</t>
  </si>
  <si>
    <t>5-01-08-03-02-01-01-00-01</t>
  </si>
  <si>
    <t>INTEREST INCOME - L &amp; R-AGRARIAN REFORMS LOAN - CURRENT</t>
  </si>
  <si>
    <t>5-01-08-03-02-01-01-00-02</t>
  </si>
  <si>
    <t>INTEREST INCOME - L &amp; R-AGFP LOANS - CURRENT</t>
  </si>
  <si>
    <t>5-01-08-03-02-01-02-00-01</t>
  </si>
  <si>
    <t>INTEREST INCOME - L &amp; R-AGRARIAN REFORMS LOAN-PD PERFORMING LOAN</t>
  </si>
  <si>
    <t>5-01-08-03-02-01-02-00-02</t>
  </si>
  <si>
    <t>INTEREST INCOME - L &amp; R-AGFP LOANS-PD PERFORMING LOAN</t>
  </si>
  <si>
    <t>5-01-08-03-02-01-03-00-01</t>
  </si>
  <si>
    <t>INTEREST INCOME - L &amp; R-AGRARIAN REFORMS LOAN-PD NON-PERFORMING LOAN</t>
  </si>
  <si>
    <t>5-01-08-03-02-01-03-00-02</t>
  </si>
  <si>
    <t>INTEREST INCOME - L &amp; R-AGFP LOANS-PD NON-PERFORMING LOAN</t>
  </si>
  <si>
    <t>5-01-08-03-02-01-04-00-01</t>
  </si>
  <si>
    <t>INTEREST INCOME - L &amp; R-AGRARIAN REFORMS LOAN-LITIGATION</t>
  </si>
  <si>
    <t>5-01-08-03-02-01-04-00-02</t>
  </si>
  <si>
    <t>INTEREST INCOME - L &amp; R-AGFP LOANS-LITIGATION</t>
  </si>
  <si>
    <t>5-01-08-03-02-02-01-00-01</t>
  </si>
  <si>
    <t>INTEREST INCOME - L &amp; R- OTHER AGRICULTURAL LOANS - CURRENT</t>
  </si>
  <si>
    <t>5-01-08-03-02-02-02-00-01</t>
  </si>
  <si>
    <t>INTEREST INCOME - L &amp; R- OTHER AGRICULTURAL LOANS - PD PERFORMING LOANS</t>
  </si>
  <si>
    <t>5-01-08-03-02-02-03-00-01</t>
  </si>
  <si>
    <t>INTEREST INCOME - L &amp; R- OTHER AGRICULTURAL LOANS - PD NON-PERFORMING LOANS</t>
  </si>
  <si>
    <t>5-01-08-03-02-02-04-00-01</t>
  </si>
  <si>
    <t>INTEREST INCOME - L &amp; R- OTHER AGRICULTURAL LOANS - LITIGATION</t>
  </si>
  <si>
    <t>5-01-08-03-03-01-01-00-01</t>
  </si>
  <si>
    <t>INTEREST INCOME - L &amp; R-MICROFINANCE LOANS - CURRENT</t>
  </si>
  <si>
    <t>5-01-08-03-03-01-02-00-01</t>
  </si>
  <si>
    <t>INTEREST INCOME - L &amp; R-MICROFINANCE LOANS - PD PERFORMING LOANS</t>
  </si>
  <si>
    <t>5-01-08-03-03-01-03-00-01</t>
  </si>
  <si>
    <t>INTEREST INCOME - L &amp; R-MICROFINANCE LOANS - PD NON-PERFORMING LOANS</t>
  </si>
  <si>
    <t>5-01-08-03-03-01-04-00-01</t>
  </si>
  <si>
    <t>INTEREST INCOME - L &amp; R-MICROFINANCE LOANS - LITIGATION</t>
  </si>
  <si>
    <t>5-01-08-03-03-02-01-00-01</t>
  </si>
  <si>
    <t>INTEREST INCOME - L &amp; R-OTHER MICROENTERPRISE LOANS- CURRENT</t>
  </si>
  <si>
    <t>5-01-08-03-03-02-02-00-01</t>
  </si>
  <si>
    <t>INTEREST INCOME - L &amp; R-OTHER MICROENTERPRISE LOANS-PAST DUE BUT NOT YET NON-PERFORMING</t>
  </si>
  <si>
    <t>5-01-08-03-03-02-03-00-01</t>
  </si>
  <si>
    <t>INTEREST INCOME - L &amp; R-OTHER MICROENTERPRISE LOANS-PAST DUE AND ALREADY NON-PERFORMING</t>
  </si>
  <si>
    <t>5-01-08-03-03-02-04-00-01</t>
  </si>
  <si>
    <t>INTEREST INCOME - L &amp; R- OTHER MICROENTERPRISE LOANS-ITEMS IN LITIGATION</t>
  </si>
  <si>
    <t>5-01-08-03-04-01-01-00-01</t>
  </si>
  <si>
    <t>INTEREST INCOME - L &amp; R - SMALL SCALE ENTERPRISES - CURRENT</t>
  </si>
  <si>
    <t>5-01-08-03-04-01-02-00-01</t>
  </si>
  <si>
    <t>INTEREST INCOME - L &amp; R - SMALL SCALE ENTERPRISES - PD PERFORMING LOAN</t>
  </si>
  <si>
    <t>5-01-08-03-04-01-03-00-01</t>
  </si>
  <si>
    <t>INTEREST INCOME - L &amp; R - SMALL SCALE ENTERPRISES - PD NON-PERFORMING LOAN</t>
  </si>
  <si>
    <t>5-01-08-03-04-01-04-00-01</t>
  </si>
  <si>
    <t>INTEREST INCOME - L &amp; R - SMALL SCALE ENTERPRISES - LITIGATION</t>
  </si>
  <si>
    <t>5-01-08-03-04-02-01-00-01</t>
  </si>
  <si>
    <t>INTEREST INCOME - L &amp; R-MEDIUM SCALE ENTERPRISE - CURRENT</t>
  </si>
  <si>
    <t>5-01-08-03-04-02-02-00-01</t>
  </si>
  <si>
    <t>INTEREST INCOME - L &amp; R-MEDIUM SCALE ENTERPRISE - PD PERFORMING LOAN</t>
  </si>
  <si>
    <t>5-01-08-03-04-02-03-00-01</t>
  </si>
  <si>
    <t>INTEREST INCOME - L &amp; R-MEDIUM SCALE ENTERPRISE - PD NON-PERFORMING LOAN</t>
  </si>
  <si>
    <t>5-01-08-03-04-02-04-00-01</t>
  </si>
  <si>
    <t>INTEREST INCOME - L &amp; R-MEDIUM SCALE ENTERPRISE - LITIGATION</t>
  </si>
  <si>
    <t>5-01-08-03-05-01-00-00-01</t>
  </si>
  <si>
    <t>INTEREST INCOME - L &amp; R-OTHERS-CONTRACT TO SELL-CURRENT</t>
  </si>
  <si>
    <t>5-01-08-03-05-02-00-00-01</t>
  </si>
  <si>
    <t>INTEREST INCOME - L &amp; R-OTHERS-CONTRACT TO SELL- PAST DUE BUT NOT YET NON-PERFORMING</t>
  </si>
  <si>
    <t>5-01-08-03-05-03-00-00-01</t>
  </si>
  <si>
    <t>INTEREST INCOME - L &amp; R-OTHERS-CONTRACT TO SELL-PAST DUE AND ALREADY NON-PERFORMING</t>
  </si>
  <si>
    <t>5-01-08-03-05-04-00-00-01</t>
  </si>
  <si>
    <t>INTEREST INCOME - L &amp; R-OTHERS-CONTRACT TO SELL-ITEMS IN LITIGATION</t>
  </si>
  <si>
    <t>5-01-08-03-06-01-01-00-01</t>
  </si>
  <si>
    <t>INTEREST INCOME - L &amp; R-OTHERS-LOANS TO PRIVATE CORPORATIONS-FINANCIAL-CURRENT</t>
  </si>
  <si>
    <t>5-01-08-03-06-01-02-00-01</t>
  </si>
  <si>
    <t>INTEREST INCOME - L &amp; R-OTHERS-LOANS TO PRIVATE CORPORATIONS-FINANCIAL- PAST DUE BUT NOT YET NON-PERFORMING</t>
  </si>
  <si>
    <t>5-01-08-03-06-01-03-00-01</t>
  </si>
  <si>
    <t>INTEREST INCOME - L &amp; R-OTHERS-LOANS TO PRIVATE CORPORATIONS-FINANCIAL-PAST DUE AND ALREADY NON-PERFORMING</t>
  </si>
  <si>
    <t>5-01-08-03-06-01-04-00-01</t>
  </si>
  <si>
    <t>INTEREST INCOME - L &amp; R-OTHERS-LOANS TO PRIVATE CORPORATIONS-FINANCIAL-ITEMS IN LITIGATION</t>
  </si>
  <si>
    <t>5-01-08-03-06-02-01-00-01</t>
  </si>
  <si>
    <t>INTEREST INCOME - L &amp; R-PRIVATE CORPORATION - NON FINANCIAL  - CURRENT</t>
  </si>
  <si>
    <t>5-01-08-03-06-02-02-00-01</t>
  </si>
  <si>
    <t>INTEREST INCOME - L &amp; R-PRIVATE CORPORATION - NON FINANCIAL  - PAST DUE PERFORMING LOAN</t>
  </si>
  <si>
    <t>5-01-08-03-06-02-03-00-01</t>
  </si>
  <si>
    <t>INTEREST INCOME - L &amp; R-PRIVATE CORPORATION - NON FINANCIAL  - PAST DUE NON-PERFORMING LOAN</t>
  </si>
  <si>
    <t>5-01-08-03-06-02-04-00-01</t>
  </si>
  <si>
    <t>INTEREST INCOME - L &amp; R-PRIVATE CORPORATION - NON FINANCIAL  - LITIGATION</t>
  </si>
  <si>
    <t>5-01-08-03-07-01-00-00-01</t>
  </si>
  <si>
    <t>INTEREST INCOME - L &amp; R-HOUSING PURPOSE LOAN - CURRENT</t>
  </si>
  <si>
    <t>5-01-08-03-07-02-00-00-01</t>
  </si>
  <si>
    <t>INTEREST INCOME - L &amp; R-HOUSING PURPOSE LOAN - PAST DUE PERFORMING LOAN</t>
  </si>
  <si>
    <t>5-01-08-03-07-03-00-00-01</t>
  </si>
  <si>
    <t>INTEREST INCOME - L &amp; R-HOUSING PURPOSE LOAN - PAST DUE NON-PERFORMING LOAN</t>
  </si>
  <si>
    <t>5-01-08-03-07-04-00-00-01</t>
  </si>
  <si>
    <t>INTEREST INCOME - L &amp; R-HOUSING PURPOSE LOAN - LITIGATION</t>
  </si>
  <si>
    <t>5-01-08-03-08-01-01-00-01</t>
  </si>
  <si>
    <t>INTEREST INCOME - L &amp; R-PERSONAL USE PURPOSES-CREDIT CARD-CURRENT</t>
  </si>
  <si>
    <t>5-01-08-03-08-01-02-00-01</t>
  </si>
  <si>
    <t>INTEREST INCOME - L &amp; R-PERSONAL USE PURPOSES-CREDIT CARD-PAST DUE BUT NOT YET NON-PERFORMING</t>
  </si>
  <si>
    <t>5-01-08-03-08-01-03-00-01</t>
  </si>
  <si>
    <t>INTEREST INCOME - L &amp; R- PERSONAL USE PURPOSES-CREDIT CARD-PAST DUE AND ALREADY NON-PERFORMING</t>
  </si>
  <si>
    <t>5-01-08-03-08-01-04-00-01</t>
  </si>
  <si>
    <t>INTEREST INCOME - L &amp; R-PERSONAL USE PURPOSES-CREDIT CARD-  ITEMS IN LITIGATION</t>
  </si>
  <si>
    <t>5-01-08-03-08-02-01-01-01</t>
  </si>
  <si>
    <t>INTEREST INCOME - L &amp; R-PERSONAL USE PURPOSE -AUTO LOANS- CURRENT</t>
  </si>
  <si>
    <t>5-01-08-03-08-02-01-02-01</t>
  </si>
  <si>
    <t>INTEREST INCOME - L &amp; R-PERSONAL USE PURPOSE -AUTO LOANS- PAST DUE PERFORMING LOAN</t>
  </si>
  <si>
    <t>5-01-08-03-08-02-01-03-01</t>
  </si>
  <si>
    <t>INTEREST INCOME - L &amp; R-PERSONAL USE PURPOSE -AUTO LOANS- PAST DUE NON-PERFORMING LOAN</t>
  </si>
  <si>
    <t>5-01-08-03-08-02-01-04-01</t>
  </si>
  <si>
    <t>INTEREST INCOME - L &amp; R-PERSONAL USE PURPOSE -AUTO LOANS- LITIGATION</t>
  </si>
  <si>
    <t>5-01-08-03-08-02-02-01-01</t>
  </si>
  <si>
    <t>INTEREST INCOME - L &amp; R-PERSONAL USE PURPOSE -MOTORCYCLE LOANS - CURRENT</t>
  </si>
  <si>
    <t>5-01-08-03-08-02-02-02-01</t>
  </si>
  <si>
    <t>INTEREST INCOME - L &amp; R-PERSONAL USE PURPOSE -MOTORCYCLE LOANS - PAST DUE PERFORMING LOAN</t>
  </si>
  <si>
    <t>5-01-08-03-08-02-02-03-01</t>
  </si>
  <si>
    <t>INTEREST INCOME - L &amp; R-PERSONAL USE PURPOSE -MOTORCYCLE LOANS - PAST DUE NON- PERFORMING LOAN</t>
  </si>
  <si>
    <t>5-01-08-03-08-02-02-04-01</t>
  </si>
  <si>
    <t>INTEREST INCOME - L &amp; R-PERSONAL USE PURPOSE -MOTORCYCLE LOANS - LITIGATION</t>
  </si>
  <si>
    <t>5-01-08-03-08-03-01-00-01</t>
  </si>
  <si>
    <t>INTEREST INCOME - L &amp; R-PERSONAL USE PURPOSE -SALARY BASED LOANS-CURRENT</t>
  </si>
  <si>
    <t>5-01-08-03-08-03-02-00-01</t>
  </si>
  <si>
    <t>INTEREST INCOME - L &amp; R-PERSONAL USE PURPOSE -SALARY BASED LOANS-PAST DUE PERFORMING LOAN</t>
  </si>
  <si>
    <t>5-01-08-03-08-03-03-00-01</t>
  </si>
  <si>
    <t>INTEREST INCOME - L &amp; R-PERSONAL USE PURPOSE -SALARY BASED LOANS-PAST DUE NON PERFORMING LOAN</t>
  </si>
  <si>
    <t>5-01-08-03-08-03-04-00-01</t>
  </si>
  <si>
    <t>INTEREST INCOME - L &amp; R-PERSONAL USE PURPOSE -SALARY BASED LOANS-LITIGATION</t>
  </si>
  <si>
    <t>5-01-08-03-08-04-01-00-01</t>
  </si>
  <si>
    <t>INTEREST INCOME - L &amp; R-PERSONAL USE PURPOSE -OTHERS - CURRENT</t>
  </si>
  <si>
    <t>5-01-08-03-08-04-02-00-01</t>
  </si>
  <si>
    <t>INTEREST INCOME - L &amp; R-PERSONAL USE PURPOSE -OTHERS - PAST DUE PERFORMING LOAN</t>
  </si>
  <si>
    <t>5-01-08-03-08-04-03-00-01</t>
  </si>
  <si>
    <t>INTEREST INCOME - L &amp; R-PERSONAL USE PURPOSE -OTHERS - PAST DUE NON PERFORMING LOAN</t>
  </si>
  <si>
    <t>5-01-08-03-08-04-04-00-01</t>
  </si>
  <si>
    <t>INTEREST INCOME - L &amp; R-PERSONAL USE PURPOSE -OTHERS - LITIGATION</t>
  </si>
  <si>
    <t>5-01-08-03-09-01-00-00-01</t>
  </si>
  <si>
    <t>INTEREST INCOME -  L &amp; R-OTHER PURPOSES LOAN - CURRENT</t>
  </si>
  <si>
    <t>5-01-08-03-09-02-00-00-01</t>
  </si>
  <si>
    <t>INTEREST INCOME -  L &amp; R-OTHER PURPOSES LOAN - PAST DUE PERFORMING LOAN</t>
  </si>
  <si>
    <t>5-01-08-03-09-03-00-00-01</t>
  </si>
  <si>
    <t>INTEREST INCOME -  L &amp; R-OTHER PURPOSES LOAN - PAST DUE NON PERFORMING LOAN</t>
  </si>
  <si>
    <t>5-01-08-03-09-04-00-00-01</t>
  </si>
  <si>
    <t>INTEREST INCOME -  L &amp; R-OTHER PURPOSES LOAN - LITIGATION</t>
  </si>
  <si>
    <t>5-01-08-04-01-01-01-00-01</t>
  </si>
  <si>
    <t>INTEREST INCOME - RESTRUCTURED - L &amp; R- OTHERS-LOANS TO GOVERNMENT-NATIONAL GOVERNMENT - CURRENT</t>
  </si>
  <si>
    <t>5-01-08-04-01-01-02-00-01</t>
  </si>
  <si>
    <t>INTEREST INCOME - RESTRUCTURED - L &amp; R- OTHERS-LOANS TO GOVERNMENT-NATIONAL GOVERNMENT -PAST DUE BUT NOT YET NON-PERFORMING</t>
  </si>
  <si>
    <t>5-01-08-04-01-01-03-00-01</t>
  </si>
  <si>
    <t>INTEREST INCOME - RESTRUCTURED - L &amp; R- OTHERS-LOANS TO GOVERNMENT-NATIONAL GOVERNMENT - PAST DUE AND ALREADY NON-PERFORMING</t>
  </si>
  <si>
    <t>5-01-08-04-01-01-04-00-01</t>
  </si>
  <si>
    <t>INTEREST INCOME - RESTRUCTURED - L &amp; R- OTHERS-LOANS TO GOVERNMENT-NATIONAL GOVERNMENT - ITEMS IN LITIGATION</t>
  </si>
  <si>
    <t>5-01-08-04-01-02-01-00-01</t>
  </si>
  <si>
    <t>INTEREST INCOME - RESTRUCTURED - L &amp; R- OTHERS-LOANS TO GOVERNMENT-LGUS- CURRENT</t>
  </si>
  <si>
    <t>5-01-08-04-01-02-02-00-01</t>
  </si>
  <si>
    <t>INTEREST INCOME - RESTRUCTURED - L &amp; R- OTHERS-LOANS TO GOVERNMENT-LGUS- PAST DUE BUT NOT YET NON-PERFORMING</t>
  </si>
  <si>
    <t>5-01-08-04-01-02-03-00-01</t>
  </si>
  <si>
    <t>INTEREST INCOME - RESTRUCTURED - L &amp; R- OTHERS-LOANS TO GOVERNMENT-LGUS- PAST DUE AND ALREADY NON-PERFORMING</t>
  </si>
  <si>
    <t>5-01-08-04-01-02-04-00-01</t>
  </si>
  <si>
    <t>INTEREST INCOME - RESTRUCTURED - L &amp; R- OTHERS-LOANS TO GOVERNMENT-LGUS- ITEMS IN LITIGATION</t>
  </si>
  <si>
    <t>5-01-08-04-01-03-01-01-01</t>
  </si>
  <si>
    <t>INTEREST INCOME - RESTRUCTURED - L &amp; R- OTHERS-LOANS TO GOVERNMENT-GOCCS-SOCIAL SECURITY INSTITUTIONS - CURRENT</t>
  </si>
  <si>
    <t>5-01-08-04-01-03-01-02-01</t>
  </si>
  <si>
    <t>INTEREST INCOME - RESTRUCTURED - L &amp; R- OTHERS-LOANS TO GOVERNMENT-GOCCS-SOCIAL SECURITY INSTITUTIONS -  PAST DUE BUT NOT YET NON-PERFORMING</t>
  </si>
  <si>
    <t>5-01-08-04-01-03-01-03-01</t>
  </si>
  <si>
    <t>INTEREST INCOME - RESTRUCTURED - L &amp; R- OTHERS-LOANS TO GOVERNMENT-GOCCS-SOCIAL SECURITY INSTITUTIONS -  PAST DUE AND ALREADY NON-PERFORMING</t>
  </si>
  <si>
    <t>5-01-08-04-01-03-01-04-01</t>
  </si>
  <si>
    <t>INTEREST INCOME - RESTRUCTURED - L &amp; R- OTHERS-LOANS TO GOVERNMENT-GOCCS-SOCIAL SECURITY INSTITUTIONS - ITEMS IN LITIGATION</t>
  </si>
  <si>
    <t>5-01-08-04-01-03-02-01-01</t>
  </si>
  <si>
    <t>INTEREST INCOME - RESTRUCTURED - L &amp; R- OTHERS-LOANS TO GOVERNMENT-GOCCS-OTHER FINANCIAL - CURRENT</t>
  </si>
  <si>
    <t>5-01-08-04-01-03-02-02-01</t>
  </si>
  <si>
    <t>INTEREST INCOME - RESTRUCTURED - L &amp; R- OTHERS-LOANS TO GOVERNMENT-GOCCS-OTHER FINANCIAL - PAST DUE BUT NOT YET NON-PERFORMING</t>
  </si>
  <si>
    <t>5-01-08-04-01-03-02-03-01</t>
  </si>
  <si>
    <t>INTEREST INCOME - RESTRUCTURED - L &amp; R- OTHERS-LOANS TO GOVERNMENT-GOCCS-OTHER FINANCIAL - PAST DUE AND ALREADY NON-PERFORMING</t>
  </si>
  <si>
    <t>5-01-08-04-01-03-02-04-01</t>
  </si>
  <si>
    <t>INTEREST INCOME - RESTRUCTURED - L &amp; R- OTHERS-LOANS TO GOVERNMENT-GOCCS-OTHER FINANCIAL- ITEMS IN LITIGATION</t>
  </si>
  <si>
    <t>5-01-08-04-01-03-03-01-01</t>
  </si>
  <si>
    <t>INTEREST INCOME - RESTRUCTURED - L &amp; R- OTHERS-LOANS TO GOVERNMENT-GOCCS-NON-FINANCIAL - CURRENT</t>
  </si>
  <si>
    <t>5-01-08-04-01-03-03-02-01</t>
  </si>
  <si>
    <t>INTEREST INCOME - RESTRUCTURED - L &amp; R- OTHERS-LOANS TO GOVERNMENT-GOCCS-NON-FINANCIAL - PAST DUE BUT NOT YET NON-PERFORMING</t>
  </si>
  <si>
    <t>5-01-08-04-01-03-03-03-01</t>
  </si>
  <si>
    <t>INTEREST INCOME - RESTRUCTURED - L &amp; R- OTHERS-LOANS TO GOVERNMENT-GOCCS-NON-FINANCIAL - PAST DUE AND ALREADY NON-PERFORMING</t>
  </si>
  <si>
    <t>5-01-08-04-01-03-03-04-01</t>
  </si>
  <si>
    <t>INTEREST INCOME - RESTRUCTURED - L &amp; R- OTHERS-LOANS TO GOVERNMENT-GOCCS-NON-FINANCIAL- ITEMS IN LITIGATION</t>
  </si>
  <si>
    <t>5-01-08-04-02-01-01-00-01</t>
  </si>
  <si>
    <t>INTEREST INCOME - RESTRUCTURED - L &amp; R-AGRARIAN REFORMS LOAN - CURRENT</t>
  </si>
  <si>
    <t>5-01-08-04-02-01-01-00-02</t>
  </si>
  <si>
    <t>INTEREST INCOME - RESTRUCTURED - L &amp; R-AGFP LOANS - CURRENT</t>
  </si>
  <si>
    <t>5-01-08-04-02-01-02-00-01</t>
  </si>
  <si>
    <t>INTEREST INCOME - RESTRUCTURED - L &amp; R-AGRARIAN REFORMS LOAN-PD PERFORMING LOAN</t>
  </si>
  <si>
    <t>5-01-08-04-02-01-02-00-02</t>
  </si>
  <si>
    <t>INTEREST INCOME - RESTRUCTURED - L &amp; R-AGFP LOANS-PD PERFORMING LOAN</t>
  </si>
  <si>
    <t>5-01-08-04-02-01-03-00-01</t>
  </si>
  <si>
    <t>INTEREST INCOME - RESTRUCTURED - L &amp; R-AGRARIAN REFORMS LOAN-PD NON-PERFORMING LOAN</t>
  </si>
  <si>
    <t>5-01-08-04-02-01-03-00-02</t>
  </si>
  <si>
    <t>INTEREST INCOME - RESTRUCTURED - L &amp; R-AGFP LOANS-PD NON-PERFORMING LOAN</t>
  </si>
  <si>
    <t>5-01-08-04-02-01-04-00-01</t>
  </si>
  <si>
    <t>INTEREST INCOME - RESTRUCTURED - L &amp; R-AGRARIAN REFORMS LOAN-LITIGATION</t>
  </si>
  <si>
    <t>5-01-08-04-02-01-04-00-02</t>
  </si>
  <si>
    <t>INTEREST INCOME - RESTRUCTURED - L &amp; R-AGFP LOANS-LITIGATION</t>
  </si>
  <si>
    <t>5-01-08-04-02-02-01-00-01</t>
  </si>
  <si>
    <t>INTEREST INCOME - RESTRUCTURED - L &amp; R- OTHER AGRICULTURAL LOANS - CURRENT</t>
  </si>
  <si>
    <t>5-01-08-04-02-02-02-00-01</t>
  </si>
  <si>
    <t>INTEREST INCOME - RESTRUCTURED - L &amp; R- OTHER AGRICULTURAL LOANS - PD PERFORMING LOANS</t>
  </si>
  <si>
    <t>5-01-08-04-02-02-03-00-01</t>
  </si>
  <si>
    <t>INTEREST INCOME - RESTRUCTURED - L &amp; R- OTHER AGRICULTURAL LOANS - PD NON-PERFORMING LOANS</t>
  </si>
  <si>
    <t>5-01-08-04-02-02-04-00-01</t>
  </si>
  <si>
    <t>INTEREST INCOME - RESTRUCTURED - L &amp; R- OTHER AGRICULTURAL LOANS - LITIGATION</t>
  </si>
  <si>
    <t>5-01-08-04-03-01-01-00-01</t>
  </si>
  <si>
    <t>INTEREST INCOME - RESTRUCTURED - L &amp; R-MICROFINANCE LOANS - CURRENT</t>
  </si>
  <si>
    <t>5-01-08-04-03-01-02-00-01</t>
  </si>
  <si>
    <t>INTEREST INCOME - RESTRUCTURED - L &amp; R-MICROFINANCE LOANS - PD PERFORMING LOANS</t>
  </si>
  <si>
    <t>5-01-08-04-03-01-03-00-01</t>
  </si>
  <si>
    <t>INTEREST INCOME - RESTRUCTURED - L &amp; R-MICROFINANCE LOANS - PD NON-PERFORMING LOANS</t>
  </si>
  <si>
    <t>5-01-08-04-03-01-04-00-01</t>
  </si>
  <si>
    <t>INTEREST INCOME - RESTRUCTURED - L &amp; R-MICROFINANCE LOANS - LITIGATION</t>
  </si>
  <si>
    <t>5-01-08-04-03-02-01-00-01</t>
  </si>
  <si>
    <t>INTEREST INCOME - RESTRUCTURED - L &amp; R-OTHER MICROENTERPRISE LOANS- CURRENT</t>
  </si>
  <si>
    <t>5-01-08-04-03-02-02-00-01</t>
  </si>
  <si>
    <t>INTEREST INCOME - RESTRUCTURED - L &amp; R-OTHER MICROENTERPRISE LOANS-PAST DUE BUT NOT YET NON-PERFORMING</t>
  </si>
  <si>
    <t>INTEREST INCOME - RESTRUCTURED - L &amp; R-OTHER MICROENTERPRISE LOANS-PAST DUE AND ALREADY NON-PERFORMING</t>
  </si>
  <si>
    <t>INTEREST INCOME - RESTRUCTURED - L &amp; R- OTHER MICROENTERPRISE LOANS-ITEMS IN LITIGATION</t>
  </si>
  <si>
    <t>INTEREST INCOME - RESTRUCTURED - L &amp; R - SMALL SCALE ENTERPRISES - CURRENT</t>
  </si>
  <si>
    <t>INTEREST INCOME - RESTRUCTURED - L &amp; R - SMALL SCALE ENTERPRISES - PD PERFORMING LOAN</t>
  </si>
  <si>
    <t>INTEREST INCOME - RESTRUCTURED - L &amp; R - SMALL SCALE ENTERPRISES - PD NON-PERFORMING LOAN</t>
  </si>
  <si>
    <t>INTEREST INCOME - RESTRUCTURED - L &amp; R - SMALL SCALE ENTERPRISES - LITIGATION</t>
  </si>
  <si>
    <t>INTEREST INCOME - RESTRUCTURED - L &amp; R-MEDIUM SCALE ENTERPRISE - CURRENT</t>
  </si>
  <si>
    <t>INTEREST INCOME - RESTRUCTURED - L &amp; R-MEDIUM SCALE ENTERPRISE - PD PERFORMING LOAN</t>
  </si>
  <si>
    <t>INTEREST INCOME - RESTRUCTURED - L &amp; R-MEDIUM SCALE ENTERPRISE - PD NON-PERFORMING LOAN</t>
  </si>
  <si>
    <t>INTEREST INCOME - RESTRUCTURED - L &amp; R-MEDIUM SCALE ENTERPRISE - LITIGATION</t>
  </si>
  <si>
    <t>INTEREST INCOME - RESTRUCTURED - L &amp; R-OTHERS-CONTRACT TO SELL-CURRENT</t>
  </si>
  <si>
    <t>INTEREST INCOME - RESTRUCTURED - L &amp; R-OTHERS-CONTRACT TO SELL- PAST DUE BUT NOT YET NON-PERFORMING</t>
  </si>
  <si>
    <t>INTEREST INCOME - RESTRUCTURED - L &amp; R-OTHERS-CONTRACT TO SELL-PAST DUE AND ALREADY NON-PERFORMING</t>
  </si>
  <si>
    <t>INTEREST INCOME - RESTRUCTURED - L &amp; R-OTHERS-CONTRACT TO SELL-ITEMS IN LITIGATION</t>
  </si>
  <si>
    <t>INTEREST INCOME - RESTRUCTURED - L &amp; R-OTHERS-LOANS TO PRIVATE CORPORATIONS-FINANCIAL-CURRENT</t>
  </si>
  <si>
    <t>INTEREST INCOME - RESTRUCTURED - L &amp; R-OTHERS-LOANS TO PRIVATE CORPORATIONS-FINANCIAL- PAST DUE BUT NOT YET NON-PERFORMING</t>
  </si>
  <si>
    <t>INTEREST INCOME - RESTRUCTURED - L &amp; R-OTHERS-LOANS TO PRIVATE CORPORATIONS-FINANCIAL-PAST DUE AND ALREADY NON-PERFORMING</t>
  </si>
  <si>
    <t>INTEREST INCOME - RESTRUCTURED - L &amp; R-OTHERS-LOANS TO PRIVATE CORPORATIONS-FINANCIAL-ITEMS IN LITIGATION</t>
  </si>
  <si>
    <t>INTEREST INCOME - RESTRUCTURED - L &amp; R-PRIVATE CORPORATION - NON FINANCIAL  - CURRENT</t>
  </si>
  <si>
    <t>INTEREST INCOME - RESTRUCTURED - L &amp; R-PRIVATE CORPORATION - NON FINANCIAL  - PAST DUE PERFORMING LOAN</t>
  </si>
  <si>
    <t>INTEREST INCOME - RESTRUCTURED - L &amp; R-PRIVATE CORPORATION - NON FINANCIAL  - PAST DUE NON-PERFORMING LOAN</t>
  </si>
  <si>
    <t>INTEREST INCOME - RESTRUCTURED - L &amp; R-PRIVATE CORPORATION - NON FINANCIAL  - LITIGATION</t>
  </si>
  <si>
    <t>INTEREST INCOME - RESTRUCTURED - L &amp; R-HOUSING PURPOSE LOAN - CURRENT</t>
  </si>
  <si>
    <t>INTEREST INCOME - RESTRUCTURED - L &amp; R-HOUSING PURPOSE LOAN - PAST DUE PERFORMING LOAN</t>
  </si>
  <si>
    <t>INTEREST INCOME - RESTRUCTURED - L &amp; R-HOUSING PURPOSE LOAN - PAST DUE NON-PERFORMING LOAN</t>
  </si>
  <si>
    <t>INTEREST INCOME - RESTRUCTURED - L &amp; R-HOUSING PURPOSE LOAN - LITIGATION</t>
  </si>
  <si>
    <t>INTEREST INCOME - RESTRUCTURED - L &amp; R-PERSONAL USE PURPOSES-CREDIT CARD-CURRENT</t>
  </si>
  <si>
    <t>INTEREST INCOME - RESTRUCTURED - L &amp; R-PERSONAL USE PURPOSES-CREDIT CARD-PAST DUE BUT NOT YET NON-PERFORMING</t>
  </si>
  <si>
    <t>INTEREST INCOME - RESTRUCTURED - L &amp; R- PERSONAL USE PURPOSES-CREDIT CARD-PAST DUE AND ALREADY NON-PERFORMING</t>
  </si>
  <si>
    <t>INTEREST INCOME - RESTRUCTURED - L &amp; R-PERSONAL USE PURPOSES-CREDIT CARD-  ITEMS IN LITIGATION</t>
  </si>
  <si>
    <t>INTEREST INCOME - RESTRUCTURED - L &amp; R-PERSONAL USE PURPOSE -AUTO LOANS- CURRENT</t>
  </si>
  <si>
    <t>INTEREST INCOME - RESTRUCTURED - L &amp; R-PERSONAL USE PURPOSE -AUTO LOANS- PAST DUE PERFORMING LOAN</t>
  </si>
  <si>
    <t>INTEREST INCOME - RESTRUCTURED - L &amp; R-PERSONAL USE PURPOSE -AUTO LOANS- PAST DUE NON-PERFORMING LOAN</t>
  </si>
  <si>
    <t>INTEREST INCOME - RESTRUCTURED - L &amp; R-PERSONAL USE PURPOSE -AUTO LOANS- LITIGATION</t>
  </si>
  <si>
    <t>INTEREST INCOME - RESTRUCTURED - L &amp; R-PERSONAL USE PURPOSE -MOTORCYCLE LOANS - CURRENT</t>
  </si>
  <si>
    <t>INTEREST INCOME - RESTRUCTURED - L &amp; R-PERSONAL USE PURPOSE -MOTORCYCLE LOANS - PAST DUE PERFORMING LOAN</t>
  </si>
  <si>
    <t>INTEREST INCOME - RESTRUCTURED - L &amp; R-PERSONAL USE PURPOSE -MOTORCYCLE LOANS - PAST DUE NON- PERFORMING LOAN</t>
  </si>
  <si>
    <t>INTEREST INCOME - RESTRUCTURED - L &amp; R-PERSONAL USE PURPOSE -MOTORCYCLE LOANS - LITIGATION</t>
  </si>
  <si>
    <t>INTEREST INCOME - RESTRUCTURED - L &amp; R-PERSONAL USE PURPOSE -SALARY BASED LOANS-CURRENT</t>
  </si>
  <si>
    <t>INTEREST INCOME - RESTRUCTURED - L &amp; R-PERSONAL USE PURPOSE -SALARY BASED LOANS-PAST DUE PERFORMING LOAN</t>
  </si>
  <si>
    <t>INTEREST INCOME - RESTRUCTURED - L &amp; R-PERSONAL USE PURPOSE -SALARY BASED LOANS-PAST DUE NON PERFORMING LOAN</t>
  </si>
  <si>
    <t>INTEREST INCOME - RESTRUCTURED - L &amp; R-PERSONAL USE PURPOSE -SALARY BASED LOANS-LITIGATION</t>
  </si>
  <si>
    <t>INTEREST INCOME - RESTRUCTURED - L &amp; R-PERSONAL USE PURPOSE -OTHERS - CURRENT</t>
  </si>
  <si>
    <t>INTEREST INCOME - RESTRUCTURED - L &amp; R-PERSONAL USE PURPOSE -OTHERS - PAST DUE PERFORMING LOAN</t>
  </si>
  <si>
    <t>INTEREST INCOME - RESTRUCTURED - L &amp; R-PERSONAL USE PURPOSE -OTHERS - PAST DUE NON PERFORMING LOAN</t>
  </si>
  <si>
    <t>INTEREST INCOME - RESTRUCTURED - L &amp; R-PERSONAL USE PURPOSE -OTHERS - LITIGATION</t>
  </si>
  <si>
    <t>INTEREST INCOME - RESTRUCTURED -  L &amp; R-OTHER PURPOSES LOAN - CURRENT</t>
  </si>
  <si>
    <t>INTEREST INCOME - RESTRUCTURED -  L &amp; R-OTHER PURPOSES LOAN - PAST DUE PERFORMING LOAN</t>
  </si>
  <si>
    <t>INTEREST INCOME - RESTRUCTURED -  L &amp; R-OTHER PURPOSES LOAN - PAST DUE NON PERFORMING LOAN</t>
  </si>
  <si>
    <t>INTEREST INCOME - RESTRUCTURED -  L &amp; R-OTHER PURPOSES LOAN - LITIGATION</t>
  </si>
  <si>
    <t>INTEREST INCOME - SALES CONTRACT RECEIVABLES-PERFOMING LOAN</t>
  </si>
  <si>
    <t>INTEREST INCOME - SALES CONTRACT RECEIVABLES-NON-PERFOMING LOAN</t>
  </si>
  <si>
    <t>INTEREST INCOME - OTHERS</t>
  </si>
  <si>
    <t>FEES AND COMMISSIONS INCOME - PAYMENT SERVICES</t>
  </si>
  <si>
    <t>FEES AND COMMISSION INCOME - WESTERN UNION</t>
  </si>
  <si>
    <t>FEES AND COMMISSION INCOME - POS</t>
  </si>
  <si>
    <t>FEES AND COMMISSION INCOME - ATM</t>
  </si>
  <si>
    <t>FEES AND COMMISSION INCOME - OTHERS</t>
  </si>
  <si>
    <t>FEES AND COMMISSIONS INCOME-CUSTODIANSHIP</t>
  </si>
  <si>
    <t>FEES AND COMMISSIONS INCOME-UNDERWRITING AND SECURITIES DEALERSHIP</t>
  </si>
  <si>
    <t>FEES AND COMMISSIONS INCOME-INCOME FROM SECURITIES BROKERING ACTIVITIES</t>
  </si>
  <si>
    <t>FEES AND COMMISSIONS INCOME-SECURITIZATION ACTIVITIES</t>
  </si>
  <si>
    <t>FEES AND COMMISSIONS INCOME-INCOME FROM FIDUCIARY ACTIVITIES</t>
  </si>
  <si>
    <t>FEES AND COMMISSION INCOME - SERVICE CHARGE / FEES - LOANS</t>
  </si>
  <si>
    <t>FEES AND COMMISSION INCOME - SERVICE CHARGE / FEES - CURRENT ACCOUNT (DAIF/DAUD)</t>
  </si>
  <si>
    <t>FEES AND COMMISSION INCOME - SERVICE CHARGE / FEES - CLOSED DEPOSIT ACCOUNT</t>
  </si>
  <si>
    <t>FEES AND COMMISSION INCOME - SERVICE CHARGE / FEES - LOST PASSBOOK</t>
  </si>
  <si>
    <t>FEES AND COMMISSION INCOME - SERVICE CHARGE / FEES - BELOW MAINTAINING DEPOSIT LIABILITIES</t>
  </si>
  <si>
    <t>FEES AND COMMISSION INCOME - SERVICE CHARGE / FEES - DORMANCY CHARGES</t>
  </si>
  <si>
    <t>FEES AND COMMISSION INCOME - SERVICE CHARGE / FEES - CHECK BOOKLET CHARGE</t>
  </si>
  <si>
    <t>FEES AND COMMISSION INCOME - SERVICE CHARGE / FEES - REM CANCELLATION</t>
  </si>
  <si>
    <t>FEES AND COMMISSION INCOME - SERVICE CHARGE / FEES - INSPECTION &amp; APPRAISAL</t>
  </si>
  <si>
    <t>FEES AND COMMISSION INCOME - SERVICE CHARGE / FEES - FILING FEES</t>
  </si>
  <si>
    <t>FEES AND COMMISSION INCOME - SERVICE CHARGE / FEES - DOCUMENTATION</t>
  </si>
  <si>
    <t>FEES AND COMMISSION INCOME - SERVICE CHARGE / FEES - OTHERS</t>
  </si>
  <si>
    <t>GAINS/(LOSSES) ON FA-HELD FOR TRADING-SALE OR DERECOGNITION OF FINANCIAL</t>
  </si>
  <si>
    <t>GAINS/(LOSSES) ON FA-HELD FOR TRADING-MARKING TO MARKET</t>
  </si>
  <si>
    <t>GAINS/(LOSSES) ON FA-HELD FOR TRADING-FOREIGN EXCHANGE TRANSACTIONS</t>
  </si>
  <si>
    <t>FOREIGN EXCHANGE PROFIT/(LOSS)</t>
  </si>
  <si>
    <t>GAINS/(LOSSES)-SALE/REDEMPTION/DERECOGNITIONS-HELD TO MATURITY FINANCIAL ASSETS-GOVERNMENT-NATIONAL GOVERNMENT</t>
  </si>
  <si>
    <t>GAINS/(LOSSES)-SALE/REDEMPTION/DERECOGNITION-HELD TO MATURITY FINANCIAL ASSETS-BSP</t>
  </si>
  <si>
    <t>GAINS/(LOSSES)-SALE/REDEMPTION/DERECOGNITION-HELD TO MATURITY FINANCIAL ASSETS-BANKS-UBS/KBS</t>
  </si>
  <si>
    <t>GAINS/(LOSSES)-SALE/REDEMPTION/DERECOGNITION-HELD TO MATURITY FINANCIAL ASSETS-BANKS-OTHER BANKS</t>
  </si>
  <si>
    <t>GAINS/(LOSSES)-SALE/REDEMPTION/DERECOGNITION-UNQUOTED DEBT SECURITIES CLASSIFIED AS LOANS-GOVERNMENT-NATIONAL GOVERNMENT</t>
  </si>
  <si>
    <t>GAINS/(LOSSES)-SALE/REDEMPTION/DERECOGNITION-UNQUOTED DEBT SECURITIES CLASSIFIED AS LOANS-BANKS-UBS/KBS</t>
  </si>
  <si>
    <t>GAINS/(LOSSES)-SALE/REDEMPTION/DERECOGNITION-UNQUOTED DEBT SECURITIES CLASSIFIED AS LOANS-BANKS-OTHER BANKS</t>
  </si>
  <si>
    <t>GAINS/(LOSSES)-SALE/REDEMPTION/DERECOGNITION -NATIONAL GOVERNMENT</t>
  </si>
  <si>
    <t>GAINS/(LOSSES)-SALE/REDEMPTION/DERECOGNITION -LGUS</t>
  </si>
  <si>
    <t>GAINS/(LOSSES)-SALE/REDEMPTION/DERECOGNITION -GOCCS-SOCIAL SECURITY INSTTITUTIONS</t>
  </si>
  <si>
    <t>GAINS/(LOSSES)-SALE/REDEMPTION/DERECOGNITION -GOCCS-FINANCIAL</t>
  </si>
  <si>
    <t>GAINS/(LOSSES)-SALE/REDEMPTION/DERECOGNITION -GOCCS-NON FINANCIAL</t>
  </si>
  <si>
    <t>GAINS/(LOSSES)-SALE/REDEMPTION/DERECOGNITION -AGRARIAN REFORM LOANS</t>
  </si>
  <si>
    <t>GAINS/(LOSSES)-SALE/REDEMPTION/DERECOGNITION-OTHER AGRICULTURAL LOANS</t>
  </si>
  <si>
    <t>GAINS/(LOSSES)-SALE/REDEMPTION/DERECOGNITION-MICROFINANCE LOANS</t>
  </si>
  <si>
    <t>GAINS/(LOSSES)-SALE/REDEMPTION/DERECOGNITION -MICRO ENTERPRISES LOANS</t>
  </si>
  <si>
    <t>GAINS/(LOSSES)-SALE/REDEMPTION/DERECOGNITION -SMALL ENTERPRISES</t>
  </si>
  <si>
    <t>GAINS/(LOSSES)-SALE/REDEMPTION/DERECOGNITION-MEDIUM ENTERPRISES</t>
  </si>
  <si>
    <t>GAINS/(LOSSES)-SALE/REDEMPTION/DERECOGNITION -CONTRACTS TO SELL</t>
  </si>
  <si>
    <t>GAINS/(LOSSES)-SALE/REDEMPTION/DERECOGNITION-LOANS TO PRIVATE CORPORATIONS-FINANCIAL</t>
  </si>
  <si>
    <t>GAINS/(LOSSES)-SALE/REDEMPTION/DERECOGNITION-LOANS TO PRIVATE CORPORATIONS-NON FINANCIAL</t>
  </si>
  <si>
    <t>GAINS/(LOSSES)-SALE/REDEMPTION/DERECOGNITION-LOANS TO INDIVIDUALS FOR HOUSING PURPOSE</t>
  </si>
  <si>
    <t>GAINS/(LOSSES)-SALE/REDEMPTION/DERECOGNITION - LOANS TO INDIVIDUALS PRIMARILY FOR PERSONAL USE PURPOSES-CREDIT CARD</t>
  </si>
  <si>
    <t>GAINS/(LOSSES)-SALE/REDEMPTION/DERECOGNITION-LOANS TO INDIVIDUALS PRIMARILY FOR PERSONAL USE PURPOSES-MOTOR VEHICLE-AUTO LOANS</t>
  </si>
  <si>
    <t>GAINS/(LOSSES)-SALE/REDEMPTION/DERECOGNITION-LOANS TO INDIVIDUALS PRIMARILY FOR PERSONAL USE PURPOSES-MOTOR VEHICLE-MOTORCYCLE LOAN</t>
  </si>
  <si>
    <t>GAINS/(LOSSES)-SALE/REDEMPTION/DERECOGNITION -LOANS TO INDIVIDUALS PRIMARILY FOR PERSONAL USE PURPOSES-SALARY BASED</t>
  </si>
  <si>
    <t>GAINS/(LOSSES)-SALE/REDEMPTION/DERECOGNITION -LOANS TO INDIVIDUALS PRIMARILY FOR PERSONAL USE PURPOSES-OTHERS</t>
  </si>
  <si>
    <t>GAINS/(LOSSES)-SALE/REDEMPTION/DERECOGNITION-LOANS TO INDIVIDUALS FOR OTHER PURPOSE</t>
  </si>
  <si>
    <t>GAINS/(LOSSES)-SALE/DERECOGNITION OF NON FINANCIAL ASSETS-BANK PREMISES, FURNITURE, FIXTURE AND EQUIPMENT</t>
  </si>
  <si>
    <t>GAINS/(LOSSES)-SALE/DERECOGNITION OF NON FINANCIAL ASSETS-ROPA</t>
  </si>
  <si>
    <t>GAINS/(LOSSES)-SALE/DERECOGNITION OF NON FINANCIAL ASSETS-GOODWILL</t>
  </si>
  <si>
    <t>GAINS/(LOSSES)-SALE/DERECOGNITION OF NON FINANCIAL ASSETS-OTHER INTANGIBLE ASSETS</t>
  </si>
  <si>
    <t>OTHER INCOME-RENTAL INCOME-SAFE DEPOSIT BOX</t>
  </si>
  <si>
    <t>OTHER INCOME-RENTAL INCOME-OTHERS</t>
  </si>
  <si>
    <t>OTHER INCOME-MISCELLANEOUS INCOME-PAST DUE PENALTY</t>
  </si>
  <si>
    <t>OTHER INCOME-MISCELLANEOUS INCOME-PAST DUE INTEREST</t>
  </si>
  <si>
    <t>OTHER INCOME-MISCELLANEOUS INCOME-PRE-PAYMENT FEE</t>
  </si>
  <si>
    <t>OTHER INCOME-MISCELLANEOUS INCOME-RETURNED CHECK PENALTY</t>
  </si>
  <si>
    <t>OTHER INCOME-MISCELLANEOUS INCOME-OTHERS</t>
  </si>
  <si>
    <t>INTEREST EXPENSE - DEMAND DEPOSIT - ACTIVE</t>
  </si>
  <si>
    <t>INTEREST EXPENSE - DEMAND DEPOSIT - DORMANT</t>
  </si>
  <si>
    <t>INTEREST EXPENSE- SAVINGS DEPOSIT  - ACTIVE - REGULAR SAVINGS</t>
  </si>
  <si>
    <t>INTEREST EXPENSE- SAVINGS DEPOSIT - ACTIVE - MICROFINANCE SAVINGS</t>
  </si>
  <si>
    <t>INTEREST EXPENSE- SPECIAL SAVINGS DEPOSIT - GINTONG PALAY SAVINGS</t>
  </si>
  <si>
    <t>INTEREST EXPENSE- SPECIAL SAVINGS DEPOSIT - BIG TIME DEPOSIT</t>
  </si>
  <si>
    <t>INTEREST EXPENSE- SAVINGS DEPOSIT  - DORMANT - REGULAR SAVINGS</t>
  </si>
  <si>
    <t>INTEREST EXPENSE- SAVINGS DEPOSIT - DORMANT  - MICROFINANCE SAVINGS</t>
  </si>
  <si>
    <t>INTEREST EXPENSE-TIME DEPOSIT</t>
  </si>
  <si>
    <t>INTEREST EXPENSE - BILLS PAYABLE - BSP - REDISCOUNTING - W/ EWT</t>
  </si>
  <si>
    <t>INTEREST EXPENSE - BILLS PAYABLE - BSP - REDISCOUNTING - EWT EXEMPT</t>
  </si>
  <si>
    <t>INTEREST EXPENSE - BILLS PAYABLE-BANGKO SENTRAL NG PILIPINAS-OTHERS - W/ EWT</t>
  </si>
  <si>
    <t>INTEREST EXPENSE - BILLS PAYABLE-BANGKO SENTRAL NG PILIPINAS-OTHERS -EWT EXEMPT</t>
  </si>
  <si>
    <t>INTEREST EXPENSE - BILLS PAYABLE - GOVERNMENT BANKS -RBU - LBP - W/ EWT</t>
  </si>
  <si>
    <t>INTEREST EXPENSE - BILLS PAYABLE - GOVERNMENT BANKS -RBU - LBP - EWT EXEMPT</t>
  </si>
  <si>
    <t>INTEREST EXPENSE - BILLS PAYABLE - OTHER DEPOSIT SUBSTITUTES-TIME CERTIFICATE OF DEPOSIT-SPECIAL FINANCING-PRIVATE CORPORATION-FINANCIAL-W/ EWT</t>
  </si>
  <si>
    <t>INTEREST EXPENSE - BILLS PAYABLE - OTHER DEPOSIT SUBSTITUTES-TIME CERTIFICATE OF DEPOSIT-SPECIAL FINANCING-PRIVATE CORPORATION-FINANCIAL-EWT EXEMPT</t>
  </si>
  <si>
    <t>INTEREST EXPENSE - BILLS PAYABLE - OTHER DEPOSIT SUBSTITUTES-TIME CERTIFICATE OF DEPOSIT-SPECIAL FINANCING-PRIVATE CORPORATION-NON- FINANCIAL-W/ EWT</t>
  </si>
  <si>
    <t>INTEREST EXPENSE - BILLS PAYABLE - OTHER DEPOSIT SUBSTITUTES-TIME CERTIFICATE OF DEPOSIT-SPECIAL FINANCING-PRIVATE CORPORATION-NON- FINANCIAL-EWT EXEMPT</t>
  </si>
  <si>
    <t>INTEREST EXPENSE - BILLS PAYABLE - OTHERS - NLDC- W/ EWT</t>
  </si>
  <si>
    <t>INTEREST EXPENSE - BILLS PAYABLE - OTHERS - NLDC - EWT EXEMPT</t>
  </si>
  <si>
    <t>INTEREST EXPENSE - BILLS PAYABLE - OTHERS -SBGFC- W/ EWT</t>
  </si>
  <si>
    <t>INTEREST EXPENSE - BILLS PAYABLE - OTHERS -SBGFC - EWT EXEMPT</t>
  </si>
  <si>
    <t>INTEREST EXPENSE - OTHERS - W/ EWT</t>
  </si>
  <si>
    <t>INTEREST EXPENSE - OTHERS - EWT EXEMPT</t>
  </si>
  <si>
    <t>PROVISIONS FOR LOSSES ON ACCRUED INTEREST INCOME FROM FA</t>
  </si>
  <si>
    <t>SALARIES AND WAGES</t>
  </si>
  <si>
    <t>COMPENSATION/FRINGE BENEFITS-FRINGE BENEFITS-DIRECTORS-W/ EWT</t>
  </si>
  <si>
    <t>COMPENSATION/FRINGE BENEFITS-FRINGE BENEFITS-DIRECTORS- EWT EXEMPT</t>
  </si>
  <si>
    <t>FRINGE BENEFITS-OFFICERS &amp; EMPLOYEES-RETIREMENT</t>
  </si>
  <si>
    <t>FRINGE BENEFITS-OFFICERS &amp; EMPLOYEES-SL/VL</t>
  </si>
  <si>
    <t>FRINGE BENEFITS-OFFICERS &amp; EMPLOYEES-PROVIDENT</t>
  </si>
  <si>
    <t>FRINGE BENEFITS-OFFICERS &amp; EMPLOYEES-OTHERS</t>
  </si>
  <si>
    <t>FRINGE BENEFITS-OFFICERS &amp; EMPLOYEES-BONUS AND 13TH MONTH</t>
  </si>
  <si>
    <t>FRINGE BENEFITS-OFFICERS &amp; EMPLOYEES-TRAININGS AND SEMINAR-W/ EWT</t>
  </si>
  <si>
    <t>FRINGE BENEFITS-OFFICERS &amp; EMPLOYEES-TRAININGS AND SEMINAR-EWT EXEMPT</t>
  </si>
  <si>
    <t>FRINGE BENEFITS-OFFICERS &amp; EMPLOYEES-UNIFORM-W/ EWT</t>
  </si>
  <si>
    <t>FRINGE BENEFITS-OFFICERS &amp; EMPLOYEES-UNIFORM-EWT EXEMPT</t>
  </si>
  <si>
    <t>COMPENSATION/FRINGE BENEFITS-DIRECTORS FEES-W/ EWT</t>
  </si>
  <si>
    <t>COMPENSATION/FRINGE BENEFITS-DIRECTORS FEES-EWT EXEMPT</t>
  </si>
  <si>
    <t>COMPENSATION/FRINGE BENEFIT-SSSS, MEDICARE, &amp; ECC PREM &amp; PAG-IBIG - BANK SHARE</t>
  </si>
  <si>
    <t>COMPENSATION/FRINGE BENEFIT-SSSS CONTRIBUTION - BANK SHARE</t>
  </si>
  <si>
    <t>COMPENSATION/FRINGE BENEFITS-PHILHEALTH CONTRIBUTION  - BANK SHARE</t>
  </si>
  <si>
    <t>COMPENSATION/FRINGE BENEFITS-PAG-IBIG FUND - BANK SHARE</t>
  </si>
  <si>
    <t>COMPENSATION/FRINGE BENEFITS-PAG-IBIG LOANS - BANK SHARE</t>
  </si>
  <si>
    <t>COMPENSATION/FRINGE BENEFITS-SSS LOANS - BANK SHARE</t>
  </si>
  <si>
    <t>COMPENSATION/FRINGE BENEFITS-MEDICAL,DENTAL AND HOSPITALIZATION-W/ EWT</t>
  </si>
  <si>
    <t>COMPENSATION/FRINGE BENEFITS-MEDICAL,DENTAL AND HOSPITALIZATION-EWT EXEMPT</t>
  </si>
  <si>
    <t>COMPENSATION/FRINGE BENEFITS-PROVISIONS FOR PENSIONS AND OTHER POST RETIREMENT BENEFITS</t>
  </si>
  <si>
    <t>FEES AND COMMISSIONS EXPENSES</t>
  </si>
  <si>
    <t>OTHER ADMINISTRATIVE EXPENSES-RENT-W/ EWT</t>
  </si>
  <si>
    <t>OTHER ADMINISTRATIVE EXPENSES-RENT-EWT EXEMPT</t>
  </si>
  <si>
    <t>OTHER ADMINISTRATIVE EXPENSES-POWER, LIGHT AND WATER-W/ EWT</t>
  </si>
  <si>
    <t>OTHER ADMINISTRATIVE EXPENSES-POWER, LIGHT AND WATER-EWT EXEMPT</t>
  </si>
  <si>
    <t>OTHER ADMINISTRATIVE EXPENSES-POSTAGE,TELEPHONE,CABLES AND TELEGRAM-W/ EWT</t>
  </si>
  <si>
    <t>OTHER ADMINISTRATIVE EXPENSES-POSTAGE,TELEPHONE,CABLES AND TELEGRAM-EWT EXEMPT</t>
  </si>
  <si>
    <t>OTHER ADMINISTRATIVE EXPENSES-REPAIRS AND MAINTENANCE-W/ EWT</t>
  </si>
  <si>
    <t>OTHER ADMINISTRATIVE EXPENSES-REPAIRS AND MAINTENANCE-EWT EXEMPT</t>
  </si>
  <si>
    <t>OTHER ADMINISTRATIVE EXPENSES-SECURITY,CLERICAL,MESSENGERIAL AND JANITORIAL-W/ EWT</t>
  </si>
  <si>
    <t>OTHER ADMINISTRATIVE EXPENSES-SECURITY,CLERICAL,MESSENGERIAL AND JANITORIAL-EWT EXEMPT</t>
  </si>
  <si>
    <t>OTHER ADMINISTRATIVE EXPENSES-INFORMATION TECHNOLOGY EXPENSES-W/ EWT</t>
  </si>
  <si>
    <t>OTHER ADMINISTRATIVE EXPENSES-INFORMATION TECHNOLOGY EXPENSES-EWT EXEMPT</t>
  </si>
  <si>
    <t>OTHER ADMINISTRATIVE EXPENSES-SUPERVISION FEES-W/ EWT</t>
  </si>
  <si>
    <t>OTHER ADMINISTRATIVE EXPENSES-SUPERVISION FEES-EWT EXEMPT</t>
  </si>
  <si>
    <t>OTHER ADMINISTRATIVE EXPENSES-INSURANCE EXPENSES-INSURANCE EXPENSES-PDIC-W/ EWT</t>
  </si>
  <si>
    <t>OTHER ADMINISTRATIVE EXPENSES-INSURANCE EXPENSES-INSURANCE EXPENSES-PDIC-EWT EXEMPT</t>
  </si>
  <si>
    <t>OTHER ADMINISTRATIVE EXPENSES-INSURANCE EXPENSES-INSURANCE EXPENSES-PCIC-W/ EWT</t>
  </si>
  <si>
    <t>OTHER ADMINISTRATIVE EXPENSES-INSURANCE EXPENSES-INSURANCE EXPENSES-PCIC-EWT EXEMPT</t>
  </si>
  <si>
    <t>OTHER ADMINISTRATIVE EXPENSES-INSURANCE EXPENSES-INSURANCE EXPENSES-OTHERS-OTHERS-W/ EWT</t>
  </si>
  <si>
    <t>OTHER ADMINISTRATIVE EXPENSES-INSURANCE EXPENSES-INSURANCE EXPENSES-OTHERS-OTHERS-EWT EXEMPT</t>
  </si>
  <si>
    <t>OTHER ADMINISTRATIVE EXPENSES-INSURANCE EXPENSES-INSURANCE EXPENSES-OTHERS-MSPR/FIDELITY-W/ EWT</t>
  </si>
  <si>
    <t>OTHER ADMINISTRATIVE EXPENSES-INSURANCE EXPENSES-INSURANCE EXPENSES-OTHERS-MSPR/FIDELITY-EWT EXEMPT</t>
  </si>
  <si>
    <t>OTHER ADMINISTRATIVE EXPENSES-MANAGEMENT AND OTHER PROFESSIONAL FEES-W/ EWT</t>
  </si>
  <si>
    <t>OTHER ADMINISTRATIVE EXPENSES-MANAGEMENT AND OTHER PROFESSIONAL FEES-EWT EXEMPT</t>
  </si>
  <si>
    <t>OTHER ADMINISTRATIVE EXPENSES-REPRESENTATION AND ENTERTAINMENT-W/ EWT</t>
  </si>
  <si>
    <t>OTHER ADMINISTRATIVE EXPENSES-REPRESENTATION AND ENTERTAINMENT-EWT EXEMPT</t>
  </si>
  <si>
    <t>OTHER ADMINISTRATIVE EXPENSES-TRAVELLING EXPENSES-W/ EWT</t>
  </si>
  <si>
    <t>OTHER ADMINISTRATIVE EXPENSES-TRAVELLING EXPENSES-EWT EXEMPT</t>
  </si>
  <si>
    <t>OTHER ADMINISTRATIVE EXPENSES-FUEL AND LUBRICANTS-W/ EWT</t>
  </si>
  <si>
    <t>OTHER ADMINISTRATIVE EXPENSES-FUEL AND LUBRICANTS-EWT EXEMPT</t>
  </si>
  <si>
    <t>OTHER ADMINISTRATIVE EXPENSES-ADVERTISING AND PUBLICITY-W/ EWT</t>
  </si>
  <si>
    <t>OTHER ADMINISTRATIVE EXPENSES-ADVERTISING AND PUBLICITY-EWT EXEMPT</t>
  </si>
  <si>
    <t>OTHER ADMINISTRATIVE EXPENSES-MEMBERSHIP FEES AND DUES-W/ EWT</t>
  </si>
  <si>
    <t>OTHER ADMINISTRATIVE EXPENSES-MEMBERSHIP FEES AND DUES-EWT EXEMPT</t>
  </si>
  <si>
    <t>OTHER ADMINISTRATIVE EXPENSES-DONATIONS AND CHARITABLE CONTRIBUTION-W/ EWT</t>
  </si>
  <si>
    <t>OTHER ADMINISTRATIVE EXPENSES-DONATIONS AND CHARITABLE CONTRIBUTION-EWT EXEMPT</t>
  </si>
  <si>
    <t>OTHER ADMINISTRATIVE EXPENSES-PERIODICALS AND MAGAZINES-W/ EWT</t>
  </si>
  <si>
    <t>OTHER ADMINISTRATIVE EXPENSES-PERIODICALS AND MAGAZINES-EWT EXEMPT</t>
  </si>
  <si>
    <t>OTHER ADMINISTRATIVE EXPENSES-DOCUMENTARY STAMPS USED</t>
  </si>
  <si>
    <t>OTHER ADMINISTRATIVE EXPENSES-STATIONERY AND SUPPLIES USED-W/ EWT</t>
  </si>
  <si>
    <t>OTHER ADMINISTRATIVE EXPENSES-STATIONERY AND SUPPLIES USED-EWT EXEMPT</t>
  </si>
  <si>
    <t>OTHER ADMINISTRATIVE EXPENSES-FINES,PENALTIES AND OTHER CHARGES-W/ EWT</t>
  </si>
  <si>
    <t>OTHER ADMINISTRATIVE EXPENSES-FINES,PENALTIES AND OTHER CHARGES-EWT EXEMPT</t>
  </si>
  <si>
    <t>OTHER ADMINISTRATIVE EXPENSES-LITIGATION/ASSETS ACQUIRED EXPENSES-W/ EWT</t>
  </si>
  <si>
    <t>OTHER ADMINISTRATIVE EXPENSES-LITIGATION/ASSETS ACQUIRED EXPENSES-EWT EXEMPT</t>
  </si>
  <si>
    <t>OTHER ADMINISTRATIVE EXPENSES-OTHER EXPENSES-NOTARIAL FEES-W/ EWT</t>
  </si>
  <si>
    <t>OTHER ADMINISTRATIVE EXPENSES-OTHER EXPENSES-NOTARIAL FEES-EWT EXEMPT</t>
  </si>
  <si>
    <t>OTHER ADMINISTRATIVE EXPENSES-OTHER EXPENSES-MISCELLANEOUS EXPENSES-W/ EWT</t>
  </si>
  <si>
    <t>OTHER ADMINISTRATIVE EXPENSES-OTHER EXPENSES-MISCELLANEOUS EXPENSES-EWT EXEMPT</t>
  </si>
  <si>
    <t>DEPRECIATION/AMORTIZATION EXPENSES-BANK PREMISES,FURNITURE,FIXTURE AND EQUIPMENT-BUILDINGS</t>
  </si>
  <si>
    <t>DEPRECIATION/AMORTIZATION EXPENSES-BANK PREMISES,FURNITURE,FIXTURE AND EQUIPMENT-FURNITURE AND FIXTURES</t>
  </si>
  <si>
    <t>DEPRECIATION/AMORTIZATION EXPENSES-BANK PREMISES,FURNITURE,FIXTURE AND EQUIPMENT-IT EQUIPMENT</t>
  </si>
  <si>
    <t>DEPRECIATION/AMORTIZATION EXPENSES-BANK PREMISES,FURNITURE,FIXTURE AND EQUIPMENT-OTHER OFFICE EQUIPMENT</t>
  </si>
  <si>
    <t>DEPRECIATION/AMORTIZATION EXPENSES-BANK PREMISES,FURNITURE,FIXTURE AND EQUIPMENT-TRANSPORTATION EQUIPMENT</t>
  </si>
  <si>
    <t>DEPRECIATION/AMORTIZATION EXPENSES-BANK PREMISES,FURNITURE,FIXTURE AND EQUIPMENT-LEASEHOLD RIGHTS AND IMPROVEMENTS</t>
  </si>
  <si>
    <t>DEP/AMORT EXP-BANK PREM,FFE-BLDG IMPROVEMENT</t>
  </si>
  <si>
    <t>DEPRECIATION/AMORTIZATION EXPENSES-ROPA-BUILDINGS</t>
  </si>
  <si>
    <t>DEPRECIATION/AMORTIZATION EXPENSES-ROPA-OTHER NON-FINANCIAL ASSETS ACQUIRED</t>
  </si>
  <si>
    <t>DEPRECIATION/AMORTIZATION EXPENSES-OTHER INTANGIBLE ASSETS</t>
  </si>
  <si>
    <t>PROVISIONS FOR CREDIT LOSSES ON L&amp; R AND OTHER FA</t>
  </si>
  <si>
    <t>BAD DEBTS WRITTEN OFF</t>
  </si>
  <si>
    <t>RECOVERY ON CHARGES-OFF ASSETS</t>
  </si>
  <si>
    <t>INCOME TAX EXPENSE</t>
  </si>
  <si>
    <t>MB TRANSITORIA</t>
  </si>
  <si>
    <t>ITEMS FOR CLARIFICATION</t>
  </si>
  <si>
    <t>LOAN DEDUCTIONS</t>
  </si>
  <si>
    <t>TELLER CASH TRANSFER</t>
  </si>
  <si>
    <t>TELLER COCI TRANSFER</t>
  </si>
  <si>
    <t>TD INT. TRANSFER TO SA</t>
  </si>
  <si>
    <t>A-1</t>
  </si>
  <si>
    <t>ASSETS</t>
  </si>
  <si>
    <t>A-1-01</t>
  </si>
  <si>
    <t>CASH ON HAND</t>
  </si>
  <si>
    <t>A-1-02</t>
  </si>
  <si>
    <t>CHECKS AND OTHER CASH ITEMS</t>
  </si>
  <si>
    <t>A-1-02-01</t>
  </si>
  <si>
    <t>COCI - RESIDENT</t>
  </si>
  <si>
    <t>A-1-02-01-01</t>
  </si>
  <si>
    <t>COCI - GOVT-PHILIPPINE POSTAL CORP</t>
  </si>
  <si>
    <t>A-1-02-01-02</t>
  </si>
  <si>
    <t>COCI - BSP</t>
  </si>
  <si>
    <t>A-1-02-01-03</t>
  </si>
  <si>
    <t>COCI - BANKS</t>
  </si>
  <si>
    <t>A-1-02-01-03-01</t>
  </si>
  <si>
    <t>COCI - BANKS - UBS/KBS</t>
  </si>
  <si>
    <t>A-1-02-01-03-02</t>
  </si>
  <si>
    <t>COCI - BANKS - OTHER BANKS</t>
  </si>
  <si>
    <t>A-1-03</t>
  </si>
  <si>
    <t>DUE FROM BSP</t>
  </si>
  <si>
    <t>A-1-03-01</t>
  </si>
  <si>
    <t>DUE FROM BSP -DEMAND  DEPOSIT ACCOUNT</t>
  </si>
  <si>
    <t>A-1-03-02</t>
  </si>
  <si>
    <t>DUE FROM BSP -RESERVE DEPOSIT ACCOUNT</t>
  </si>
  <si>
    <t>A-1-03-03</t>
  </si>
  <si>
    <t>DUE FROM BSP -SPECIAL DEPOSIT ACCOUNT</t>
  </si>
  <si>
    <t>A-1-03-04</t>
  </si>
  <si>
    <t>DUE FROM BSP- OTHERS</t>
  </si>
  <si>
    <t>A-1-04</t>
  </si>
  <si>
    <t>DUE FROM OTHER BANKS</t>
  </si>
  <si>
    <t>A-1-04-01</t>
  </si>
  <si>
    <t>DUE FROM OTHER BANKS-  UBS/KBS</t>
  </si>
  <si>
    <t>A-1-04-01-01</t>
  </si>
  <si>
    <t>DUE FROM OTHER BANKS-  UBS/KBS -DEMAND DEPOSIT</t>
  </si>
  <si>
    <t>A-1-04-01-02</t>
  </si>
  <si>
    <t>DUE FROM OTHER BANKS-   UBS/KBS - SAVINGS DEPOSIT</t>
  </si>
  <si>
    <t>A-1-04-01-03</t>
  </si>
  <si>
    <t>DUE FROM OTHER BANKS-   UBS/KBS - NOW DEPOSIT</t>
  </si>
  <si>
    <t>A-1-04-01-04</t>
  </si>
  <si>
    <t>DUE FROM OTHER BANKS-   UBS/KBS- TIME CERTF OF DEPOSIT</t>
  </si>
  <si>
    <t>A-1-04-01-04-01</t>
  </si>
  <si>
    <t xml:space="preserve">DUE FROM OTHER BANKS -  UBS/KBS- TIME CERTF OF DEPOSIT - SHORT TERM </t>
  </si>
  <si>
    <t>A-1-04-01-04-02</t>
  </si>
  <si>
    <t xml:space="preserve">DUE FROM OTHER BANKS-   UBS/KBS- TIME CERTF OF DEPOSIT - MEDIUM TERM </t>
  </si>
  <si>
    <t>A-1-04-01-04-03</t>
  </si>
  <si>
    <t xml:space="preserve">DUE FROM OTHER BANKS-   UBS/KBS - TIME CERTF OF DEPOSIT - LONG TERM </t>
  </si>
  <si>
    <t>A-1-04-02</t>
  </si>
  <si>
    <t>DUE FROM OTHER BANKS-   OTHER BANKS</t>
  </si>
  <si>
    <t>A-1-04-02-01</t>
  </si>
  <si>
    <t>DUE FROM OTHER BANKS-  OTHER BANKS - DEMAND DEPOSIT</t>
  </si>
  <si>
    <t>A-1-04-02-02</t>
  </si>
  <si>
    <t>DUE FROM OTHER BANKS-   OTHER BANKS - SAVINGS DEPOSIT</t>
  </si>
  <si>
    <t>A-1-04-02-03</t>
  </si>
  <si>
    <t>DUE FROM OTHER BANKS-  OTHER BANKS - NOW DEPSOSIT</t>
  </si>
  <si>
    <t>A-1-04-02-04</t>
  </si>
  <si>
    <t>DUE FROM OTHER BANKS -  OTHER BANKS - TIME CERTF OF DEPOSITS</t>
  </si>
  <si>
    <t>A-1-04-02-04-01</t>
  </si>
  <si>
    <t xml:space="preserve">DUE FROM OTHER BANKS-  OTHER BANKS - TIME CERTF OF DEPOSITS - SHORT TERM </t>
  </si>
  <si>
    <t>A-1-04-02-04-02</t>
  </si>
  <si>
    <t xml:space="preserve">DUE FROM OTHER BANKS-  OTHER BANKS - TIME CERTF OF DEPOSITS - MEDIUM TERM </t>
  </si>
  <si>
    <t>A-1-04-02-04-03</t>
  </si>
  <si>
    <t xml:space="preserve">DUE FROM OTHER BANKS-  OTHER BANKS - TIME CERTF OF DEPOSITS - LONG TERM </t>
  </si>
  <si>
    <t>A-1-05</t>
  </si>
  <si>
    <t>FIN ASSETS HELD FOR TRADING (HFT)</t>
  </si>
  <si>
    <t>A-1-05-01</t>
  </si>
  <si>
    <t>HFT-  HFT SEC</t>
  </si>
  <si>
    <t>A-1-05-02</t>
  </si>
  <si>
    <t>HFT-DERIVATIVES W/ POSITIVE FAIR VALUE HELD FOR TRADING</t>
  </si>
  <si>
    <t>A-1-05-03</t>
  </si>
  <si>
    <t>A-1-06</t>
  </si>
  <si>
    <t>FIN ASSETS DESIGNATED AT FAIR VALUE THROUGH PROFIT OR LOSS</t>
  </si>
  <si>
    <t>A-1-07</t>
  </si>
  <si>
    <t>AVAILABLE-FOR-SALE (AFS) FIN ASSETS</t>
  </si>
  <si>
    <t>A-1-07-01</t>
  </si>
  <si>
    <t>AFS-DEBT SEC</t>
  </si>
  <si>
    <t>A-1-07-01-01</t>
  </si>
  <si>
    <t>AFS-DEBT SEC - GOVT</t>
  </si>
  <si>
    <t>A-1-07-01-01-01</t>
  </si>
  <si>
    <t>AFS-DEBT SEC - GOVT - NATL GOVT</t>
  </si>
  <si>
    <t>A-1-07-01-01-01-01</t>
  </si>
  <si>
    <t>AFS-DEBT SEC - GOVT - NATL GOVT - TREASURY BILLS</t>
  </si>
  <si>
    <t>A-1-07-01-01-01-01-01</t>
  </si>
  <si>
    <t>AFS-DEBT SEC - GOVT - NATL GOVT - TREASURY BILLS - SHORT TERM</t>
  </si>
  <si>
    <t>A-1-07-01-01-01-01-02</t>
  </si>
  <si>
    <t xml:space="preserve">AFS-DEBT SEC - GOVT - NATL GOVT - TREASURY BILLS - MEDIUM TERM </t>
  </si>
  <si>
    <t>A-1-07-01-01-01-01-03</t>
  </si>
  <si>
    <t xml:space="preserve">AFS-DEBT SEC - GOVT - NATL GOVT - TREASURY BILLS - LONG TERM </t>
  </si>
  <si>
    <t>A-1-07-01-01-01-02</t>
  </si>
  <si>
    <t>AFS-DEBT SEC - GOVT - NATL GOVT - TREASURY BONDS</t>
  </si>
  <si>
    <t>A-1-07-01-01-01-02-01</t>
  </si>
  <si>
    <t xml:space="preserve">AFS-DEBT SEC  - GOVT - NATL GOVT- TREASURY BONDS- SHORT TERM </t>
  </si>
  <si>
    <t>A-1-07-01-01-01-02-02</t>
  </si>
  <si>
    <t xml:space="preserve">AFS-DEBT SEC  - GOVT - NATL GOVT- TREASURY BONDS-MEDIUM TERM </t>
  </si>
  <si>
    <t>A-1-07-01-01-01-02-03</t>
  </si>
  <si>
    <t xml:space="preserve">AFS-DEBT SEC - GOVT - NATL GOVT - TREASURY BONDS-LONG TERM </t>
  </si>
  <si>
    <t>A-1-07-01-01-01-03</t>
  </si>
  <si>
    <t xml:space="preserve">AFS-DEBT SEC - GOVT - NATL GOVT- OTHERS </t>
  </si>
  <si>
    <t>A-1-07-01-01-01-03-01</t>
  </si>
  <si>
    <t xml:space="preserve">AFS-DEBT SEC - GOVT - NATL GOVT - OTHERS - SHORT TERM </t>
  </si>
  <si>
    <t>A-1-07-01-01-01-03-02</t>
  </si>
  <si>
    <t xml:space="preserve">AFS-DEBT SEC - GOVT - NATL GOVT - OTHERS - MEDIUM TERM </t>
  </si>
  <si>
    <t>A-1-07-01-01-01-03-03</t>
  </si>
  <si>
    <t xml:space="preserve">AFS-DEBT SEC - GOVT - NATL GOVT - OTHERS - LONG TERM </t>
  </si>
  <si>
    <t>A-1-07-01-01-02</t>
  </si>
  <si>
    <t>AFS-DEBT SEC - GOVT - LGUS</t>
  </si>
  <si>
    <t>A-1-07-01-01-02-01</t>
  </si>
  <si>
    <t xml:space="preserve">AFS-DEBT SEC - GOVT - LGUS-SHORT TERM </t>
  </si>
  <si>
    <t>A-1-07-01-01-02-02</t>
  </si>
  <si>
    <t xml:space="preserve">AFS-DEBT SEC - GOVT - LGUS - MEDIUM TERM </t>
  </si>
  <si>
    <t>A-1-07-01-01-02-03</t>
  </si>
  <si>
    <t xml:space="preserve">AFS-DEBT SEC - GOVT - LGUS- LONG TERM </t>
  </si>
  <si>
    <t>A-1-07-01-01-03</t>
  </si>
  <si>
    <t>AFS-DEBT SEC - GOVT - GOCC</t>
  </si>
  <si>
    <t>A-1-07-01-01-03-01</t>
  </si>
  <si>
    <t>AFS-DEBT SEC - GOVT - GOCC -SSS</t>
  </si>
  <si>
    <t>A-1-07-01-01-03-01-01</t>
  </si>
  <si>
    <t xml:space="preserve">AFS-DEBT SEC - GOVT - GOCC  -SSS- SHORT TERM </t>
  </si>
  <si>
    <t>A-1-07-01-01-03-01-02</t>
  </si>
  <si>
    <t xml:space="preserve">AFS-DEBT SEC - GOVT - GOCC -SSS -MEDIUM TERM </t>
  </si>
  <si>
    <t>A-1-07-01-01-03-01-03</t>
  </si>
  <si>
    <t xml:space="preserve">AFS-DEBT SEC - GOVT- GOCC -SSS - LONG TERM </t>
  </si>
  <si>
    <t>A-1-07-01-01-03-02</t>
  </si>
  <si>
    <t>AFS-DEBT SEC - GOVT- GOCC  - OTHER FIN</t>
  </si>
  <si>
    <t>A-1-07-01-01-03-02-01</t>
  </si>
  <si>
    <t xml:space="preserve">AFS-DEBT SEC - GOVT- GOCC  - OTHER FIN  - SHORT TERM </t>
  </si>
  <si>
    <t>A-1-07-01-01-03-02-02</t>
  </si>
  <si>
    <t xml:space="preserve">AFS-DEBT SEC - GOVT - GOCC - OTHER FIN - MEDIUM TERM </t>
  </si>
  <si>
    <t>A-1-07-01-01-03-02-03</t>
  </si>
  <si>
    <t xml:space="preserve">AFS-DEBT SEC - GOVT- GOCC  - OTHER FIN  -LONG TERM </t>
  </si>
  <si>
    <t>A-1-07-01-01-03-03</t>
  </si>
  <si>
    <t>AFS-DEBT SEC - GOVT- GOCC  -NON FIN</t>
  </si>
  <si>
    <t>A-1-07-01-01-03-03-01</t>
  </si>
  <si>
    <t xml:space="preserve">AFS-DEBT SEC - GOVT- GOCC  -NON FIN  - SHORT TERM </t>
  </si>
  <si>
    <t>A-1-07-01-01-03-03-02</t>
  </si>
  <si>
    <t xml:space="preserve">AFS-DEBT SEC - GOVT- GOCC  -NON FIN  -MEDIUM TERM </t>
  </si>
  <si>
    <t>A-1-07-01-01-03-03-03</t>
  </si>
  <si>
    <t xml:space="preserve">AFS-DEBT SEC - GOVT- GOCC  -NON FIN  -LONG TERM </t>
  </si>
  <si>
    <t>A-1-07-01-02</t>
  </si>
  <si>
    <t>AFS-DEBT SEC -BSP</t>
  </si>
  <si>
    <t>A-1-07-01-02-01</t>
  </si>
  <si>
    <t xml:space="preserve">AFS-DEBT SEC -BSP-SHORT TERM </t>
  </si>
  <si>
    <t>A-1-07-01-02-02</t>
  </si>
  <si>
    <t xml:space="preserve">AFS-DEBT SEC -BSP-MEDIUM TERM </t>
  </si>
  <si>
    <t>A-1-07-01-02-03</t>
  </si>
  <si>
    <t xml:space="preserve">AFS-DEBT SEC -BSP-LONG TERM </t>
  </si>
  <si>
    <t>A-1-07-01-03</t>
  </si>
  <si>
    <t>AFS-DEBT SEC -BANKS</t>
  </si>
  <si>
    <t>A-1-07-01-03-01</t>
  </si>
  <si>
    <t>AFS-DEBT SEC -BANKS-UBS / KBS</t>
  </si>
  <si>
    <t>A-1-07-01-03-01-01</t>
  </si>
  <si>
    <t xml:space="preserve">AFS-DEBT SEC -BANKS-UBS / KBS-SHORT TERM </t>
  </si>
  <si>
    <t>A-1-07-01-03-01-02</t>
  </si>
  <si>
    <t xml:space="preserve">AFS-DEBT SEC -BANKS-UBS / KBS -MEDIUM TERM </t>
  </si>
  <si>
    <t>A-1-07-01-03-01-03</t>
  </si>
  <si>
    <t xml:space="preserve">AFS-DEBT SEC -BANKS-UBS / KBS -LONG TERM </t>
  </si>
  <si>
    <t>A-1-07-01-03-02</t>
  </si>
  <si>
    <t>AFS-DEBT SEC- OTHER BANKS</t>
  </si>
  <si>
    <t>A-1-07-01-03-02-01</t>
  </si>
  <si>
    <t xml:space="preserve">AFS-DEBT SEC- OTHER BANKS-OTHER BANKS-SHORT TERM </t>
  </si>
  <si>
    <t>A-1-07-01-03-02-02</t>
  </si>
  <si>
    <t xml:space="preserve">AFS-DEBT SEC- OTHER BANKS-OTHER BANKS - MEDIUM TERM </t>
  </si>
  <si>
    <t>A-1-07-01-03-02-03</t>
  </si>
  <si>
    <t xml:space="preserve">AFS-DEBT SEC- OTHER BANKS-OTHER BANKS -LONG TERM </t>
  </si>
  <si>
    <t>A-1-07-01-04</t>
  </si>
  <si>
    <t>AFS-DEBT SEC-PRIV CORP</t>
  </si>
  <si>
    <t>A-1-07-01-04-01</t>
  </si>
  <si>
    <t>AFS-DEBT SEC-PRIV CORP-FIN</t>
  </si>
  <si>
    <t>A-1-07-01-04-01-01</t>
  </si>
  <si>
    <t>AFS-DEBT SEC-PRIV CORP-FIN-NBQBS</t>
  </si>
  <si>
    <t>A-1-07-01-04-01-01-01</t>
  </si>
  <si>
    <t xml:space="preserve">AFS-DEBT SEC-PRIV CORP-FIN-NBQBS-SHORT TERM </t>
  </si>
  <si>
    <t>A-1-07-01-04-01-01-02</t>
  </si>
  <si>
    <t xml:space="preserve">AFS-DEBT SEC-PRIV CORP-FIN-NBQBS-MEDIUM TERM </t>
  </si>
  <si>
    <t>A-1-07-01-04-01-01-03</t>
  </si>
  <si>
    <t xml:space="preserve">AFS-DEBT SEC-PRIV CORP-FIN-NBQBS-LONG TERM </t>
  </si>
  <si>
    <t>A-1-07-01-04-01-02</t>
  </si>
  <si>
    <t>AFS-DEBT SEC-PRIV CORP-FIN-OTHERS</t>
  </si>
  <si>
    <t>A-1-07-01-04-01-02-01</t>
  </si>
  <si>
    <t xml:space="preserve">AFS-DEBT SEC-PRIV CORP-FIN-OTHERS-SHORT TERM </t>
  </si>
  <si>
    <t>A-1-07-01-04-01-02-02</t>
  </si>
  <si>
    <t xml:space="preserve">AFS-DEBT SEC-PRIV CORP-FIN-OTHERS-MEDIUM TERM </t>
  </si>
  <si>
    <t>A-1-07-01-04-01-02-03</t>
  </si>
  <si>
    <t xml:space="preserve">AFS-DEBT SEC-PRIV CORP-FIN-OTHERS-LONG TERM </t>
  </si>
  <si>
    <t>A-1-07-01-04-02</t>
  </si>
  <si>
    <t>AFS-DEBT SEC-PRIV CORP-NONFIN</t>
  </si>
  <si>
    <t>A-1-07-01-04-02-01</t>
  </si>
  <si>
    <t xml:space="preserve">AFS-DEBT SEC-PRIV CORP-NONFIN-SHORT TERM </t>
  </si>
  <si>
    <t>A-1-07-01-04-02-02</t>
  </si>
  <si>
    <t xml:space="preserve">AFS-DEBT SEC-PRIV CORP-NONFIN-MEDIUM TERM </t>
  </si>
  <si>
    <t>A-1-07-01-04-02-03</t>
  </si>
  <si>
    <t xml:space="preserve">AFS-DEBT SEC-PRIV CORP-NONFIN-LONG TERM </t>
  </si>
  <si>
    <t>A-1-07-02</t>
  </si>
  <si>
    <t>AFS - EQUITY SEC</t>
  </si>
  <si>
    <t>A-1-07-02-01</t>
  </si>
  <si>
    <t>AFS - EQUITY SEC-GOCCS</t>
  </si>
  <si>
    <t>A-1-07-02-01-01</t>
  </si>
  <si>
    <t xml:space="preserve">AFS - EQUITY SEC-GOCCS-FIN OTHER THAN SSIS </t>
  </si>
  <si>
    <t>A-1-07-02-01-02</t>
  </si>
  <si>
    <t>AFS - EQUITY SEC-GOCCS-NON- FIN</t>
  </si>
  <si>
    <t>A-1-07-02-02</t>
  </si>
  <si>
    <t>AFS - EQUITY SEC-BANKS</t>
  </si>
  <si>
    <t>A-1-07-02-02-01</t>
  </si>
  <si>
    <t>AFS - EQUITY SEC-BANKS-UBS/KBS</t>
  </si>
  <si>
    <t>A-1-07-02-02-02</t>
  </si>
  <si>
    <t xml:space="preserve">AFS - EQUITY SEC-BANKS-OTHER BANKS </t>
  </si>
  <si>
    <t>A-1-07-02-03</t>
  </si>
  <si>
    <t>AFS - EQUITY SEC-PRIV CORP</t>
  </si>
  <si>
    <t>A-1-07-02-03-01</t>
  </si>
  <si>
    <t>AFS - EQUITY SEC-PRIV CORP-FIN</t>
  </si>
  <si>
    <t>A-1-07-02-03-02</t>
  </si>
  <si>
    <t>AFS - EQUITY SEC-PRIV CORP-NON - FIN</t>
  </si>
  <si>
    <t>A-1-07-97</t>
  </si>
  <si>
    <t>AFS - UNMORTIZED DISC / PREMIUM</t>
  </si>
  <si>
    <t>A-1-07-98</t>
  </si>
  <si>
    <t>AFS - ACCUM MARKET GAINS / LOSSES</t>
  </si>
  <si>
    <t>A-1-07-98-01</t>
  </si>
  <si>
    <t>AFS-DEBT SEC - ACCUM MARKET GAINS/LOSSES FROM MTM</t>
  </si>
  <si>
    <t>A-1-07-98-01-01</t>
  </si>
  <si>
    <t>AFS-DEBT SEC - ACCUM MARKET GAINS/LOSSES-GOVT</t>
  </si>
  <si>
    <t>A-1-07-98-01-01-01</t>
  </si>
  <si>
    <t xml:space="preserve">AFS-DEBT SEC - ACCUM MARKET GAINS/LOSSES- GOVT - NATL GOVT   </t>
  </si>
  <si>
    <t>A-1-07-98-01-01-01-01</t>
  </si>
  <si>
    <t>AFS-DEBT SEC - ACCUM MARKET GAINS/LOSSES- GOVT - NATL GOVT- TREASURY BILLS</t>
  </si>
  <si>
    <t>A-1-07-98-01-01-01-02</t>
  </si>
  <si>
    <t>AFS-DEBT SEC - ACCUM MARKET GAINS/LOSSES- GOVT - NATL GOVT-TREASURY BONDS</t>
  </si>
  <si>
    <t>A-1-07-98-01-01-01-03</t>
  </si>
  <si>
    <t>AFS-DEBT SEC - ACCUM MARKET GAINS/LOSSES- GOVT - NATL GOVT-OTHERS</t>
  </si>
  <si>
    <t>A-1-07-98-01-01-02</t>
  </si>
  <si>
    <t xml:space="preserve">AFS-DEBT SEC - ACCUM MARKET GAINS/LOSSES-GOVT - LGUS </t>
  </si>
  <si>
    <t>A-1-07-98-01-01-03</t>
  </si>
  <si>
    <t xml:space="preserve">AFS-DEBT SEC - ACCUM MARKET GAINS/LOSSES- GOVT - GOCC </t>
  </si>
  <si>
    <t>A-1-07-98-01-01-03-01</t>
  </si>
  <si>
    <t xml:space="preserve">AFS-DEBT SEC - ACCUM MARKET GAINS/LOSSES- GOVT - GOCC-SSS </t>
  </si>
  <si>
    <t>A-1-07-98-01-01-03-02</t>
  </si>
  <si>
    <t xml:space="preserve">AFS-DEBT SEC - ACCUM MARKET GAINS/LOSSES- GOVT - GOCC - OTHER FIN </t>
  </si>
  <si>
    <t>A-1-07-98-01-01-03-03</t>
  </si>
  <si>
    <t xml:space="preserve">AFS-DEBT SEC - ACCUM MARKET GAINS/LOSSES- GOVT- GOCC  -NON FIN </t>
  </si>
  <si>
    <t>A-1-07-98-01-02</t>
  </si>
  <si>
    <t>AFS-DEBT SEC - ACCUM MARKET GAINS/LOSSES-BSP</t>
  </si>
  <si>
    <t>A-1-07-98-01-03</t>
  </si>
  <si>
    <t>AFS-DEBT SEC - ACCUM MARKET GAINS/LOSSES-BANKS</t>
  </si>
  <si>
    <t>A-1-07-98-01-03-01</t>
  </si>
  <si>
    <t>AFS-DEBT SEC - ACCUM MARKET GAINS/LOSSES-BANKS-UBS/KBS</t>
  </si>
  <si>
    <t>A-1-07-98-01-03-02</t>
  </si>
  <si>
    <t>AFS-DEBT SEC - ACCUM MARKET GAINS/LOSSES- BANKS-OTHER BANKS</t>
  </si>
  <si>
    <t>A-1-07-98-01-04</t>
  </si>
  <si>
    <t>AFS-DEBT SEC - ACCUM MARKET GAINS/LOSSES-PRIV CORP</t>
  </si>
  <si>
    <t>A-1-07-98-01-04-01</t>
  </si>
  <si>
    <t>AFS-DEBT SEC - ACCUM MARKET GAINS/LOSSES-PRIV CORP-FIN</t>
  </si>
  <si>
    <t>A-1-07-98-01-04-01-01</t>
  </si>
  <si>
    <t>AFS-DEBT SEC - ACCUM MARKET GAINS/LOSSES-PRIV CORP-FIN-NBQBS</t>
  </si>
  <si>
    <t>A-1-07-98-01-04-01-02</t>
  </si>
  <si>
    <t>AFS-DEBT SEC - ACCUM MARKET GAINS/LOSSES-PRIV CORP-FIN-OTHERS</t>
  </si>
  <si>
    <t>A-1-07-98-01-04-02</t>
  </si>
  <si>
    <t>AFS-DEBT SEC - ACCUM MARKET GAINS/LOSSES-PRIV CORP-NONFIN</t>
  </si>
  <si>
    <t>A-1-07-98-02</t>
  </si>
  <si>
    <t>AFS - EQUITY SEC - ACCUM MARKET GAINS / LOSSES FROM MTM</t>
  </si>
  <si>
    <t>A-1-07-98-02-01</t>
  </si>
  <si>
    <t>AFS - EQUITY SEC - ACCUM MARKET GAINS / LOSSES-GOCCS</t>
  </si>
  <si>
    <t>A-1-07-98-02-01-01</t>
  </si>
  <si>
    <t>AFS - EQUITY SEC - ACCUM MARKET GAINS / LOSSES-GOCCS-FIN OTHER THAN SSIS</t>
  </si>
  <si>
    <t>A-1-07-98-02-01-02</t>
  </si>
  <si>
    <t>AFS - EQUITY SEC - ACCUM MARKET GAINS / LOSSES-GOCCS-NON- FIN</t>
  </si>
  <si>
    <t>A-1-07-98-02-02</t>
  </si>
  <si>
    <t>AFS - EQUITY SEC - ACCUM MARKET GAINS / LOSSES-BANKS</t>
  </si>
  <si>
    <t>A-1-07-98-02-02-01</t>
  </si>
  <si>
    <t>AFS - EQUITY SEC - ACCUM MARKET GAINS / LOSSES-BANKS-UBS/KBS</t>
  </si>
  <si>
    <t>A-1-07-98-02-02-02</t>
  </si>
  <si>
    <t>AFS - EQUITY SEC - ACCUM MARKET GAINS / LOSSES-BANKS-OTHER BANKS</t>
  </si>
  <si>
    <t>A-1-07-98-02-03</t>
  </si>
  <si>
    <t>AFS - EQUITY SEC - ACCUM MARKET GAINS / LOSSES-PRIV CORPORATION</t>
  </si>
  <si>
    <t>A-1-07-98-02-03-01</t>
  </si>
  <si>
    <t>AFS - EQUITY SEC - ACCUM MARKET GAINS / LOSSES-PRIV CORP-FIN</t>
  </si>
  <si>
    <t>A-1-07-98-02-03-02</t>
  </si>
  <si>
    <t>AFS - EQUITY SEC - ACCUM MARKET GAINS / LOSSES-PRIV CORP-NON - FIN</t>
  </si>
  <si>
    <t>A-1-07-99</t>
  </si>
  <si>
    <t>AFS - ALLOWANCE FOR LOSSES</t>
  </si>
  <si>
    <t>A-1-07-99-01</t>
  </si>
  <si>
    <t>AFS-DEBT SEC - ALLOWANCE FOR LOSSES</t>
  </si>
  <si>
    <t>A-1-07-99-01-01</t>
  </si>
  <si>
    <t xml:space="preserve">AFS-DEBT SEC - ALLOWANCE FOR LOSSES - GOVT </t>
  </si>
  <si>
    <t>A-1-07-99-01-01-01</t>
  </si>
  <si>
    <t>AFS-DEBT SEC - ALLOWANCE FOR LOSSES - GOVT - NATL GOVT</t>
  </si>
  <si>
    <t>A-1-07-99-01-01-01-01</t>
  </si>
  <si>
    <t xml:space="preserve">AFS-DEBT SEC - ALLOWANCE FOR LOSSES- GOVT - NATL GOVT - TREASURY BILLS </t>
  </si>
  <si>
    <t>A-1-07-99-01-01-01-02</t>
  </si>
  <si>
    <t xml:space="preserve">AFS-DEBT SEC - ALLOWANCE FOR LOSSES- GOVT - NATL GOVT- TREASURY BONDS </t>
  </si>
  <si>
    <t>A-1-07-99-01-01-01-03</t>
  </si>
  <si>
    <t xml:space="preserve">AFS-DEBT SEC - ALLOWANCE FOR LOSSES - GOVT - NATL GOVT - OTHERS </t>
  </si>
  <si>
    <t>A-1-07-99-01-01-02</t>
  </si>
  <si>
    <t xml:space="preserve">AFS-DEBT SEC - ALLOWANCE FOR LOSSES - GOVT - LGUS </t>
  </si>
  <si>
    <t>A-1-07-99-01-01-03</t>
  </si>
  <si>
    <t xml:space="preserve">AFS-DEBT SEC - ALLOWANCE FOR LOSSES - GOVT- GOCC </t>
  </si>
  <si>
    <t>A-1-07-99-01-01-03-01</t>
  </si>
  <si>
    <t>AFS-DEBT SEC - ALLOWANCE FOR LOSSES- GOVT- GOCC -SSS</t>
  </si>
  <si>
    <t>A-1-07-99-01-01-03-02</t>
  </si>
  <si>
    <t xml:space="preserve">AFS-DEBT SEC - ALLOWANCE FOR LOSSES - GOVT- GOCC  - OTHER FIN </t>
  </si>
  <si>
    <t>A-1-07-99-01-01-03-03</t>
  </si>
  <si>
    <t>AFS-DEBT SEC - ALLOWANCE FOR LOSSES - GOVT- GOCC  -NON FIN</t>
  </si>
  <si>
    <t>A-1-07-99-01-02</t>
  </si>
  <si>
    <t>AFS-DEBT SEC - ALLOWANCE FOR LOSSES -BSP</t>
  </si>
  <si>
    <t>A-1-07-99-01-03</t>
  </si>
  <si>
    <t>AFS-DEBT SEC - ALLOWANCE FOR LOSSES-BANKS</t>
  </si>
  <si>
    <t>A-1-07-99-01-03-01</t>
  </si>
  <si>
    <t>AFS-DEBT SEC - ALLOWANCE FOR LOSSES -BANKS-UBS/KBS</t>
  </si>
  <si>
    <t>A-1-07-99-01-03-02</t>
  </si>
  <si>
    <t>AFS-DEBT SEC - ALLOWANCE FOR LOSSES-BANKS-OTHER BANKS</t>
  </si>
  <si>
    <t>A-1-07-99-01-04</t>
  </si>
  <si>
    <t>AFS-DEBT SEC - ALLOWANCE FOR LOSSES-PRIV CORP</t>
  </si>
  <si>
    <t>A-1-07-99-01-04-01</t>
  </si>
  <si>
    <t>AFS-DEBT SEC - ALLOWANCE FOR LOSSES-PRIV CORP-FIN</t>
  </si>
  <si>
    <t>A-1-07-99-01-04-01-01</t>
  </si>
  <si>
    <t>AFS-DEBT SEC - ALLOWANCE FOR LOSSES-PRIV CORP-FIN-NBQBS</t>
  </si>
  <si>
    <t>A-1-07-99-01-04-01-02</t>
  </si>
  <si>
    <t>AFS-DEBT SEC - ALLOWANCE FOR LOSSES-PRIV CORP-FIN-OTHERS</t>
  </si>
  <si>
    <t>A-1-07-99-01-04-02</t>
  </si>
  <si>
    <t>AFS-DEBT SEC - ALLOWANCE FOR LOSSES-PRIV CORP-NONFIN</t>
  </si>
  <si>
    <t>A-1-07-99-02</t>
  </si>
  <si>
    <t xml:space="preserve">AFS - EQUITY SEC - ALLOWANCE FOR CREDIT </t>
  </si>
  <si>
    <t>A-1-07-99-02-01</t>
  </si>
  <si>
    <t>AFS - EQUITY SEC - ALLOWANCE FOR CREDIT-GOCCS</t>
  </si>
  <si>
    <t>A-1-07-99-02-01-01</t>
  </si>
  <si>
    <t>AFS - EQUITY SEC - ALLOWANCE FOR CREDIT -GOCCS-FIN OTHER THAN SSIS</t>
  </si>
  <si>
    <t>A-1-07-99-02-01-02</t>
  </si>
  <si>
    <t>AFS - EQUITY SEC - ALLOWANCE FOR CREDIT -GOCCS-NON- FIN</t>
  </si>
  <si>
    <t>A-1-07-99-02-02</t>
  </si>
  <si>
    <t xml:space="preserve">AFS - EQUITY SEC - ALLOWANCE FOR CREDIT-BANKS </t>
  </si>
  <si>
    <t>A-1-07-99-02-02-01</t>
  </si>
  <si>
    <t>AFS - EQUITY SEC - ALLOWANCE FOR CREDIT -BANKS-UBS/KBS</t>
  </si>
  <si>
    <t>A-1-07-99-02-02-02</t>
  </si>
  <si>
    <t>AFS - EQUITY SEC - ALLOWANCE FOR CREDIT -BANKS-OTHER BANKS</t>
  </si>
  <si>
    <t>A-1-07-99-02-03</t>
  </si>
  <si>
    <t xml:space="preserve">AFS - EQUITY SEC - ALLOWANCE FOR CREDIT-PRIV CORP </t>
  </si>
  <si>
    <t>A-1-07-99-02-03-01</t>
  </si>
  <si>
    <t>AFS - EQUITY SEC - ALLOWANCE FOR CREDIT -PRIV CORP-FIN</t>
  </si>
  <si>
    <t>A-1-07-99-02-03-02</t>
  </si>
  <si>
    <t>AFS - EQUITY SEC - ALLOWANCE FOR CREDIT -PRIV CORP-NON - FIN</t>
  </si>
  <si>
    <t>A-1-08</t>
  </si>
  <si>
    <t>HELD TO MATURITY FIN ASSETS (HTM)</t>
  </si>
  <si>
    <t>A-1-08-01</t>
  </si>
  <si>
    <t>HTM-DEBT SEC</t>
  </si>
  <si>
    <t>A-1-08-01-01</t>
  </si>
  <si>
    <t>HTM-DEBT SEC-GOVT</t>
  </si>
  <si>
    <t>A-1-08-01-01-01</t>
  </si>
  <si>
    <t>HTM-DEBT SEC-GOVT-NATL GOVT</t>
  </si>
  <si>
    <t>A-1-08-01-01-01-01</t>
  </si>
  <si>
    <t>HTM-DEBT SEC-GOVT-NATL GOVT-TREASURY BILLS</t>
  </si>
  <si>
    <t>A-1-08-01-01-01-01-01</t>
  </si>
  <si>
    <t xml:space="preserve">HTM-DEBT SEC-GOVT-NATL GOVT-TREASURY BILLS-SHORT TERM </t>
  </si>
  <si>
    <t>A-1-08-01-01-01-01-02</t>
  </si>
  <si>
    <t xml:space="preserve">HTM-DEBT SEC-GOVT-NATL GOVT-TREASURY BILLS-MEDIUM TERM </t>
  </si>
  <si>
    <t>A-1-08-01-01-01-01-03</t>
  </si>
  <si>
    <t xml:space="preserve">HTM-DEBT SEC-GOVT-NATL GOVT-TREASURY BILLS-LONG TERM </t>
  </si>
  <si>
    <t>A-1-08-01-01-01-02</t>
  </si>
  <si>
    <t>HTM-DEBT SEC-GOVT-NATL GOVT-TREASURY BONDS</t>
  </si>
  <si>
    <t>A-1-08-01-01-01-02-01</t>
  </si>
  <si>
    <t xml:space="preserve">HTM-DEBT SEC-GOVT-NATL GOVT-TREASURY BONDS-SHORT TERM </t>
  </si>
  <si>
    <t>A-1-08-01-01-01-02-02</t>
  </si>
  <si>
    <t xml:space="preserve">HTM-DEBT SEC-GOVT-NATL GOVT-TREASURY BONDS-MEDIUM TERM </t>
  </si>
  <si>
    <t>A-1-08-01-01-01-02-03</t>
  </si>
  <si>
    <t xml:space="preserve">HTM-DEBT SEC-GOVT-NATL GOVT-TREASURY BONDS-LONG TERM </t>
  </si>
  <si>
    <t>A-1-08-01-01-01-03</t>
  </si>
  <si>
    <t xml:space="preserve">HTM-DEBT SEC-GOVT-NATL GOVT-OTHERS </t>
  </si>
  <si>
    <t>A-1-08-01-01-01-03-01</t>
  </si>
  <si>
    <t xml:space="preserve">HTM-DEBT SEC-GOVT-NATL GOVT-OTHERS -SHORT TERM </t>
  </si>
  <si>
    <t>A-1-08-01-01-01-03-02</t>
  </si>
  <si>
    <t xml:space="preserve">HTM-DEBT SEC-GOVT-NATL GOVT-OTHERS -MEDIUM TERM </t>
  </si>
  <si>
    <t>A-1-08-01-01-01-03-03</t>
  </si>
  <si>
    <t xml:space="preserve">HTM-DEBT SEC-GOVT-NATL GOVT-OTHERS -LONG TERM </t>
  </si>
  <si>
    <t>A-1-08-01-01-02</t>
  </si>
  <si>
    <t>HTM-DEBT SEC-GOVT-LGUS</t>
  </si>
  <si>
    <t>A-1-08-01-01-02-01</t>
  </si>
  <si>
    <t xml:space="preserve">HTM-DEBT SEC-GOVT-LGUS-SHORT TERM </t>
  </si>
  <si>
    <t>A-1-08-01-01-02-02</t>
  </si>
  <si>
    <t xml:space="preserve">HTM-DEBT SEC-GOVT-LGUS-MEDIUM TERM </t>
  </si>
  <si>
    <t>A-1-08-01-01-02-03</t>
  </si>
  <si>
    <t xml:space="preserve">HTM-DEBT SEC-GOVT-LGUS-LONG TERM </t>
  </si>
  <si>
    <t>A-1-08-01-01-03</t>
  </si>
  <si>
    <t>HTM-DEBT SEC-GOVT-GOCC</t>
  </si>
  <si>
    <t>A-1-08-01-01-03-01</t>
  </si>
  <si>
    <t>HTM-DEBT SEC-GOVT-GOCC-SSS</t>
  </si>
  <si>
    <t>A-1-08-01-01-03-01-01</t>
  </si>
  <si>
    <t xml:space="preserve">HTM-DEBT SEC-GOVT-GOCC-SSS-SHORT TERM </t>
  </si>
  <si>
    <t>A-1-08-01-01-03-01-02</t>
  </si>
  <si>
    <t xml:space="preserve">HTM-DEBT SEC-GOVT-GOCC-SSS-MEDIUM TERM </t>
  </si>
  <si>
    <t>A-1-08-01-01-03-01-03</t>
  </si>
  <si>
    <t xml:space="preserve">HTM-DEBT SEC-GOVT-GOCC-SSS-LONG TERM </t>
  </si>
  <si>
    <t>A-1-08-01-01-03-02</t>
  </si>
  <si>
    <t>HTM-DEBT SEC-GOVT-GOCC-OTHER FIN</t>
  </si>
  <si>
    <t>A-1-08-01-01-03-02-01</t>
  </si>
  <si>
    <t xml:space="preserve">HTM-DEBT SEC-GOVT-GOCC-OTHER FIN-SHORT TERM </t>
  </si>
  <si>
    <t>A-1-08-01-01-03-02-02</t>
  </si>
  <si>
    <t xml:space="preserve">HTM-DEBT SEC-GOVT-GOCC-OTHER FIN-MEDIUM TERM </t>
  </si>
  <si>
    <t>A-1-08-01-01-03-02-03</t>
  </si>
  <si>
    <t xml:space="preserve">HTM-DEBT SEC-GOVT-GOCC-OTHER FIN-LONG TERM </t>
  </si>
  <si>
    <t>A-1-08-01-01-03-03</t>
  </si>
  <si>
    <t>HTM-DEBT SEC-GOVT-GOCC-NON- FIN</t>
  </si>
  <si>
    <t>A-1-08-01-01-03-03-01</t>
  </si>
  <si>
    <t xml:space="preserve">HTM-DEBT SEC-GOVT-GOCC-NON- FIN-SHORT TERM </t>
  </si>
  <si>
    <t>A-1-08-01-01-03-03-02</t>
  </si>
  <si>
    <t xml:space="preserve">HTM-DEBT SEC-GOVT-GOCC-NON- FIN-MEDIUM TERM </t>
  </si>
  <si>
    <t>A-1-08-01-01-03-03-03</t>
  </si>
  <si>
    <t xml:space="preserve">HTM-DEBT SEC-GOVT-GOCC-NON- FIN-LONG TERM </t>
  </si>
  <si>
    <t>A-1-08-01-02</t>
  </si>
  <si>
    <t>HTM-DEBT SEC-BSP</t>
  </si>
  <si>
    <t>A-1-08-01-02-01</t>
  </si>
  <si>
    <t xml:space="preserve">HTM-DEBT SEC-BSP-SHORT TERM </t>
  </si>
  <si>
    <t>A-1-08-01-02-02</t>
  </si>
  <si>
    <t xml:space="preserve">HTM-DEBT SEC-BSP-MEDIUM TERM </t>
  </si>
  <si>
    <t>A-1-08-01-02-03</t>
  </si>
  <si>
    <t xml:space="preserve">HTM-DEBT SEC-BSP-LONG TERM </t>
  </si>
  <si>
    <t>A-1-08-01-03</t>
  </si>
  <si>
    <t>HTM-DEBT SEC-BANKS</t>
  </si>
  <si>
    <t>A-1-08-01-03-01</t>
  </si>
  <si>
    <t>HTM-DEBT SEC-BANKS-UBS / KBS</t>
  </si>
  <si>
    <t>A-1-08-01-03-01-01</t>
  </si>
  <si>
    <t xml:space="preserve">HTM-DEBT SEC-BANKS-UBS / KBS-SHORT TERM </t>
  </si>
  <si>
    <t>A-1-08-01-03-01-02</t>
  </si>
  <si>
    <t xml:space="preserve">HTM-DEBT SEC-BANKS-UBS / KBS-MEDIUM TERM </t>
  </si>
  <si>
    <t>A-1-08-01-03-01-03</t>
  </si>
  <si>
    <t xml:space="preserve">HTM-DEBT SEC-BANKS-UBS / KBS-LONG TERM </t>
  </si>
  <si>
    <t>A-1-08-01-03-02</t>
  </si>
  <si>
    <t>HTM-DEBT SEC-BANKS-OTHER BANKS</t>
  </si>
  <si>
    <t>A-1-08-01-03-02-01</t>
  </si>
  <si>
    <t xml:space="preserve">HTM-DEBT SEC-BANKS-OTHER BANKS-SHORT TERM </t>
  </si>
  <si>
    <t>A-1-08-01-03-02-02</t>
  </si>
  <si>
    <t xml:space="preserve">HTM-DEBT SEC-BANKS-OTHER BANKS-MEDIUM TERM </t>
  </si>
  <si>
    <t>A-1-08-01-03-02-03</t>
  </si>
  <si>
    <t xml:space="preserve">HTM-DEBT SEC-BANKS-OTHER BANKS-LONG TERM </t>
  </si>
  <si>
    <t>A-1-08-01-04</t>
  </si>
  <si>
    <t>HTM-DEBT SEC-PRIV CORP</t>
  </si>
  <si>
    <t>A-1-08-01-04-01</t>
  </si>
  <si>
    <t>HTM-DEBT SEC-PRIV CORP-FIN</t>
  </si>
  <si>
    <t>A-1-08-01-04-01-01</t>
  </si>
  <si>
    <t>HTM-DEBT SEC-PRIV CORP-FIN-NBQBS</t>
  </si>
  <si>
    <t>A-1-08-01-04-01-01-01</t>
  </si>
  <si>
    <t xml:space="preserve">HTM-DEBT SEC-PRIV CORP-FIN-NBQBS-SHORT TERM </t>
  </si>
  <si>
    <t>A-1-08-01-04-01-01-02</t>
  </si>
  <si>
    <t xml:space="preserve">HTM-DEBT SEC-PRIV CORP-FIN-NBQBS-MEDIUM TERM </t>
  </si>
  <si>
    <t>A-1-08-01-04-01-01-03</t>
  </si>
  <si>
    <t xml:space="preserve">HTM-DEBT SEC-PRIV CORP-FIN-NBQBS-LONG TERM </t>
  </si>
  <si>
    <t>A-1-08-01-04-01-02</t>
  </si>
  <si>
    <t>HTM-DEBT SEC-PRIV CORP-FIN-OTHERS</t>
  </si>
  <si>
    <t>A-1-08-01-04-01-02-01</t>
  </si>
  <si>
    <t xml:space="preserve">HTM-DEBT SEC-PRIV CORP-FIN-OTHERS-SHORT TERM </t>
  </si>
  <si>
    <t>A-1-08-01-04-01-02-02</t>
  </si>
  <si>
    <t xml:space="preserve">HTM-DEBT SEC-PRIV CORP-FIN-OTHERS-MEDIUM TERM </t>
  </si>
  <si>
    <t>A-1-08-01-04-01-02-03</t>
  </si>
  <si>
    <t xml:space="preserve">HTM-DEBT SEC-PRIV CORP-FIN-OTHERS-LONG TERM </t>
  </si>
  <si>
    <t>A-1-08-01-04-02</t>
  </si>
  <si>
    <t>HTM-DEBT SEC-PRIV CORP-NONFIN</t>
  </si>
  <si>
    <t>A-1-08-01-04-02-01</t>
  </si>
  <si>
    <t xml:space="preserve">HTM-DEBT SEC-PRIV CORP-NONFIN-SHORT TERM </t>
  </si>
  <si>
    <t>A-1-08-01-04-02-02</t>
  </si>
  <si>
    <t xml:space="preserve">HTM-DEBT SEC-PRIV CORP-NONFIN-MEDIUM TERM </t>
  </si>
  <si>
    <t>A-1-08-01-04-02-03</t>
  </si>
  <si>
    <t xml:space="preserve">HTM-DEBT SEC-PRIV CORP-NONFIN-LONG TERM </t>
  </si>
  <si>
    <t>A-1-08-98</t>
  </si>
  <si>
    <t>HTM - UNAMORTIZED DISC / PREMIUM</t>
  </si>
  <si>
    <t>A-1-08-98-01</t>
  </si>
  <si>
    <t>HTM - DEBT SEC - UNAMORTIZED DISC / PREMIUM</t>
  </si>
  <si>
    <t>A-1-08-98-01-01</t>
  </si>
  <si>
    <t>HTM - DEBT SEC - UNAMORTIZED DISC / PREMIUM-GOVT</t>
  </si>
  <si>
    <t>A-1-08-98-01-01-01</t>
  </si>
  <si>
    <t>HTM - DEBT SEC - UNAMORTIZED DISC / PREMIUM-GOVT-NATL GOVT</t>
  </si>
  <si>
    <t>A-1-08-98-01-01-01-01</t>
  </si>
  <si>
    <t>HTM - DEBT SEC - UNAMORTIZED DISC / PREMIUM-GOVT-NATL GOVT-TREASURY BILLS</t>
  </si>
  <si>
    <t>A-1-08-98-01-01-01-02</t>
  </si>
  <si>
    <t>HTM - DEBT SEC - UNAMORTIZED DISC / PREMIUM-GOVT-NATL GOVT-TREASURY BONDS</t>
  </si>
  <si>
    <t>A-1-08-98-01-01-01-03</t>
  </si>
  <si>
    <t>HTM - DEBT SEC - UNAMORTIZED DISC / PREMIUM-GOVT-NATL GOVT-OTHERS</t>
  </si>
  <si>
    <t>A-1-08-98-01-01-02</t>
  </si>
  <si>
    <t>HTM - DEBT SEC - UNAMORTIZED DISC / PREMIUM-GOVT-LGUS</t>
  </si>
  <si>
    <t>A-1-08-98-01-01-03</t>
  </si>
  <si>
    <t>HTM - DEBT SEC - UNAMORTIZED DISC / PREMIUM-GOVT-GOCCS</t>
  </si>
  <si>
    <t>A-1-08-98-01-01-03-01</t>
  </si>
  <si>
    <t>HTM - DEBT SEC - UNAMORTIZED DISC / PREMIUM-GOVT-GOCC-SSS</t>
  </si>
  <si>
    <t>A-1-08-98-01-01-03-02</t>
  </si>
  <si>
    <t>HTM - DEBT SEC - UNAMORTIZED DISC / PREMIUM-GOVT-GOCC-OTHER FIN</t>
  </si>
  <si>
    <t>A-1-08-98-01-01-03-03</t>
  </si>
  <si>
    <t>HTM - DEBT SEC - UNAMORTIZED DISC / PREMIUM-GOVT-GOCC-NON- FIN</t>
  </si>
  <si>
    <t>A-1-08-98-01-02</t>
  </si>
  <si>
    <t>HTM - DEBT SEC - UNAMORTIZED DISC / PREMIUM-BSP</t>
  </si>
  <si>
    <t>A-1-08-98-01-03</t>
  </si>
  <si>
    <t>HTM - DEBT SEC - UNAMORTIZED DISC / PREMIUM-BANKS</t>
  </si>
  <si>
    <t>A-1-08-98-01-03-01</t>
  </si>
  <si>
    <t>HTM - DEBT SEC - UNAMORTIZED DISC / PREMIUM-BANKS-UBS / KBS</t>
  </si>
  <si>
    <t>A-1-08-98-01-03-02</t>
  </si>
  <si>
    <t>HTM - DEBT SEC - UNAMORTIZED DISC / PREMIUM-BANKS-OTHER BANKS</t>
  </si>
  <si>
    <t>A-1-08-98-01-04</t>
  </si>
  <si>
    <t>HTM - DEBT SEC - UNAMORTIZED DISC / PREMIUM-PRIV CORP</t>
  </si>
  <si>
    <t>A-1-08-98-01-04-01</t>
  </si>
  <si>
    <t>HTM - DEBT SEC - UNAMORTIZED DISC / PREMIUM-PRIV CORP-FIN</t>
  </si>
  <si>
    <t>A-1-08-98-01-04-01-01</t>
  </si>
  <si>
    <t>HTM - DEBT SEC - UNAMORTIZED DISC / PREMIUM-PRIV CORP-FIN-NBQBS</t>
  </si>
  <si>
    <t>A-1-08-98-01-04-01-02</t>
  </si>
  <si>
    <t>HTM - DEBT SEC - UNAMORTIZED DISC / PREMIUM-PRIV CORP-FIN-OTHERS</t>
  </si>
  <si>
    <t>A-1-08-98-01-04-02</t>
  </si>
  <si>
    <t>HTM - DEBT SEC - UNAMORTIZED DISC / PREMIUM-PRIV CORP-NONFIN</t>
  </si>
  <si>
    <t>A-1-08-99</t>
  </si>
  <si>
    <t>HTM  - ALLOWANCE FOR LOSSES</t>
  </si>
  <si>
    <t>A-1-08-99-01</t>
  </si>
  <si>
    <t>HTM - DEBT SEC - ALLOWANCE FOR LOSSES</t>
  </si>
  <si>
    <t>A-1-08-99-01-01</t>
  </si>
  <si>
    <t>HTM - DEBT SEC - ALLOWANCE FOR LOSSES-GOVT</t>
  </si>
  <si>
    <t>A-1-08-99-01-01-01</t>
  </si>
  <si>
    <t>HTM - DEBT SEC - ALLOWANCE FOR LOSSES-GOVT-NATL GOVT</t>
  </si>
  <si>
    <t>A-1-08-99-01-01-01-01</t>
  </si>
  <si>
    <t>HTM - DEBT SEC - ALLOWANCE FOR LOSSES-GOVT-NATL GOVT-TREASURY BILLS</t>
  </si>
  <si>
    <t>A-1-08-99-01-01-01-02</t>
  </si>
  <si>
    <t>HTM - DEBT SEC - ALLOWANCE FOR LOSSES-GOVT-NATL GOVT-TREASURY BONDS</t>
  </si>
  <si>
    <t>A-1-08-99-01-01-01-03</t>
  </si>
  <si>
    <t>HTM - DEBT SEC - ALLOWANCE FOR LOSSES-GOVT-NATL GOVT-OTHERS</t>
  </si>
  <si>
    <t>A-1-08-99-01-01-02</t>
  </si>
  <si>
    <t>HTM - DEBT SEC - ALLOWANCE FOR LOSSES-GOVT-LGUS</t>
  </si>
  <si>
    <t>A-1-08-99-01-01-03</t>
  </si>
  <si>
    <t>HTM - DEBT SEC - ALLOWANCE FOR LOSSES-GOVT-GOCC</t>
  </si>
  <si>
    <t>A-1-08-99-01-01-03-01</t>
  </si>
  <si>
    <t>HTM - DEBT SEC - ALLOWANCE FOR LOSSES-GOVT-GOCC-SSS</t>
  </si>
  <si>
    <t>A-1-08-99-01-01-03-02</t>
  </si>
  <si>
    <t>HTM - DEBT SEC - ALLOWANCE FOR LOSSES-GOVT-GOCC-OTHER FIN</t>
  </si>
  <si>
    <t>A-1-08-99-01-01-03-03</t>
  </si>
  <si>
    <t>HTM - DEBT SEC - ALLOWANCE FOR LOSSES-GOVT-GOCC-NON- FIN</t>
  </si>
  <si>
    <t>A-1-08-99-01-02</t>
  </si>
  <si>
    <t>HTM - DEBT SEC - ALLOWANCE FOR LOSSES-BSP</t>
  </si>
  <si>
    <t>A-1-08-99-01-03</t>
  </si>
  <si>
    <t>HTM - DEBT SEC - ALLOWANCE FOR LOSSES-BANKS</t>
  </si>
  <si>
    <t>A-1-08-99-01-03-01</t>
  </si>
  <si>
    <t>HTM - DEBT SEC - ALLOWANCE FOR LOSSES-BANKS-UBS / KBS</t>
  </si>
  <si>
    <t>A-1-08-99-01-03-02</t>
  </si>
  <si>
    <t>HTM - DEBT SEC - ALLOWANCE FOR LOSSES-BANKS-OTHER BANKS</t>
  </si>
  <si>
    <t>A-1-08-99-01-04</t>
  </si>
  <si>
    <t>HTM - DEBT SEC - ALLOWANCE FOR LOSSES-PRIV CORPORATION</t>
  </si>
  <si>
    <t>A-1-08-99-01-04-01</t>
  </si>
  <si>
    <t>HTM - DEBT SEC - ALLOWANCE FOR LOSSES-PRIV CORPORATION-FIN</t>
  </si>
  <si>
    <t>A-1-08-99-01-04-01-01</t>
  </si>
  <si>
    <t>HTM - DEBT SEC - ALLOWANCE FOR LOSSES-PRIV CORP-FIN-NBQBS</t>
  </si>
  <si>
    <t>A-1-08-99-01-04-01-02</t>
  </si>
  <si>
    <t>HTM - DEBT SEC - ALLOWANCE FOR LOSSES-PRIV CORP-FIN-OTHERS</t>
  </si>
  <si>
    <t>A-1-08-99-01-04-02</t>
  </si>
  <si>
    <t>HTM - DEBT SEC - ALLOWANCE FOR LOSSES-PRIV CORP-NONFIN</t>
  </si>
  <si>
    <t>A-1-09</t>
  </si>
  <si>
    <t>UNQUOTED DEBT SEC CLASSIFIED AS LOANS (UDS)</t>
  </si>
  <si>
    <t>A-1-09-01</t>
  </si>
  <si>
    <t>UDS-DEBT SEC</t>
  </si>
  <si>
    <t>A-1-09-01-01</t>
  </si>
  <si>
    <t>UDS-DEBT SEC-GOVT</t>
  </si>
  <si>
    <t>A-1-09-01-01-01</t>
  </si>
  <si>
    <t>UDS-DEBT SEC-GOVT-NATL GOVT</t>
  </si>
  <si>
    <t>A-1-09-01-01-01-01</t>
  </si>
  <si>
    <t>UDS-DEBT SEC-GOVT-NATL GOVT-TREASURY BILLS</t>
  </si>
  <si>
    <t>A-1-09-01-01-01-01-01</t>
  </si>
  <si>
    <t xml:space="preserve">UDS-DEBT SEC-GOVT-NATL GOVT-TREASURY BILLS-SHORT TERM </t>
  </si>
  <si>
    <t>A-1-09-01-01-01-01-02</t>
  </si>
  <si>
    <t xml:space="preserve">UDS-DEBT SEC-GOVT-NATL GOVT-TREASURY BILLS-MEDIUM TERM </t>
  </si>
  <si>
    <t>A-1-09-01-01-01-01-03</t>
  </si>
  <si>
    <t xml:space="preserve">UDS-DEBT SEC-GOVT-NATL GOVT-TREASURY BILLS-LONG TERM </t>
  </si>
  <si>
    <t>A-1-09-01-01-01-02</t>
  </si>
  <si>
    <t>UDS-DEBT SEC-GOVT-NATL GOVT-TREASURY BONDS</t>
  </si>
  <si>
    <t>A-1-09-01-01-01-02-01</t>
  </si>
  <si>
    <t xml:space="preserve">UDS-DEBT SEC-GOVT-NATL GOVT-TREASURY BONDS-SHORT TERM </t>
  </si>
  <si>
    <t>A-1-09-01-01-01-02-02</t>
  </si>
  <si>
    <t xml:space="preserve">UDS-DEBT SEC-GOVT-NATL GOVT-TREASURY BONDS-MEDIUM TERM </t>
  </si>
  <si>
    <t>A-1-09-01-01-01-02-03</t>
  </si>
  <si>
    <t xml:space="preserve">UDS-DEBT SEC-GOVT-NATL GOVT-TREASURY BONDS-LONG TERM </t>
  </si>
  <si>
    <t>A-1-09-01-01-01-03</t>
  </si>
  <si>
    <t xml:space="preserve">UDS-DEBT SEC-GOVT-NATL GOVT-OTHERS </t>
  </si>
  <si>
    <t>A-1-09-01-01-01-03-01</t>
  </si>
  <si>
    <t xml:space="preserve">UDS-DEBT SEC-GOVT-NATL GOVT-OTHERS-SHORT TERM </t>
  </si>
  <si>
    <t>A-1-09-01-01-01-03-02</t>
  </si>
  <si>
    <t xml:space="preserve">UDS-DEBT SEC-GOVT-NATL GOVT-OTHERS-MEDIUM TERM </t>
  </si>
  <si>
    <t>A-1-09-01-01-01-03-03</t>
  </si>
  <si>
    <t xml:space="preserve">UDS-DEBT SEC-GOVT-NATL GOVT-OTHERS-LONG TERM </t>
  </si>
  <si>
    <t>A-1-09-01-01-02</t>
  </si>
  <si>
    <t>UDS-DEBT SEC-GOVT-LGUS</t>
  </si>
  <si>
    <t>A-1-09-01-01-02-01</t>
  </si>
  <si>
    <t xml:space="preserve">UDS-DEBT SEC-GOVT-LGUS-SHORT TERM </t>
  </si>
  <si>
    <t>A-1-09-01-01-02-02</t>
  </si>
  <si>
    <t xml:space="preserve">UDS-DEBT SEC-GOVT-LGUS-MEDIUM TERM </t>
  </si>
  <si>
    <t>A-1-09-01-01-02-03</t>
  </si>
  <si>
    <t xml:space="preserve">UDS-DEBT SEC-GOVT-LGUS-LONG TERM </t>
  </si>
  <si>
    <t>A-1-09-01-01-03</t>
  </si>
  <si>
    <t>UDS-DEBT SEC-GOVT-GOCC</t>
  </si>
  <si>
    <t>A-1-09-01-01-03-01</t>
  </si>
  <si>
    <t>UDS-DEBT SEC-GOVT-GOCC-SSS</t>
  </si>
  <si>
    <t>A-1-09-01-01-03-01-01</t>
  </si>
  <si>
    <t xml:space="preserve">UDS-DEBT SEC-GOVT-GOCC-SSS-SHORT TERM </t>
  </si>
  <si>
    <t>A-1-09-01-01-03-01-02</t>
  </si>
  <si>
    <t xml:space="preserve">UDS-DEBT SEC-GOVT-GOCC-SSS-MEDIUM TERM </t>
  </si>
  <si>
    <t>A-1-09-01-01-03-01-03</t>
  </si>
  <si>
    <t xml:space="preserve">UDS-DEBT SEC-GOVT-GOCC-SSS-LONG TERM </t>
  </si>
  <si>
    <t>A-1-09-01-01-03-02</t>
  </si>
  <si>
    <t>UDS-DEBT SEC-GOVT-GOCC-OTHER FIN</t>
  </si>
  <si>
    <t>A-1-09-01-01-03-02-01</t>
  </si>
  <si>
    <t xml:space="preserve">UDS-DEBT SEC-GOVT-GOCC-OTHER FIN-SHORT TERM </t>
  </si>
  <si>
    <t>A-1-09-01-01-03-02-02</t>
  </si>
  <si>
    <t xml:space="preserve">UDS-DEBT SEC-GOVT-GOCC-OTHER FIN-MEDIUM TERM </t>
  </si>
  <si>
    <t>A-1-09-01-01-03-02-03</t>
  </si>
  <si>
    <t xml:space="preserve">UDS-DEBT SEC-GOVT-GOCC-OTHER FIN-LONG TERM </t>
  </si>
  <si>
    <t>A-1-09-01-01-03-03</t>
  </si>
  <si>
    <t>UDS-DEBT SEC-GOVT-GOCC-NON- FIN</t>
  </si>
  <si>
    <t>A-1-09-01-01-03-03-01</t>
  </si>
  <si>
    <t xml:space="preserve">UDS-DEBT SEC-GOVT-GOCC-NON- FIN-SHORT TERM </t>
  </si>
  <si>
    <t>A-1-09-01-01-03-03-02</t>
  </si>
  <si>
    <t xml:space="preserve">UDS-DEBT SEC-GOVT-GOCC-NON- FIN-MEDIUM TERM </t>
  </si>
  <si>
    <t>A-1-09-01-01-03-03-03</t>
  </si>
  <si>
    <t xml:space="preserve">UDS-DEBT SEC-GOVT-GOCC-NON- FIN-LONG TERM </t>
  </si>
  <si>
    <t>A-1-09-01-02</t>
  </si>
  <si>
    <t>UDS-DEBT SEC-BSP</t>
  </si>
  <si>
    <t>A-1-09-01-02-01</t>
  </si>
  <si>
    <t xml:space="preserve">UDS-DEBT SEC-BSP-SHORT TERM </t>
  </si>
  <si>
    <t>A-1-09-01-02-02</t>
  </si>
  <si>
    <t xml:space="preserve">UDS-DEBT SEC-BSP-MEDIUM TERM </t>
  </si>
  <si>
    <t>A-1-09-01-02-03</t>
  </si>
  <si>
    <t xml:space="preserve">UDS-DEBT SEC-BSP-LONG TERM </t>
  </si>
  <si>
    <t>A-1-09-01-03</t>
  </si>
  <si>
    <t>UDS-DEBT SEC-BANKS</t>
  </si>
  <si>
    <t>A-1-09-01-03-01</t>
  </si>
  <si>
    <t>UDS-DEBT SEC-BANKS-UBS / KBS</t>
  </si>
  <si>
    <t>A-1-09-01-03-01-01</t>
  </si>
  <si>
    <t xml:space="preserve">UDS-DEBT SEC-BANKS-UBS / KBS-SHORT TERM </t>
  </si>
  <si>
    <t>A-1-09-01-03-01-02</t>
  </si>
  <si>
    <t xml:space="preserve">UDS-DEBT SEC-BANKS-UBS / KBS-MEDIUM TERM </t>
  </si>
  <si>
    <t>A-1-09-01-03-01-03</t>
  </si>
  <si>
    <t xml:space="preserve">UDS-DEBT SEC-BANKS-UBS / KBS-LONG TERM </t>
  </si>
  <si>
    <t>A-1-09-01-03-02</t>
  </si>
  <si>
    <t>UDS-DEBT SEC-BANKS-OTHER BANKS</t>
  </si>
  <si>
    <t>A-1-09-01-03-02-01</t>
  </si>
  <si>
    <t xml:space="preserve">UDS-DEBT SEC-BANKS-OTHER BANKS-SHORT TERM </t>
  </si>
  <si>
    <t>A-1-09-01-03-02-02</t>
  </si>
  <si>
    <t xml:space="preserve">UDS-DEBT SEC-BANKS-OTHER BANKS-MEDIUM TERM </t>
  </si>
  <si>
    <t>A-1-09-01-03-02-03</t>
  </si>
  <si>
    <t xml:space="preserve">UDS-DEBT SEC-BANKS-OTHER BANKS-LONG TERM </t>
  </si>
  <si>
    <t>A-1-09-01-04</t>
  </si>
  <si>
    <t>UDS-DEBT SEC-PRIV CORP</t>
  </si>
  <si>
    <t>A-1-09-01-04-01</t>
  </si>
  <si>
    <t>UDS-DEBT SEC-PRIV CORP-FIN</t>
  </si>
  <si>
    <t>A-1-09-01-04-01-01</t>
  </si>
  <si>
    <t>UDS-DEBT SEC-PRIV CORP-FIN-NBQBS</t>
  </si>
  <si>
    <t>A-1-09-01-04-01-01-01</t>
  </si>
  <si>
    <t xml:space="preserve">UDS-DEBT SEC-PRIV CORP-FIN-NBQBS-SHORT TERM </t>
  </si>
  <si>
    <t>A-1-09-01-04-01-01-02</t>
  </si>
  <si>
    <t xml:space="preserve">UDS-DEBT SEC-PRIV CORP-FIN-NBQBS-MEDIUM TERM </t>
  </si>
  <si>
    <t>A-1-09-01-04-01-01-03</t>
  </si>
  <si>
    <t xml:space="preserve">UDS-DEBT SEC-PRIV CORP-FIN-NBQBS-LONG TERM </t>
  </si>
  <si>
    <t>A-1-09-01-04-01-02</t>
  </si>
  <si>
    <t>UDS-DEBT SEC-PRIV CORP-FIN-OTHERS</t>
  </si>
  <si>
    <t>A-1-09-01-04-01-02-01</t>
  </si>
  <si>
    <t>UDS-DEBT SEC-PRIV CORP-FIN-OTHERS-SHORT TERM S</t>
  </si>
  <si>
    <t>A-1-09-01-04-01-02-02</t>
  </si>
  <si>
    <t xml:space="preserve">UDS-DEBT SEC-PRIV CORP-FIN-OTHERS-MEDIUM TERM </t>
  </si>
  <si>
    <t>A-1-09-01-04-01-02-03</t>
  </si>
  <si>
    <t xml:space="preserve">UDS-DEBT SEC-PRIV CORP-FIN-OTHERS-LONG TERM </t>
  </si>
  <si>
    <t>A-1-09-01-04-02</t>
  </si>
  <si>
    <t>UDS-DEBT SEC-PRIV CORP-NONFIN</t>
  </si>
  <si>
    <t>A-1-09-01-04-02-01</t>
  </si>
  <si>
    <t xml:space="preserve">UDS-DEBT SEC-PRIV CORP-NONFIN-SHORT TERM </t>
  </si>
  <si>
    <t>A-1-09-01-04-02-02</t>
  </si>
  <si>
    <t xml:space="preserve">UDS-DEBT SEC-PRIV CORP-NONFIN-MEDIUM TERM </t>
  </si>
  <si>
    <t>A-1-09-01-04-02-03</t>
  </si>
  <si>
    <t xml:space="preserve">UDS-DEBT SEC-PRIV CORP-NONFIN-LONG TERM </t>
  </si>
  <si>
    <t>A-1-09-98</t>
  </si>
  <si>
    <t>UDS - UNAMORTIZED DISC / PREMIUM</t>
  </si>
  <si>
    <t>A-1-09-98-01</t>
  </si>
  <si>
    <t>UDS - DEBT SEC - UNAMORTIZED DISC / PREMIUM</t>
  </si>
  <si>
    <t>A-1-09-98-01-01</t>
  </si>
  <si>
    <t>UDS - DEBT SEC - UNAMORTIZED DISC / PREMIUM-GOVT</t>
  </si>
  <si>
    <t>A-1-09-98-01-01-01</t>
  </si>
  <si>
    <t>UDS - DEBT SEC - UNAMORTIZED DISC / PREMIUM-GOVT-NATL GOVT</t>
  </si>
  <si>
    <t>A-1-09-98-01-01-01-01</t>
  </si>
  <si>
    <t>UDS - DEBT SEC - UNAMORTIZED DISC / PREMIUM-GOVT-NATL GOVT-TREASURY BILLS</t>
  </si>
  <si>
    <t>A-1-09-98-01-01-01-02</t>
  </si>
  <si>
    <t>UDS - DEBT SEC - UNAMORTIZED DISC / PREMIUM-GOVT-NATL GOVT-TREASURY BONDS</t>
  </si>
  <si>
    <t>A-1-09-98-01-01-01-03</t>
  </si>
  <si>
    <t>UDS - DEBT SEC - UNAMORTIZED DISC / PREMIUM-GOVT-NATL GOVT-OTHERS</t>
  </si>
  <si>
    <t>A-1-09-98-01-01-02</t>
  </si>
  <si>
    <t>UDS - DEBT SEC - UNAMORTIZED DISC / PREMIUM-GOVT-LGUS</t>
  </si>
  <si>
    <t>A-1-09-98-01-01-03</t>
  </si>
  <si>
    <t>UDS - DEBT SEC - UNAMORTIZED DISC / PREMIUM-GOVT-GOCC</t>
  </si>
  <si>
    <t>A-1-09-98-01-01-03-01</t>
  </si>
  <si>
    <t>UDS - DEBT SEC - UNAMORTIZED DISC / PREMIUM-GOVT-GOCC-SSS</t>
  </si>
  <si>
    <t>A-1-09-98-01-01-03-02</t>
  </si>
  <si>
    <t>UDS - DEBT SEC - UNAMORTIZED DISC / PREMIUM-GOVT-GOCC-OTHER FIN</t>
  </si>
  <si>
    <t>A-1-09-98-01-01-03-03</t>
  </si>
  <si>
    <t>UDS - DEBT SEC - UNAMORTIZED DISC / PREMIUM-GOVT-GOCC-NON- FIN</t>
  </si>
  <si>
    <t>A-1-09-98-01-02</t>
  </si>
  <si>
    <t>UDS - DEBT SEC - UNAMORTIZED DISC / PREMIUM-BSP</t>
  </si>
  <si>
    <t>A-1-09-98-01-03</t>
  </si>
  <si>
    <t>UDS - DEBT SEC - UNAMORTIZED DISC / PREMIUM-BANKS</t>
  </si>
  <si>
    <t>A-1-09-98-01-03-01</t>
  </si>
  <si>
    <t>UDS - DEBT SEC - UNAMORTIZED DISC / PREMIUM-BANKS-UBS / KBS</t>
  </si>
  <si>
    <t>A-1-09-98-01-03-02</t>
  </si>
  <si>
    <t>UDS - DEBT SEC - UNAMORTIZED DISC / PREMIUM-BANKS-OTHER BANKS</t>
  </si>
  <si>
    <t>A-1-09-98-01-04</t>
  </si>
  <si>
    <t>UDS - DEBT SEC - UNAMORTIZED DISC / PREMIUM-PRIV CORPORATION</t>
  </si>
  <si>
    <t>A-1-09-98-01-04-01</t>
  </si>
  <si>
    <t>UDS - DEBT SEC - UNAMORTIZED DISC / PREMIUM-PRIV CORPORATION-FIN</t>
  </si>
  <si>
    <t>A-1-09-98-01-04-01-01</t>
  </si>
  <si>
    <t xml:space="preserve">UDS - DEBT SEC - UNAMORTIZED DISC / PREMIUM-PRIV CORP-FIN-NBQBS            </t>
  </si>
  <si>
    <t>A-1-09-98-01-04-01-02</t>
  </si>
  <si>
    <t>UDS - DEBT SEC - UNAMORTIZED DISC / PREMIUM-PRIV CORP-FIN-OTHERS</t>
  </si>
  <si>
    <t>A-1-09-98-01-04-02</t>
  </si>
  <si>
    <t>UDS - DEBT SEC - UNAMORTIZED DISC / PREMIUM-PRIV CORP-NONFIN</t>
  </si>
  <si>
    <t>A-1-09-99</t>
  </si>
  <si>
    <t>UDS  - ALLOWANCE FOR LOSSES</t>
  </si>
  <si>
    <t>A-1-09-99-01</t>
  </si>
  <si>
    <t>UDS - DEBT SEC - ALLOWANCE FOR LOSSES</t>
  </si>
  <si>
    <t>A-1-09-99-01-01</t>
  </si>
  <si>
    <t>UDS - DEBT SEC - ALLOWANCE FOR LOSSES-GOVT</t>
  </si>
  <si>
    <t>A-1-09-99-01-01-01</t>
  </si>
  <si>
    <t>UDS - DEBT SEC - ALLOWANCE FOR LOSSES-GOVT-NATL GOVT</t>
  </si>
  <si>
    <t>A-1-09-99-01-01-01-01</t>
  </si>
  <si>
    <t>UDS - DEBT SEC - ALLOWANCE FOR LOSSES-GOVT-NATL GOVT-TREASURY BILLS</t>
  </si>
  <si>
    <t>A-1-09-99-01-01-01-02</t>
  </si>
  <si>
    <t>UDS - DEBT SEC - ALLOWANCE FOR LOSSES-GOVT-NATL GOVT-TREASURY BONDS</t>
  </si>
  <si>
    <t>A-1-09-99-01-01-01-03</t>
  </si>
  <si>
    <t>UDS - DEBT SEC - ALLOWANCE FOR LOSSES-GOVT-NATL GOVT-OTHERS</t>
  </si>
  <si>
    <t>A-1-09-99-01-01-02</t>
  </si>
  <si>
    <t>UDS - DEBT SEC - ALLOWANCE FOR LOSSES-GOVT-LGUS</t>
  </si>
  <si>
    <t>A-1-09-99-01-01-03</t>
  </si>
  <si>
    <t>UDS - DEBT SEC - ALLOWANCE FOR LOSSES-GOVT-GOCC</t>
  </si>
  <si>
    <t>A-1-09-99-01-01-03-01</t>
  </si>
  <si>
    <t>UDS - DEBT SEC - ALLOWANCE FOR LOSSES-GOVT-GOCC-SSS</t>
  </si>
  <si>
    <t>A-1-09-99-01-01-03-02</t>
  </si>
  <si>
    <t>UDS - DEBT SEC - ALLOWANCE FOR LOSSES-GOVT-GOCC-OTHER FIN</t>
  </si>
  <si>
    <t>A-1-09-99-01-01-03-03</t>
  </si>
  <si>
    <t>UDS - DEBT SEC - ALLOWANCE FOR LOSSES-GOVT-GOCC-NON- FIN</t>
  </si>
  <si>
    <t>A-1-09-99-01-02</t>
  </si>
  <si>
    <t>A-1-09-99-01-03</t>
  </si>
  <si>
    <t>UDS - DEBT SEC - ALLOWANCE FOR LOSSES-BANKS</t>
  </si>
  <si>
    <t>A-1-09-99-01-03-01</t>
  </si>
  <si>
    <t>UDS - DEBT SEC - ALLOWANCE FOR LOSSES-BANKS-UBS / KBS</t>
  </si>
  <si>
    <t>A-1-09-99-01-03-02</t>
  </si>
  <si>
    <t>UDS - DEBT SEC - ALLOWANCE FOR LOSSES-BANKS-OTHER BANKS</t>
  </si>
  <si>
    <t>A-1-09-99-01-04</t>
  </si>
  <si>
    <t>UDS - DEBT SEC - ALLOWANCE FOR LOSSES-PRIV CORPORATION</t>
  </si>
  <si>
    <t>A-1-09-99-01-04-01</t>
  </si>
  <si>
    <t>UDS - DEBT SEC - ALLOWANCE FOR LOSSES-PRIV CORPORATION-FIN</t>
  </si>
  <si>
    <t>A-1-09-99-01-04-01-01</t>
  </si>
  <si>
    <t>UDS - DEBT SEC - ALLOWANCE FOR LOSSES-PRIV CORP-FIN-NBQBS</t>
  </si>
  <si>
    <t>A-1-09-99-01-04-01-02</t>
  </si>
  <si>
    <t>UDS - DEBT SEC - ALLOWANCE FOR LOSSES-PRIV CORP-FIN-OTHERS</t>
  </si>
  <si>
    <t>A-1-09-99-01-04-02</t>
  </si>
  <si>
    <t>UDS - DEBT SEC - ALLOWANCE FOR LOSSES-PRIV CORP-NONFIN</t>
  </si>
  <si>
    <t>A-1-10</t>
  </si>
  <si>
    <t>INVESTS IN NON-MARKETABLE EQUITY SEC (INMES)</t>
  </si>
  <si>
    <t>A-1-10-01</t>
  </si>
  <si>
    <t>INVESTS IN NON-MARKETABLE EQUITY SEC (INMES)-RESIDENT</t>
  </si>
  <si>
    <t>A-1-10-01-01</t>
  </si>
  <si>
    <t>INMES-RESIDENT-GOCCS</t>
  </si>
  <si>
    <t>A-1-10-01-01-01</t>
  </si>
  <si>
    <t xml:space="preserve">INMES-RESIDENT-GOCCS-FIN OTHER THAN SSIS </t>
  </si>
  <si>
    <t>A-1-10-01-01-02</t>
  </si>
  <si>
    <t>INMES-RESIDENT-GOCCS-NON- FIN</t>
  </si>
  <si>
    <t>A-1-10-01-02</t>
  </si>
  <si>
    <t>INMES-RESIDENT-BANKS</t>
  </si>
  <si>
    <t>A-1-10-01-02-01</t>
  </si>
  <si>
    <t>INMES-RESIDENT-BANKS-UBS/KBS</t>
  </si>
  <si>
    <t>A-1-10-01-02-02</t>
  </si>
  <si>
    <t xml:space="preserve">INMES-RESIDENT-BANKS-OTHER BANKS </t>
  </si>
  <si>
    <t>A-1-10-01-03</t>
  </si>
  <si>
    <t>INMES-RESIDENT-PRIV CORP</t>
  </si>
  <si>
    <t>A-1-10-01-03-01</t>
  </si>
  <si>
    <t>INMES-RESIDENT-PRIV CORP-FIN</t>
  </si>
  <si>
    <t>A-1-10-01-03-02</t>
  </si>
  <si>
    <t>INMES-RESIDENT-PRIV CORP-NON - FIN</t>
  </si>
  <si>
    <t>A-1-10-99</t>
  </si>
  <si>
    <t>INMES-RESIDENT-ALLOWANCE FOR LOSSES</t>
  </si>
  <si>
    <t>A-1-10-99-01</t>
  </si>
  <si>
    <t>INMES-RESIDENT - ALLOWANCE FOR LOSSES-GOCCS</t>
  </si>
  <si>
    <t>A-1-10-99-01-01</t>
  </si>
  <si>
    <t>INMES-RESIDENT - ALLOWANCE FOR LOSSES-GOCCS-FIN OTHER THAN SSIS</t>
  </si>
  <si>
    <t>A-1-10-99-01-02</t>
  </si>
  <si>
    <t>INMES-RESIDENT - ALLOWANCE FOR LOSSES-GOCCS-NON- FIN</t>
  </si>
  <si>
    <t>A-1-10-99-02</t>
  </si>
  <si>
    <t>INMES-RESIDENT - ALLOWANCE FOR LOSSES-BANKS</t>
  </si>
  <si>
    <t>A-1-10-99-02-01</t>
  </si>
  <si>
    <t>INMES-RESIDENT - ALLOWANCE FOR LOSSES-BANKS-UBS/KBS</t>
  </si>
  <si>
    <t>A-1-10-99-02-02</t>
  </si>
  <si>
    <t>INMES-RESIDENT - ALLOWANCE FOR LOSSES-BANKS-OTHER BANKS</t>
  </si>
  <si>
    <t>A-1-10-99-03</t>
  </si>
  <si>
    <t>INMES-RESIDENT - ALLOWANCE FOR LOSSES-PRIV CORPORATION</t>
  </si>
  <si>
    <t>A-1-10-99-03-01</t>
  </si>
  <si>
    <t>INMES-RESIDENT - ALLOWANCE FOR LOSSES-PRIV CORP-FIN</t>
  </si>
  <si>
    <t>A-1-10-99-03-02</t>
  </si>
  <si>
    <t>INMES-RESIDENT - ALLOWANCE FOR LOSSES-PRIV CORP-NON  FIN</t>
  </si>
  <si>
    <t>A-1-11</t>
  </si>
  <si>
    <t>LOANS AND RECEIVABLES (L AND R)</t>
  </si>
  <si>
    <t>A-1-11-01</t>
  </si>
  <si>
    <t>A-1-11-01-01</t>
  </si>
  <si>
    <t>BSP-MATURING WITHIN 1 YEAR</t>
  </si>
  <si>
    <t>A-1-11-01-02</t>
  </si>
  <si>
    <t>BSP-MATURING BEYOND 1 YEAR</t>
  </si>
  <si>
    <t>A-1-11-02</t>
  </si>
  <si>
    <t>INTERBNK LOANS  RECEIVABLES</t>
  </si>
  <si>
    <t>A-1-11-02-01</t>
  </si>
  <si>
    <t>INTERBNK LOANS  RECVBLS-INTERBNK CALL LOANS RECVBL</t>
  </si>
  <si>
    <t>A-1-11-02-01-01</t>
  </si>
  <si>
    <t>INTERBNK LOANS  RECVBLS-INTERBNK CALL LOANS RECVBL-UBS / KBS</t>
  </si>
  <si>
    <t>A-1-11-02-01-02</t>
  </si>
  <si>
    <t>INTERBNK LOANS  RECVBLS-INTERBNK CALL LOANS RECVBL-OTHERS</t>
  </si>
  <si>
    <t>A-1-11-02-01-03</t>
  </si>
  <si>
    <t>INTERBNK LOANS  RECVBLS-INTERBNK CALL LOANS RECVBL-NBQBS</t>
  </si>
  <si>
    <t>A-1-11-02-01-99</t>
  </si>
  <si>
    <t>INTERBNK LOANS  RECVBLS-INTERBNK CALL LOANS RECVBL - ALLOWANCE FOR LOSSES</t>
  </si>
  <si>
    <t>A-1-11-02-01-99-01</t>
  </si>
  <si>
    <t>INTERBNK LOANS  RECVBLS-INTERBNK CALL LOANS RECVBL-ALLOWANCE FOR LOSSES-UBS / KBS</t>
  </si>
  <si>
    <t>A-1-11-02-01-99-02</t>
  </si>
  <si>
    <t>INTERBNK LOANS  RECVBLS-INTERBNK CALL LOANS RECVBL-ALLOWANCE FOR LOSSES-OTHERS</t>
  </si>
  <si>
    <t>A-1-11-02-01-99-03</t>
  </si>
  <si>
    <t>INTERBNK LOANS  RECVBLS-INTERBNK CALL LOANS RECVBL-ALLOWANCE FOR LOSSES-NBQBS</t>
  </si>
  <si>
    <t>A-1-11-02-02</t>
  </si>
  <si>
    <t>INTERBNK LOANS  RECVBLS-INTERBNK TERM LOANS RECVBL</t>
  </si>
  <si>
    <t>A-1-11-02-02-01</t>
  </si>
  <si>
    <t>INTERBNK LOANS  RECVBLS-INTERBNK TERM LOANS RECVBL-UBS / KBS</t>
  </si>
  <si>
    <t>A-1-11-02-02-02</t>
  </si>
  <si>
    <t>INTERBNK LOANS  RECVBLS-INTERBNK TERM LOANS RECVBL-OTHERS</t>
  </si>
  <si>
    <t>A-1-11-02-02-03</t>
  </si>
  <si>
    <t>INTERBNK LOANS  RECVBLS-INTERBNK TERM LOANS RECVBL-NBQBS</t>
  </si>
  <si>
    <t>A-1-11-02-02-99</t>
  </si>
  <si>
    <t>INTERBNK LOANS  RECVBLS-INTERBNK TERM LOANS RECVBL- ALLOWANCE FOR LOSSES</t>
  </si>
  <si>
    <t>A-1-11-02-02-99-01</t>
  </si>
  <si>
    <t>INTERBNK LOANS  RECVBLS-INTERBNK TERM LOANS RECVBL-ALLOWANCE FOR LOSSES-UBS / KBS</t>
  </si>
  <si>
    <t>A-1-11-02-02-99-02</t>
  </si>
  <si>
    <t>INTERBNK LOANS  RECVBLS-INTERBNK TERM LOANS RECVBL-ALLOWANCE FOR LOSSES-OTHERS</t>
  </si>
  <si>
    <t>A-1-11-02-02-99-03</t>
  </si>
  <si>
    <t>INTERBNK LOANS  RECVBLS-INTERBNK TERM LOANS RECVBL-ALLOWANCE FOR LOSSES-NBQBS</t>
  </si>
  <si>
    <t>A-1-11-03</t>
  </si>
  <si>
    <t>LOANS AND RECEIVABLES - OTHERS</t>
  </si>
  <si>
    <t>A-1-11-03-01</t>
  </si>
  <si>
    <t xml:space="preserve"> GOVT</t>
  </si>
  <si>
    <t>A-1-11-03-01-01</t>
  </si>
  <si>
    <t xml:space="preserve"> GOVT-NATL GOVT (NET)</t>
  </si>
  <si>
    <t>A-1-11-03-01-01-01</t>
  </si>
  <si>
    <t xml:space="preserve"> GOVT-NATL GOVT</t>
  </si>
  <si>
    <t>A-1-11-03-01-01-01-01</t>
  </si>
  <si>
    <t xml:space="preserve"> GOVT-NATL GOVT-CURRENT</t>
  </si>
  <si>
    <t>A-1-11-03-01-01-01-02</t>
  </si>
  <si>
    <t xml:space="preserve"> GOVT-NATL GOVT-PAST DUE - PERFORMING LOAN</t>
  </si>
  <si>
    <t>A-1-11-03-01-01-01-03</t>
  </si>
  <si>
    <t xml:space="preserve"> GOVT-NATL GOVT-PAST DUE - NON PERFORMING LOAN</t>
  </si>
  <si>
    <t>A-1-11-03-01-01-01-04</t>
  </si>
  <si>
    <t xml:space="preserve"> GOVT-NATL GOVT-ITEMS IN LITIGATION</t>
  </si>
  <si>
    <t>A-1-11-03-01-01-98</t>
  </si>
  <si>
    <t xml:space="preserve"> GOVT-NATL GOVT-UNAMORTIZED DISC AND DEFERRED CREDITS</t>
  </si>
  <si>
    <t>A-1-11-03-01-01-99</t>
  </si>
  <si>
    <t xml:space="preserve"> GOVT-NATL GOVT-ALLOWANCE FOR LOSSES</t>
  </si>
  <si>
    <t>A-1-11-03-01-02</t>
  </si>
  <si>
    <t xml:space="preserve"> GOVT-LGUS (NET)</t>
  </si>
  <si>
    <t>A-1-11-03-01-02-01</t>
  </si>
  <si>
    <t xml:space="preserve"> GOVT-LGUS</t>
  </si>
  <si>
    <t>A-1-11-03-01-02-01-01</t>
  </si>
  <si>
    <t xml:space="preserve"> GOVT-LGUS-CURRENT</t>
  </si>
  <si>
    <t>A-1-11-03-01-02-01-02</t>
  </si>
  <si>
    <t xml:space="preserve"> GOVT-LGUS- PAST DUE - PERFORMING LOAN</t>
  </si>
  <si>
    <t>A-1-11-03-01-02-01-03</t>
  </si>
  <si>
    <t xml:space="preserve"> GOVT-LGUS-PAST DUE - NON PERFORMING LOAN</t>
  </si>
  <si>
    <t>A-1-11-03-01-02-01-04</t>
  </si>
  <si>
    <t xml:space="preserve"> GOVT-LGUS- ITEMS IN LITIGATION</t>
  </si>
  <si>
    <t>A-1-11-03-01-02-98</t>
  </si>
  <si>
    <t xml:space="preserve"> GOVT-LGUS-UNAMORTIZED DISC AND DEFERRED CREDITS</t>
  </si>
  <si>
    <t>A-1-11-03-01-02-99</t>
  </si>
  <si>
    <t xml:space="preserve"> GOVT-LGUS-ALLOWANCE FOR LOSSES</t>
  </si>
  <si>
    <t>A-1-11-03-01-03</t>
  </si>
  <si>
    <t xml:space="preserve"> GOVT-GOCCS</t>
  </si>
  <si>
    <t>A-1-11-03-01-03-01</t>
  </si>
  <si>
    <t xml:space="preserve"> GOVT-GOCCS-SSS (NET)</t>
  </si>
  <si>
    <t>A-1-11-03-01-03-01-01</t>
  </si>
  <si>
    <t xml:space="preserve"> GOVT-GOCCS-SSS</t>
  </si>
  <si>
    <t>A-1-11-03-01-03-01-01-01</t>
  </si>
  <si>
    <t xml:space="preserve"> GOVT-GOCCS-SSS-CURRENT</t>
  </si>
  <si>
    <t>A-1-11-03-01-03-01-01-02</t>
  </si>
  <si>
    <t xml:space="preserve"> GOVT-GOCCS-SSS-PAST DUE - PERFORMING LOAN</t>
  </si>
  <si>
    <t>A-1-11-03-01-03-01-01-03</t>
  </si>
  <si>
    <t xml:space="preserve"> GOVT-GOCCS-SSS-PAST DUE - NON PERFORMING LOAN</t>
  </si>
  <si>
    <t>A-1-11-03-01-03-01-01-04</t>
  </si>
  <si>
    <t xml:space="preserve"> GOVT-GOCCS-SSS-ITEMS IN LITIGATION</t>
  </si>
  <si>
    <t>A-1-11-03-01-03-01-98</t>
  </si>
  <si>
    <t xml:space="preserve"> GOVT-GOCCS-SSS-UNAMORTIZED DISC AND DEFERRED CREDITS</t>
  </si>
  <si>
    <t>A-1-11-03-01-03-01-99</t>
  </si>
  <si>
    <t xml:space="preserve"> GOVT-GOCCS-SSS-ALLOWANCE FOR LOSSES</t>
  </si>
  <si>
    <t>A-1-11-03-01-03-02</t>
  </si>
  <si>
    <t xml:space="preserve"> GOVT-GOCCS-OTHER FIN (NET)</t>
  </si>
  <si>
    <t>A-1-11-03-01-03-02-01</t>
  </si>
  <si>
    <t xml:space="preserve"> GOVT-GOCCS-OTHER FIN</t>
  </si>
  <si>
    <t>A-1-11-03-01-03-02-01-01</t>
  </si>
  <si>
    <t xml:space="preserve"> GOVT-GOCCS-OTHER FIN-CURRENT</t>
  </si>
  <si>
    <t>A-1-11-03-01-03-02-01-02</t>
  </si>
  <si>
    <t xml:space="preserve"> GOVT-GOCCS-OTHER FIN-PAST DUE - PERFORMING LOAN</t>
  </si>
  <si>
    <t>A-1-11-03-01-03-02-01-03</t>
  </si>
  <si>
    <t xml:space="preserve"> GOVT-GOCCS-OTHER FIN-PAST DUE - NON PERFORMING LOAN</t>
  </si>
  <si>
    <t>A-1-11-03-01-03-02-01-04</t>
  </si>
  <si>
    <t xml:space="preserve"> GOVT-GOCCS-OTHER FIN- ITEMS IN LITIGATION</t>
  </si>
  <si>
    <t>A-1-11-03-01-03-02-98</t>
  </si>
  <si>
    <t xml:space="preserve"> GOVT-GOCCS-OTHER FIN-UNAMORTIZED DISC AND DEFERRED CREDITS</t>
  </si>
  <si>
    <t>A-1-11-03-01-03-02-99</t>
  </si>
  <si>
    <t xml:space="preserve"> GOVT-GOCCS-OTHER FIN-ALLOWANCE FOR LOSSES</t>
  </si>
  <si>
    <t>A-1-11-03-01-03-03</t>
  </si>
  <si>
    <t xml:space="preserve"> GOVT-GOCCS-NONFIN (NET)</t>
  </si>
  <si>
    <t>A-1-11-03-01-03-03-01</t>
  </si>
  <si>
    <t xml:space="preserve"> GOVT-GOCCS-NONFIN</t>
  </si>
  <si>
    <t>A-1-11-03-01-03-03-01-01</t>
  </si>
  <si>
    <t xml:space="preserve"> GOVT-GOCCS-NONFIN- CURRENT</t>
  </si>
  <si>
    <t>A-1-11-03-01-03-03-01-02</t>
  </si>
  <si>
    <t xml:space="preserve"> GOVT-GOCCS-NONFIN- PAST DUE - PERFORMING LOAN</t>
  </si>
  <si>
    <t>A-1-11-03-01-03-03-01-03</t>
  </si>
  <si>
    <t xml:space="preserve"> GOVT-GOCCS-NONFIN-PAST DUE - NON PERFORMING LOAN</t>
  </si>
  <si>
    <t>A-1-11-03-01-03-03-01-04</t>
  </si>
  <si>
    <t xml:space="preserve"> GOVT-GOCCS-NONFIN-ITEMS IN LITIGATION</t>
  </si>
  <si>
    <t>A-1-11-03-01-03-03-98</t>
  </si>
  <si>
    <t xml:space="preserve"> GOVT-GOCCS-NONFIN-UNAMORTIZED DISC AND DEFERRED CREDITS</t>
  </si>
  <si>
    <t>A-1-11-03-01-03-03-99</t>
  </si>
  <si>
    <t xml:space="preserve"> GOVT-GOCCS-NONFIN-ALLOWANCE FOR LOSSES</t>
  </si>
  <si>
    <t>A-1-11-03-02</t>
  </si>
  <si>
    <t>AGRARIAN REFORM  / OTHER AGRICULTURAL LOANS</t>
  </si>
  <si>
    <t>A-1-11-03-02-01</t>
  </si>
  <si>
    <t>AGRA/AGRI -AGRARIAN REFORM LOANS (NET)</t>
  </si>
  <si>
    <t>A-1-11-03-02-01-01</t>
  </si>
  <si>
    <t>AGRA/AGRI -AGRARIAN REFORM LOANS</t>
  </si>
  <si>
    <t>A-1-11-03-02-01-01-01</t>
  </si>
  <si>
    <t>AGRA/AGRI -AGRARIAN REFORM LOANS-CURRENT</t>
  </si>
  <si>
    <t>A-1-11-03-02-01-01-02</t>
  </si>
  <si>
    <t>AGRA/AGRI -AGRARIAN REFORM LOANS-PAST DUE - PERFORMING LOAN</t>
  </si>
  <si>
    <t>A-1-11-03-02-01-01-03</t>
  </si>
  <si>
    <t>AGRA/AGRI -AGRARIAN REFORM LOANS-PAST DUE - NON PERFORMING LOAN</t>
  </si>
  <si>
    <t>A-1-11-03-02-01-01-04</t>
  </si>
  <si>
    <t>AGRA/AGRI -AGRARIAN REFORM LOANS-ITEMS IN LITIGATION</t>
  </si>
  <si>
    <t>A-1-11-03-02-01-98</t>
  </si>
  <si>
    <t>AGRA/AGRI -AGRARIAN REFORM LOANS-UNAMORTIZED DISC AND DEFERRED CREDITS</t>
  </si>
  <si>
    <t>A-1-11-03-02-01-99</t>
  </si>
  <si>
    <t>AGRA/AGRI -AGRARIAN REFORM LOANS-ALLOWANCE FOR LOSSES</t>
  </si>
  <si>
    <t>A-1-11-03-02-02</t>
  </si>
  <si>
    <t>AGRA/AGRI -OTHER AGRICULTURAL CREDIT (NET)</t>
  </si>
  <si>
    <t>A-1-11-03-02-02-01</t>
  </si>
  <si>
    <t>AGRA/AGRI -OTHER AGRICULTURAL CREDIT</t>
  </si>
  <si>
    <t>A-1-11-03-02-02-01-01</t>
  </si>
  <si>
    <t>AGRA/AGRI -OTHER AGRICULTURAL CREDIT-CURRENT</t>
  </si>
  <si>
    <t>A-1-11-03-02-02-01-02</t>
  </si>
  <si>
    <t>AGRA/AGRI -OTHER AGRICULTURAL CREDIT- PAST DUE - PERFORMING LOAN</t>
  </si>
  <si>
    <t>A-1-11-03-02-02-01-03</t>
  </si>
  <si>
    <t>AGRA/AGRI -OTHER AGRICULTURAL CREDIT-PAST DUE - NON PERFORMING LOAN</t>
  </si>
  <si>
    <t>A-1-11-03-02-02-01-04</t>
  </si>
  <si>
    <t>AGRA/AGRI -OTHER AGRICULTURAL CREDIT-ITEMS IN LITIGATION</t>
  </si>
  <si>
    <t>A-1-11-03-02-02-98</t>
  </si>
  <si>
    <t>AGRA/AGRI -OTHER AGRICULTURAL CREDIT-UNAMORTIZED DISC AND DEFERRED CREDITS</t>
  </si>
  <si>
    <t>A-1-11-03-02-02-99</t>
  </si>
  <si>
    <t>AGRA/AGRI -OTHER AGRICULTURAL CREDIT-ALLOWANCE FOR LOSSES</t>
  </si>
  <si>
    <t>A-1-11-03-03</t>
  </si>
  <si>
    <t>MICROENTERPRISE LOANS</t>
  </si>
  <si>
    <t>A-1-11-03-03-01</t>
  </si>
  <si>
    <t>MICROENTRPS -MICROFINANCE (NET)</t>
  </si>
  <si>
    <t>A-1-11-03-03-01-01</t>
  </si>
  <si>
    <t>MICROENTRPS -MICROFINANCE</t>
  </si>
  <si>
    <t>A-1-11-03-03-01-01-01</t>
  </si>
  <si>
    <t>MICROENTRPS -MICROFINANCE- CURRENT</t>
  </si>
  <si>
    <t>A-1-11-03-03-01-01-02</t>
  </si>
  <si>
    <t>MICROENTRPS -MICROFINANCE- PAST DUE - PERFORMING LOAN</t>
  </si>
  <si>
    <t>A-1-11-03-03-01-01-03</t>
  </si>
  <si>
    <t>MICROENTRPS -MICROFINANCE-PAST DUE - NON PERFORMING LOAN</t>
  </si>
  <si>
    <t>A-1-11-03-03-01-01-04</t>
  </si>
  <si>
    <t>MICROENTRPS -MICROFINANCE- ITEMS IN LITIGATION</t>
  </si>
  <si>
    <t>A-1-11-03-03-01-98</t>
  </si>
  <si>
    <t>MICROENTRPS -MICROFINANCE-UNAMORTIZED DISC AND DEFERRED CREDITS</t>
  </si>
  <si>
    <t>A-1-11-03-03-01-99</t>
  </si>
  <si>
    <t>MICROENTRPS -MICROFINANCE-ALLOWANCE FOR LOSSES</t>
  </si>
  <si>
    <t>A-1-11-03-03-02</t>
  </si>
  <si>
    <t>MICROENTRPS -OTHER MICROENTERPRISE (NET)</t>
  </si>
  <si>
    <t>A-1-11-03-03-02-01</t>
  </si>
  <si>
    <t>MICROENTRPS -OTHER MICROENTERPRISE</t>
  </si>
  <si>
    <t>A-1-11-03-03-02-01-01</t>
  </si>
  <si>
    <t>MICROENTRPS -OTHER MICROENTRPS - CURRENT</t>
  </si>
  <si>
    <t>A-1-11-03-03-02-01-02</t>
  </si>
  <si>
    <t>MICROENTRPS -OTHER MICROENTRPS -PAST DUE - PERFORMING LOAN</t>
  </si>
  <si>
    <t>A-1-11-03-03-02-01-03</t>
  </si>
  <si>
    <t>MICROENTRPS -OTHER MICROENTRPS -PAST DUE - NON PERFORMING LOAN</t>
  </si>
  <si>
    <t>A-1-11-03-03-02-01-04</t>
  </si>
  <si>
    <t>MICROENTRPS -OTHER MICROENTRPS -ITEMS IN LITIGATION</t>
  </si>
  <si>
    <t>A-1-11-03-03-02-98</t>
  </si>
  <si>
    <t>MICROENTRPS -OTHER MICROENTRPS -UNAMORTIZED DISC AND DEFERRED CREDITS</t>
  </si>
  <si>
    <t>A-1-11-03-03-02-99</t>
  </si>
  <si>
    <t>MICROENTRPS -OTHER MICROENTRPS -ALLOWANCE FOR LOSSES</t>
  </si>
  <si>
    <t>A-1-11-03-04</t>
  </si>
  <si>
    <t>SMALL AND MEDIUM ENTERPRISE LOANS</t>
  </si>
  <si>
    <t>A-1-11-03-04-01</t>
  </si>
  <si>
    <t>SME -SMALL SCALE ENTERPRISES (NET)</t>
  </si>
  <si>
    <t>A-1-11-03-04-01-01</t>
  </si>
  <si>
    <t>SME -SMALL SCALE ENTERPRISES</t>
  </si>
  <si>
    <t>A-1-11-03-04-01-01-01</t>
  </si>
  <si>
    <t>SME -SMALL SCALE ENTERPRISES- CURRENT</t>
  </si>
  <si>
    <t>A-1-11-03-04-01-01-02</t>
  </si>
  <si>
    <t>SME -SMALL SCALE ENTERPRISES- PAST DUE - PERFORMING LOAN</t>
  </si>
  <si>
    <t>A-1-11-03-04-01-01-03</t>
  </si>
  <si>
    <t>SME -SMALL SCALE ENTERPRISES- PAST DUE - NON PERFORMING LOAN</t>
  </si>
  <si>
    <t>A-1-11-03-04-01-01-04</t>
  </si>
  <si>
    <t>SME -SMALL SCALE ENTERPRISES-ITEMS IN LITIGATION</t>
  </si>
  <si>
    <t>A-1-11-03-04-01-98</t>
  </si>
  <si>
    <t>SME -SMALL SCALE ENTERPRISES-UNAMORTIZED DISC AND DEFERRED CREDITS</t>
  </si>
  <si>
    <t>A-1-11-03-04-01-99</t>
  </si>
  <si>
    <t>SME -SMALL SCALE ENTERPRISES-ALLOWANCE FOR LOSSES</t>
  </si>
  <si>
    <t>A-1-11-03-04-02</t>
  </si>
  <si>
    <t>SME -MEDIUM SCALE ENTERPRISE (NET)</t>
  </si>
  <si>
    <t>A-1-11-03-04-02-01</t>
  </si>
  <si>
    <t>SME -MEDIUM SCALE ENTERPRISE</t>
  </si>
  <si>
    <t>A-1-11-03-04-02-01-01</t>
  </si>
  <si>
    <t>SME -MEDIUM SCALE ENTERPRISE- CURRENT</t>
  </si>
  <si>
    <t>A-1-11-03-04-02-01-02</t>
  </si>
  <si>
    <t>SME -MEDIUM SCALE ENTERPRISE- PAST DUE - PERFORMING LOAN</t>
  </si>
  <si>
    <t>A-1-11-03-04-02-01-03</t>
  </si>
  <si>
    <t>SME -MEDIUM SCALE ENTERPRISE-PAST DUE - NON PERFORMING LOAN</t>
  </si>
  <si>
    <t>A-1-11-03-04-02-01-04</t>
  </si>
  <si>
    <t>SME -MEDIUM SCALE ENTERPRISE-ITEMS IN LITIGATION</t>
  </si>
  <si>
    <t>A-1-11-03-04-02-98</t>
  </si>
  <si>
    <t>SME -MEDIUM SCALE ENTERPRISE-UNAMORTIZED DISC AND DEFERRED CREDITS</t>
  </si>
  <si>
    <t>A-1-11-03-04-02-99</t>
  </si>
  <si>
    <t>SME -MEDIUM SCALE ENTERPRISE-ALLOWANCE FOR LOSSES</t>
  </si>
  <si>
    <t>A-1-11-03-05</t>
  </si>
  <si>
    <t>CONTRACT TO SELL (NET)</t>
  </si>
  <si>
    <t>A-1-11-03-05-01</t>
  </si>
  <si>
    <t>CONTRACT TO SELL</t>
  </si>
  <si>
    <t>A-1-11-03-05-01-01</t>
  </si>
  <si>
    <t>CONTRACT TO SELL-CURRENT</t>
  </si>
  <si>
    <t>A-1-11-03-05-01-02</t>
  </si>
  <si>
    <t>CONTRACT TO SELL- PAST DUE - PERFORMING LOAN</t>
  </si>
  <si>
    <t>A-1-11-03-05-01-03</t>
  </si>
  <si>
    <t>CONTRACT TO SELL-PAST DUE - NON PERFORMING LOAN</t>
  </si>
  <si>
    <t>A-1-11-03-05-01-04</t>
  </si>
  <si>
    <t>CONTRACT TO SELL-ITEMS IN LITIGATION</t>
  </si>
  <si>
    <t>A-1-11-03-05-98</t>
  </si>
  <si>
    <t xml:space="preserve">CONTRACT TO SELL-UNAMORTIZED DISC AND OTHER DEFERRED CREDITS </t>
  </si>
  <si>
    <t>A-1-11-03-05-99</t>
  </si>
  <si>
    <t>CONTRACT TO SELL-ALLOWANCE FOR LOSSES</t>
  </si>
  <si>
    <t>A-1-11-03-06</t>
  </si>
  <si>
    <t xml:space="preserve"> PRIV CORP</t>
  </si>
  <si>
    <t>A-1-11-03-06-01</t>
  </si>
  <si>
    <t xml:space="preserve"> PRIV CORP-FIN ( NET)</t>
  </si>
  <si>
    <t>A-1-11-03-06-01-01</t>
  </si>
  <si>
    <t xml:space="preserve"> PRIV CORP-FIN</t>
  </si>
  <si>
    <t>A-1-11-03-06-01-01-01</t>
  </si>
  <si>
    <t xml:space="preserve"> PRIV CORP-FIN-CURRENT</t>
  </si>
  <si>
    <t>A-1-11-03-06-01-01-02</t>
  </si>
  <si>
    <t xml:space="preserve"> PRIV CORP-FIN- PAST DUE - PERFORMING LOAN</t>
  </si>
  <si>
    <t>A-1-11-03-06-01-01-03</t>
  </si>
  <si>
    <t xml:space="preserve"> PRIV CORP-FIN-PAST DUE - NON PERFORMING LOAN</t>
  </si>
  <si>
    <t>A-1-11-03-06-01-01-04</t>
  </si>
  <si>
    <t xml:space="preserve"> PRIV CORP-FIN-ITEMS IN LITIGATION</t>
  </si>
  <si>
    <t>A-1-11-03-06-01-98</t>
  </si>
  <si>
    <t xml:space="preserve"> PRIV CORP-FIN-UNAMORTIZED DISC AND OTHER DEFERRED CREDITS</t>
  </si>
  <si>
    <t>A-1-11-03-06-01-99</t>
  </si>
  <si>
    <t xml:space="preserve"> PRIV CORP-FIN-ALLOWANCE FOR LOSSES</t>
  </si>
  <si>
    <t>A-1-11-03-06-02</t>
  </si>
  <si>
    <t xml:space="preserve"> PRIV CORP-NONFIN (NET)</t>
  </si>
  <si>
    <t>A-1-11-03-06-02-01</t>
  </si>
  <si>
    <t xml:space="preserve"> PRIV CORP-NONFIN</t>
  </si>
  <si>
    <t>A-1-11-03-06-02-01-01</t>
  </si>
  <si>
    <t xml:space="preserve"> PRIV CORP-NONFIN- CURRENT</t>
  </si>
  <si>
    <t>A-1-11-03-06-02-01-02</t>
  </si>
  <si>
    <t xml:space="preserve"> PRIV CORP-NONFIN- PAST DUE - PERFORMING LOAN</t>
  </si>
  <si>
    <t>A-1-11-03-06-02-01-03</t>
  </si>
  <si>
    <t xml:space="preserve"> PRIV CORP-NONFIN-PAST DUE - NON PERFORMING LOAN</t>
  </si>
  <si>
    <t>A-1-11-03-06-02-01-04</t>
  </si>
  <si>
    <t xml:space="preserve"> PRIV CORP-NONFIN-ITEMS IN LITIGATION</t>
  </si>
  <si>
    <t>A-1-11-03-06-02-98</t>
  </si>
  <si>
    <t xml:space="preserve"> PRIV CORP-NONFIN-UNAMORTIZED DISC AND DEFERRED CREDITS</t>
  </si>
  <si>
    <t>A-1-11-03-06-02-99</t>
  </si>
  <si>
    <t xml:space="preserve"> PRIV CORP-NONFIN-ALLOWANCE FOR LOSSES</t>
  </si>
  <si>
    <t>A-1-11-03-07</t>
  </si>
  <si>
    <t xml:space="preserve"> HOUSING PURPOSE (NET)</t>
  </si>
  <si>
    <t>A-1-11-03-07-01</t>
  </si>
  <si>
    <t xml:space="preserve"> HOUSING PURPOSE</t>
  </si>
  <si>
    <t>A-1-11-03-07-01-01</t>
  </si>
  <si>
    <t xml:space="preserve"> HOUSING PURPOSE-CURRENT</t>
  </si>
  <si>
    <t>A-1-11-03-07-01-02</t>
  </si>
  <si>
    <t xml:space="preserve"> HOUSING PURPOSE-PAST DUE - PERFORMING LOAN</t>
  </si>
  <si>
    <t>A-1-11-03-07-01-03</t>
  </si>
  <si>
    <t xml:space="preserve"> HOUSING PURPOSE- PAST DUE - NON PERFORMING LOAN</t>
  </si>
  <si>
    <t>A-1-11-03-07-01-04</t>
  </si>
  <si>
    <t xml:space="preserve"> HOUSING PURPOSE-ITEMS IN LITIGATION</t>
  </si>
  <si>
    <t>A-1-11-03-07-98</t>
  </si>
  <si>
    <t xml:space="preserve"> HOUSING PURPOSE-UNAMORTIZED DISC AND OTHER DEFERRED CREDITS</t>
  </si>
  <si>
    <t>A-1-11-03-07-99</t>
  </si>
  <si>
    <t xml:space="preserve"> HOUSING PURPOSE-ALLOWANCE FOR LOSSES</t>
  </si>
  <si>
    <t>A-1-11-03-08</t>
  </si>
  <si>
    <t xml:space="preserve"> PRIM FOR PERSNAL USE PURP</t>
  </si>
  <si>
    <t>A-1-11-03-08-01</t>
  </si>
  <si>
    <t xml:space="preserve"> PRIM FOR PERSNAL USE PURP-CREDIT CARD (NET)</t>
  </si>
  <si>
    <t>A-1-11-03-08-01-01</t>
  </si>
  <si>
    <t xml:space="preserve"> PRIM FOR PERSNAL USE PURP-CREDIT CARD</t>
  </si>
  <si>
    <t>A-1-11-03-08-01-01-01</t>
  </si>
  <si>
    <t xml:space="preserve"> PRIM FOR PERSNAL USE PURP-CREDIT CARD-CURRENT</t>
  </si>
  <si>
    <t>A-1-11-03-08-01-01-02</t>
  </si>
  <si>
    <t xml:space="preserve"> PRIM FOR PERSNAL USE PURP-CREDIT CARD-PAST DUE - PERFORMING LOAN</t>
  </si>
  <si>
    <t>A-1-11-03-08-01-01-03</t>
  </si>
  <si>
    <t xml:space="preserve"> PRIM FOR PERSNAL USE PURP-CREDIT CARD-PAST DUE - NON PERFORMING LOAN</t>
  </si>
  <si>
    <t>A-1-11-03-08-01-01-04</t>
  </si>
  <si>
    <t xml:space="preserve"> PRIM FOR PERSNAL USE PURP-CREDIT CARD-  ITEMS IN LITIGATION</t>
  </si>
  <si>
    <t>A-1-11-03-08-01-98</t>
  </si>
  <si>
    <t xml:space="preserve"> PRIM FOR PERSNAL USE PURP-CREDIT CARD-UNAMORTIZED DISC AND OTHER DEFERRED CREDITS</t>
  </si>
  <si>
    <t>A-1-11-03-08-01-99</t>
  </si>
  <si>
    <t xml:space="preserve"> PRIM FOR PERSNAL USE PURP-CREDIT CARD-ALLOWANCE FOR LOSSES</t>
  </si>
  <si>
    <t>A-1-11-03-08-02</t>
  </si>
  <si>
    <t xml:space="preserve"> PRIM FOR PERSNAL USE PURP-MOTOR VEHICLE LOANS</t>
  </si>
  <si>
    <t>A-1-11-03-08-02-01</t>
  </si>
  <si>
    <t xml:space="preserve"> PRIM FOR PERSNAL USE PURP-AUTO LOANS (NET)</t>
  </si>
  <si>
    <t>A-1-11-03-08-02-01-01</t>
  </si>
  <si>
    <t xml:space="preserve"> PRIM FOR PERSNAL USE PURP-AUTO LOANS</t>
  </si>
  <si>
    <t>A-1-11-03-08-02-01-01-01</t>
  </si>
  <si>
    <t xml:space="preserve"> PRIM FOR PERSNAL USE PURP-AUTO LOANS- CURRENT</t>
  </si>
  <si>
    <t>A-1-11-03-08-02-01-01-02</t>
  </si>
  <si>
    <t xml:space="preserve"> PRIM FOR PERSNAL USE PURP-AUTO LOANS- PAST DUE - PERFORMING LOAN</t>
  </si>
  <si>
    <t>A-1-11-03-08-02-01-01-03</t>
  </si>
  <si>
    <t xml:space="preserve"> PRIM FOR PERSNAL USE PURP-AUTO LOANS- PAST DUE - NON PERFORMING LOAN</t>
  </si>
  <si>
    <t>A-1-11-03-08-02-01-01-04</t>
  </si>
  <si>
    <t xml:space="preserve"> PRIM FOR PERSNAL USE PURP-AUTO LOANS- ITEMS IN LITIGATION</t>
  </si>
  <si>
    <t>A-1-11-03-08-02-01-98</t>
  </si>
  <si>
    <t xml:space="preserve"> PRIM FOR PERSNAL USE PURP-AUTO LOANS-UNAMORTIZED DISC AND OTHER DEFERRED CREDITS</t>
  </si>
  <si>
    <t>A-1-11-03-08-02-01-99</t>
  </si>
  <si>
    <t xml:space="preserve"> PRIM FOR PERSNAL USE PURP-AUTO LOANS-ALLOWANCE FOR LOSSES</t>
  </si>
  <si>
    <t>A-1-11-03-08-02-02</t>
  </si>
  <si>
    <t xml:space="preserve"> PRIM FOR PERSNAL USE PURP-MOTORCYCLE LOANS (NET)</t>
  </si>
  <si>
    <t>A-1-11-03-08-02-02-01</t>
  </si>
  <si>
    <t xml:space="preserve"> PRIM FOR PERSNAL USE PURP-MOTORCYCLE LOANS</t>
  </si>
  <si>
    <t>A-1-11-03-08-02-02-01-01</t>
  </si>
  <si>
    <t xml:space="preserve"> PRIM FOR PERSNAL USE PURP-MOTORCYCLE LOANS- CURRENT</t>
  </si>
  <si>
    <t>A-1-11-03-08-02-02-01-02</t>
  </si>
  <si>
    <t xml:space="preserve"> PRIM FOR PERSNAL USE PURP-MOTORCYCLE  LOANS- PAST DUE - PERFORMING LOAN</t>
  </si>
  <si>
    <t>A-1-11-03-08-02-02-01-03</t>
  </si>
  <si>
    <t xml:space="preserve"> PRIM FOR PERSNAL USE PURP-MOTORCYCLE LOANS- PAST DUE - NON PERFORMING LOAN</t>
  </si>
  <si>
    <t>A-1-11-03-08-02-02-01-04</t>
  </si>
  <si>
    <t xml:space="preserve"> PRIM FOR PERSNAL USE PURP-MOTORCYCLE LOANS- ITEMS IN LITIGATION</t>
  </si>
  <si>
    <t>A-1-11-03-08-02-02-98</t>
  </si>
  <si>
    <t xml:space="preserve"> PRIM FOR PERSNAL USE PURP-MOTORCYCLE  LOANS-UNAMORTIZED DISC AND OTHER DEFERRED CREDITS</t>
  </si>
  <si>
    <t>A-1-11-03-08-02-02-99</t>
  </si>
  <si>
    <t xml:space="preserve"> PRIM FOR PERSNAL USE PURP -MOTORCYCLE  LOANS-ALLOWANCE FOR LOSSES</t>
  </si>
  <si>
    <t>A-1-11-03-08-03</t>
  </si>
  <si>
    <t xml:space="preserve"> PRIM FOR PERSNAL USE PURP-SALARYBASED GENERAL-PURPOSE (NET)</t>
  </si>
  <si>
    <t>A-1-11-03-08-03-01</t>
  </si>
  <si>
    <t xml:space="preserve"> PRIM FOR PERSNAL USE PURP-SALARYBASED GENERAL-PURPOSE </t>
  </si>
  <si>
    <t>A-1-11-03-08-03-01-01</t>
  </si>
  <si>
    <t xml:space="preserve"> PRIM FOR PERSNAL USE PURP-SALARYBASED LOANS-CURRENT</t>
  </si>
  <si>
    <t>A-1-11-03-08-03-01-02</t>
  </si>
  <si>
    <t xml:space="preserve"> PRIM FOR PERSNAL USE PURP-SALARYBASED LOANS-PAST DUE - PERFORMING LOAN</t>
  </si>
  <si>
    <t>A-1-11-03-08-03-01-03</t>
  </si>
  <si>
    <t xml:space="preserve"> PRIM FOR PERSNAL USE PURP-SALARYBASED LOANS- PAST DUE - NON PERFORMING LOAN</t>
  </si>
  <si>
    <t>A-1-11-03-08-03-01-04</t>
  </si>
  <si>
    <t xml:space="preserve"> PRIM FOR PERSNAL USE PURP-SALARYBASED LOANS-ITEMS IN LITIGATION</t>
  </si>
  <si>
    <t>A-1-11-03-08-03-98</t>
  </si>
  <si>
    <t xml:space="preserve"> PRIM FOR PERSNAL USE PURP-SALARYBASED LOANS-UNAMORTIZED DISC AND OTHER DEFERRED CREDITS</t>
  </si>
  <si>
    <t>A-1-11-03-08-03-99</t>
  </si>
  <si>
    <t xml:space="preserve"> PRIM FOR PERSNAL USE PURP-SALARYBASED LOANS-ALLOWANCE FOR LOSSES</t>
  </si>
  <si>
    <t>A-1-11-03-08-04</t>
  </si>
  <si>
    <t xml:space="preserve"> PRIM FOR PERSNAL USE PURP-OTHERS (NET)</t>
  </si>
  <si>
    <t>A-1-11-03-08-04-01</t>
  </si>
  <si>
    <t xml:space="preserve"> PRIM FOR PERSNAL USE PURP-OTHERS</t>
  </si>
  <si>
    <t>A-1-11-03-08-04-01-01</t>
  </si>
  <si>
    <t xml:space="preserve"> PRIM FOR PERSNAL USE PURP-OTHERS-CURRENT</t>
  </si>
  <si>
    <t>A-1-11-03-08-04-01-02</t>
  </si>
  <si>
    <t xml:space="preserve"> PRIM FOR PERSNAL USE PURP-OTHERS- PAST DUE - PERFORMING LOAN</t>
  </si>
  <si>
    <t>A-1-11-03-08-04-01-03</t>
  </si>
  <si>
    <t xml:space="preserve"> PRIM FOR PERSNAL USE PURP-OTHERS- PAST DUE - NON PERFORMING LOAN</t>
  </si>
  <si>
    <t>A-1-11-03-08-04-01-04</t>
  </si>
  <si>
    <t xml:space="preserve"> PRIM FOR PERSNAL USE PURP-OTHERS- ITEMS IN LITIGATION</t>
  </si>
  <si>
    <t>A-1-11-03-08-04-98</t>
  </si>
  <si>
    <t xml:space="preserve"> PRIM FOR PERSNAL USE PURP-OTHERS-UNAMORTIZED DISC AND OTHER DEFERRED CREDITS</t>
  </si>
  <si>
    <t>A-1-11-03-08-04-99</t>
  </si>
  <si>
    <t xml:space="preserve"> PRIM FOR PERSNAL USE PURP-OTHERS-ALLOWANCE FOR LOSSES</t>
  </si>
  <si>
    <t>A-1-11-03-09</t>
  </si>
  <si>
    <t xml:space="preserve"> OTHER PURPOSES (NET)</t>
  </si>
  <si>
    <t>A-1-11-03-09-01</t>
  </si>
  <si>
    <t xml:space="preserve">  OTHER PURPOSES</t>
  </si>
  <si>
    <t>A-1-11-03-09-01-01</t>
  </si>
  <si>
    <t xml:space="preserve">  OTHER PURPOSES-CURRENT</t>
  </si>
  <si>
    <t>A-1-11-03-09-01-02</t>
  </si>
  <si>
    <t xml:space="preserve">  OTHER PURPOSES-PAST DUE - PERFORMING LOAN</t>
  </si>
  <si>
    <t>A-1-11-03-09-01-03</t>
  </si>
  <si>
    <t xml:space="preserve">  OTHER PURPOSES-  PAST DUE - NON PERFORMING LOAN</t>
  </si>
  <si>
    <t>A-1-11-03-09-01-04</t>
  </si>
  <si>
    <t xml:space="preserve">  OTHER PURPOSES- ITEMS IN LITIGATION</t>
  </si>
  <si>
    <t>A-1-11-03-09-98</t>
  </si>
  <si>
    <t xml:space="preserve">  OTHER PURPOSES-UNAMORTIZED DISC AND DEFERRED CREDITS</t>
  </si>
  <si>
    <t>A-1-11-03-09-99</t>
  </si>
  <si>
    <t xml:space="preserve">  OTHER PURPOSES-ALLOWANCE FOR LOSSES</t>
  </si>
  <si>
    <t>A-1-11-04</t>
  </si>
  <si>
    <t xml:space="preserve"> RESTRUCTURED LOANS AND RECEIVABLES</t>
  </si>
  <si>
    <t>A-1-11-04-01</t>
  </si>
  <si>
    <t>RESTRUCTURED -GOVT</t>
  </si>
  <si>
    <t>A-1-11-04-01-01</t>
  </si>
  <si>
    <t>RESTRUCTURED -GOVT-NATL GOVT (NET)</t>
  </si>
  <si>
    <t>A-1-11-04-01-01-01</t>
  </si>
  <si>
    <t>RESTRUCTURED -GOVT-NATL GOVT</t>
  </si>
  <si>
    <t>A-1-11-04-01-01-01-01</t>
  </si>
  <si>
    <t>RESTRUCTURED -GOVT-NATL GOVT- CURRENT</t>
  </si>
  <si>
    <t>A-1-11-04-01-01-01-02</t>
  </si>
  <si>
    <t>RESTRUCTURED -GOVT-NATL GOVT- PAST DUE - PERFORMING LOAN</t>
  </si>
  <si>
    <t>A-1-11-04-01-01-01-03</t>
  </si>
  <si>
    <t>RESTRUCTURED -GOVT-NATL GOVT-PAST DUE - NON PERFORMING LOAN</t>
  </si>
  <si>
    <t>A-1-11-04-01-01-01-04</t>
  </si>
  <si>
    <t>RESTRUCTURED -GOVT-NATL GOVT- ITEMS IN LITIGATION</t>
  </si>
  <si>
    <t>A-1-11-04-01-01-98</t>
  </si>
  <si>
    <t>RESTRUCTURED -GOVT-NATL GOVT-UNAMORTIZED DISC AND DEFERRED CREDITS</t>
  </si>
  <si>
    <t>A-1-11-04-01-01-99</t>
  </si>
  <si>
    <t>RESTRUCTURED -GOVT-NATL GOVT-ALLOWANCE FOR LOSSES</t>
  </si>
  <si>
    <t>A-1-11-04-01-02</t>
  </si>
  <si>
    <t>RESTRUCTURED -GOVT-LGUS (NET)</t>
  </si>
  <si>
    <t>A-1-11-04-01-02-01</t>
  </si>
  <si>
    <t>RESTRUCTURED -GOVT-LGUS</t>
  </si>
  <si>
    <t>A-1-11-04-01-02-01-01</t>
  </si>
  <si>
    <t>RESTRUCTURED -GOVT-LGUS- CURRENT</t>
  </si>
  <si>
    <t>A-1-11-04-01-02-01-02</t>
  </si>
  <si>
    <t>RESTRUCTURED -GOVT-LGUS-PAST DUE - PERFORMING LOAN</t>
  </si>
  <si>
    <t>A-1-11-04-01-02-01-03</t>
  </si>
  <si>
    <t>RESTRUCTURED -GOVT-LGUS- PAST DUE - NON PERFORMING LOAN</t>
  </si>
  <si>
    <t>A-1-11-04-01-02-01-04</t>
  </si>
  <si>
    <t>RESTRUCTURED -GOVT-LGUS-ITEMS IN LITIGATION</t>
  </si>
  <si>
    <t>A-1-11-04-01-02-98</t>
  </si>
  <si>
    <t>RESTRUCTURED -GOVT-LGUS-UNAMORTIZED DISC AND DEFERRED CREDITS</t>
  </si>
  <si>
    <t>A-1-11-04-01-02-99</t>
  </si>
  <si>
    <t>RESTRUCTURED -GOVT-LGUS-ALLOWANCE FOR LOSSES</t>
  </si>
  <si>
    <t>A-1-11-04-01-03</t>
  </si>
  <si>
    <t>RESTRUCTURED -GOVT-GOCCS</t>
  </si>
  <si>
    <t>A-1-11-04-01-03-01</t>
  </si>
  <si>
    <t>RESTRUCTURED -GOVT-GOCCS-SSS (NET)</t>
  </si>
  <si>
    <t>A-1-11-04-01-03-01-01</t>
  </si>
  <si>
    <t>RESTRUCTURED -GOVT-GOCCS-SSS</t>
  </si>
  <si>
    <t>A-1-11-04-01-03-01-01-01</t>
  </si>
  <si>
    <t>RESTRUCTURED -GOVT-GOCCS-SSS- CURRENT</t>
  </si>
  <si>
    <t>A-1-11-04-01-03-01-01-02</t>
  </si>
  <si>
    <t>RESTRUCTURED -GOVT-GOCCS-SSS- PAST DUE - PERFORMING LOAN</t>
  </si>
  <si>
    <t>A-1-11-04-01-03-01-01-03</t>
  </si>
  <si>
    <t>RESTRUCTURED -GOVT-GOCCS-SSS- PAST DUE - NON PERFORMING LOAN</t>
  </si>
  <si>
    <t>A-1-11-04-01-03-01-01-04</t>
  </si>
  <si>
    <t>RESTRUCTURED -GOVT-GOCCS-SSS-ITEMS IN LITIGATION</t>
  </si>
  <si>
    <t>A-1-11-04-01-03-01-98</t>
  </si>
  <si>
    <t>RESTRUCTURED -GOVT-GOCCS-SSS-UNAMORTIZED DISC AND DEFERRED CREDITS</t>
  </si>
  <si>
    <t>A-1-11-04-01-03-01-99</t>
  </si>
  <si>
    <t>RESTRUCTURED -GOVT-GOCCS-SSS-ALLOWANCE FOR LOSSES</t>
  </si>
  <si>
    <t>A-1-11-04-01-03-02</t>
  </si>
  <si>
    <t>RESTRUCTURED -GOVT-GOCCS-OTHER FIN (NET)</t>
  </si>
  <si>
    <t>A-1-11-04-01-03-02-01</t>
  </si>
  <si>
    <t>RESTRUCTURED -GOVT-GOCCS-OTHER FIN</t>
  </si>
  <si>
    <t>A-1-11-04-01-03-02-01-01</t>
  </si>
  <si>
    <t>RESTRUCTURED -GOVT-GOCCS-OTHER FIN- CURRENT</t>
  </si>
  <si>
    <t>A-1-11-04-01-03-02-01-02</t>
  </si>
  <si>
    <t>RESTRUCTURED -GOVT-GOCCS-OTHER FIN- PAST DUE - PERFORMING LOAN</t>
  </si>
  <si>
    <t>A-1-11-04-01-03-02-01-03</t>
  </si>
  <si>
    <t>RESTRUCTURED -GOVT-GOCCS-OTHER FIN-PAST DUE - NON PERFORMING LOAN</t>
  </si>
  <si>
    <t>A-1-11-04-01-03-02-01-04</t>
  </si>
  <si>
    <t>RESTRUCTURED -GOVT-GOCCS-OTHER FIN-ITEMS IN LITIGATION</t>
  </si>
  <si>
    <t>A-1-11-04-01-03-02-98</t>
  </si>
  <si>
    <t>RESTRUCTURED -GOVT-GOCCS-FIN-UNAMORTIZED DISC AND DEFERRED CREDITS</t>
  </si>
  <si>
    <t>A-1-11-04-01-03-02-99</t>
  </si>
  <si>
    <t>RESTRUCTURED -GOVT-GOCCS-FIN-ALLOWANCE FOR LOSSES</t>
  </si>
  <si>
    <t>A-1-11-04-01-03-03</t>
  </si>
  <si>
    <t>RESTRUCTURED -GOVT-GOCCS-NONFIN (NET)</t>
  </si>
  <si>
    <t>A-1-11-04-01-03-03-01</t>
  </si>
  <si>
    <t>RESTRUCTURED -GOVT-GOCCS-NONFIN</t>
  </si>
  <si>
    <t>A-1-11-04-01-03-03-01-01</t>
  </si>
  <si>
    <t>RESTRUCTURED -GOVT-GOCCS-NONFIN- CURRENT</t>
  </si>
  <si>
    <t>A-1-11-04-01-03-03-01-02</t>
  </si>
  <si>
    <t>RESTRUCTURED -GOVT-GOCCS-NONFIN- PAST DUE - PERFORMING LOAN</t>
  </si>
  <si>
    <t>A-1-11-04-01-03-03-01-03</t>
  </si>
  <si>
    <t>RESTRUCTURED -GOVT-GOCCS-NONFIN-PAST DUE - NON PERFORMING LOAN</t>
  </si>
  <si>
    <t>A-1-11-04-01-03-03-01-04</t>
  </si>
  <si>
    <t>RESTRUCTURED -GOVT-GOCCS-NONFIN-ITEMS IN LITIGATION</t>
  </si>
  <si>
    <t>A-1-11-04-01-03-03-98</t>
  </si>
  <si>
    <t>RESTRUCTURED -GOVT-GOCCS-NONFIN-UNAMORTIZED DISC AND DEFERRED CREDITS</t>
  </si>
  <si>
    <t>A-1-11-04-01-03-03-99</t>
  </si>
  <si>
    <t>RESTRUCTURED -GOVT-GOCCS-NONFIN-ALLOWANCE FOR LOSSES</t>
  </si>
  <si>
    <t>A-1-11-04-02</t>
  </si>
  <si>
    <t xml:space="preserve">RESTRUCTURED-AGRA/AGRI </t>
  </si>
  <si>
    <t>A-1-11-04-02-01</t>
  </si>
  <si>
    <t>RESTRUCTURED-AGRA/AGRI -AGRARIAN REFORM LOANS (NET)</t>
  </si>
  <si>
    <t>A-1-11-04-02-01-01</t>
  </si>
  <si>
    <t>RESTRUCTURED-AGRA/AGRI -AGRARIAN REFORM LOANS</t>
  </si>
  <si>
    <t>A-1-11-04-02-01-01-01</t>
  </si>
  <si>
    <t>RESTRUCTURED-AGRA/AGRI -AGRARIAN REFORM LOANS- CURRENT</t>
  </si>
  <si>
    <t>A-1-11-04-02-01-01-02</t>
  </si>
  <si>
    <t>RESTRUCTURED-AGRA/AGRI -AGRARIAN REFORM LOANS-PAST DUE - PERFORMING LOAN</t>
  </si>
  <si>
    <t>A-1-11-04-02-01-01-03</t>
  </si>
  <si>
    <t>RESTRUCTURED-AGRA/AGRI -AGRARIAN REFORM LOANS- PAST DUE - NON PERFORMING LOAN</t>
  </si>
  <si>
    <t>A-1-11-04-02-01-01-04</t>
  </si>
  <si>
    <t>RESTRUCTURED-AGRA/AGRI -AGRARIAN REFORM LOANS-ITEMS IN LITIGATION</t>
  </si>
  <si>
    <t>A-1-11-04-02-01-98</t>
  </si>
  <si>
    <t>RESTRUCTURED-AGRA/AGRI -AGRARIAN REFORM LOANS-UNAMORTIZED DISC AND OTHER DEFERRED CREDITS</t>
  </si>
  <si>
    <t>A-1-11-04-02-01-99</t>
  </si>
  <si>
    <t>RESTRUCTURED-AGRA/AGRI -AGRARIAN REFORM LOANS-ALLOWANCE FOR LOSSES</t>
  </si>
  <si>
    <t>A-1-11-04-02-02</t>
  </si>
  <si>
    <t>RESTRUCTURED-AGRA/AGRI -OTHER AGRICULTURAL CREDIT (NET)</t>
  </si>
  <si>
    <t>A-1-11-04-02-02-01</t>
  </si>
  <si>
    <t>RESTRUCTURED-AGRA/AGRI -OTHER AGRICULTURAL CREDIT</t>
  </si>
  <si>
    <t>A-1-11-04-02-02-01-01</t>
  </si>
  <si>
    <t>RESTRUCTURED-AGRA/AGRI -OTHER AGRICULTURAL CREDIT-CURRENT</t>
  </si>
  <si>
    <t>A-1-11-04-02-02-01-02</t>
  </si>
  <si>
    <t>RESTRUCTURED-AGRA/AGRI -OTHER AGRICULTURAL CREDIT-PAST DUE - PERFORMING LOAN</t>
  </si>
  <si>
    <t>A-1-11-04-02-02-01-03</t>
  </si>
  <si>
    <t>RESTRUCTURED-AGRA/AGRI -OTHER AGRICULTURAL CREDIT-PAST DUE - NON PERFORMING LOAN</t>
  </si>
  <si>
    <t>A-1-11-04-02-02-01-04</t>
  </si>
  <si>
    <t>RESTRUCTURED-AGRA/AGRI -OTHER AGRICULTURAL CREDIT- ITEMS IN LITIGATION</t>
  </si>
  <si>
    <t>A-1-11-04-02-02-98</t>
  </si>
  <si>
    <t>RESTRUCTURED-AGRA/AGRI -OTHER AGRICULTURAL CREDIT-UNAMORTIZED DISC AND OTHER DEFERRED CREDITS</t>
  </si>
  <si>
    <t>A-1-11-04-02-02-99</t>
  </si>
  <si>
    <t>RESTRUCTURED-AGRA/AGRI -OTHER AGRICULTURAL CREDIT-ALLOWANCE FOR LOSSES</t>
  </si>
  <si>
    <t>A-1-11-04-03</t>
  </si>
  <si>
    <t>RESTRUCTURED-MICROENTERPRISE LOANS</t>
  </si>
  <si>
    <t>A-1-11-04-03-01</t>
  </si>
  <si>
    <t>RESTRUCTURED-MICROENTRPS -MICROFINANCE (NET)</t>
  </si>
  <si>
    <t>A-1-11-04-03-01-01</t>
  </si>
  <si>
    <t>RESTRUCTURED-MICROENTRPS -MICROFINANCE</t>
  </si>
  <si>
    <t>A-1-11-04-03-01-01-01</t>
  </si>
  <si>
    <t>RESTRUCTURED-MICROENTRPS -MICROFINANCE- CURRENT</t>
  </si>
  <si>
    <t>A-1-11-04-03-01-01-02</t>
  </si>
  <si>
    <t>RESTRUCTURED-MICROENTRPS -MICROFINANCE- PAST DUE - PERFORMING LOAN</t>
  </si>
  <si>
    <t>A-1-11-04-03-01-01-03</t>
  </si>
  <si>
    <t>RESTRUCTURED-MICROENTRPS -MICROFINANCE-PAST DUE - NON PERFORMING LOAN</t>
  </si>
  <si>
    <t>A-1-11-04-03-01-01-04</t>
  </si>
  <si>
    <t>RESTRUCTURED-MICROENTRPS -MICROFINANCE- ITEMS IN LITIGATION</t>
  </si>
  <si>
    <t>A-1-11-04-03-01-98</t>
  </si>
  <si>
    <t>RESTRUCTURED-MICROENTRPS -MICROFINANCE-UNAMORTIZED DISC AND OTHER DEFERRED CREDITS</t>
  </si>
  <si>
    <t>A-1-11-04-03-01-99</t>
  </si>
  <si>
    <t>RESTRUCTURED-MICROENTRPS -MICROFINANCE-ALLOWANCE FOR LOSSES</t>
  </si>
  <si>
    <t>A-1-11-04-03-02</t>
  </si>
  <si>
    <t>RESTRUCTURED-MICROENTRPS -OTHER MICROENTERPRISE (NET)</t>
  </si>
  <si>
    <t>A-1-11-04-03-02-01</t>
  </si>
  <si>
    <t>RESTRUCTURED-MICROENTRPS -OTHER MICROENTERPRISE</t>
  </si>
  <si>
    <t>A-1-11-04-03-02-01-01</t>
  </si>
  <si>
    <t>RESTRUCTURED-MICROENTRPS -OTHER MICROENTRPS - CURRENT</t>
  </si>
  <si>
    <t>A-1-11-04-03-02-01-02</t>
  </si>
  <si>
    <t>RESTRUCTURED-MICROENTRPS -OTHER MICROENTRPS -PAST DUE - PERFORMING LOAN</t>
  </si>
  <si>
    <t>A-1-11-04-03-02-01-03</t>
  </si>
  <si>
    <t>RESTRUCTURED-MICROENTRPS -OTHER MICROENTRPS - PAST DUE - NON PERFORMING LOAN</t>
  </si>
  <si>
    <t>A-1-11-04-03-02-01-04</t>
  </si>
  <si>
    <t>RESTRUCTURED-MICROENTRPS -OTHER MICROENTRPS -ITEMS IN LITIGATION</t>
  </si>
  <si>
    <t>A-1-11-04-03-02-98</t>
  </si>
  <si>
    <t>RESTRUCTURED-MICROENTRPS -OTHER MICROENTRPS -UNAMORTIZED DISC AND OTHER DEFERRED CREDITS</t>
  </si>
  <si>
    <t>A-1-11-04-03-02-99</t>
  </si>
  <si>
    <t>RESTRUCTURED-MICROENTRPS -OTHER MICROENTRPS -ALLOWANCE FOR LOSSES</t>
  </si>
  <si>
    <t>A-1-11-04-04</t>
  </si>
  <si>
    <t xml:space="preserve">RESTRUCTURED-SME </t>
  </si>
  <si>
    <t>A-1-11-04-04-01</t>
  </si>
  <si>
    <t>RESTRUCTURED-SME -SMALL SCALE ENTERPRISES (NET)</t>
  </si>
  <si>
    <t>A-1-11-04-04-01-01</t>
  </si>
  <si>
    <t>RESTRUCTURED-SME -SMALL SCALE ENTERPRISES</t>
  </si>
  <si>
    <t>A-1-11-04-04-01-01-01</t>
  </si>
  <si>
    <t>RESTRUCTURED-SME -SMALL SCALE ENTERPRISES- CURRENT</t>
  </si>
  <si>
    <t>A-1-11-04-04-01-01-02</t>
  </si>
  <si>
    <t>RESTRUCTURED-SME -SMALL SCALE ENTERPRISES- PAST DUE - PERFORMING LOAN</t>
  </si>
  <si>
    <t>A-1-11-04-04-01-01-03</t>
  </si>
  <si>
    <t>RESTRUCTURED-SME -SMALL SCALE ENTERPRISES-PAST DUE - NON PERFORMING LOAN</t>
  </si>
  <si>
    <t>A-1-11-04-04-01-01-04</t>
  </si>
  <si>
    <t>RESTRUCTURED-SME -SMALL SCALE ENTERPRISES-ITEMS IN LITIGATION</t>
  </si>
  <si>
    <t>A-1-11-04-04-01-98</t>
  </si>
  <si>
    <t>RESTRUCTURED-SME -SMALL SCALE ENTERPRISES-UNAMORTIZED DISC AND OTHER DEFERRED CREDITS</t>
  </si>
  <si>
    <t>A-1-11-04-04-01-99</t>
  </si>
  <si>
    <t>RESTRUCTURED-SME -SMALL SCALE ENTERPRISES-ALLOWANCE FOR LOSSES</t>
  </si>
  <si>
    <t>A-1-11-04-04-02</t>
  </si>
  <si>
    <t>RESTRUCTURED-SME -MEDIUM SCALE ENTERPRISE (NET)</t>
  </si>
  <si>
    <t>A-1-11-04-04-02-01</t>
  </si>
  <si>
    <t>RESTRUCTURED-SME -MEDIUM SCALE ENTERPRISE</t>
  </si>
  <si>
    <t>A-1-11-04-04-02-01-01</t>
  </si>
  <si>
    <t>RESTRUCTURED-SME -MEDIUM SCALE ENTERPRISE- CURRENT</t>
  </si>
  <si>
    <t>A-1-11-04-04-02-01-02</t>
  </si>
  <si>
    <t>RESTRUCTURED-SME -MEDIUM SCALE ENTERPRISE-PAST DUE - PERFORMING LOAN</t>
  </si>
  <si>
    <t>A-1-11-04-04-02-01-03</t>
  </si>
  <si>
    <t>RESTRUCTURED-SME -MEDIUM SCALE ENTERPRISE-PAST DUE - NON PERFORMING LOAN</t>
  </si>
  <si>
    <t>A-1-11-04-04-02-01-04</t>
  </si>
  <si>
    <t>RESTRUCTURED-SME -MEDIUM SCALE ENTERPRISE-ITEMS IN LITIGATION</t>
  </si>
  <si>
    <t>A-1-11-04-04-02-98</t>
  </si>
  <si>
    <t>RESTRUCTURED-SME -MEDIUM SCALE ENTERPRISE-UNAMORTIZED DISC AND OTHER DEFERRED CREDITS</t>
  </si>
  <si>
    <t>A-1-11-04-04-02-99</t>
  </si>
  <si>
    <t>RESTRUCTURED-SME -MEDIUM SCALE ENTERPRISE-ALLOWANCE FOR LOSSES</t>
  </si>
  <si>
    <t>A-1-11-04-05</t>
  </si>
  <si>
    <t>RESTRUCTURED-CONTRACT TO SELL (NET)</t>
  </si>
  <si>
    <t>A-1-11-04-05-01</t>
  </si>
  <si>
    <t>RESTRUCTURED-CONTRACT TO SELL</t>
  </si>
  <si>
    <t>A-1-11-04-05-01-01</t>
  </si>
  <si>
    <t>RESTRUCTURED-CONTRACT TO SELL-CURRENT</t>
  </si>
  <si>
    <t>A-1-11-04-05-01-02</t>
  </si>
  <si>
    <t>RESTRUCTURED-CONTRACT TO SELL-PAST DUE - PERFORMING LOAN</t>
  </si>
  <si>
    <t>A-1-11-04-05-01-03</t>
  </si>
  <si>
    <t>RESTRUCTURED-CONTRACT TO SELL- PAST DUE - NON PERFORMING LOAN</t>
  </si>
  <si>
    <t>A-1-11-04-05-01-04</t>
  </si>
  <si>
    <t>RESTRUCTURED-CONTRACT TO SELL- ITEMS IN LITIGATION</t>
  </si>
  <si>
    <t>A-1-11-04-05-98</t>
  </si>
  <si>
    <t>RESTRUCTURED-CONTRACT TO SELL-UNAMORTIZED DISC AND OTHER DEFERRED CREDITS</t>
  </si>
  <si>
    <t>A-1-11-04-05-99</t>
  </si>
  <si>
    <t>RESTRUCTURED-CONTRACT TO SELL-ALLOWANCE FOR LOSSES</t>
  </si>
  <si>
    <t>A-1-11-04-06</t>
  </si>
  <si>
    <t>RESTRUCTURED -PRIV CORP</t>
  </si>
  <si>
    <t>A-1-11-04-06-01</t>
  </si>
  <si>
    <t>RESTRUCTURED -PRIV CORP-FIN (NET)</t>
  </si>
  <si>
    <t>A-1-11-04-06-01-01</t>
  </si>
  <si>
    <t>RESTRUCTURED -PRIV CORP-FIN</t>
  </si>
  <si>
    <t>A-1-11-04-06-01-01-01</t>
  </si>
  <si>
    <t>RESTRUCTURED -PRIV CORP-FIN- CURRENT</t>
  </si>
  <si>
    <t>A-1-11-04-06-01-01-02</t>
  </si>
  <si>
    <t>RESTRUCTURED -PRIV CORP-FIN- PAST DUE - PERFORMING LOAN</t>
  </si>
  <si>
    <t>A-1-11-04-06-01-01-03</t>
  </si>
  <si>
    <t>RESTRUCTURED -PRIV CORP-FIN- PAST DUE - NON PERFORMING LOAN</t>
  </si>
  <si>
    <t>A-1-11-04-06-01-01-04</t>
  </si>
  <si>
    <t>RESTRUCTURED -PRIV CORP-FIN-ITEMS IN LITIGATION</t>
  </si>
  <si>
    <t>A-1-11-04-06-01-98</t>
  </si>
  <si>
    <t>RESTRUCTURED -PRIV CORP-FIN-UNAMORTIZED DISC AND OTHER DEFERRED CREDITS</t>
  </si>
  <si>
    <t>A-1-11-04-06-01-99</t>
  </si>
  <si>
    <t>RESTRUCTURED -PRIV CORP-FIN-ALLOWANCE FOR LOSSES</t>
  </si>
  <si>
    <t>A-1-11-04-06-02</t>
  </si>
  <si>
    <t>RESTRUCTURED -PRIV CORP-NONFIN (NET)</t>
  </si>
  <si>
    <t>A-1-11-04-06-02-01</t>
  </si>
  <si>
    <t>RESTRUCTURED -PRIV CORP-NONFIN</t>
  </si>
  <si>
    <t>A-1-11-04-06-02-01-01</t>
  </si>
  <si>
    <t>RESTRUCTURED -PRIV CORP-NONFIN-CURRENT</t>
  </si>
  <si>
    <t>A-1-11-04-06-02-01-02</t>
  </si>
  <si>
    <t>RESTRUCTURED -PRIV CORP-NONFIN-PAST DUE - PERFORMING LOAN</t>
  </si>
  <si>
    <t>A-1-11-04-06-02-01-03</t>
  </si>
  <si>
    <t>RESTRUCTURED -PRIV CORP-NONFIN-PAST DUE - NON PERFORMING LOAN</t>
  </si>
  <si>
    <t>A-1-11-04-06-02-01-04</t>
  </si>
  <si>
    <t>RESTRUCTURED -PRIV CORP-NONFIN- ITEMS IN LITIGATION</t>
  </si>
  <si>
    <t>A-1-11-04-06-02-98</t>
  </si>
  <si>
    <t>RESTRUCTURED -PRIV CORP-NONFIN-UNAMORTIZED DISC AND OTHER DEFERRED CREDITS</t>
  </si>
  <si>
    <t>A-1-11-04-06-02-99</t>
  </si>
  <si>
    <t>RESTRUCTURED -PRIV CORP-NONFIN-ALLOWANCE FOR LOSSES</t>
  </si>
  <si>
    <t>A-1-11-04-07</t>
  </si>
  <si>
    <t>RESTRUCTURED- HOUSING PURPOSE (NET)</t>
  </si>
  <si>
    <t>A-1-11-04-07-01</t>
  </si>
  <si>
    <t>RESTRUCTURED- HOUSING PURPOSE</t>
  </si>
  <si>
    <t>A-1-11-04-07-01-01</t>
  </si>
  <si>
    <t>RESTRUCTURED- HOUSING PURPOSE- CURRENT</t>
  </si>
  <si>
    <t>A-1-11-04-07-01-02</t>
  </si>
  <si>
    <t>RESTRUCTURED- HOUSING PURPOSE- PAST DUE - PERFORMING LOAN</t>
  </si>
  <si>
    <t>A-1-11-04-07-01-03</t>
  </si>
  <si>
    <t>RESTRUCTURED- HOUSING PURPOSE-PAST DUE - NON PERFORMING LOAN</t>
  </si>
  <si>
    <t>A-1-11-04-07-01-04</t>
  </si>
  <si>
    <t>RESTRUCTURED- HOUSING PURPOSE- ITEMS IN LITIGATION</t>
  </si>
  <si>
    <t>A-1-11-04-07-98</t>
  </si>
  <si>
    <t>RESTRUCTURED- HOUSING PURPOSE-UNAMORTIZED DISC AND OTHER DEFERRED CREDITS</t>
  </si>
  <si>
    <t>A-1-11-04-07-99</t>
  </si>
  <si>
    <t>RESTRUCTURED- HOUSING PURPOSE-ALLOWANCE FOR LOSSES</t>
  </si>
  <si>
    <t>A-1-11-04-08</t>
  </si>
  <si>
    <t>RESTRUCTURED- PRIM FOR PERSNAL USE PURP</t>
  </si>
  <si>
    <t>A-1-11-04-08-01</t>
  </si>
  <si>
    <t>RESTRUCTURED- PRIM FOR PERSNAL USE PURP-CREDIT CARD (NET)</t>
  </si>
  <si>
    <t>A-1-11-04-08-01-01</t>
  </si>
  <si>
    <t>RESTRUCTURED- PRIM FOR PERSNAL USE PURP-CREDIT CARD</t>
  </si>
  <si>
    <t>A-1-11-04-08-01-01-01</t>
  </si>
  <si>
    <t>RESTRUCTURED- PRIM FOR PERSNAL USE PURP-CREDIT CARD-CURRENT</t>
  </si>
  <si>
    <t>A-1-11-04-08-01-01-02</t>
  </si>
  <si>
    <t>RESTRUCTURED- PRIM FOR PERSNAL USE PURP-CREDIT CARD-PAST DUE - PERFORMING LOAN</t>
  </si>
  <si>
    <t>A-1-11-04-08-01-01-03</t>
  </si>
  <si>
    <t>RESTRUCTURED- PRIM FOR PERSNAL USE PURP-CREDIT CARD-PAST DUE - NON PERFORMING LOAN</t>
  </si>
  <si>
    <t>A-1-11-04-08-01-01-04</t>
  </si>
  <si>
    <t>RESTRUCTURED- PRIM FOR PERSNAL USE PURP-CREDIT CARD-  ITEMS IN LITIGATION</t>
  </si>
  <si>
    <t>A-1-11-04-08-01-98</t>
  </si>
  <si>
    <t>RESTRUCTURED- PRIM FOR PERSNAL USE PURP-CREDIT CARD-UNAMORTIZED DISC AND OTHER DEFERRED CREDITS</t>
  </si>
  <si>
    <t>A-1-11-04-08-01-99</t>
  </si>
  <si>
    <t>RESTRUCTURED- PRIM FOR PERSNAL USE PURP-CREDIT CARD-ALLOWANCE FOR LOSSES</t>
  </si>
  <si>
    <t>A-1-11-04-08-02</t>
  </si>
  <si>
    <t>RESTRUCTURED- PRIM FOR PERSNAL USE PURP-MOTOR VEHICLE LOANS</t>
  </si>
  <si>
    <t>A-1-11-04-08-02-01</t>
  </si>
  <si>
    <t>RESTRUCTURED- PRIM FOR PERSNAL USE PURP-AUTO LOANS (NET)</t>
  </si>
  <si>
    <t>A-1-11-04-08-02-01-01</t>
  </si>
  <si>
    <t>RESTRUCTURED- PRIM FOR PERSNAL USE PURP-AUTO LOANS</t>
  </si>
  <si>
    <t>A-1-11-04-08-02-01-01-01</t>
  </si>
  <si>
    <t>RESTRUCTURED- PRIM FOR PERSNAL USE PURP-AUTO LOANS- CURRENT</t>
  </si>
  <si>
    <t>A-1-11-04-08-02-01-01-02</t>
  </si>
  <si>
    <t>RESTRUCTURED- PRIM FOR PERSNAL USE PURP-AUTO LOANS- PAST DUE - PERFORMING LOAN</t>
  </si>
  <si>
    <t>A-1-11-04-08-02-01-01-03</t>
  </si>
  <si>
    <t>RESTRUCTURED- PRIM FOR PERSNAL USE PURP-AUTO LOANS- PAST DUE - NON PERFORMING LOAN</t>
  </si>
  <si>
    <t>A-1-11-04-08-02-01-01-04</t>
  </si>
  <si>
    <t>RESTRUCTURED- PRIM FOR PERSNAL USE PURP-AUTO LOANS- ITEMS IN LITIGATION</t>
  </si>
  <si>
    <t>A-1-11-04-08-02-01-98</t>
  </si>
  <si>
    <t>RESTRUCTURED- PRIM FOR PERSNAL USE PURP-AUTO LOANS-UNAMORTIZED DISC AND OTHER DEFERRED CREDITS</t>
  </si>
  <si>
    <t>A-1-11-04-08-02-01-99</t>
  </si>
  <si>
    <t>RESTRUCTURED- PRIM FOR PERSNAL USE PURP-AUTO LOANS-ALLOWANCE FOR LOSSES</t>
  </si>
  <si>
    <t>A-1-11-04-08-02-02</t>
  </si>
  <si>
    <t>RESTRUCTURED- PRIM FOR PERSNAL USE PURP-MOTORCYCLE LOANS (NET)</t>
  </si>
  <si>
    <t>A-1-11-04-08-02-02-01</t>
  </si>
  <si>
    <t>RESTRUCTURED- PRIM FOR PERSNAL USE PURP-MOTORCYCLE LOANS</t>
  </si>
  <si>
    <t>A-1-11-04-08-02-02-01-01</t>
  </si>
  <si>
    <t>RESTRUCTURED- PRIM FOR PERSNAL USE PURP-MOTORCYCLE LOANS- CURRENT</t>
  </si>
  <si>
    <t>A-1-11-04-08-02-02-01-02</t>
  </si>
  <si>
    <t>RESTRUCTURED- PRIM FOR PERSNAL USE PURP-MOTORCYCLE  LOANS- PAST DUE - PERFORMING LOAN</t>
  </si>
  <si>
    <t>A-1-11-04-08-02-02-01-03</t>
  </si>
  <si>
    <t>RESTRUCTURED- PRIM FOR PERSNAL USE PURP-MOTORCYCLE LOANS- PAST DUE - NON PERFORMING LOAN</t>
  </si>
  <si>
    <t>A-1-11-04-08-02-02-01-04</t>
  </si>
  <si>
    <t>RESTRUCTURED- PRIM FOR PERSNAL USE PURP-MOTORCYCLE LOANS- ITEMS IN LITIGATION</t>
  </si>
  <si>
    <t>A-1-11-04-08-02-02-98</t>
  </si>
  <si>
    <t>RESTRUCTURED- PRIM FOR PERSNAL USE PURP-MOTORCYCLE  LOANS-UNAMORTIZED DISC AND OTHER DEFERRED CREDITS</t>
  </si>
  <si>
    <t>A-1-11-04-08-02-02-99</t>
  </si>
  <si>
    <t>RESTRUCTURED- PRIM FOR PERSNAL USE PURP-MOTORCYCLE  LOANS-ALLOWANCE FOR LOSSES</t>
  </si>
  <si>
    <t>A-1-11-04-08-03</t>
  </si>
  <si>
    <t>RESTRUCTURED- PRIM FOR PERSNAL USE PURP-SALARY-BASED (NET)</t>
  </si>
  <si>
    <t>A-1-11-04-08-03-01</t>
  </si>
  <si>
    <t>RESTRUCTURED- PRIM FOR PERSNAL USE PURP-SALARY-BASED</t>
  </si>
  <si>
    <t>A-1-11-04-08-03-01-01</t>
  </si>
  <si>
    <t>RESTRUCTURED- PRIM FOR PERSNAL USE PURP-SALARY-BASED LOANS-CURRENT</t>
  </si>
  <si>
    <t>A-1-11-04-08-03-01-02</t>
  </si>
  <si>
    <t>RESTRUCTURED- PRIM FOR PERSNAL USE PURP-SALARY-BASED LOANS-PAST DUE - PERFORMING LOAN</t>
  </si>
  <si>
    <t>A-1-11-04-08-03-01-03</t>
  </si>
  <si>
    <t>RESTRUCTURED- PRIM FOR PERSNAL USE PURP-SALARY-BASED LOANS- PAST DUE - NON PERFORMING LOAN</t>
  </si>
  <si>
    <t>A-1-11-04-08-03-01-04</t>
  </si>
  <si>
    <t>RESTRUCTURED-  PRIM FOR PERSNAL USE PURP-SALARY-BASED LOANS-ITEMS IN LITIGATION</t>
  </si>
  <si>
    <t>A-1-11-04-08-03-98</t>
  </si>
  <si>
    <t>RESTRUCTURED- PRIM FOR PERSNAL USE PURP-SALARY-BASED LOANS-UNAMORTIZED DISC AND OTHER DEFERRED CREDITS</t>
  </si>
  <si>
    <t>A-1-11-04-08-03-99</t>
  </si>
  <si>
    <t>RESTRUCTURED- PRIM FOR PERSNAL USE PURP-SALARY-BASED LOANS-ALLOWANCE FOR LOSSES</t>
  </si>
  <si>
    <t>A-1-11-04-08-04</t>
  </si>
  <si>
    <t>RESTRUCTURED- PRIM FOR PERSNAL USE PURP-OTHERS (NET)</t>
  </si>
  <si>
    <t>A-1-11-04-08-04-01</t>
  </si>
  <si>
    <t>RESTRUCTURED- PRIM FOR PERSNAL USE PURP-OTHERS</t>
  </si>
  <si>
    <t>A-1-11-04-08-04-01-01</t>
  </si>
  <si>
    <t>RESTRUCTURED- PRIM FOR PERSNAL USE PURP-OTHERS-CURRENT</t>
  </si>
  <si>
    <t>A-1-11-04-08-04-01-02</t>
  </si>
  <si>
    <t>RESTRUCTURED- PRIM FOR PERSNAL USE PURP-OTHERS- PAST DUE - PERFORMING LOAN</t>
  </si>
  <si>
    <t>A-1-11-04-08-04-01-03</t>
  </si>
  <si>
    <t>RESTRUCTURED- PRIM FOR PERSNAL USE PURP-OTHERS- PAST DUE - NON PERFORMING LOAN</t>
  </si>
  <si>
    <t>A-1-11-04-08-04-01-04</t>
  </si>
  <si>
    <t>RESTRUCTURED- PRIM FOR PERSNAL USE PURP-OTHERS- ITEMS IN LITIGATION</t>
  </si>
  <si>
    <t>A-1-11-04-08-04-98</t>
  </si>
  <si>
    <t>RESTRUCTURED- PRIM FOR PERSNAL USE PURP-OTHERS-UNAMORTIZED DISC AND OTHER DEFERRED CREDITS</t>
  </si>
  <si>
    <t>A-1-11-04-08-04-99</t>
  </si>
  <si>
    <t>RESTRUCTURED- PRIM FOR PERSNAL USE PURP-OTHERS-ALLOWANCE FOR LOSSES</t>
  </si>
  <si>
    <t>A-1-11-04-09</t>
  </si>
  <si>
    <t xml:space="preserve"> RESTRUCTURED- OTHER PURPOSES (NET)</t>
  </si>
  <si>
    <t>A-1-11-04-09-01</t>
  </si>
  <si>
    <t xml:space="preserve"> RESTRUCTURED- OTHER PURPOSES</t>
  </si>
  <si>
    <t>A-1-11-04-09-01-01</t>
  </si>
  <si>
    <t xml:space="preserve"> RESTRUCTURED- OTHER PURPOSES-CURRENT</t>
  </si>
  <si>
    <t>A-1-11-04-09-01-02</t>
  </si>
  <si>
    <t xml:space="preserve"> RESTRUCTURED- OTHER PURPOSES- PAST DUE - PERFORMING LOAN</t>
  </si>
  <si>
    <t>A-1-11-04-09-01-03</t>
  </si>
  <si>
    <t xml:space="preserve"> RESTRUCTURED- OTHER PURPOSES-PAST DUE - NON PERFORMING LOAN</t>
  </si>
  <si>
    <t>A-1-11-04-09-01-04</t>
  </si>
  <si>
    <t xml:space="preserve"> RESTRUCTURED- OTHER PURPOSES-ITEMS IN LITIGATION</t>
  </si>
  <si>
    <t>A-1-11-04-09-98</t>
  </si>
  <si>
    <t xml:space="preserve"> RESTRUCTURED- OTHER PURPOSES-UNAMORTIZED DISC AND OTHER DEFERRED CREDITS</t>
  </si>
  <si>
    <t>A-1-11-04-09-99</t>
  </si>
  <si>
    <t xml:space="preserve"> RESTRUCTURED- OTHER PURPOSES-ALLOWANCE FOR LOSSES</t>
  </si>
  <si>
    <t>A-1-11-12</t>
  </si>
  <si>
    <t xml:space="preserve"> ARISING FROM RA/CA/PR/SLB TRANSACTIONS</t>
  </si>
  <si>
    <t>A-1-11-12-01</t>
  </si>
  <si>
    <t xml:space="preserve"> ARISING FROM RA/CA/PR/SLB TRANSACTIONS-GOVT</t>
  </si>
  <si>
    <t>A-1-11-12-01-01</t>
  </si>
  <si>
    <t xml:space="preserve"> ARISING FROM RA/CA/PR/SLB TRANSACTIONS-GOVT-NATL GOVT</t>
  </si>
  <si>
    <t>A-1-11-12-01-02</t>
  </si>
  <si>
    <t xml:space="preserve"> ARISING FROM RA/CA/PR/SLB TRANSACTIONS-GOVT-LGU</t>
  </si>
  <si>
    <t>A-1-11-12-01-03</t>
  </si>
  <si>
    <t xml:space="preserve"> ARISING FROM RA/CA/PR/SLB TRANSACTIONS-GOVT-GOCCS</t>
  </si>
  <si>
    <t>A-1-11-12-01-03-01</t>
  </si>
  <si>
    <t xml:space="preserve"> ARISING FROM RA/CA/PR/SLB TRANSACTIONS-GOVT-GOCCS-SSS</t>
  </si>
  <si>
    <t>A-1-11-12-01-03-02</t>
  </si>
  <si>
    <t xml:space="preserve"> ARISING FROM RA/CA/PR/SLB TRANSACTIONS-GOVT-GOCCS-OTHER FIN</t>
  </si>
  <si>
    <t>A-1-11-12-01-03-03</t>
  </si>
  <si>
    <t xml:space="preserve"> ARISING FROM RA/CA/PR/SLB TRANSACTIONS-GOVT-GOCCS-NON- FIN</t>
  </si>
  <si>
    <t>A-1-11-12-02</t>
  </si>
  <si>
    <t xml:space="preserve"> ARISING FROM RA/CA/PR/SLB TRANSACTIONS-BSP</t>
  </si>
  <si>
    <t>A-1-11-12-03</t>
  </si>
  <si>
    <t xml:space="preserve"> ARISING FROM RA/CA/PR/SLB TRANSACTIONS-BANKS</t>
  </si>
  <si>
    <t>A-1-11-12-03-01</t>
  </si>
  <si>
    <t xml:space="preserve"> ARISING FROM RA/CA/PR/SLB TRANSACTIONS-BANKS-UBS/KBS</t>
  </si>
  <si>
    <t>A-1-11-12-03-02</t>
  </si>
  <si>
    <t xml:space="preserve"> ARISING FROM RA/CA/PR/SLB TRANSACTIONS-BANKS-OTHER BANKS </t>
  </si>
  <si>
    <t>A-1-11-12-04</t>
  </si>
  <si>
    <t xml:space="preserve"> ARISING FROM RA/CA/PR/SLB TRANSACTIONS-PRIV CORP</t>
  </si>
  <si>
    <t>A-1-11-12-04-01</t>
  </si>
  <si>
    <t xml:space="preserve"> ARISING FROM RA/CA/PR/SLB TRANSACTIONS-PRIV CORP-FIN</t>
  </si>
  <si>
    <t>A-1-11-12-04-02</t>
  </si>
  <si>
    <t xml:space="preserve"> ARISING FROM RA/CA/PR/SLB TRANSACTIONS-PRIV CORP-NON - FIN</t>
  </si>
  <si>
    <t>A-1-11-12-05</t>
  </si>
  <si>
    <t xml:space="preserve"> ARISING FROM RA/CA/PR/SLB TRANSACTIONS-INDIVIDUALS</t>
  </si>
  <si>
    <t>A-1-11-12-99</t>
  </si>
  <si>
    <t xml:space="preserve"> ARISING FROM RA/CA/PR/SLB TRANSACTIONS-ALLOWANCE FOR LOSSES</t>
  </si>
  <si>
    <t>A-1-11-12-99-01</t>
  </si>
  <si>
    <t xml:space="preserve"> ARISING FROM RA/CA/PR/SLB TRANSACTIONS-GOVT-GOCCS-SSS-ALLOWANCE FOR LOSSES</t>
  </si>
  <si>
    <t>A-1-11-12-99-02</t>
  </si>
  <si>
    <t xml:space="preserve"> ARISING FROM RA/CA/PR/SLB TRANSACTIONS-GOVT-GOCCS-OTHER FIN-ALLOWANCE FOR LOSSES</t>
  </si>
  <si>
    <t>A-1-11-12-99-03</t>
  </si>
  <si>
    <t xml:space="preserve"> ARISING FROM RA/CA/PR/SLB TRANSACTIONS-GOVT-GOCCS-NON- FIN-ALLOWANCE FOR LOSSES</t>
  </si>
  <si>
    <t>A-1-11-12-99-04</t>
  </si>
  <si>
    <t xml:space="preserve"> ARISING FROM RA/CA/PR/SLB TRANSACTIONS-BSP-ALLOWANCE FOR LOSSES</t>
  </si>
  <si>
    <t>A-1-11-12-99-05</t>
  </si>
  <si>
    <t xml:space="preserve"> ARISING FROM RA/CA/PR/SLB TRANSACTIONS-BANKS-UBS/KBS-ALLOWANCE FOR LOSSES</t>
  </si>
  <si>
    <t>A-1-11-12-99-06</t>
  </si>
  <si>
    <t xml:space="preserve"> ARISING FROM RA/CA/PR/SLB TRANSACTIONS-BANKS-OTHER BANKS -ALLOWANCE FOR LOSSES</t>
  </si>
  <si>
    <t>A-1-11-12-99-07</t>
  </si>
  <si>
    <t xml:space="preserve"> ARISING FROM RA/CA/PR/SLB TRANSACTIONS-PRIV CORP-FIN-ALLOWANCE FOR LOSSES</t>
  </si>
  <si>
    <t>A-1-11-12-99-08</t>
  </si>
  <si>
    <t xml:space="preserve"> ARISING FROM RA/CA/PR/SLB TRANSACTIONS-PRIV CORP-NON - FIN-ALLOWANCE FOR LOSSES</t>
  </si>
  <si>
    <t>A-1-11-99</t>
  </si>
  <si>
    <t xml:space="preserve"> GENERAL LOAN LOSS PROVISION</t>
  </si>
  <si>
    <t>A-1-13</t>
  </si>
  <si>
    <t>DERIVATIVES WITH POSITIVE FAIR VALUE HELD FOR HEDGING</t>
  </si>
  <si>
    <t>A-1-13-01</t>
  </si>
  <si>
    <t>DERIVATIVES WITH POSITIVE FAIR VALUE HELD FOR HEDGING - FAIR VALUE HEDGES</t>
  </si>
  <si>
    <t>A-1-13-02</t>
  </si>
  <si>
    <t>DERIVATIVES WITH POSITIVE FAIR VALUE HELD FOR HEDGING-CASH FLOW HEDGES</t>
  </si>
  <si>
    <t>A-1-13-03</t>
  </si>
  <si>
    <t>DERIVATIVES WITH POSITIVE FAIR VALUE HELD FOR HEDGING-HEDGES OF A NET INVEST IN FOREIGN OPERATION</t>
  </si>
  <si>
    <t>A-1-13-04</t>
  </si>
  <si>
    <t>DERIVATIVES WITH POSITIVE FAIR VALUE HELD FOR HEDGING-PORTFOLIO HEDGE OF INTEREST RATE RISK</t>
  </si>
  <si>
    <t>A-1-14</t>
  </si>
  <si>
    <t>REVALUATION OF HEDGED ASSET IN PORTFOLIO HEDGE OF INTEREST RATE RISK</t>
  </si>
  <si>
    <t>A-1-15</t>
  </si>
  <si>
    <t>SALES CONTRACT RECVBLS</t>
  </si>
  <si>
    <t>A-1-15-01</t>
  </si>
  <si>
    <t>SALES CONTRACT RECVBLS-PERFORMING</t>
  </si>
  <si>
    <t>A-1-15-02</t>
  </si>
  <si>
    <t>SALES CONTRACT RECVBLS-NON-PERFORMING</t>
  </si>
  <si>
    <t>A-1-15-98</t>
  </si>
  <si>
    <t>SALES CONTRACT RECVBLS-UNAMORTIZED DISC AND OTHER DEFERRED CREDITS</t>
  </si>
  <si>
    <t>A-1-15-99</t>
  </si>
  <si>
    <t>SALES CONTRACT RECVBLS-ALLOWANCE FOR LOSSES</t>
  </si>
  <si>
    <t>A-1-16</t>
  </si>
  <si>
    <t xml:space="preserve">ACCRUED INT INC FROM FIN ASSETS (AII FROM FA) </t>
  </si>
  <si>
    <t>A-1-16-01</t>
  </si>
  <si>
    <t>ACCRUED INT INC -DUE TO BSP</t>
  </si>
  <si>
    <t>A-1-16-02</t>
  </si>
  <si>
    <t>ACCRUED INT INC -DUE FROM OTHER BANKS</t>
  </si>
  <si>
    <t>A-1-16-03</t>
  </si>
  <si>
    <t>ACCRUED INT INC -FIN ASSETS HELD FOR TRADING</t>
  </si>
  <si>
    <t>A-1-16-03-01</t>
  </si>
  <si>
    <t>ACCRUED INT INC -FIN ASSETS HELD FOR TRADING-HELD FOR TRADING SEC</t>
  </si>
  <si>
    <t>A-1-16-03-02</t>
  </si>
  <si>
    <t>ACCRUED INT INC -FIN ASSETS HELD FOR TRADING-DERIVATIVES W/ POSITIVE FAIR VALUE HELD FOR TRADING</t>
  </si>
  <si>
    <t>A-1-16-04</t>
  </si>
  <si>
    <t>ACCRUED INT INC -FIN ASSETS DESIGNATED AT FAIR VALUE THROUGH PROFIT OR LOSS</t>
  </si>
  <si>
    <t>A-1-16-05</t>
  </si>
  <si>
    <t>ACCRUED INT INC -AVAILABLE FOR SALE FIN ASSETS</t>
  </si>
  <si>
    <t>A-1-16-06</t>
  </si>
  <si>
    <t>ACCRUED INT INC -HELD TO MATURITY FIN ASSETS</t>
  </si>
  <si>
    <t>A-1-16-07</t>
  </si>
  <si>
    <t>ACCRUED INT INC -UNQUOTED DEBT SEC CLASSIFIED</t>
  </si>
  <si>
    <t>A-1-16-08</t>
  </si>
  <si>
    <t>ACCRUED INT INC -LOANS AND RECVBLS</t>
  </si>
  <si>
    <t>A-1-16-08-01</t>
  </si>
  <si>
    <t>ACCRUED INT INC -LOANS AND RECVBLS-ACCRUED INT. INC. -  BSP</t>
  </si>
  <si>
    <t>A-1-16-08-02</t>
  </si>
  <si>
    <t>ACCRUED INT INC -LOANS AND RECVBLS-ACCRUED INT. INC. - INTERBNK LOANS RECVBL</t>
  </si>
  <si>
    <t>A-1-16-08-03</t>
  </si>
  <si>
    <t>ACCRUED INT INC -LOANS AND RECVBLS-ACCRUED INT. INC. - LOANS AND RECVBLS-OTHERS</t>
  </si>
  <si>
    <t>A-1-16-09</t>
  </si>
  <si>
    <t>ACCRUED INT INC -LOANS AND RECVBLS ARISING FROM RA/PRS/SLBT</t>
  </si>
  <si>
    <t>A-1-16-10</t>
  </si>
  <si>
    <t>ACCRUED INT INC -DERIVATIVES WITH POSITIVE FAIR VALUE HELD FOR HEDGING</t>
  </si>
  <si>
    <t>A-1-16-11</t>
  </si>
  <si>
    <t>ACCRUED INT INC -SALES CONTRACT RECVBL</t>
  </si>
  <si>
    <t>A-1-16-12</t>
  </si>
  <si>
    <t>ACCRUED INT INC -OTHERS</t>
  </si>
  <si>
    <t>A-1-16-99</t>
  </si>
  <si>
    <t>ACCRUED INT INC - ALLOWANCE</t>
  </si>
  <si>
    <t>A-1-17</t>
  </si>
  <si>
    <t>EQUITY INVEST IN SUBSIDIARIES, ASSOCIATES AND JOINT VENTURES (EQUITY INVEST S,A AND JV</t>
  </si>
  <si>
    <t>A-1-17-01</t>
  </si>
  <si>
    <t>EQUITY INVEST S,A AND JV -INVEST IN SUBSIDIARIES</t>
  </si>
  <si>
    <t>A-1-17-01-01</t>
  </si>
  <si>
    <t>EQUITY INVEST S,A AND JV -INVEST IN SUBSIDIARIES-GOCCS</t>
  </si>
  <si>
    <t>A-1-17-01-01-01</t>
  </si>
  <si>
    <t>EQUITY INVEST S,A AND JV -INVEST IN SUBSIDIARIES-GOCCS-FIN OTHER THAN SSIS</t>
  </si>
  <si>
    <t>A-1-17-01-01-02</t>
  </si>
  <si>
    <t>EQUITY INVEST S,A AND JV -INVEST IN SUBSIDIARIES-GOCCS-NON- FIN</t>
  </si>
  <si>
    <t>A-1-17-01-02</t>
  </si>
  <si>
    <t>EQUITY INVEST S,A AND JV -INVEST IN SUBSIDIARIES-BANKS</t>
  </si>
  <si>
    <t>A-1-17-01-02-01</t>
  </si>
  <si>
    <t>EQUITY INVEST S,A AND JV -INVEST IN SUBSIDIARIES-BANKS-UBS/KBS</t>
  </si>
  <si>
    <t>A-1-17-01-02-02</t>
  </si>
  <si>
    <t xml:space="preserve">EQUITY INVEST S,A AND JV -INVEST IN SUBSIDIARIES-BANKS-OTHER BANKS </t>
  </si>
  <si>
    <t>A-1-17-01-03</t>
  </si>
  <si>
    <t>EQUITY INVEST S,A AND JV -INVEST IN SUBSIDIARIES-PRIV CORP</t>
  </si>
  <si>
    <t>A-1-17-01-03-01</t>
  </si>
  <si>
    <t>EQUITY INVEST S,A AND JV -INVEST IN SUBSIDIARIES-PRIV CORP-FIN</t>
  </si>
  <si>
    <t>A-1-17-01-03-02</t>
  </si>
  <si>
    <t>EQUITY INVEST S,A AND JV -INVEST IN SUBSIDIARIES-PRIV CORP-NON - FIN</t>
  </si>
  <si>
    <t>A-1-17-01-99</t>
  </si>
  <si>
    <t>EQUITY INVEST S,A AND JV -INVEST IN SUBSIDIARIES-ALLOWANCE FOR LOSSES</t>
  </si>
  <si>
    <t>A-1-17-01-99-01</t>
  </si>
  <si>
    <t>EQUITY INVEST S,A AND JV -INVEST IN SUBSIDIARIES-GOCCS-FIN OTHER THAN SSIS-ALLOWANCE FOR LOSSES</t>
  </si>
  <si>
    <t>A-1-17-01-99-02</t>
  </si>
  <si>
    <t>EQUITY INVEST S,A AND JV -INVEST IN SUBSIDIARIES-GOCCS-NON- FIN-ALLOWANCE FOR LOSSES</t>
  </si>
  <si>
    <t>A-1-17-01-99-03</t>
  </si>
  <si>
    <t>EQUITY INVEST S,A AND JV -INVEST IN SUBSIDIARIES-BANKS-UBS/KBS-ALLOWANCE FOR LOSSES</t>
  </si>
  <si>
    <t>A-1-17-01-99-04</t>
  </si>
  <si>
    <t>EQUITY INVEST S,A AND JV -INVEST IN SUBSIDIARIES-BANKS-OTHER BANKS -ALLOWANCE FOR LOSSES</t>
  </si>
  <si>
    <t>A-1-17-01-99-05</t>
  </si>
  <si>
    <t>EQUITY INVEST S,A AND JV -INVEST IN SUBSIDIARIES-PRIV CORP-FIN-ALLOWANCE FOR LOSSES</t>
  </si>
  <si>
    <t>A-1-17-01-99-06</t>
  </si>
  <si>
    <t>EQUITY INVEST S,A AND JV -INVEST IN SUBSIDIARIES-PRIV CORP-NON - FIN-ALLOWANCE FOR LOSSES</t>
  </si>
  <si>
    <t>A-1-17-02</t>
  </si>
  <si>
    <t>EQUITY INVEST S,A AND JV -INVEST IN ASSOCIATES</t>
  </si>
  <si>
    <t>A-1-17-02-01</t>
  </si>
  <si>
    <t>EQUITY INVEST S,A AND JV -INVEST IN ASSOCIATES-GOCCS</t>
  </si>
  <si>
    <t>A-1-17-02-01-01</t>
  </si>
  <si>
    <t>EQUITY INVEST S,A AND JV -INVEST IN ASSOCIATES-GOCCS-FIN OTHER THAN SSIS</t>
  </si>
  <si>
    <t>A-1-17-02-01-02</t>
  </si>
  <si>
    <t>EQUITY INVEST S,A AND JV -INVEST IN ASSOCIATES-GOCCS-NON- FIN</t>
  </si>
  <si>
    <t>A-1-17-02-02</t>
  </si>
  <si>
    <t>EQUITY INVEST S,A AND JV -INVEST IN ASSOCIATES-BANKS</t>
  </si>
  <si>
    <t>A-1-17-02-02-01</t>
  </si>
  <si>
    <t>EQUITY INVEST S,A AND JV -INVEST IN ASSOCIATES-BANKS-UBS/KBS</t>
  </si>
  <si>
    <t>A-1-17-02-02-02</t>
  </si>
  <si>
    <t xml:space="preserve">EQUITY INVEST S,A AND JV -INVEST IN ASSOCIATES-BANKS-OTHER BANKS </t>
  </si>
  <si>
    <t>A-1-17-02-03</t>
  </si>
  <si>
    <t>EQUITY INVEST S,A AND JV -INVEST IN ASSOCIATES-PRIV CORP</t>
  </si>
  <si>
    <t>A-1-17-02-03-01</t>
  </si>
  <si>
    <t>EQUITY INVEST S,A AND JV -INVEST IN ASSOCIATES-PRIV CORP-FIN</t>
  </si>
  <si>
    <t>A-1-17-02-03-02</t>
  </si>
  <si>
    <t>EQUITY INVEST S,A AND JV -INVEST IN ASSOCIATES-PRIV CORP-NON - FIN</t>
  </si>
  <si>
    <t>A-1-17-02-99</t>
  </si>
  <si>
    <t>EQUITY INVEST S,A AND JV -INVEST IN ASSOCIATES-ALLOWANCE FOR LOSSES</t>
  </si>
  <si>
    <t>A-1-17-02-99-01</t>
  </si>
  <si>
    <t>EQUITY INVEST S,A AND JV -INVEST IN ASSOCIATES-GOCCS-FIN OTHER THAN SSIS-ALLOWANCE FOR LOSSES</t>
  </si>
  <si>
    <t>A-1-17-02-99-02</t>
  </si>
  <si>
    <t>EQUITY INVEST S,A AND JV -INVEST IN ASSOCIATES-GOCCS-NON- FIN-ALLOWANCE FOR LOSSES</t>
  </si>
  <si>
    <t>A-1-17-02-99-03</t>
  </si>
  <si>
    <t>EQUITY INVEST S,A AND JV -INVEST IN ASSOCIATES-BANKS-UBS/KBS-ALLOWANCE FOR LOSSES</t>
  </si>
  <si>
    <t>A-1-17-02-99-04</t>
  </si>
  <si>
    <t>EQUITY INVEST S,A AND JV -INVEST IN ASSOCIATES-BANKS-OTHER BANKS -ALLOWANCE FOR LOSSES</t>
  </si>
  <si>
    <t>A-1-17-02-99-05</t>
  </si>
  <si>
    <t>EQUITY INVEST S,A AND JV -INVEST IN ASSOCIATES-PRIV CORP-NON - FIN-ALLOWANCE FOR LOSSES</t>
  </si>
  <si>
    <t>A-1-17-02-99-06</t>
  </si>
  <si>
    <t>EQUITY INVEST S,A AND JV -INVEST IN ASSOCIATES-PRIV CORP-FIN-ALLOWANCE FOR LOSSES</t>
  </si>
  <si>
    <t>A-1-17-03</t>
  </si>
  <si>
    <t>EQUITY INVEST S,A AND JV-INVEST IN JOINT VENTURES</t>
  </si>
  <si>
    <t>A-1-17-03-01</t>
  </si>
  <si>
    <t>EQUITY INVEST S,A AND JV-INVEST IN JOINT VENTURES-GOCCS</t>
  </si>
  <si>
    <t>A-1-17-03-01-01</t>
  </si>
  <si>
    <t>EQUITY INVEST S,A AND JV-INVEST IN JOINT VENTURES-GOCCS-FIN OTHER THAN SSIS</t>
  </si>
  <si>
    <t>A-1-17-03-01-02</t>
  </si>
  <si>
    <t>EQUITY INVEST S,A AND JV-INVEST IN JOINT VENTURES-GOCCS-NON- FIN</t>
  </si>
  <si>
    <t>A-1-17-03-02</t>
  </si>
  <si>
    <t>EQUITY INVEST S,A AND JV-INVEST IN JOINT VENTURES-BANKS</t>
  </si>
  <si>
    <t>A-1-17-03-02-01</t>
  </si>
  <si>
    <t>EQUITY INVEST S,A AND JV-INVEST IN JOINT VENTURES-BANKS-UBS/KBS</t>
  </si>
  <si>
    <t>A-1-17-03-02-02</t>
  </si>
  <si>
    <t xml:space="preserve">EQUITY INVEST S,A AND JV-INVEST IN JOINT VENTURES-BANKS-OTHER BANKS </t>
  </si>
  <si>
    <t>A-1-17-03-03</t>
  </si>
  <si>
    <t>EQUITY INVEST S,A AND JV-INVEST IN JOINT VENTURES-PRIV CORP</t>
  </si>
  <si>
    <t>A-1-17-03-03-01</t>
  </si>
  <si>
    <t>EQUITY INVEST S,A AND JV-INVEST IN JOINT VENTURES-PRIV CORP-FIN</t>
  </si>
  <si>
    <t>A-1-17-03-03-02</t>
  </si>
  <si>
    <t>EQUITY INVEST S,A AND JV-INVEST IN JOINT VENTURES-PRIV CORP-NON - FIN</t>
  </si>
  <si>
    <t>A-1-17-03-99</t>
  </si>
  <si>
    <t>EQUITY INVEST S,A AND JV-INVEST IN JOINT VENTURES-ALLOWANCE FOR LOSSES</t>
  </si>
  <si>
    <t>A-1-17-03-99-01</t>
  </si>
  <si>
    <t>EQUITY INVEST S,A AND JV-INVEST IN JOINT VENTURES-GOCCS-FIN OTHER THAN SSIS-ALLOWANCE FOR LOSSES</t>
  </si>
  <si>
    <t>A-1-17-03-99-02</t>
  </si>
  <si>
    <t>EQUITY INVEST S,A AND JV-INVEST IN JOINT VENTURES-GOCCS-NON- FIN-ALLOWANCE FOR LOSSES</t>
  </si>
  <si>
    <t>A-1-17-03-99-03</t>
  </si>
  <si>
    <t>EQUITY INVEST S,A AND JV-INVEST IN JOINT VENTURES-BANKS-UBS/KBS-ALLOWANCE FOR LOSSES</t>
  </si>
  <si>
    <t>A-1-17-03-99-04</t>
  </si>
  <si>
    <t>EQUITY INVEST S,A AND JV-INVEST IN JOINT VENTURES-BANKS-OTHER BANKS -ALLOWANCE FOR LOSSES</t>
  </si>
  <si>
    <t>A-1-17-03-99-05</t>
  </si>
  <si>
    <t>EQUITY INVEST S,A AND JV-INVEST IN JOINT VENTURES-PRIV CORP-FIN-ALLOWANCE FOR LOSSES</t>
  </si>
  <si>
    <t>A-1-17-03-99-06</t>
  </si>
  <si>
    <t>EQUITY INVEST S,A AND JV-INVEST IN JOINT VENTURES-PRIV CORP-NON - FIN-ALLOWANCE FOR LOSSES</t>
  </si>
  <si>
    <t>A-1-18</t>
  </si>
  <si>
    <t>BANK PREM,FURNITURE,FIXTURE AND EQUIPMENT (BANK PREM)</t>
  </si>
  <si>
    <t>A-1-18-01</t>
  </si>
  <si>
    <t>BANK PREM</t>
  </si>
  <si>
    <t>A-1-18-01-01</t>
  </si>
  <si>
    <t>BANK PREM-LAND</t>
  </si>
  <si>
    <t>A-1-18-01-02</t>
  </si>
  <si>
    <t>BANK PREM-BUILDING-BUILDING</t>
  </si>
  <si>
    <t>A-1-18-01-03</t>
  </si>
  <si>
    <t>BANK PREM-FURNITURE AND FIXTURES</t>
  </si>
  <si>
    <t>A-1-18-01-04</t>
  </si>
  <si>
    <t>BANK PREM-INFORMATION TECHNOLOGY(IT) EQUIPMENT</t>
  </si>
  <si>
    <t>A-1-18-01-05</t>
  </si>
  <si>
    <t>BANK PREM-OTHER OFFICE EQUIPMENT</t>
  </si>
  <si>
    <t>A-1-18-01-06</t>
  </si>
  <si>
    <t>BANK PREM-TRANSPORTATION EQUIPMENT</t>
  </si>
  <si>
    <t>A-1-18-01-07</t>
  </si>
  <si>
    <t>BANK PREM-LEASEHOLD RIGHTS AND IMPROVEMENTS</t>
  </si>
  <si>
    <t>A-1-18-01-08</t>
  </si>
  <si>
    <t>BANK PREM-UNDER FINANCE LEASE</t>
  </si>
  <si>
    <t>A-1-18-01-08-01</t>
  </si>
  <si>
    <t>BANK PREM-UNDER FINANCE LEASE- LAND</t>
  </si>
  <si>
    <t>A-1-18-01-08-02</t>
  </si>
  <si>
    <t>BANK PREM-UNDER FINANCE LEASE- BUILDING</t>
  </si>
  <si>
    <t>A-1-18-01-08-03</t>
  </si>
  <si>
    <t>BANK PREM-UNDER FINANCE LEASE- FURNITURE AND FIXTURES</t>
  </si>
  <si>
    <t>A-1-18-01-08-04</t>
  </si>
  <si>
    <t>BANK PREM-UNDER FINANCE LEASE-IT EQUIPMENT</t>
  </si>
  <si>
    <t>A-1-18-01-08-05</t>
  </si>
  <si>
    <t>BANK PREM-UNDER FINANCE LEASE-OTHER OFFICE EQUIPMENT</t>
  </si>
  <si>
    <t>A-1-18-01-08-06</t>
  </si>
  <si>
    <t>BANK PREM-UNDER FINANCE LEASE-TRANSPORTATION EQUIPMENT</t>
  </si>
  <si>
    <t>A-1-18-01-09</t>
  </si>
  <si>
    <t>BANK PREM-REVAL INCREMENT</t>
  </si>
  <si>
    <t>A-1-18-01-09-01</t>
  </si>
  <si>
    <t>BANK PREM-REVAL INCREMENT-LAND</t>
  </si>
  <si>
    <t>A-1-18-01-09-02</t>
  </si>
  <si>
    <t>BANK PREM-REVAL INCREMENT-BUILDINGS</t>
  </si>
  <si>
    <t>A-1-18-01-09-03</t>
  </si>
  <si>
    <t>BANK PREM-REVAL INCREMENT-FURNITURE AND FIXTURES</t>
  </si>
  <si>
    <t>A-1-18-01-09-04</t>
  </si>
  <si>
    <t>BANK PREM-REVAL INCREMENT-IT EQUIPMENT</t>
  </si>
  <si>
    <t>A-1-18-01-09-05</t>
  </si>
  <si>
    <t>BANK PREM-REVAL INCREMENT-OTHER OFFICE EQUIPMENT</t>
  </si>
  <si>
    <t>A-1-18-01-09-06</t>
  </si>
  <si>
    <t>BANK PREM-REVAL INCREMENT-TRANSPORTATION EQUIPMENT</t>
  </si>
  <si>
    <t>A-1-18-01-09-07</t>
  </si>
  <si>
    <t>BANK PREM-UNDER LEASE-REVAL INCREMENT</t>
  </si>
  <si>
    <t>A-1-18-01-09-07-01</t>
  </si>
  <si>
    <t>BANK PREM-UNDER LEASE-REVAL INCREMENT-LAND</t>
  </si>
  <si>
    <t>A-1-18-01-09-07-02</t>
  </si>
  <si>
    <t>BANK PREM-UNDER LEASE-REVAL INCREMENT-BUILDINGS</t>
  </si>
  <si>
    <t>A-1-18-01-09-07-03</t>
  </si>
  <si>
    <t>BANK PREM-UNDER LEASE-REVAL INCREMENT-FURNITURE AND FIXTURES</t>
  </si>
  <si>
    <t>A-1-18-01-09-07-04</t>
  </si>
  <si>
    <t>BANK PREM-UNDER LEASE-REVAL INCREMENT-INFO TECH EQUIPMENT</t>
  </si>
  <si>
    <t>A-1-18-01-09-07-05</t>
  </si>
  <si>
    <t>BANK PREM-UNDER LEASE-REVAL INCREMENT-OTHER OFFICE EQUIPMENT</t>
  </si>
  <si>
    <t>A-1-18-01-09-07-06</t>
  </si>
  <si>
    <t>BANK PREM-UNDER LEASE-REVAL INCREMENT-TRANSPORTATION EQUIPMENT</t>
  </si>
  <si>
    <t>A-1-18-01-10</t>
  </si>
  <si>
    <t>BANK PREM-BUILDING UNDER CONSTRUCTION</t>
  </si>
  <si>
    <t>A-1-18-02</t>
  </si>
  <si>
    <t>BANK PREM-ACCUM DEPRECIATION</t>
  </si>
  <si>
    <t>A-1-18-02-01</t>
  </si>
  <si>
    <t>BANK PREM-ACCUM DEPRECIATION-LAND</t>
  </si>
  <si>
    <t>A-1-18-02-02</t>
  </si>
  <si>
    <t>BANK PREM-ACCUM DEPRECIATION-BUILDING</t>
  </si>
  <si>
    <t>A-1-18-02-03</t>
  </si>
  <si>
    <t>BANK PREM-ACCUM DEPRECIATION-FURNITURE AND FIXTURES</t>
  </si>
  <si>
    <t>A-1-18-02-04</t>
  </si>
  <si>
    <t>BANK PREM-ACCUM DEPRECIATION-INFO TECH EQUIPMENT</t>
  </si>
  <si>
    <t>A-1-18-02-05</t>
  </si>
  <si>
    <t>BANK PREM-ACCUM DEPRECIATION-OTHER OFFICE EQUIPMENT</t>
  </si>
  <si>
    <t>A-1-18-02-06</t>
  </si>
  <si>
    <t>BANK PREM-ACCUM DEPRECIATION-TRANSPORTATION EQUIPMENT</t>
  </si>
  <si>
    <t>A-1-18-02-07</t>
  </si>
  <si>
    <t>BANK PREM-ACCUM DEPRECIATION-LEASEHOLD RIGHTS AND IMPROVEMENTS</t>
  </si>
  <si>
    <t>A-1-18-02-08</t>
  </si>
  <si>
    <t>BANK PREM-UNDER FINANCE LEASE-ACCUM DEPRECIATION</t>
  </si>
  <si>
    <t>A-1-18-02-08-01</t>
  </si>
  <si>
    <t>BANK PREM-UNDER FINANCE LEASE-ACCUM DEPRECIATION- LAND</t>
  </si>
  <si>
    <t>A-1-18-02-08-02</t>
  </si>
  <si>
    <t>BANK PREM-UNDER FINANCE LEASE-ACCUM DEPRECIATION- BUILDING</t>
  </si>
  <si>
    <t>A-1-18-02-08-03</t>
  </si>
  <si>
    <t>BANK PREM-UNDER FINANCE LEASE-ACCUM DEPRECIATION- FURNITURE AND FIXTURES</t>
  </si>
  <si>
    <t>A-1-18-02-08-04</t>
  </si>
  <si>
    <t>BANK PREM-UNDER FINANCE LEASE-ACCUM DEPRECIATION-INFO TECH  EQUIPMENT</t>
  </si>
  <si>
    <t>A-1-18-02-08-05</t>
  </si>
  <si>
    <t>BANK PREM-UNDER FINANCE LEASE-ACCUM DEPRECIATION-OTHER OFFICE EQUIPMENT</t>
  </si>
  <si>
    <t>A-1-18-02-08-06</t>
  </si>
  <si>
    <t>BANK PREM-UNDER FINANCE LEASE-ACCUM DEPRECIATION-TRANSPORTATION EQUIPMENT</t>
  </si>
  <si>
    <t>A-1-18-02-09</t>
  </si>
  <si>
    <t>BANK PREM-REVAL INCREMENT-ACCUM DEPRECIATION</t>
  </si>
  <si>
    <t>A-1-18-02-09-01</t>
  </si>
  <si>
    <t>BANK PREM-REVAL INCREMENT-ACCUM DEPRECIATION-LAND</t>
  </si>
  <si>
    <t>A-1-18-02-09-02</t>
  </si>
  <si>
    <t>BANK PREM-REVAL INCREMENT-ACCUM DEPRECIATION-BUILDINGS</t>
  </si>
  <si>
    <t>A-1-18-02-09-03</t>
  </si>
  <si>
    <t>BANK PREM-REVAL INCREMENT-ACCUM DEPRECIATION-FURNITURE AND FIXTURES</t>
  </si>
  <si>
    <t>A-1-18-02-09-04</t>
  </si>
  <si>
    <t>BANK PREM-REVAL INCREMENT-ACCUM DEPRECIATION-INFO TECH EQUIPMENT</t>
  </si>
  <si>
    <t>A-1-18-02-09-05</t>
  </si>
  <si>
    <t>BANK PREM-REVAL INCREMENT-ACCUM DEPRECIATION-OTHER OFFICE EQUIPMENT</t>
  </si>
  <si>
    <t>A-1-18-02-09-06</t>
  </si>
  <si>
    <t>BANK PREM-REVAL INCREMENT-ACCUM DEPRECIATION-TRANSPORTATION EQUIPMENT</t>
  </si>
  <si>
    <t>A-1-18-02-09-07</t>
  </si>
  <si>
    <t>BANK PREM-UNDER LEASE-REVAL INCREMENT-ACCUM DEPRECIATION</t>
  </si>
  <si>
    <t>A-1-18-02-09-07-01</t>
  </si>
  <si>
    <t>BANK PREM-UNDER LEASE-REVAL INCREMENT-ACCUM DEPRECIATION-LAND</t>
  </si>
  <si>
    <t>A-1-18-02-09-07-02</t>
  </si>
  <si>
    <t>BANK PREM-UNDER LEASE-REVAL INCREMENT-ACCUM DEPRECIATION-BUILDINGS</t>
  </si>
  <si>
    <t>A-1-18-02-09-07-03</t>
  </si>
  <si>
    <t>BANK PREM-UNDER LEASE-REVAL INCREMENT-ACCUM DEPRECIATION-FURNITURE AND FIXTURES</t>
  </si>
  <si>
    <t>A-1-18-02-09-07-04</t>
  </si>
  <si>
    <t>BANK PREM-UNDER LEASE-REVAL INCREMENT-ACCUM DEPRECIATION-INFO TECH EQUIPMENT</t>
  </si>
  <si>
    <t>A-1-18-02-09-07-05</t>
  </si>
  <si>
    <t>BANK PREM-UNDER LEASE-REVAL INCREMENT-ACCUM DEPRECIATION-OTHER OFFICE EQUIPMENT</t>
  </si>
  <si>
    <t>A-1-18-02-09-07-06</t>
  </si>
  <si>
    <t>BANK PREM-UNDER LEASE-REVAL INCREMENT-ACCUM DEPRECIATION-TRANSPORTATION EQUIPMENT</t>
  </si>
  <si>
    <t>A-1-18-02-10</t>
  </si>
  <si>
    <t>BANK PREM-BUILDING UNDER CONSTRUCTION-ACCUM DEPRECIATION</t>
  </si>
  <si>
    <t>A-1-18-99</t>
  </si>
  <si>
    <t>BANK PREM-ALLOWANCE FOR LOSSES</t>
  </si>
  <si>
    <t>A-1-18-99-01</t>
  </si>
  <si>
    <t>BANK PREM-ALLOWANCE FOR LOSSES-LAND</t>
  </si>
  <si>
    <t>A-1-18-99-02</t>
  </si>
  <si>
    <t>BANK PREM-ALLOWANCE FOR LOSSES-BUILDINGS</t>
  </si>
  <si>
    <t>A-1-18-99-03</t>
  </si>
  <si>
    <t>BANK PREM-ALLOWANCE FOR LOSSES-FURNITURE AND FIXTURES</t>
  </si>
  <si>
    <t>A-1-18-99-04</t>
  </si>
  <si>
    <t>BANK PREM-ALLOWANCE FOR LOSSES-INFO TECH  EQUIPMENT</t>
  </si>
  <si>
    <t>A-1-18-99-05</t>
  </si>
  <si>
    <t>BANK PREM-ALLOWANCE FOR LOSSES-OTHER OFFICE EQUIPMENT</t>
  </si>
  <si>
    <t>A-1-18-99-06</t>
  </si>
  <si>
    <t>BANK PREM-ALLOWANCE FOR LOSSES-TRANSPORTATION EQUIPMENT</t>
  </si>
  <si>
    <t>A-1-18-99-07</t>
  </si>
  <si>
    <t>BANK PREM-ALLOWANCE FOR LOSSES-LEASEHOLD RIGHTS AND IMPROVEMENTS</t>
  </si>
  <si>
    <t>A-1-18-99-08</t>
  </si>
  <si>
    <t>BANK PREM-UNDER FINANCE LEASE-ALLOWANCE FOR LOSSES</t>
  </si>
  <si>
    <t>A-1-18-99-08-01</t>
  </si>
  <si>
    <t>BANK PREM-UNDER FINANCE LEASE-ALLOWANCE FOR LOSSES- LAND</t>
  </si>
  <si>
    <t>A-1-18-99-08-02</t>
  </si>
  <si>
    <t>BANK PREM-UNDER FINANCE LEASE-ALLOWANCE FOR LOSSES- BUILDINGS</t>
  </si>
  <si>
    <t>A-1-18-99-08-03</t>
  </si>
  <si>
    <t>BANK PREM-UNDER FINANCE LEASE-ALLOWANCE FOR LOSSES- FURNITURE AND FIXTURES</t>
  </si>
  <si>
    <t>A-1-18-99-08-04</t>
  </si>
  <si>
    <t>BANK PREM-UNDER FINANCE LEASE-ALLOWANCE FOR LOSSES-INFO TECH EQUIPMENT</t>
  </si>
  <si>
    <t>A-1-18-99-08-05</t>
  </si>
  <si>
    <t>BANK PREM-UNDER FINANCE LEASE-ALLOWANCE FOR LOSSES-OTHER OFFICE EQUIPMENT</t>
  </si>
  <si>
    <t>A-1-18-99-08-06</t>
  </si>
  <si>
    <t>BANK PREM-UNDER FINANCE LEASE-ALLOWANCE FOR LOSSES-TRANSPORTATION EQUIPMENT</t>
  </si>
  <si>
    <t>A-1-18-99-09</t>
  </si>
  <si>
    <t>BANK PREM-REVAL INCREMENT-ALLOWANCE FOR LOSSES</t>
  </si>
  <si>
    <t>A-1-18-99-09-01</t>
  </si>
  <si>
    <t>BANK PREM-REVAL INCREMENT-ALLOWANCE FOR LOSSES-LAND</t>
  </si>
  <si>
    <t>A-1-18-99-09-02</t>
  </si>
  <si>
    <t>BANK PREM-REVAL INCREMENT-ALLOWANCE FOR LOSSES-BUILDINGS</t>
  </si>
  <si>
    <t>A-1-18-99-09-03</t>
  </si>
  <si>
    <t>BANK PREM-REVAL INCREMENT-ALLOWANCE FOR LOSSES-FURNITURE AND FIXTURES</t>
  </si>
  <si>
    <t>A-1-18-99-09-04</t>
  </si>
  <si>
    <t>BANK PREM-REVAL INCREMENT-ALLOWANCE FOR LOSSES-INFO TECH EQUIPMENT</t>
  </si>
  <si>
    <t>A-1-18-99-09-05</t>
  </si>
  <si>
    <t>BANK PREM-REVAL INCREMENT-ALLOWANCE FOR LOSSES-OTHER OFFICE EQUIPMENT</t>
  </si>
  <si>
    <t>A-1-18-99-09-06</t>
  </si>
  <si>
    <t>BANK PREM-REVAL INCREMENT-ALLOWANCE FOR LOSSES-TRANSPORTATION EQUIPMENT</t>
  </si>
  <si>
    <t>A-1-18-99-09-07</t>
  </si>
  <si>
    <t>BANK PREM-UNDER LEASE-REVAL INCREMENT-ALLOWANCE FOR LOSSES</t>
  </si>
  <si>
    <t>A-1-18-99-09-07-01</t>
  </si>
  <si>
    <t>BANK PREM-UNDER LEASE-REVAL INCREMENT-ALLOWANCE FOR LOSSES-LAND</t>
  </si>
  <si>
    <t>A-1-18-99-09-07-02</t>
  </si>
  <si>
    <t>BANK PREM-UNDER LEASE-REVAL INCREMENT-ALLOWANCE FOR LOSSES-BUILDINGS</t>
  </si>
  <si>
    <t>A-1-18-99-09-07-03</t>
  </si>
  <si>
    <t>BANK PREM-UNDER LEASE-REVAL INCREMENT-ALLOWANCE FOR LOSSES-FURNITURE AND FIXTURES</t>
  </si>
  <si>
    <t>A-1-18-99-09-07-04</t>
  </si>
  <si>
    <t>BANK PREM-UNDER LEASE-REVAL INCREMENT-ALLOWANCE FOR LOSSES-INFO TECH EQUIPMENT</t>
  </si>
  <si>
    <t>A-1-18-99-09-07-05</t>
  </si>
  <si>
    <t>BANK PREM-UNDER LEASE-REVAL INCREMENT-ALLOWANCE FOR LOSSES-OTHER OFFICE EQUIPMENT</t>
  </si>
  <si>
    <t>A-1-18-99-09-07-06</t>
  </si>
  <si>
    <t>BANK PREM-UNDER LEASE-REVAL INCREMENT-ALLOWANCE FOR LOSSES-TRANSPORTATION EQUIPMENT</t>
  </si>
  <si>
    <t>A-1-18-99-10</t>
  </si>
  <si>
    <t>BANK PREM-BUILDING UNDER CONSTRUCTION-ALLOWANCE FOR LOSSES</t>
  </si>
  <si>
    <t>A-1-19</t>
  </si>
  <si>
    <t>REAL  AND OTHER PROPERTIES AQUIRED</t>
  </si>
  <si>
    <t>A-1-19-01</t>
  </si>
  <si>
    <t>REAL  AND OTHER PROPERTIES AQUIRED-ROPA</t>
  </si>
  <si>
    <t>A-1-19-01-01</t>
  </si>
  <si>
    <t>REAL  AND OTHER PROPERTIES AQUIRED-ROPA-LAND</t>
  </si>
  <si>
    <t>A-1-19-01-02</t>
  </si>
  <si>
    <t>REAL  AND OTHER PROPERTIES AQUIRED-ROPA-BUILDINGS</t>
  </si>
  <si>
    <t>A-1-19-01-03</t>
  </si>
  <si>
    <t>REAL  AND OTHER PROPERTIES AQUIRED-ROPA-OTHER PROPERTIES ACQUIRED</t>
  </si>
  <si>
    <t>A-1-19-02</t>
  </si>
  <si>
    <t>REAL  AND OTHER PROPERTIES AQUIRED-NCAS</t>
  </si>
  <si>
    <t>A-1-19-02-01</t>
  </si>
  <si>
    <t>REAL  AND OTHER PROPERTIES AQUIRED-NCAS-LAND</t>
  </si>
  <si>
    <t>A-1-19-02-02</t>
  </si>
  <si>
    <t>REAL  AND OTHER PROPERTIES AQUIRED-NCAS-BUILDINGS</t>
  </si>
  <si>
    <t>A-1-19-02-03</t>
  </si>
  <si>
    <t>REAL  AND OTHER PROPERTIES AQUIRED-NCAS-OTHER PROPERTIES ACQUIRED</t>
  </si>
  <si>
    <t>A-1-19-98</t>
  </si>
  <si>
    <t>REAL  AND OTHER PROPERTIES AQUIRED-ROPA-ACCUM DEPRECIATION</t>
  </si>
  <si>
    <t>A-1-19-98-01</t>
  </si>
  <si>
    <t>REAL  AND OTHER PROPERTIES AQUIRED-ROPA-ACCUM DEPRECIATION-BUILDINGS</t>
  </si>
  <si>
    <t>A-1-19-98-02</t>
  </si>
  <si>
    <t>REAL  AND OTHER PROPERTIES AQUIRED-ROPA-ACCUM DEPRECIATION-OTHER PROPERTIES ACQUIRED</t>
  </si>
  <si>
    <t>A-1-19-99</t>
  </si>
  <si>
    <t>REAL  AND OTHER PROPERTIES AQUIRED-ALLOWANCE FOR LOSSES</t>
  </si>
  <si>
    <t>A-1-19-99-01</t>
  </si>
  <si>
    <t>REAL  AND OTHER PROPERTIES AQUIRED-ROPA-ALLOWANCE FOR LOSSES</t>
  </si>
  <si>
    <t>A-1-19-99-01-01</t>
  </si>
  <si>
    <t>REAL  AND OTHER PROPERTIES AQUIRED-ROPA-ALLOWANCE FOR LOSSES-LAND</t>
  </si>
  <si>
    <t>A-1-19-99-01-02</t>
  </si>
  <si>
    <t>REAL  AND OTHER PROPERTIES AQUIRED-ROPA-ALLOWANCE FOR LOSSES-BUILDINGS</t>
  </si>
  <si>
    <t>A-1-19-99-01-03</t>
  </si>
  <si>
    <t>REAL  AND OTHER PROPERTIES AQUIRED-ROPA-ALLOWANCE FOR LOSSES-OTHER PROPERTIES ACQUIRED</t>
  </si>
  <si>
    <t>A-1-19-99-02</t>
  </si>
  <si>
    <t>REAL  AND OTHER PROPERTIES AQUIRED-NCAS-ALLOWANCE FOR LOSSES</t>
  </si>
  <si>
    <t>A-1-19-99-02-01</t>
  </si>
  <si>
    <t>REAL  AND OTHER PROPERTIES AQUIRED-NCAS-ALLOWANCE FOR LOSSES-LAND</t>
  </si>
  <si>
    <t>A-1-19-99-02-02</t>
  </si>
  <si>
    <t>REAL  AND OTHER PROPERTIES AQUIRED-NCAS-ALLOWANCE FOR LOSSES-BUILDINGS</t>
  </si>
  <si>
    <t>A-1-19-99-02-03</t>
  </si>
  <si>
    <t>REAL  AND OTHER PROPERTIES AQUIRED-NCAS-ALLOWANCE FOR LOSSES-OTHER PROPERTIES ACQUIRED</t>
  </si>
  <si>
    <t>A-1-21</t>
  </si>
  <si>
    <t>GOODWILL</t>
  </si>
  <si>
    <t>A-1-21-01</t>
  </si>
  <si>
    <t>A-1-21-99</t>
  </si>
  <si>
    <t>A-1-22</t>
  </si>
  <si>
    <t>A-1-22-01</t>
  </si>
  <si>
    <t>OTHER INTANGIBLE ASSETS-OTHER INTANGIBLE ASSETS</t>
  </si>
  <si>
    <t>A-1-22-98</t>
  </si>
  <si>
    <t>OTHER INTANGIBLE ASSETS-ACCUM DEPRECIATION</t>
  </si>
  <si>
    <t>A-1-22-99</t>
  </si>
  <si>
    <t>OTHER INTANGIBLE ASSETS-ALLOWANCE FOR LOSSES</t>
  </si>
  <si>
    <t>A-1-23</t>
  </si>
  <si>
    <t>A-1-24</t>
  </si>
  <si>
    <t>OTHER ASSETS</t>
  </si>
  <si>
    <t>A-1-24-01</t>
  </si>
  <si>
    <t>OTHER ASSETS-DEFERRED CHARGES</t>
  </si>
  <si>
    <t>A-1-24-02</t>
  </si>
  <si>
    <t>OTHER ASSETS-SERVICING ASSETS</t>
  </si>
  <si>
    <t>A-1-24-03</t>
  </si>
  <si>
    <t>OTHER ASSETS-ACCOUNTS RECVBL</t>
  </si>
  <si>
    <t>A-1-24-03-01</t>
  </si>
  <si>
    <t>OTHER ASSETS-ACCOUNTS RECVBL-OTHERS</t>
  </si>
  <si>
    <t>A-1-24-03-02</t>
  </si>
  <si>
    <t>OTHER ASSETS-ACCOUNTS RECVBL-CAR PLANS</t>
  </si>
  <si>
    <t>A-1-24-03-03</t>
  </si>
  <si>
    <t>OTHER ASSETS-ACCOUNTS RECVBL-BANK EMPLOYEES AND OFFICERS</t>
  </si>
  <si>
    <t>A-1-24-03-04</t>
  </si>
  <si>
    <t>OTHER ASSETS-ACCOUNTS RECVBL - BRANCHES</t>
  </si>
  <si>
    <t>A-1-24-03-99</t>
  </si>
  <si>
    <t>OTHER ASSETS-ACCOUNTS RECEIVABLE - ALLOWANCE FOR LOSSES</t>
  </si>
  <si>
    <t>A-1-24-04</t>
  </si>
  <si>
    <t>OTHER ASSETS -DIVIDENDS RECVBL</t>
  </si>
  <si>
    <t>A-1-24-06</t>
  </si>
  <si>
    <t>OTHER ASSETS -DEFICIENCY JUDGEMENT RECVBL</t>
  </si>
  <si>
    <t>A-1-24-07</t>
  </si>
  <si>
    <t>A-1-24-08</t>
  </si>
  <si>
    <t>OTHER ASSETS -SINKING FUND</t>
  </si>
  <si>
    <t>A-1-24-08-01</t>
  </si>
  <si>
    <t>OTHER ASSETS -SINKING FUND-BOND SINKING FUND</t>
  </si>
  <si>
    <t>A-1-24-08-02</t>
  </si>
  <si>
    <t xml:space="preserve">OTHER ASSETS-SINKING FUND-REDEEMABLE PREFERRED STOCK </t>
  </si>
  <si>
    <t>A-1-24-08-03</t>
  </si>
  <si>
    <t>OTHER ASSETS -SINKING FUND-OTHERS SINKING FUND</t>
  </si>
  <si>
    <t>A-1-24-09</t>
  </si>
  <si>
    <t>OTHER ASSETS-PREPAID EXPENSES</t>
  </si>
  <si>
    <t>A-1-24-10</t>
  </si>
  <si>
    <t>A-1-24-11</t>
  </si>
  <si>
    <t>A-1-24-12</t>
  </si>
  <si>
    <t>A-1-24-13</t>
  </si>
  <si>
    <t>OTHER ASSETS -OTHERS</t>
  </si>
  <si>
    <t>A-1-24-13-01</t>
  </si>
  <si>
    <t>OTHER ASSETS -OTHERS-GOLD</t>
  </si>
  <si>
    <t>A-1-24-13-02</t>
  </si>
  <si>
    <t>A-1-24-13-03</t>
  </si>
  <si>
    <t>A-1-24-13-04</t>
  </si>
  <si>
    <t>OTHER ASSETS-OTHERS-RETURNED CHECK AND OTHER CASH ITEMS</t>
  </si>
  <si>
    <t>A-1-24-13-05</t>
  </si>
  <si>
    <t>OTHER ASSETS -OTHERS-MISCELLANEOUS CHECKS AND OTHER CASH</t>
  </si>
  <si>
    <t>A-1-24-13-06</t>
  </si>
  <si>
    <t>OTHER ASSETS -OTHERS-PETTY CASH FUND</t>
  </si>
  <si>
    <t>A-1-24-13-07</t>
  </si>
  <si>
    <t>OTHER ASSETS -OTHERS-DOCUMENTARY STAMPS</t>
  </si>
  <si>
    <t>A-1-24-13-08</t>
  </si>
  <si>
    <t>OTHER ASSETS -OTHERS-POSTAGE STAMPS</t>
  </si>
  <si>
    <t>A-1-24-13-09</t>
  </si>
  <si>
    <t>OTHER ASSETS-OTHERS-STATIONERY AND SUPPLIES ON HAND</t>
  </si>
  <si>
    <t>A-1-24-13-10</t>
  </si>
  <si>
    <t>OTHER ASSETS-OTHERS-DEPOSITS WITH CLOSED BANKS/BANKS IN</t>
  </si>
  <si>
    <t>A-1-24-13-11</t>
  </si>
  <si>
    <t>OTHER ASSETS -OTHERS-OTHER INVESMENTS</t>
  </si>
  <si>
    <t>A-1-24-13-12</t>
  </si>
  <si>
    <t>OTHER ASSETS-OTHERS-MISCELLANEOUS ASSETS</t>
  </si>
  <si>
    <t>A-1-24-13-99</t>
  </si>
  <si>
    <t>OTHER ASSETS -OTHERS-ALLOWANCE FOR LOSSES</t>
  </si>
  <si>
    <t>A-1-25</t>
  </si>
  <si>
    <t>DUE FROM HEAD OFFICE/BRANCHES/AGENCI</t>
  </si>
  <si>
    <t>A-1-26</t>
  </si>
  <si>
    <t>DUE FROM FCDU/RBU</t>
  </si>
  <si>
    <t>A-2</t>
  </si>
  <si>
    <t>LIABILITIES</t>
  </si>
  <si>
    <t>A-2-01</t>
  </si>
  <si>
    <t>FIN LIABILITIES HELD FOR TRADING</t>
  </si>
  <si>
    <t>A-2-01-01</t>
  </si>
  <si>
    <t>FIN LIABILITIES HELD FOR TRADING-DERIVATIES WITH NEGATIVE FAIR VALUE HELD FOR TRADING</t>
  </si>
  <si>
    <t>A-2-01-02</t>
  </si>
  <si>
    <t>FIN LIABILITIES HELD FOR TRADING-LIABILITY FOR SHORT TERM</t>
  </si>
  <si>
    <t>A-2-01-02-01</t>
  </si>
  <si>
    <t>LIABILITY FOR SHORT TERM-GOVT SEC</t>
  </si>
  <si>
    <t>A-2-01-02-01-01</t>
  </si>
  <si>
    <t>LIABILITY FOR SHORT TERM-GOVT SEC-NATL GOVT</t>
  </si>
  <si>
    <t>A-2-01-02-01-02</t>
  </si>
  <si>
    <t>LIABILITY FOR SHORT TERM-GOVT SEC-LGUS</t>
  </si>
  <si>
    <t>A-2-01-02-01-03</t>
  </si>
  <si>
    <t>LIABILITY FOR SHORT TERM-GOVT SEC-GOCC</t>
  </si>
  <si>
    <t>A-2-01-02-01-03-01</t>
  </si>
  <si>
    <t>LIABILITY FOR SHORT TERM-GOVT SEC-GOCC-SOCIAL SECURITY INSTITUTION</t>
  </si>
  <si>
    <t>A-2-01-02-01-03-02</t>
  </si>
  <si>
    <t>LIABILITY FOR SHORT TERM-GOVT SEC-GOCC-OTHER FIN</t>
  </si>
  <si>
    <t>A-2-01-02-01-03-03</t>
  </si>
  <si>
    <t>LIABILITY FOR SHORT TERM-GOVT SEC-GOCC-NON FIN</t>
  </si>
  <si>
    <t>A-2-01-02-02</t>
  </si>
  <si>
    <t>LIABILITY FOR SHORT TERM-BSP</t>
  </si>
  <si>
    <t>A-2-01-02-03</t>
  </si>
  <si>
    <t>LIABILITY FOR SHORT TERM-BANKS</t>
  </si>
  <si>
    <t>A-2-01-02-03-01</t>
  </si>
  <si>
    <t>LIABILITY FOR SHORT TERM-BANKS-UBS/KBS</t>
  </si>
  <si>
    <t>A-2-01-02-03-01-01</t>
  </si>
  <si>
    <t>LIABILITY FOR SHORT TERM-BANKS-UBS/KBS-GOVT BANKS</t>
  </si>
  <si>
    <t>A-2-01-02-03-01-02</t>
  </si>
  <si>
    <t>LIABILITY FOR SHORT TERM-BANKS-UBS/KBS-NON GOVT BANKS</t>
  </si>
  <si>
    <t>A-2-01-02-03-02</t>
  </si>
  <si>
    <t>LIABILITY FOR SHORT TERM-BANKS-OTHER BANKS</t>
  </si>
  <si>
    <t>A-2-01-02-04</t>
  </si>
  <si>
    <t>LIABILITY FOR SHORT TERM-PRIV CORP</t>
  </si>
  <si>
    <t>A-2-01-02-04-01</t>
  </si>
  <si>
    <t>LIABILITY FOR SHORT TERM-PRIV CORP-FIN</t>
  </si>
  <si>
    <t>A-2-01-02-04-02</t>
  </si>
  <si>
    <t>LIABILITY FOR SHORT TERM-PRIV CORP-NON FIN</t>
  </si>
  <si>
    <t>A-2-01-02-05</t>
  </si>
  <si>
    <t>LIABILITY FOR SHORT TERM-INDIVIDUALS</t>
  </si>
  <si>
    <t>A-2-02</t>
  </si>
  <si>
    <t>FIN LIABILITIES DESIGNATED AT FAIR VALUE THROUGH PROFIT OR LOSS</t>
  </si>
  <si>
    <t>A-2-03</t>
  </si>
  <si>
    <t>A-2-03-01</t>
  </si>
  <si>
    <t>DEPOSIT LIABILITIES-DEMAND DEPOSIT</t>
  </si>
  <si>
    <t>A-2-03-01-01</t>
  </si>
  <si>
    <t>DEPOSIT LIABILITIES-DEMAND DEPOSIT-ACTIVE</t>
  </si>
  <si>
    <t>A-2-03-01-02</t>
  </si>
  <si>
    <t>DEPOSIT LIABILITIES-DEMAND DEPOSIT-DORMANT</t>
  </si>
  <si>
    <t>A-2-03-02</t>
  </si>
  <si>
    <t>DEPOSIT LIABILITIES-SAVINGS DEPOSIT</t>
  </si>
  <si>
    <t>A-2-03-02-01</t>
  </si>
  <si>
    <t>DEPOSIT LIABILITIES-SAVINGS DEPOSIT- ACTIVE</t>
  </si>
  <si>
    <t>A-2-03-02-02</t>
  </si>
  <si>
    <t>DEPOSIT LIABILITIES-SAVINGS DEPOSIT- DORMANT</t>
  </si>
  <si>
    <t>A-2-03-03</t>
  </si>
  <si>
    <t>DEPOSIT LIABILITIES-NOW ACCOUNTS</t>
  </si>
  <si>
    <t>A-2-03-04</t>
  </si>
  <si>
    <t>DEPOSIT LIABILITIES-TIME DEPOSIT</t>
  </si>
  <si>
    <t>A-2-03-05</t>
  </si>
  <si>
    <t>DEPOSIT LIABILITIES-LTNCD</t>
  </si>
  <si>
    <t>A-2-04</t>
  </si>
  <si>
    <t>DUE TO OTHER BANKS</t>
  </si>
  <si>
    <t>A-2-05</t>
  </si>
  <si>
    <t>A-2-05-01</t>
  </si>
  <si>
    <t>BILLS PAYABLE-BSP</t>
  </si>
  <si>
    <t>A-2-05-01-01</t>
  </si>
  <si>
    <t>BILLS PAYABLE-BSP-REDISCING</t>
  </si>
  <si>
    <t>A-2-05-01-02</t>
  </si>
  <si>
    <t>BILLS PAYABLE-BSP-EMERGENCY ADVANCES</t>
  </si>
  <si>
    <t>A-2-05-01-03</t>
  </si>
  <si>
    <t>BILLS PAYABLE-BSP-OVERDRAFTS</t>
  </si>
  <si>
    <t>A-2-05-01-04</t>
  </si>
  <si>
    <t>BILLS PAYABLE-BSP-OTHERS</t>
  </si>
  <si>
    <t>A-2-05-02</t>
  </si>
  <si>
    <t>BILLS PAYABLE-INTERBNK LOANS PAYABLE</t>
  </si>
  <si>
    <t>A-2-05-02-01</t>
  </si>
  <si>
    <t>BILLS PAYABLE-INTERBNK LOANS PAYABLE-INTERBNK CALL LOANS</t>
  </si>
  <si>
    <t>A-2-05-02-01-01</t>
  </si>
  <si>
    <t>BILLS PAYABLE-INTERBNK LOANS PAYABLE-INTERBNK CALL LOANS-UBS/KBS</t>
  </si>
  <si>
    <t>A-2-05-02-01-01-01</t>
  </si>
  <si>
    <t>BILLS PAYABLE-INTERBNK LOANS PAYABLE-INTERBNK CALL LOANS-UBS/KBS-GOVT BANKS</t>
  </si>
  <si>
    <t>A-2-05-02-01-01-02</t>
  </si>
  <si>
    <t>BILLS PAYABLE-INTERBNK LOANS PAYABLE-INTERBNK CALL LOANS-UBS/KBS-NON GOVT BANKS</t>
  </si>
  <si>
    <t>A-2-05-02-01-02</t>
  </si>
  <si>
    <t>BILLS PAYABLE-INTERBNK LOANS PAYABLE-INTERBNK CALL LOANS-OTHER BANKS</t>
  </si>
  <si>
    <t>A-2-05-02-01-03</t>
  </si>
  <si>
    <t>BILLS PAYABLE-INTERBNK LOANS PAYABLE-INTERBNK CALL LOANS-NBQBS</t>
  </si>
  <si>
    <t>A-2-05-02-02</t>
  </si>
  <si>
    <t>BILLS PAYABLE-INTERBNK LOANS PAYABLE-INTERBNK TERM LOANS</t>
  </si>
  <si>
    <t>A-2-05-02-02-01</t>
  </si>
  <si>
    <t>BILLS PAYABLE-INTERBNK LOANS PAYABLE-INTERBNK TERM LOANS-UBS/KBS</t>
  </si>
  <si>
    <t>A-2-05-02-02-01-01</t>
  </si>
  <si>
    <t>BILLS PAYABLE-INTERBNK LOANS PAYABLE-INTERBNK TERM LOANS-UBS/KBS-GOVT BANKS</t>
  </si>
  <si>
    <t>A-2-05-02-02-01-02</t>
  </si>
  <si>
    <t>BILLS PAYABLE-INTERBNK LOANS PAYABLE-INTERBNK TERM LOANS-UBS/KBS-NON GOVT BANKS</t>
  </si>
  <si>
    <t>A-2-05-02-02-02</t>
  </si>
  <si>
    <t>BILLS PAYABLE-INTERBNK LOANS PAYABLE-INTERBNK TERM LOANS-OTHER BANKS</t>
  </si>
  <si>
    <t>A-2-05-02-02-03</t>
  </si>
  <si>
    <t>BILLS PAYABLE-INTERBNK LOANS PAYABLE-INTERBNK TERM LOANS-NBQBS</t>
  </si>
  <si>
    <t>A-2-05-03</t>
  </si>
  <si>
    <t>BILLS PAYABLE - OTHER DEP SUBS</t>
  </si>
  <si>
    <t>A-2-05-03-01</t>
  </si>
  <si>
    <t>BILLS PAYABLE - OTHER DEP SUBS-REPURCHS AGREEMNT WITH BSP</t>
  </si>
  <si>
    <t>A-2-05-03-02</t>
  </si>
  <si>
    <t>BILLS PAYABLE - OTHER DEP SUBS-REPURCHS AGREEMNT</t>
  </si>
  <si>
    <t>A-2-05-03-02-01</t>
  </si>
  <si>
    <t>BILLS PAYABLE - OTHER DEP SUBS-REPURCHS AGREEMNT-BANKS</t>
  </si>
  <si>
    <t>A-2-05-03-02-01-01</t>
  </si>
  <si>
    <t>BILLS PAYABLE - OTHER DEP SUBS-REPURCHS AGREEMNT-BANKS-UBS/KBS</t>
  </si>
  <si>
    <t>A-2-05-03-02-01-01-01</t>
  </si>
  <si>
    <t>BILLS PAYABLE - OTHER DEP SUBS-REPURCHS AGREEMNT-BANKS-UBS/KBS-GOVT BANKS</t>
  </si>
  <si>
    <t>A-2-05-03-02-01-01-02</t>
  </si>
  <si>
    <t>BILLS PAYABLE - OTHER DEP SUBS-REPURCHS AGREEMNT-BANKS-UBS/KBS-NON GOVT BANKS</t>
  </si>
  <si>
    <t>A-2-05-03-02-01-02</t>
  </si>
  <si>
    <t>BILLS PAYABLE - OTHER DEP SUBS-REPURCHS AGREEMNT-BANKS-OTHER BANKS</t>
  </si>
  <si>
    <t>A-2-05-03-02-02</t>
  </si>
  <si>
    <t>BILLS PAYABLE - OTHER DEP SUBS-REPURCHS AGREEMNT-PRIV CORPORATION</t>
  </si>
  <si>
    <t>A-2-05-03-02-02-01</t>
  </si>
  <si>
    <t>BILLS PAYABLE - OTHER DEP SUBS-REPURCHS AGREEMNT-PRIV CORPORATION-FIN</t>
  </si>
  <si>
    <t>A-2-05-03-02-02-02</t>
  </si>
  <si>
    <t>BILLS PAYABLE - OTHER DEP SUBS-REPURCHS AGREEMNT-PRIV CORPORATION-NON FIN</t>
  </si>
  <si>
    <t>A-2-05-03-02-03</t>
  </si>
  <si>
    <t>BILLS PAYABLE - OTHER DEP SUBS-REPURCHS AGREEMNT-INDIVIDUALS</t>
  </si>
  <si>
    <t>A-2-05-03-03</t>
  </si>
  <si>
    <t>BILLS PAYABLE - OTHER DEP SUBS-CERTF OF ASSIGN/PART W/ REC</t>
  </si>
  <si>
    <t>A-2-05-03-03-01</t>
  </si>
  <si>
    <t>BILLS PAYABLE - OTHER DEP SUBS-CERTF OF ASSIGN/PART W/ REC-BANKS</t>
  </si>
  <si>
    <t>A-2-05-03-03-01-01</t>
  </si>
  <si>
    <t>BILLS PAYABLE - OTHER DEP SUBS-CERTF OF ASSIGN/PART W/ REC-BANKS-UBS/KBS</t>
  </si>
  <si>
    <t>A-2-05-03-03-01-01-01</t>
  </si>
  <si>
    <t>BILLS PAYABLE - OTHER DEP SUBS-CERTF OF ASSIGN/PART W/ REC-BANKS-UBS/KBS-GOVT BANKS</t>
  </si>
  <si>
    <t>A-2-05-03-03-01-01-02</t>
  </si>
  <si>
    <t>BILLS PAYABLE - OTHER DEP SUBS-CERTF OF ASSIGN/PART W/ REC-BANKS-UBS/KBS-NON GOVT BANKS</t>
  </si>
  <si>
    <t>A-2-05-03-03-01-02</t>
  </si>
  <si>
    <t>BILLS PAYABLE - OTHER DEP SUBS-CERTF OF ASSIGN/PART W/ REC-BANKS-OTHER BANKS</t>
  </si>
  <si>
    <t>A-2-05-03-03-02</t>
  </si>
  <si>
    <t>BILLS PAYABLE - OTHER DEP SUBS-CERTF OF ASSIGN/PART W/ REC-PRIV CORPORATION</t>
  </si>
  <si>
    <t>A-2-05-03-03-02-01</t>
  </si>
  <si>
    <t>BILLS PAYABLE - OTHER DEP SUBS-CERTF OF ASSIGN/PART W/ REC-PRIV CORPORATION-FIN</t>
  </si>
  <si>
    <t>A-2-05-03-03-02-02</t>
  </si>
  <si>
    <t>BILLS PAYABLE - OTHER DEP SUBS-CERTF OF ASSIGN/PART W/ REC-PRIV CORPORATION-NON FIN</t>
  </si>
  <si>
    <t>A-2-05-03-03-03</t>
  </si>
  <si>
    <t>BILLS PAYABLE - OTHER DEP SUBS-CERTF OF ASSIGN/PART W/ REC-INDIVIDUALS</t>
  </si>
  <si>
    <t>A-2-05-03-04</t>
  </si>
  <si>
    <t xml:space="preserve">BILLS PAYABLE - OTHER DEP SUBS-SEC LEND/BORROW </t>
  </si>
  <si>
    <t>A-2-05-03-04-01</t>
  </si>
  <si>
    <t>BILLS PAYABLE - OTHER DEP SUBS-SEC LEND/BORROW -BANKS</t>
  </si>
  <si>
    <t>A-2-05-03-04-01-01</t>
  </si>
  <si>
    <t>BILLS PAYABLE - OTHER DEP SUBS-SEC LEND/BORROW -BANKS-UBS/KBS</t>
  </si>
  <si>
    <t>A-2-05-03-04-01-01-01</t>
  </si>
  <si>
    <t>BILLS PAYABLE - OTHER DEP SUBS-SEC LEND/BORROW -BANKS-UBS/KBS-GOVT BANKS</t>
  </si>
  <si>
    <t>A-2-05-03-04-01-01-02</t>
  </si>
  <si>
    <t>BILLS PAYABLE - OTHER DEP SUBS-SEC LEND/BORROW -BANKS-UBS/KBS-NON GOVT BANKS</t>
  </si>
  <si>
    <t>A-2-05-03-04-01-02</t>
  </si>
  <si>
    <t>BILLS PAYABLE - OTHER DEP SUBS-SEC LEND/BORROW -BANKS-OTHER BANKS</t>
  </si>
  <si>
    <t>A-2-05-03-04-02</t>
  </si>
  <si>
    <t>BILLS PAYABLE - OTHER DEP SUBS-SEC LEND/BORROW -PRIV CORPORATION</t>
  </si>
  <si>
    <t>A-2-05-03-04-02-01</t>
  </si>
  <si>
    <t>BILLS PAYABLE - OTHER DEP SUBS-SEC LEND/BORROW -PRIV CORPORATION-FIN</t>
  </si>
  <si>
    <t>A-2-05-03-04-02-02</t>
  </si>
  <si>
    <t>BILLS PAYABLE - OTHER DEP SUBS-SEC LEND/BORROW -PRIV CORPORATION-NON FIN</t>
  </si>
  <si>
    <t>A-2-05-03-04-03</t>
  </si>
  <si>
    <t>BILLS PAYABLE - OTHER DEP SUBS-SEC LEND/BORROW -INDIVIDUALS</t>
  </si>
  <si>
    <t>A-2-05-03-05</t>
  </si>
  <si>
    <t>BILLS PAYABLE - OTHER DEP SUBS-TIME DEPOSIT-SPECIAL FINANCING</t>
  </si>
  <si>
    <t>A-2-05-03-05-01</t>
  </si>
  <si>
    <t>BILLS PAYABLE - OTHER DEP SUBS-TIME DEP-SPECIAL FIN-PRIV CORPORATION</t>
  </si>
  <si>
    <t>A-2-05-03-05-01-01</t>
  </si>
  <si>
    <t>BILLS PAYABLE - OTHER DEP SUBS-TIME DEP-SPECIAL FIN-PRIV CORPORATION-FIN</t>
  </si>
  <si>
    <t>A-2-05-03-05-01-02</t>
  </si>
  <si>
    <t>BILLS PAYABLE - OTHER DEP SUBS-TIME DEP-SPECIAL FIN-PRIV CORPORATION-NON- FIN</t>
  </si>
  <si>
    <t>A-2-05-03-05-02</t>
  </si>
  <si>
    <t>BILLS PAYABLE - OTHER DEP SUBS-TIME DEP-SPECIAL FIN-INDIVIDUALS</t>
  </si>
  <si>
    <t>A-2-05-03-07</t>
  </si>
  <si>
    <t>BILLS PAYABLE - OTHER DEP SUBS-OTHERS</t>
  </si>
  <si>
    <t>A-2-05-03-07-01</t>
  </si>
  <si>
    <t>BILLS PAYABLE - OTHER DEP SUBS-OTHERS-BANKS</t>
  </si>
  <si>
    <t>A-2-05-03-07-01-01</t>
  </si>
  <si>
    <t>BILLS PAYABLE - OTHER DEP SUBS-OTHERS-BANKS-UBS/KBS</t>
  </si>
  <si>
    <t>A-2-05-03-07-01-01-01</t>
  </si>
  <si>
    <t>BILLS PAYABLE - OTHER DEP SUBS-OTHERS-BANKS-UBS/KBS-GOVT BANKS</t>
  </si>
  <si>
    <t>A-2-05-03-07-01-01-02</t>
  </si>
  <si>
    <t>BILLS PAYABLE - OTHER DEP SUBS-OTHERS-BANKS-UBS/KBS-NON GOVT BANKS</t>
  </si>
  <si>
    <t>A-2-05-03-07-01-02</t>
  </si>
  <si>
    <t>BILLS PAYABLE - OTHER DEP SUBS-OTHERS-BANKS-OTHER BANKS</t>
  </si>
  <si>
    <t>A-2-05-03-07-02</t>
  </si>
  <si>
    <t>BILLS PAYABLE - OTHER DEP SUBS-OTHERS-PRIV CORPORATION</t>
  </si>
  <si>
    <t>A-2-05-03-07-02-01</t>
  </si>
  <si>
    <t>BILLS PAYABLE - OTHER DEP SUBS-OTHERS-PRIV CORPORATION-FIN</t>
  </si>
  <si>
    <t>A-2-05-03-07-02-02</t>
  </si>
  <si>
    <t>BILLS PAYABLE - OTHER DEP SUBS-OTHERS-PRIV CORPORATION-NON FIN</t>
  </si>
  <si>
    <t>A-2-05-03-07-03</t>
  </si>
  <si>
    <t>BILLS PAYABLE - OTHER DEP SUBS-OTHERS-INDIVIDUALS</t>
  </si>
  <si>
    <t>A-2-05-04</t>
  </si>
  <si>
    <t>BILLS PAYABLE - OTHERS</t>
  </si>
  <si>
    <t>A-2-06</t>
  </si>
  <si>
    <t>BONDS PAYABLE</t>
  </si>
  <si>
    <t>A-2-06-01</t>
  </si>
  <si>
    <t>BONDS PAYABLE-GOCCS</t>
  </si>
  <si>
    <t>A-2-06-01-01</t>
  </si>
  <si>
    <t>BONDS PAYABLE-GOCCS-SSS</t>
  </si>
  <si>
    <t>A-2-06-01-02</t>
  </si>
  <si>
    <t>BONDS PAYABLE-GOCCS-OTHER FIN</t>
  </si>
  <si>
    <t>A-2-06-01-03</t>
  </si>
  <si>
    <t>BONDS PAYABLE-GOCCS-NONFIN</t>
  </si>
  <si>
    <t>A-2-06-02</t>
  </si>
  <si>
    <t>BONDS PAYABLE-BANKS</t>
  </si>
  <si>
    <t>A-2-06-02-01</t>
  </si>
  <si>
    <t>BONDS PAYABLE-BANKS-UBS / KBS</t>
  </si>
  <si>
    <t>A-2-06-02-01-01</t>
  </si>
  <si>
    <t>BONDS PAYABLE-BANKS-UBS / KBS-GOVT BANKS</t>
  </si>
  <si>
    <t>A-2-06-02-01-02</t>
  </si>
  <si>
    <t>BONDS PAYABLE-BANKS-UBS / KBS-NON- GOVT BANKS</t>
  </si>
  <si>
    <t>A-2-06-02-02</t>
  </si>
  <si>
    <t>BONDS PAYABLE-BANKS-OTHER BANKS</t>
  </si>
  <si>
    <t>A-2-06-03</t>
  </si>
  <si>
    <t>BONDS PAYABLE-PRIV CORPORATION</t>
  </si>
  <si>
    <t>A-2-06-03-01</t>
  </si>
  <si>
    <t>BONDS PAYABLE-PRIV CORP-FIN</t>
  </si>
  <si>
    <t>A-2-06-03-02</t>
  </si>
  <si>
    <t>BONDS PAYABLE-PRIV CORP-NONFIN</t>
  </si>
  <si>
    <t>A-2-06-04</t>
  </si>
  <si>
    <t>BONDS PAYABLE-INDIVIDUALS</t>
  </si>
  <si>
    <t>A-2-06-98</t>
  </si>
  <si>
    <t>BONDS PAYABLE-UNAMORTIZED BOND DISC/PREMIUM</t>
  </si>
  <si>
    <t>A-2-07</t>
  </si>
  <si>
    <t>UNSECURED SUBORDINATED DEBT</t>
  </si>
  <si>
    <t>A-2-07-01</t>
  </si>
  <si>
    <t>UNSECURED SUBORDINATED DEBT-GOCCS</t>
  </si>
  <si>
    <t>A-2-07-01-01</t>
  </si>
  <si>
    <t>UNSECURED SUBORDINATED DEBT-GOCCS-SSS</t>
  </si>
  <si>
    <t>A-2-07-01-02</t>
  </si>
  <si>
    <t>UNSECURED SUBORDINATED DEBT-GOCCS-OTHER FIN</t>
  </si>
  <si>
    <t>A-2-07-01-03</t>
  </si>
  <si>
    <t>UNSECURED SUBORDINATED DEBT-GOCCS-NONFIN</t>
  </si>
  <si>
    <t>A-2-07-02</t>
  </si>
  <si>
    <t>UNSECURED SUBORDINATED DEBT-BANKS</t>
  </si>
  <si>
    <t>A-2-07-02-01</t>
  </si>
  <si>
    <t>UNSECURED SUBORDINATED DEBT-BANKS-UBS / KBS</t>
  </si>
  <si>
    <t>A-2-07-02-01-01</t>
  </si>
  <si>
    <t>UNSECURED SUBORDINATED DEBT-BANKS-UBS / KBS-GOVT BANKS</t>
  </si>
  <si>
    <t>A-2-07-02-01-02</t>
  </si>
  <si>
    <t>UNSECURED SUBORDINATED DEBT-BANKS-UBS / KBS-NON- GOVT BANKS</t>
  </si>
  <si>
    <t>A-2-07-02-02</t>
  </si>
  <si>
    <t>UNSECURED SUBORDINATED DEBT-BANKS-OTHER BANKS</t>
  </si>
  <si>
    <t>A-2-07-03</t>
  </si>
  <si>
    <t>UNSECURED SUBORDINATED DEBT-PRIV CORP</t>
  </si>
  <si>
    <t>A-2-07-03-01</t>
  </si>
  <si>
    <t>UNSECURED SUBORDINATED DEBT-PRIV CORP-FIN</t>
  </si>
  <si>
    <t>A-2-07-03-02</t>
  </si>
  <si>
    <t>UNSECURED SUBORDINATED DEBT-PRIV CORP-NONFIN</t>
  </si>
  <si>
    <t>A-2-07-04</t>
  </si>
  <si>
    <t>UNSECURED SUBORDINATED DEBT-INDIVIDUALS</t>
  </si>
  <si>
    <t>A-2-07-98</t>
  </si>
  <si>
    <t>UNSECURED SUBORDINATED DEBT-UNAMORTIZED BOND DISC/PREMIUM</t>
  </si>
  <si>
    <t>A-2-08</t>
  </si>
  <si>
    <t>REDEEMABLE PREFERRED SHARES</t>
  </si>
  <si>
    <t>A-2-08-01</t>
  </si>
  <si>
    <t>REDEEMABLE PREFERRED SHARES-GOCCS</t>
  </si>
  <si>
    <t>A-2-08-01-01</t>
  </si>
  <si>
    <t>REDEEMABLE PREFERRED SHARES-GOCCS-SSS</t>
  </si>
  <si>
    <t>A-2-08-01-02</t>
  </si>
  <si>
    <t>REDEEMABLE PREFERRED SHARES-GOCCS-OTHER FIN</t>
  </si>
  <si>
    <t>A-2-08-01-03</t>
  </si>
  <si>
    <t>REDEEMABLE PREFERRED SHARES-GOCCS-NONFIN</t>
  </si>
  <si>
    <t>A-2-08-02</t>
  </si>
  <si>
    <t>REDEEMABLE PREFERRED SHARES-BANKS</t>
  </si>
  <si>
    <t>A-2-08-02-01</t>
  </si>
  <si>
    <t>REDEEMABLE PREFERRED SHARES-BANKS-UBS / KBS</t>
  </si>
  <si>
    <t>A-2-08-02-01-01</t>
  </si>
  <si>
    <t>REDEEMABLE PREFERRED SHARES-BANKS-UBS / KBS-GOVT BANKS</t>
  </si>
  <si>
    <t>A-2-08-02-01-02</t>
  </si>
  <si>
    <t>REDEEMABLE PREFERRED SHARES-BANKS-UBS / KBS-NON- GOVT BANKS</t>
  </si>
  <si>
    <t>A-2-08-02-02</t>
  </si>
  <si>
    <t>REDEEMABLE PREFERRED SHARES-BANKS-OTHER BANKS</t>
  </si>
  <si>
    <t>A-2-08-03</t>
  </si>
  <si>
    <t>REDEEMABLE PREFERRED SHARES-PRIV CORP</t>
  </si>
  <si>
    <t>A-2-08-03-01</t>
  </si>
  <si>
    <t>REDEEMABLE PREFERRED SHARES-PRIV CORP-FIN</t>
  </si>
  <si>
    <t>A-2-08-03-02</t>
  </si>
  <si>
    <t>REDEEMABLE PREFERRED SHARES-PRIV CORP-NONFIN</t>
  </si>
  <si>
    <t>A-2-08-04</t>
  </si>
  <si>
    <t>REDEEMABLE PREFERRED SHARES-INDIVIDUALS</t>
  </si>
  <si>
    <t>A-2-08-98</t>
  </si>
  <si>
    <t>REDEEMABLE PREFERRED SHARES- BOND DISC/PREMIUM</t>
  </si>
  <si>
    <t>A-2-09</t>
  </si>
  <si>
    <t>FIN LIABILITIES ASSOCIATED W/ TRANSFERRED ASSETS</t>
  </si>
  <si>
    <t>A-2-10</t>
  </si>
  <si>
    <t>DERIVATIVES WITH NEGATIVE FAIR VALUE HELD FOR HEDGING</t>
  </si>
  <si>
    <t>A-2-10-01</t>
  </si>
  <si>
    <t>DERIVATIVES W/ NEG FAIR VALUE HELD FOR HEDGING-FAIR VALUE HEDGES</t>
  </si>
  <si>
    <t>A-2-10-02</t>
  </si>
  <si>
    <t>DERIVATIVES W/ NEGFAIR VALUE HELD FOR HEDGING-CASH FLOW HEDGES</t>
  </si>
  <si>
    <t>A-2-10-03</t>
  </si>
  <si>
    <t>DERIVATIVES W/ NEG FAIR VALUE HELD FOR HEDGING-HEDGES OF A NET INVEST IN FOREIGN OPERATION</t>
  </si>
  <si>
    <t>A-2-10-04</t>
  </si>
  <si>
    <t>DERIVATIVES W/ NEG FAIR VALUE HELD FOR HEDGING-PORTFOLIO HEDGE OF INTEREST RATE RISK</t>
  </si>
  <si>
    <t>A-2-11</t>
  </si>
  <si>
    <t>REVALUATION OF HEDGED LIABILITIES IN PORTFOLIO HEDGE OF INTEREST RATE RISK</t>
  </si>
  <si>
    <t>A-2-12</t>
  </si>
  <si>
    <t>ACCRUED INTEREST EXPENSE ON FIN LIABILITIES</t>
  </si>
  <si>
    <t>A-2-12-03</t>
  </si>
  <si>
    <t>ACCRUED INTEREST EXPENSE ON FIN LIAB- DEPOSITS</t>
  </si>
  <si>
    <t>A-2-12-03-01</t>
  </si>
  <si>
    <t>ACCRUED INTEREST EXPENSE ON FIN LIAB- DEPOSITS-DEMAND  DEPOSIT</t>
  </si>
  <si>
    <t>A-2-12-03-02</t>
  </si>
  <si>
    <t>ACCRUED INTEREST EXPENSE ON FIN LIAB- DEPOSITS-SAVINGS DEPOSIT</t>
  </si>
  <si>
    <t>A-2-12-03-03</t>
  </si>
  <si>
    <t xml:space="preserve"> ACCRUED INTEREST EXPENSE ON FIN LIAB- DEPOSITS-NOW ACCOUNTS</t>
  </si>
  <si>
    <t>A-2-12-03-04</t>
  </si>
  <si>
    <t>ACCRUED INTEREST EXPENSE ON FIN LIAB- DEPOSITS-TIME CERTF OF DEPOSIT</t>
  </si>
  <si>
    <t>A-2-12-04</t>
  </si>
  <si>
    <t>ACCRUED INTEREST EXPENSE ON FIN LIAB- BILLS PAYABLE</t>
  </si>
  <si>
    <t>A-2-12-04-01</t>
  </si>
  <si>
    <t>ACCRUED INTEREST EXPENSE ON FIN LIAB- BILLS PAYABLE-BSP</t>
  </si>
  <si>
    <t>A-2-12-04-02</t>
  </si>
  <si>
    <t>ACCRUED INTEREST EXPENSE ON FIN LIAB- BILLS PAYABLE-INTERBNK LOANS PAYABLE</t>
  </si>
  <si>
    <t>A-2-12-04-02-01</t>
  </si>
  <si>
    <t>ACCRUED INTEREST EXPENSE ON FIN LIAB- BILLS PAYABLE-INTERBNK LOANS PAYABLE-INTERBNK CALL LOAN</t>
  </si>
  <si>
    <t>A-2-12-04-02-02</t>
  </si>
  <si>
    <t>ACCRUED INTEREST EXPENSE ON FIN LIAB- BILLS PAYABLE-INTERBNK LOANS PAYABLE-INTERBNK TERM LOAN</t>
  </si>
  <si>
    <t>A-2-12-04-03</t>
  </si>
  <si>
    <t>ACCRUED INTEREST EXPENSE ON FIN LIAB- BILLS PAYABLE-OTHER DEP SUBS</t>
  </si>
  <si>
    <t>A-2-12-04-04</t>
  </si>
  <si>
    <t>ACCRUED INTEREST EXPENSE ON FIN LIAB- BILLS PAYABLE- OTHERS</t>
  </si>
  <si>
    <t>A-2-12-05</t>
  </si>
  <si>
    <t>ACCRUED INTEREST EXPENSE ON FIN LIAB- BONDS PAYABLE</t>
  </si>
  <si>
    <t>A-2-12-06</t>
  </si>
  <si>
    <t>ACCRUED INTEREST EXPENSE ON FIN LIAB-UNSECURED SUBORDINATED DEBT</t>
  </si>
  <si>
    <t>A-2-12-07</t>
  </si>
  <si>
    <t>ACCRUED INTEREST EXPENSE ON FIN LIAB-REDEEMABLE PREFERRED SHARES</t>
  </si>
  <si>
    <t>A-2-12-08</t>
  </si>
  <si>
    <t>ACCRUED INTEREST EXPENSE ON FIN LIAB-DERIVATIVES WITH NEGATIVE FAIR VALUE JELD FOR HEDGING</t>
  </si>
  <si>
    <t>A-2-12-09</t>
  </si>
  <si>
    <t>ACCRUED INTEREST EXPENSE ON FIN LIAB-FINANCE LEASE</t>
  </si>
  <si>
    <t>A-2-12-10</t>
  </si>
  <si>
    <t>ACCRUED INTEREST EXPENSE ON FIN LIAB-OTHERS</t>
  </si>
  <si>
    <t>A-2-13</t>
  </si>
  <si>
    <t>FINANCE LEASE PAYMENT PAYABLE</t>
  </si>
  <si>
    <t>A-2-14</t>
  </si>
  <si>
    <t>SPECIAL TIME DEPOSIT</t>
  </si>
  <si>
    <t>A-2-15</t>
  </si>
  <si>
    <t>A-2-16</t>
  </si>
  <si>
    <t>A-2-17</t>
  </si>
  <si>
    <t>A-2-18</t>
  </si>
  <si>
    <t>MARGIN DEPOSITS ON LCS AND CUSTOMERS LIABILITITY ON BILLS/DRAFTS UNDER LCS AND/OR TRS</t>
  </si>
  <si>
    <t>A-2-19</t>
  </si>
  <si>
    <t>CASH LETTERS OF CREDIT</t>
  </si>
  <si>
    <t>A-2-20</t>
  </si>
  <si>
    <t>OUTSTANDING ACCEPTANCE EXECUTED BY OR FOR ACCOUNT OF THIS BANK</t>
  </si>
  <si>
    <t>A-2-21</t>
  </si>
  <si>
    <t>DUE TO BSP</t>
  </si>
  <si>
    <t>A-2-22</t>
  </si>
  <si>
    <t>A-2-23</t>
  </si>
  <si>
    <t>A-2-24</t>
  </si>
  <si>
    <t>A-2-25</t>
  </si>
  <si>
    <t>OTHER TAXES AND LICENSES PAYABLE</t>
  </si>
  <si>
    <t>A-2-26</t>
  </si>
  <si>
    <t>ACCRUED EXPENSES</t>
  </si>
  <si>
    <t>A-2-27</t>
  </si>
  <si>
    <t>UNEARNED INCOME</t>
  </si>
  <si>
    <t>A-2-27-01</t>
  </si>
  <si>
    <t>UNEARNED INCOME-ADVANCE RENTALS ON BANK PREM AND</t>
  </si>
  <si>
    <t>A-2-27-02</t>
  </si>
  <si>
    <t>A-2-27-03</t>
  </si>
  <si>
    <t>A-2-28</t>
  </si>
  <si>
    <t>DEFFERRED TAX LIABILITIES</t>
  </si>
  <si>
    <t>A-2-28-01</t>
  </si>
  <si>
    <t>DEFFERRED TAX LIABILITIES-WITHHOLDING TAX PAYABLE</t>
  </si>
  <si>
    <t>A-2-28-02</t>
  </si>
  <si>
    <t>DEFFERRED TAX LIABILITIES-SSS,PHILHEALTH,EMPCOMP PREMIUMS AND PAG-IBIG PAYABLE</t>
  </si>
  <si>
    <t>A-2-28-03</t>
  </si>
  <si>
    <t>DEFFERRED TAX LIABILITIES-UNCLAIMED BALANCES</t>
  </si>
  <si>
    <t>A-2-28-04</t>
  </si>
  <si>
    <t>DEFFERRED TAX LIABILITIES-SERVICING LIABILITIES</t>
  </si>
  <si>
    <t>A-2-28-05</t>
  </si>
  <si>
    <t>DEFFERRED TAX LIABILITIES-ACCOUNTS PAYABLE</t>
  </si>
  <si>
    <t>A-2-28-06</t>
  </si>
  <si>
    <t>DEFFERRED TAX LIABILITIES-DIVIDENDS PAYABLE</t>
  </si>
  <si>
    <t>A-2-28-08</t>
  </si>
  <si>
    <t>DEFFERRED TAX LIABILITIES-DEPOSIT FOR STOCK SUBSCRIPTION</t>
  </si>
  <si>
    <t>A-2-28-09</t>
  </si>
  <si>
    <t>DEFFERRED TAX LIABILITIES-OVERAGES</t>
  </si>
  <si>
    <t>A-2-28-10</t>
  </si>
  <si>
    <t>DEFFERRED TAX LIABILITIES-SUNDRY CREDITS</t>
  </si>
  <si>
    <t>A-2-28-11</t>
  </si>
  <si>
    <t>DEFFERRED TAX LIABILITIES-INTER-OFFICE FLOAT ITEMS</t>
  </si>
  <si>
    <t>A-2-28-12</t>
  </si>
  <si>
    <t>DEFFERRED TAX LIABILITIES-OTHERS</t>
  </si>
  <si>
    <t>A-2-28-12-01</t>
  </si>
  <si>
    <t>DEFFERRED TAX LIABILITIES-OTHERS-ACCOUNTS PAYABLE - E-MONEY</t>
  </si>
  <si>
    <t>A-2-28-12-02</t>
  </si>
  <si>
    <t>DEFFERRED TAX LIABILITIES-OTHERS-OTHERS</t>
  </si>
  <si>
    <t>A-2-29</t>
  </si>
  <si>
    <t>A-2-29-01</t>
  </si>
  <si>
    <t>A-2-29-02</t>
  </si>
  <si>
    <t>A-2-30</t>
  </si>
  <si>
    <t>A-2-30-01</t>
  </si>
  <si>
    <t>OTHER LIABILITIES-WITHHOLDING TAX PAYABLE</t>
  </si>
  <si>
    <t>A-2-30-02</t>
  </si>
  <si>
    <t>OTHER LIABILITIES-SSS,MEDICARE, EMPLOYERS COMPENSATION PREM AND PAG-IBIG CONTR PAYABLE</t>
  </si>
  <si>
    <t>A-2-30-03</t>
  </si>
  <si>
    <t>A-2-30-04</t>
  </si>
  <si>
    <t>A-2-30-05</t>
  </si>
  <si>
    <t>OTHER LIABILITIES-DIVIDENDS PAYABLE</t>
  </si>
  <si>
    <t>A-2-30-05-01</t>
  </si>
  <si>
    <t>A-2-30-05-02</t>
  </si>
  <si>
    <t>OTHER LIABILITIES-DIVIDENDS PAYABLE-NON RESIDENTS</t>
  </si>
  <si>
    <t>A-2-30-06</t>
  </si>
  <si>
    <t>OTHER LIABILITIES-ACCOUNTS PAYABLE</t>
  </si>
  <si>
    <t>A-2-30-06-01</t>
  </si>
  <si>
    <t>OTHER LIABILITIES-ACCOUNTS PAYABLE-RESIDENTS</t>
  </si>
  <si>
    <t>A-2-30-06-02</t>
  </si>
  <si>
    <t>OTHER LIABILITIES-ACCOUNTS PAYABLE-NON RESIDENTS</t>
  </si>
  <si>
    <t>A-2-30-07</t>
  </si>
  <si>
    <t>OTHER LIABILITIES-LOANS BY RBU FROM FCDU/EFCDU</t>
  </si>
  <si>
    <t>A-2-30-08</t>
  </si>
  <si>
    <t>A-2-30-09</t>
  </si>
  <si>
    <t>A-2-30-10</t>
  </si>
  <si>
    <t>A-2-30-11</t>
  </si>
  <si>
    <t>OTHER LIABILITIES-INTER-OFFICE FLOAT ITEMS</t>
  </si>
  <si>
    <t>A-2-30-11-01</t>
  </si>
  <si>
    <t>A-2-30-11-02</t>
  </si>
  <si>
    <t>OTHER LIABILITIES-INTER-OFFICE FLOAT ITEMS-ABROAD</t>
  </si>
  <si>
    <t>A-2-30-12</t>
  </si>
  <si>
    <t>OTHER LIABILITIES-OTHERS</t>
  </si>
  <si>
    <t>A-2-30-12-01</t>
  </si>
  <si>
    <t>OTHER LIABILITIES-OTHERS-ACCOUNTS PAYABLE E-MONEY</t>
  </si>
  <si>
    <t>A-2-30-12-02</t>
  </si>
  <si>
    <t>OTHER LIABILITIES-OTHERS-CAR LOAN</t>
  </si>
  <si>
    <t>A-2-31</t>
  </si>
  <si>
    <t>DUE TO HEAD OFFICE/BRANCES/AGENCIES</t>
  </si>
  <si>
    <t>A-2-32</t>
  </si>
  <si>
    <t>BROKER CUSTOMER ACCOUNTS FOR SETTLEMENT OF CUSTOMER TRADES</t>
  </si>
  <si>
    <t>A-2-33</t>
  </si>
  <si>
    <t>DUE TO FCDU/RBU</t>
  </si>
  <si>
    <t>A-3</t>
  </si>
  <si>
    <t>EQUITY ACCOUNTS</t>
  </si>
  <si>
    <t>A-3-01</t>
  </si>
  <si>
    <t>PAID-IN CAPITAL STOCK</t>
  </si>
  <si>
    <t>A-3-01-01</t>
  </si>
  <si>
    <t>A-3-01-02</t>
  </si>
  <si>
    <t>A-3-01-03</t>
  </si>
  <si>
    <t>A-3-02</t>
  </si>
  <si>
    <t>A-3-03</t>
  </si>
  <si>
    <t>OTHER EQUITY INSTRUMENTS</t>
  </si>
  <si>
    <t>A-3-03-01</t>
  </si>
  <si>
    <t>OTHER EQUITY INSTRUMENTS - HYBRID TIER 1</t>
  </si>
  <si>
    <t>A-3-03-02</t>
  </si>
  <si>
    <t>OTHER EQUITY INSTRUMENTS-EQUITY COMPONENT OF COMPOUND FIN</t>
  </si>
  <si>
    <t>A-3-03-03</t>
  </si>
  <si>
    <t>OTHER EQUITY INSTRUMENTS-OTHERS</t>
  </si>
  <si>
    <t>A-3-04</t>
  </si>
  <si>
    <t>A-3-05</t>
  </si>
  <si>
    <t>RETAINED EARNINGS</t>
  </si>
  <si>
    <t>A-3-05-01</t>
  </si>
  <si>
    <t>RETAINED EARNINGS-RETAINED EARNINGS RESERVE</t>
  </si>
  <si>
    <t>A-3-05-01-01</t>
  </si>
  <si>
    <t>A-3-05-01-02</t>
  </si>
  <si>
    <t>A-3-05-01-03</t>
  </si>
  <si>
    <t>A-3-05-01-04</t>
  </si>
  <si>
    <t>A-3-05-02</t>
  </si>
  <si>
    <t>A-3-06</t>
  </si>
  <si>
    <t>STOCK DIVIDEND DISTRIBUTABLE</t>
  </si>
  <si>
    <t>A-3-07</t>
  </si>
  <si>
    <t>A-3-08</t>
  </si>
  <si>
    <t>OTHER COMPREHENSIVE INCOME</t>
  </si>
  <si>
    <t>A-3-08-01</t>
  </si>
  <si>
    <t>OTHER COMPRE INCOME-NET UNREALIZED GAINS/LOSSES-ASF FI</t>
  </si>
  <si>
    <t>A-3-08-01-01</t>
  </si>
  <si>
    <t>OTHER COMPRE INCOME-NET UNREALIZED GAINS/LOSSES-ASF FI-DEBT SEC</t>
  </si>
  <si>
    <t>A-3-08-01-02</t>
  </si>
  <si>
    <t>OTHER COMPRE INCOME-NET UNREALIZED GAINS/LOSSES-ASF FI-EQUITY SEC</t>
  </si>
  <si>
    <t>A-3-08-02</t>
  </si>
  <si>
    <t>OTHER COMPRE INCOME-GAINS/LOSSES ON FAIR VALUE ADJ</t>
  </si>
  <si>
    <t>A-3-08-02-01</t>
  </si>
  <si>
    <t>OTHER COMPRE INCOME-GAINS/LOSSES ON FAIR VALUE ADJ-CASH FLOW HEDGE</t>
  </si>
  <si>
    <t>A-3-08-02-02</t>
  </si>
  <si>
    <t>OTHER COMPRE INCOME-GAINS/LOSSES ON FAIR VALUE ADJ-HEDGE OF A NET INVEST IN FOREIGN</t>
  </si>
  <si>
    <t>A-3-08-03</t>
  </si>
  <si>
    <t>OTHER COMPRE INCOME-CUMULATIVE FOREIGN CURRENCY TRANSLAT</t>
  </si>
  <si>
    <t>A-3-08-04</t>
  </si>
  <si>
    <t>OTHER COMPRE INCOME-OTHERS</t>
  </si>
  <si>
    <t>A-3-09</t>
  </si>
  <si>
    <t>A-3-10</t>
  </si>
  <si>
    <t>A-3-11</t>
  </si>
  <si>
    <t>MINORITY INTEREST IN SUBSIDIARIES</t>
  </si>
  <si>
    <t>A-3-12</t>
  </si>
  <si>
    <t>ASSIGNED CAPITAL</t>
  </si>
  <si>
    <t>A-4</t>
  </si>
  <si>
    <t>CONTINGENT ACCOUNTS</t>
  </si>
  <si>
    <t>A-4-01</t>
  </si>
  <si>
    <t>GUARANTEES ISSUED</t>
  </si>
  <si>
    <t>A-4-02</t>
  </si>
  <si>
    <t>FIN STANDBY LETTERS OF CREDIT</t>
  </si>
  <si>
    <t>A-4-02-01</t>
  </si>
  <si>
    <t>FIN STANDBY LETTERS OF CREDIT-DOMESTIC</t>
  </si>
  <si>
    <t>A-4-02-02</t>
  </si>
  <si>
    <t>FIN STANDBY LETTERS OF CREDIT-FOREIGN</t>
  </si>
  <si>
    <t>A-4-03</t>
  </si>
  <si>
    <t>PERFORMANCE STANDBY LETTERS OF CREDIT</t>
  </si>
  <si>
    <t>A-4-03-01</t>
  </si>
  <si>
    <t>PERFORMANCE STANDBY LETTERS OF CREDIT-DOMESTIC</t>
  </si>
  <si>
    <t>A-4-03-02</t>
  </si>
  <si>
    <t>PERFORMANCE STANDBY LETTERS OF CREDIT-FOREIGN</t>
  </si>
  <si>
    <t>A-4-04</t>
  </si>
  <si>
    <t>COMMERCIAL LETTER OF CREDIT(LCS) OUT</t>
  </si>
  <si>
    <t>A-4-04-01</t>
  </si>
  <si>
    <t>COMMERCIAL LETTER OF CREDIT(LCS) OUT-SIGHT LETTERS OF CREDIT(LCS) OUTSTANDING</t>
  </si>
  <si>
    <t>A-4-04-01-01</t>
  </si>
  <si>
    <t>COMMERCIAL LETTER OF CREDIT(LCS) OUT-SIGHT LETTERS OF CREDIT(LCS) OUTSTANDING-DOMESTIC</t>
  </si>
  <si>
    <t>A-4-04-01-02</t>
  </si>
  <si>
    <t>COMMERCIAL LETTER OF CREDIT(LCS) OUT-SIGHT LETTERS OF CREDIT(LCS) OUTSTANDING-FOREIGN</t>
  </si>
  <si>
    <t>A-4-04-02</t>
  </si>
  <si>
    <t>COMMERCIAL LETTER OF CREDIT(LCS) OUT-USANCE LETTERS OF CREDIT(LCS) OUTSTANDING</t>
  </si>
  <si>
    <t>A-4-04-02-01</t>
  </si>
  <si>
    <t>COMMERCIAL LETTER OF CREDIT(LCS) OUT-USANCE LETTERS OF CREDIT(LCS) OUTSTA-DOMESTIC</t>
  </si>
  <si>
    <t>A-4-04-02-02</t>
  </si>
  <si>
    <t>COMMERCIAL LETTER OF CREDIT(LCS) OUT-USANCE LETTERS OF CREDIT(LCS) OUTSTA-FOREIGN</t>
  </si>
  <si>
    <t>A-4-04-03</t>
  </si>
  <si>
    <t>COMMERCIAL LETTER OF CREDIT(LCS) OUT-DEFERRED LETTERS OF CREDIT(LCS) OUTSTANDING</t>
  </si>
  <si>
    <t>A-4-04-03-01</t>
  </si>
  <si>
    <t>COMMERCIAL LETTER OF CREDIT(LCS) OUT-DEFERRED LETTERS OF CREDIT(LCS) OUTS-DOMESTIC</t>
  </si>
  <si>
    <t>A-4-04-03-02</t>
  </si>
  <si>
    <t>COMMERCIAL LETTER OF CREDIT(LCS) OUT-DEFERRED LETTERS OF CREDIT(LCS) OUTS-FOREIGN</t>
  </si>
  <si>
    <t>A-4-04-04</t>
  </si>
  <si>
    <t>COMMERCIAL LETTER OF CREDIT(LCS) OUT-REVOLVING LETTERS OF CREDIT(LCS) OUTSTANDING</t>
  </si>
  <si>
    <t>A-4-04-04-01</t>
  </si>
  <si>
    <t>COMMERCIAL LETTER OF CREDIT(LCS) OUT-REVOLVING LETTERS OF CREDIT(LCS) OUT-DOMESTIC</t>
  </si>
  <si>
    <t>A-4-04-04-02</t>
  </si>
  <si>
    <t>COMMERCIAL LETTER OF CREDIT(LCS) OUT-REVOLVING LETTERS OF CREDIT(LCS) OUT-FOREIGN</t>
  </si>
  <si>
    <t>A-4-05</t>
  </si>
  <si>
    <t>TRADE RELATED GUARANTEES</t>
  </si>
  <si>
    <t>A-4-05-01</t>
  </si>
  <si>
    <t>TRADE RELATED GUARANTEES-EXPROT LETTERS OF CREDIT CONFIRMED</t>
  </si>
  <si>
    <t>A-4-05-02</t>
  </si>
  <si>
    <t>TRADE RELATED GUARANTEES-SHIPSIDE BOND/AIRWAY BILLS</t>
  </si>
  <si>
    <t>A-4-06</t>
  </si>
  <si>
    <t>COMMITMENTS</t>
  </si>
  <si>
    <t>A-4-06-01</t>
  </si>
  <si>
    <t>COMMITMENTS-UNDERWRITTEN ACCOUNTS UNSOLD</t>
  </si>
  <si>
    <t>A-4-06-02</t>
  </si>
  <si>
    <t>COMMITMENTS-COMMITTED CREDIT LINES FOR COMMERCIA</t>
  </si>
  <si>
    <t>A-4-06-03</t>
  </si>
  <si>
    <t>COMMITMENTS-CREDIT CARD LINES</t>
  </si>
  <si>
    <t>A-4-06-04</t>
  </si>
  <si>
    <t>COMMITMENTS-OTHERS</t>
  </si>
  <si>
    <t>A-4-07</t>
  </si>
  <si>
    <t>SPOT FOREIGN EXCHANGE CONTRACTS</t>
  </si>
  <si>
    <t>A-4-07-01</t>
  </si>
  <si>
    <t>SPOT FOREIGN EXCHANGE CONTRACTS-BOUGHT</t>
  </si>
  <si>
    <t>A-4-07-02</t>
  </si>
  <si>
    <t>SPOT FOREIGN EXCHANGE CONTRACTS-SOLD</t>
  </si>
  <si>
    <t>A-4-08</t>
  </si>
  <si>
    <t>DERIVATIVES</t>
  </si>
  <si>
    <t>A-4-09</t>
  </si>
  <si>
    <t>OTHERS</t>
  </si>
  <si>
    <t>A-4-09-01</t>
  </si>
  <si>
    <t>OTHERS-LATE DEPOSIT/PAYMENT RECEIVED</t>
  </si>
  <si>
    <t>A-4-09-02</t>
  </si>
  <si>
    <t>OTHERS-INWARD BILLS FOR COLLECTION</t>
  </si>
  <si>
    <t>A-4-09-03</t>
  </si>
  <si>
    <t>OTHERS-OUTWARD BILLS FOR COLLECTION</t>
  </si>
  <si>
    <t>A-4-09-04</t>
  </si>
  <si>
    <t>OTHERS-TRAVELLERS CHECK UNSOLD</t>
  </si>
  <si>
    <t>A-4-09-05</t>
  </si>
  <si>
    <t>OTHERS-TRUST DEPARTMENT ACCOUNTS</t>
  </si>
  <si>
    <t>A-4-09-06</t>
  </si>
  <si>
    <t>OTHERS-ITEMS HELD FOR SAFEKEEPING/CUSTODY</t>
  </si>
  <si>
    <t>A-4-09-07</t>
  </si>
  <si>
    <t>OTHERS-ITEMS HELD AS COLLATERAL</t>
  </si>
  <si>
    <t>A-4-09-08</t>
  </si>
  <si>
    <t>OTHERS-DEFICIENCY CLAIMS RECVBL</t>
  </si>
  <si>
    <t>A-4-09-09</t>
  </si>
  <si>
    <t>OTHERS-OTHER CONTIGENT ACCOUNTS</t>
  </si>
  <si>
    <t>A-5</t>
  </si>
  <si>
    <t>INCOME ACCOUNTS</t>
  </si>
  <si>
    <t>A-5-01</t>
  </si>
  <si>
    <t>A-5-01-01</t>
  </si>
  <si>
    <t>INTEREST INCOME-DUE FROM BSP</t>
  </si>
  <si>
    <t>A-5-01-02</t>
  </si>
  <si>
    <t>INTEREST INCOME-DUE FROM OTHER BANKS</t>
  </si>
  <si>
    <t>A-5-01-02-01</t>
  </si>
  <si>
    <t>INTEREST INCOME-DUE FROM OTHER BANKS- UBS / KBS</t>
  </si>
  <si>
    <t>A-5-01-02-01-01</t>
  </si>
  <si>
    <t>INTEREST INCOME-DUE FROM OTHER BANKS- UBS / KBS-DEMAND DEPOSIT</t>
  </si>
  <si>
    <t>A-5-01-02-01-02</t>
  </si>
  <si>
    <t>INTEREST INCOME-DUE FROM OTHER BANKS- UBS / KBS-SAVINGS DEPOSIT</t>
  </si>
  <si>
    <t>A-5-01-02-01-03</t>
  </si>
  <si>
    <t>INTEREST INCOME-DUE FROM OTHER BANKS- UBS / KBS-NOW DEPOSIT</t>
  </si>
  <si>
    <t>A-5-01-02-01-04</t>
  </si>
  <si>
    <t>INTEREST INCOME-DUE FROM OTHER BANKS- UBS / KBS-TIME CERTF OF DEPOSIT</t>
  </si>
  <si>
    <t>A-5-01-02-01-04-01</t>
  </si>
  <si>
    <t xml:space="preserve">INTEREST INCOME-DUE FROM OTHER BANKS- UBS / KBS-TIME CERTF OF DEPOSIT-SHORT TERM </t>
  </si>
  <si>
    <t>A-5-01-02-01-04-02</t>
  </si>
  <si>
    <t xml:space="preserve">INTEREST INCOME-DUE FROM OTHER BANKS- UBS / KBS-TIME CERTF OF DEPOSIT-MEDIUM TERM </t>
  </si>
  <si>
    <t>A-5-01-02-01-04-03</t>
  </si>
  <si>
    <t xml:space="preserve">INTEREST INCOME-DUE FROM OTHER BANKS- UBS / KBS-TIME CERTF OF DEPOSIT-LONG TERM </t>
  </si>
  <si>
    <t>A-5-01-02-02</t>
  </si>
  <si>
    <t>INTEREST INCOME-DUE FROM OTHER BANKS- OTHER BANKS</t>
  </si>
  <si>
    <t>A-5-01-02-02-01</t>
  </si>
  <si>
    <t>INTEREST INCOME-DUE FROM OTHER BANKS- OTHER BANKS-DEMAND DEPOSIT</t>
  </si>
  <si>
    <t>A-5-01-02-02-02</t>
  </si>
  <si>
    <t>INTEREST INCOME-DUE FROM OTHER BANKS- OTHER BANKS-SAVINGS DEPOSIT</t>
  </si>
  <si>
    <t>A-5-01-02-02-03</t>
  </si>
  <si>
    <t>INTEREST INCOME-DUE FROM OTHER BANKS- OTHER BANKS-NOW DEPSOSIT</t>
  </si>
  <si>
    <t>A-5-01-02-02-04</t>
  </si>
  <si>
    <t>INTEREST INCOME-DUE FROM OTHER BANKS- OTHER BANKS-TIME CERTF OF DEPOSITS</t>
  </si>
  <si>
    <t>A-5-01-02-02-04-01</t>
  </si>
  <si>
    <t xml:space="preserve">INTEREST INCOME-DUE FROM OTHER BANKS- OTHER BANKS-TIME CERTF OF DEPOSITS-SHORT TERM </t>
  </si>
  <si>
    <t>A-5-01-02-02-04-02</t>
  </si>
  <si>
    <t xml:space="preserve">INTEREST INCOME-DUE FROM OTHER BANKS- OTHER BANKS-TIME CERTF OF DEPOSITS-MEDIUM TERM </t>
  </si>
  <si>
    <t>A-5-01-02-02-04-03</t>
  </si>
  <si>
    <t xml:space="preserve">INTEREST INCOME-DUE FROM OTHER BANKS- OTHER BANKS-TIME CERTF OF DEPOSITS-LONG TERM </t>
  </si>
  <si>
    <t>A-5-01-02-03</t>
  </si>
  <si>
    <t>INTEREST INCOME-DUE FROM OTHER BANKS- CLEARING ACCOUNT</t>
  </si>
  <si>
    <t>A-5-01-03</t>
  </si>
  <si>
    <t>INTEREST INCOME-FIN ASSETS HELD FOR TRADING (HFT)</t>
  </si>
  <si>
    <t>A-5-01-03-01</t>
  </si>
  <si>
    <t>INTEREST INCOME-HFT-  HFT SEC</t>
  </si>
  <si>
    <t>A-5-01-03-02</t>
  </si>
  <si>
    <t>INTEREST INCOME-HFT-DERIVATIVES W/ POSITIVE FAIR VALUE HELD FOR TRADING</t>
  </si>
  <si>
    <t>A-5-01-04</t>
  </si>
  <si>
    <t>INTEREST INCOME-FIN ASSETS DESIGNATED AT FAIR VALUE THROUGH PROFIT OR LOSS</t>
  </si>
  <si>
    <t>A-5-01-05</t>
  </si>
  <si>
    <t>INTEREST INCOME -AVAILABLE FOR SALE(AFS) FIN ASSETS</t>
  </si>
  <si>
    <t>A-5-01-05-01</t>
  </si>
  <si>
    <t>INTEREST INCOME -AVAILABLE FOR SALE(AFS) FIN ASSETS-GOVT</t>
  </si>
  <si>
    <t>A-5-01-05-01-01</t>
  </si>
  <si>
    <t>INTEREST INCOME -AVAILABLE FOR SALE(AFS) FIN ASSETS-GOVT-NATL GOVT</t>
  </si>
  <si>
    <t>A-5-01-05-01-02</t>
  </si>
  <si>
    <t>INTEREST INCOME -AVAILABLE FOR SALE(AFS) FIN ASSETS-GOVT-LGU</t>
  </si>
  <si>
    <t>A-5-01-05-01-03</t>
  </si>
  <si>
    <t>INTEREST INCOME -AVAILABLE FOR SALE(AFS) FIN ASSETS-GOVT-GOCCS</t>
  </si>
  <si>
    <t>A-5-01-05-01-03-01</t>
  </si>
  <si>
    <t>INTEREST INCOME -AVAILABLE FOR SALE(AFS) FIN ASSETS-GOVT-GOCCS-SSS</t>
  </si>
  <si>
    <t>A-5-01-05-01-03-02</t>
  </si>
  <si>
    <t>INTEREST INCOME -AVAILABLE FOR SALE(AFS) FIN ASSETS-GOVT-GOCCS-OTHER FIN</t>
  </si>
  <si>
    <t>A-5-01-05-01-03-03</t>
  </si>
  <si>
    <t>INTEREST INCOME -AVAILABLE FOR SALE(AFS) FIN ASSETS-GOVT-GOCCS-NON- FIN</t>
  </si>
  <si>
    <t>A-5-01-05-02</t>
  </si>
  <si>
    <t>INTEREST INCOME -AVAILABLE FOR SALE(AFS) FIN ASSETS-BSP</t>
  </si>
  <si>
    <t>A-5-01-05-03</t>
  </si>
  <si>
    <t>INTEREST INCOME -AVAILABLE FOR SALE(AFS) FIN ASSETS-BANKS</t>
  </si>
  <si>
    <t>A-5-01-05-03-01</t>
  </si>
  <si>
    <t>INTEREST INCOME -AVAILABLE FOR SALE(AFS) FIN ASSETS-BANKS-UBS/KBS</t>
  </si>
  <si>
    <t>A-5-01-05-03-02</t>
  </si>
  <si>
    <t xml:space="preserve">INTEREST INCOME -AVAILABLE FOR SALE(AFS) FIN ASSETS-BANKS-OTHER BANKS </t>
  </si>
  <si>
    <t>A-5-01-05-04</t>
  </si>
  <si>
    <t>INTEREST INCOME -AVAILABLE FOR SALE(AFS) FIN ASSETS-PRIV CORP</t>
  </si>
  <si>
    <t>A-5-01-05-04-01</t>
  </si>
  <si>
    <t>INTEREST INCOME -AVAILABLE FOR SALE(AFS) FIN ASSETS-PRIV CORP-FIN</t>
  </si>
  <si>
    <t>A-5-01-05-04-02</t>
  </si>
  <si>
    <t>INTEREST INCOME -AVAILABLE FOR SALE(AFS) FIN ASSETS-PRIV CORP-NON - FIN</t>
  </si>
  <si>
    <t>A-5-01-06</t>
  </si>
  <si>
    <t>INTEREST INCOME - HELD TO MATURITY(HTM) FIN.ASSETS</t>
  </si>
  <si>
    <t>A-5-01-06-01</t>
  </si>
  <si>
    <t>INTEREST INCOME - HELD TO MATURITY(HTM) FIN.ASSETS-GOVT</t>
  </si>
  <si>
    <t>A-5-01-06-01-01</t>
  </si>
  <si>
    <t>INTEREST INCOME - HELD TO MATURITY(HTM) FIN.ASSETS-GOVT-NATL GOVT</t>
  </si>
  <si>
    <t>A-5-01-06-01-02</t>
  </si>
  <si>
    <t>INTEREST INCOME - HELD TO MATURITY(HTM) FIN.ASSETS-GOVT-LGU</t>
  </si>
  <si>
    <t>A-5-01-06-01-03</t>
  </si>
  <si>
    <t>INTEREST INCOME - HELD TO MATURITY(HTM) FIN.ASSETS-GOVT-GOCCS</t>
  </si>
  <si>
    <t>A-5-01-06-01-03-01</t>
  </si>
  <si>
    <t>INTEREST INCOME - HELD TO MATURITY(HTM) FIN.ASSETS-GOVT-GOCCS-SSS</t>
  </si>
  <si>
    <t>A-5-01-06-01-03-02</t>
  </si>
  <si>
    <t>INTEREST INCOME - HELD TO MATURITY(HTM) FIN.ASSETS-GOVT-GOCCS-OTHER FIN</t>
  </si>
  <si>
    <t>A-5-01-06-01-03-03</t>
  </si>
  <si>
    <t>INTEREST INCOME - HELD TO MATURITY(HTM) FIN.ASSETS-GOVT-GOCCS-NON- FIN</t>
  </si>
  <si>
    <t>A-5-01-06-02</t>
  </si>
  <si>
    <t>A-5-01-06-03</t>
  </si>
  <si>
    <t>INTEREST INCOME - HELD TO MATURITY(HTM) FIN.ASSETS-BANKS</t>
  </si>
  <si>
    <t>A-5-01-06-03-01</t>
  </si>
  <si>
    <t>A-5-01-06-03-02</t>
  </si>
  <si>
    <t xml:space="preserve">INTEREST INCOME - HELD TO MATURITY(HTM) FIN.ASSETS-BANKS-OTHER BANKS </t>
  </si>
  <si>
    <t>A-5-01-06-04</t>
  </si>
  <si>
    <t>INTEREST INCOME - HELD TO MATURITY(HTM) FIN.ASSETS-PRIV CORP</t>
  </si>
  <si>
    <t>A-5-01-06-04-01</t>
  </si>
  <si>
    <t>INTEREST INCOME - HELD TO MATURITY(HTM) FIN.ASSETS-PRIV CORP-FIN</t>
  </si>
  <si>
    <t>A-5-01-06-04-02</t>
  </si>
  <si>
    <t>INTEREST INCOME - HELD TO MATURITY(HTM) FIN.ASSETS-PRIV CORP-NON - FIN</t>
  </si>
  <si>
    <t>A-5-01-07</t>
  </si>
  <si>
    <t>INTEREST INCOME - UNQUOTED DEBT SEC CLASSIFIED</t>
  </si>
  <si>
    <t>A-5-01-07-01</t>
  </si>
  <si>
    <t>INTEREST INCOME - UNQUOTED DEBT SEC CLASSIFIED-GOVT</t>
  </si>
  <si>
    <t>A-5-01-07-01-01</t>
  </si>
  <si>
    <t>INTEREST INCOME - UNQUOTED DEBT SEC CLASSIFIED-GOVT-NATL GOVT</t>
  </si>
  <si>
    <t>A-5-01-07-01-02</t>
  </si>
  <si>
    <t>INTEREST INCOME - UNQUOTED DEBT SEC CLASSIFIED-GOVT-LGU</t>
  </si>
  <si>
    <t>A-5-01-07-01-03</t>
  </si>
  <si>
    <t>INTEREST INCOME - UNQUOTED DEBT SEC CLASSIFIED-GOVT-GOCCS</t>
  </si>
  <si>
    <t>A-5-01-07-01-03-01</t>
  </si>
  <si>
    <t>INTEREST INCOME - UNQUOTED DEBT SEC CLASSIFIED-GOVT-GOCCS-SSS</t>
  </si>
  <si>
    <t>A-5-01-07-01-03-02</t>
  </si>
  <si>
    <t>INTEREST INCOME - UNQUOTED DEBT SEC CLASSIFIED-GOVT-GOCCS-OTHER FIN</t>
  </si>
  <si>
    <t>A-5-01-07-01-03-03</t>
  </si>
  <si>
    <t>INTEREST INCOME - UNQUOTED DEBT SEC CLASSIFIED-GOVT-GOCCS-NON- FIN</t>
  </si>
  <si>
    <t>A-5-01-07-02</t>
  </si>
  <si>
    <t>INTEREST INCOME - UNQUOTED DEBT SEC CLASSIFIED-BSP</t>
  </si>
  <si>
    <t>A-5-01-07-03</t>
  </si>
  <si>
    <t>INTEREST INCOME - UNQUOTED DEBT SEC CLASSIFIED-BANKS</t>
  </si>
  <si>
    <t>A-5-01-07-03-01</t>
  </si>
  <si>
    <t>INTEREST INCOME - UNQUOTED DEBT SEC CLASSIFIED-BANKS-UBS/KBS</t>
  </si>
  <si>
    <t>A-5-01-07-03-02</t>
  </si>
  <si>
    <t xml:space="preserve">INTEREST INCOME - UNQUOTED DEBT SEC CLASSIFIED-BANKS-OTHER BANKS </t>
  </si>
  <si>
    <t>A-5-01-07-04</t>
  </si>
  <si>
    <t>INTEREST INCOME - UNQUOTED DEBT SEC CLASSIFIED-PRIV CORP</t>
  </si>
  <si>
    <t>A-5-01-07-04-01</t>
  </si>
  <si>
    <t>INTEREST INCOME - UNQUOTED DEBT SEC CLASSIFIED-PRIV CORP-FIN</t>
  </si>
  <si>
    <t>A-5-01-07-04-02</t>
  </si>
  <si>
    <t>INTEREST INCOME - UNQUOTED DEBT SEC CLASSIFIED-PRIV CORP-NON - FIN</t>
  </si>
  <si>
    <t>A-5-01-08</t>
  </si>
  <si>
    <t>INTEREST INCOME - LOANS AND RECVBLS</t>
  </si>
  <si>
    <t>A-5-01-08-01</t>
  </si>
  <si>
    <t>INTEREST INCOME -  BSP</t>
  </si>
  <si>
    <t>A-5-01-08-02</t>
  </si>
  <si>
    <t>INTEREST INCOME -  INTERBNK LOANS RECVBL</t>
  </si>
  <si>
    <t>A-5-01-08-02-01</t>
  </si>
  <si>
    <t>INTEREST INCOME -  INTERBNK LOANS RECVBL-INTERBNK CALL LOANS RECVBL</t>
  </si>
  <si>
    <t>A-5-01-08-02-01-01</t>
  </si>
  <si>
    <t>INTEREST INCOME -  INTERBNK LOANS RECVBL-INTERBNK CALL LOANS RECVBL-UBS / KBS</t>
  </si>
  <si>
    <t>A-5-01-08-02-01-02</t>
  </si>
  <si>
    <t>INTEREST INCOME -  INTERBNK LOANS RECVBL-INTERBNK CALL LOANS RECVBL-OTHERS</t>
  </si>
  <si>
    <t>A-5-01-08-02-01-03</t>
  </si>
  <si>
    <t>INTEREST INCOME -  INTERBNK LOANS RECVBL-INTERBNK CALL LOANS RECVBL-NBQBS</t>
  </si>
  <si>
    <t>A-5-01-08-02-02</t>
  </si>
  <si>
    <t>INTEREST INCOME -  INTERBNK LOANS RECVBL-INTERBNK TERM LOANS RECVBLS</t>
  </si>
  <si>
    <t>A-5-01-08-02-02-01</t>
  </si>
  <si>
    <t>INTEREST INCOME -  INTERBNK LOANS RECVBL-INTERBNK TERM LOANS RECVBLS-UBS / KBS</t>
  </si>
  <si>
    <t>A-5-01-08-02-02-02</t>
  </si>
  <si>
    <t>INTEREST INCOME -  INTERBNK LOANS RECVBL-INTERBNK TERM LOANS RECVBLS-OTHERS</t>
  </si>
  <si>
    <t>A-5-01-08-02-02-03</t>
  </si>
  <si>
    <t>INTEREST INCOME -  INTERBNK LOANS RECVBL-INTERBNK TERM LOANS RECVBLS-NBQBS</t>
  </si>
  <si>
    <t>A-5-01-08-03</t>
  </si>
  <si>
    <t>A-5-01-08-03-01</t>
  </si>
  <si>
    <t>INTEREST INCOME- GOVT</t>
  </si>
  <si>
    <t>A-5-01-08-03-01-01</t>
  </si>
  <si>
    <t>INTEREST INCOME- GOVT-NATL GOVT</t>
  </si>
  <si>
    <t>A-5-01-08-03-01-01-01</t>
  </si>
  <si>
    <t>INTEREST INCOME- GOVT-NATL GOVT - CURRENT</t>
  </si>
  <si>
    <t>A-5-01-08-03-01-01-02</t>
  </si>
  <si>
    <t>INTEREST INCOME- GOVT-NATL GOVT -PAST DUE - PERFORMING LOAN</t>
  </si>
  <si>
    <t>A-5-01-08-03-01-01-03</t>
  </si>
  <si>
    <t>INTEREST INCOME- GOVT-NATL GOVT - PAST DUE - NON PERFORMING LOAN</t>
  </si>
  <si>
    <t>A-5-01-08-03-01-01-04</t>
  </si>
  <si>
    <t>INTEREST INCOME- GOVT-NATL GOVT - ITEMS IN LITIGATION</t>
  </si>
  <si>
    <t>A-5-01-08-03-01-02</t>
  </si>
  <si>
    <t>INTEREST INCOME- GOVT-LGUS</t>
  </si>
  <si>
    <t>A-5-01-08-03-01-02-01</t>
  </si>
  <si>
    <t>INTEREST INCOME- GOVT-LGUS- CURRENT</t>
  </si>
  <si>
    <t>A-5-01-08-03-01-02-02</t>
  </si>
  <si>
    <t>INTEREST INCOME- GOVT-LGUS- PAST DUE - PERFORMING LOAN</t>
  </si>
  <si>
    <t>A-5-01-08-03-01-02-03</t>
  </si>
  <si>
    <t>INTEREST INCOME- GOVT-LGUS- PAST DUE - NON PERFORMING LOAN</t>
  </si>
  <si>
    <t>A-5-01-08-03-01-02-04</t>
  </si>
  <si>
    <t>INTEREST INCOME- GOVT-LGUS- ITEMS IN LITIGATION</t>
  </si>
  <si>
    <t>A-5-01-08-03-01-03</t>
  </si>
  <si>
    <t>INTEREST INCOME- GOVT-GOCCS</t>
  </si>
  <si>
    <t>A-5-01-08-03-01-03-01</t>
  </si>
  <si>
    <t>INTEREST INCOME- GOVT-GOCCS-SSS</t>
  </si>
  <si>
    <t>A-5-01-08-03-01-03-01-01</t>
  </si>
  <si>
    <t>INTEREST INCOME- GOVT-GOCCS-SSS - CURRENT</t>
  </si>
  <si>
    <t>A-5-01-08-03-01-03-01-02</t>
  </si>
  <si>
    <t>INTEREST INCOME- GOVT-GOCCS-SSS -  PAST DUE - PERFORMING LOAN</t>
  </si>
  <si>
    <t>A-5-01-08-03-01-03-01-03</t>
  </si>
  <si>
    <t>INTEREST INCOME- GOVT-GOCCS-SSS -  PAST DUE - NON PERFORMING LOAN</t>
  </si>
  <si>
    <t>A-5-01-08-03-01-03-01-04</t>
  </si>
  <si>
    <t>INTEREST INCOME- GOVT-GOCCS-SSS - ITEMS IN LITIGATION</t>
  </si>
  <si>
    <t>A-5-01-08-03-01-03-02</t>
  </si>
  <si>
    <t>INTEREST INCOME- GOVT-GOCCS-OTHER FIN</t>
  </si>
  <si>
    <t>A-5-01-08-03-01-03-02-01</t>
  </si>
  <si>
    <t>INTEREST INCOME- GOVT-GOCCS-OTHER FIN - CURRENT</t>
  </si>
  <si>
    <t>A-5-01-08-03-01-03-02-02</t>
  </si>
  <si>
    <t>INTEREST INCOME- GOVT-GOCCS-OTHER FIN - PAST DUE - PERFORMING LOAN</t>
  </si>
  <si>
    <t>A-5-01-08-03-01-03-02-03</t>
  </si>
  <si>
    <t>INTEREST INCOME- GOVT-GOCCS-OTHER FIN - PAST DUE - NON PERFORMING LOAN</t>
  </si>
  <si>
    <t>A-5-01-08-03-01-03-02-04</t>
  </si>
  <si>
    <t>INTEREST INCOME- GOVT-GOCCS-OTHER FIN- ITEMS IN LITIGATION</t>
  </si>
  <si>
    <t>A-5-01-08-03-01-03-03</t>
  </si>
  <si>
    <t>INTEREST INCOME- GOVT-GOCCS-NONFIN</t>
  </si>
  <si>
    <t>A-5-01-08-03-01-03-03-01</t>
  </si>
  <si>
    <t>INTEREST INCOME- GOVT-GOCCS-NONFIN - CURRENT</t>
  </si>
  <si>
    <t>A-5-01-08-03-01-03-03-02</t>
  </si>
  <si>
    <t>INTEREST INCOME- GOVT-GOCCS-NONFIN - PAST DUE - PERFORMING LOAN</t>
  </si>
  <si>
    <t>A-5-01-08-03-01-03-03-03</t>
  </si>
  <si>
    <t>INTEREST INCOME- GOVT-GOCCS-NONFIN - PAST DUE - NON PERFORMING LOAN</t>
  </si>
  <si>
    <t>A-5-01-08-03-01-03-03-04</t>
  </si>
  <si>
    <t>INTEREST INCOME- GOVT-GOCCS-NONFIN- ITEMS IN LITIGATION</t>
  </si>
  <si>
    <t>A-5-01-08-03-02</t>
  </si>
  <si>
    <t xml:space="preserve">INTEREST INCOME-AGRA/AGRI </t>
  </si>
  <si>
    <t>A-5-01-08-03-02-01</t>
  </si>
  <si>
    <t>INTEREST INCOME-AGRA/AGRI -AGRARIAN REFORM LOANS</t>
  </si>
  <si>
    <t>A-5-01-08-03-02-01-01</t>
  </si>
  <si>
    <t>INTEREST INCOME-AGRA/AGRI -AGRARIAN REFORM LOANS - CURRENT</t>
  </si>
  <si>
    <t>A-5-01-08-03-02-01-02</t>
  </si>
  <si>
    <t>INTEREST INCOME-AGRA/AGRI -AGRARIAN REFORM LOANS - PAST DUE - PERFORMING LOAN</t>
  </si>
  <si>
    <t>A-5-01-08-03-02-01-03</t>
  </si>
  <si>
    <t>INTEREST INCOME-AGRA/AGRI -AGRARIAN REFORM LOANS - PAST DUE - NON PERFORMING LOAN</t>
  </si>
  <si>
    <t>A-5-01-08-03-02-01-04</t>
  </si>
  <si>
    <t>INTEREST INCOME-AGRA/AGRI -AGRARIAN REFORM LOANS- ITEMS IN LITIGATION</t>
  </si>
  <si>
    <t>A-5-01-08-03-02-02</t>
  </si>
  <si>
    <t>INTEREST INCOME-AGRA/AGRI -OTHER AGRICULTURAL CREDIT</t>
  </si>
  <si>
    <t>A-5-01-08-03-02-02-01</t>
  </si>
  <si>
    <t>INTEREST INCOME-AGRA/AGRI -OTHER AGRICULTURAL CREDIT-CURRENT</t>
  </si>
  <si>
    <t>A-5-01-08-03-02-02-02</t>
  </si>
  <si>
    <t>INTEREST INCOME-AGRA/AGRI -OTHER AGRICULTURAL CREDIT - PAST DUE - PERFORMING LOAN</t>
  </si>
  <si>
    <t>A-5-01-08-03-02-02-03</t>
  </si>
  <si>
    <t>INTEREST INCOME-AGRA/AGRI -OTHER AGRICULTURAL CREDIT - PAST DUE - NON PERFORMING LOAN</t>
  </si>
  <si>
    <t>A-5-01-08-03-02-02-04</t>
  </si>
  <si>
    <t>INTEREST INCOME-AGRA/AGRI -OTHER AGRICULTURAL CREDIT- ITEMS IN LITIGATION</t>
  </si>
  <si>
    <t>A-5-01-08-03-03</t>
  </si>
  <si>
    <t>INTEREST INCOME-MICROENTERPRISE LOANS</t>
  </si>
  <si>
    <t>A-5-01-08-03-03-01</t>
  </si>
  <si>
    <t>INTEREST INCOME-MICROENTRPS -MICROFINANCE</t>
  </si>
  <si>
    <t>A-5-01-08-03-03-01-01</t>
  </si>
  <si>
    <t>INTEREST INCOME-MICROENTRPS -MICROFINANCE- CURRENT</t>
  </si>
  <si>
    <t>A-5-01-08-03-03-01-02</t>
  </si>
  <si>
    <t>INTEREST INCOME-MICROENTRPS -MICROFINANCE - PAST DUE - PERFORMING LOAN</t>
  </si>
  <si>
    <t>A-5-01-08-03-03-01-03</t>
  </si>
  <si>
    <t>INTEREST INCOME-MICROENTRPS -MICROFINANCE - PAST DUE - NON PERFORMING LOAN</t>
  </si>
  <si>
    <t>A-5-01-08-03-03-01-04</t>
  </si>
  <si>
    <t>INTEREST INCOME-MICROENTRPS -MICROFINANCE - ITEMS IN LITIGATION</t>
  </si>
  <si>
    <t>A-5-01-08-03-03-02</t>
  </si>
  <si>
    <t>INTEREST INCOME-MICROENTRPS -OTHER MICROENTERPRISE</t>
  </si>
  <si>
    <t>A-5-01-08-03-03-02-01</t>
  </si>
  <si>
    <t>INTEREST INCOME-MICROENTRPS -OTHER MICROENTERPRISE - CURRENT</t>
  </si>
  <si>
    <t>A-5-01-08-03-03-02-02</t>
  </si>
  <si>
    <t>INTEREST INCOME-MICROENTRPS -OTHER MICROENTERPRISE - PAST DUE - PERFORMING LOAN</t>
  </si>
  <si>
    <t>A-5-01-08-03-03-02-03</t>
  </si>
  <si>
    <t>INTEREST INCOME-MICROENTRPS -OTHER MICROENTERPRISE - PAST DUE - NON PERFORMING LOAN</t>
  </si>
  <si>
    <t>A-5-01-08-03-03-02-04</t>
  </si>
  <si>
    <t>INTEREST INCOME-MICROENTRPS -OTHER MICROENTRPS - ITEMS IN LITIGATION</t>
  </si>
  <si>
    <t>A-5-01-08-03-04</t>
  </si>
  <si>
    <t xml:space="preserve">INTEREST INCOME-SME </t>
  </si>
  <si>
    <t>A-5-01-08-03-04-01</t>
  </si>
  <si>
    <t>INTEREST INCOME-SME -SMALL SCALE ENTERPRISES</t>
  </si>
  <si>
    <t>A-5-01-08-03-04-01-01</t>
  </si>
  <si>
    <t>INTEREST INCOME-SME -SMALL SCALE ENTERPRISES - CURRENT</t>
  </si>
  <si>
    <t>A-5-01-08-03-04-01-02</t>
  </si>
  <si>
    <t>INTEREST INCOME-SME -SMALL SCALE ENTERPRISES- PAST DUE - PERFORMING LOAN</t>
  </si>
  <si>
    <t>A-5-01-08-03-04-01-03</t>
  </si>
  <si>
    <t>INTEREST INCOME-SME -SMALL SCALE ENTERPRISES - PAST DUE - NON PERFORMING LOAN</t>
  </si>
  <si>
    <t>A-5-01-08-03-04-01-04</t>
  </si>
  <si>
    <t>INTEREST INCOME-SME -SMALL SCALE ENTERPRISES- ITEMS IN LITIGATION</t>
  </si>
  <si>
    <t>A-5-01-08-03-04-02</t>
  </si>
  <si>
    <t>INTEREST INCOME-SME -MEDIUM SCALE ENTERPRISE</t>
  </si>
  <si>
    <t>A-5-01-08-03-04-02-01</t>
  </si>
  <si>
    <t>INTEREST INCOME-SME -MEDIUM SCALE ENTERPRISE - CURRENT</t>
  </si>
  <si>
    <t>A-5-01-08-03-04-02-02</t>
  </si>
  <si>
    <t>INTEREST INCOME-SME -MEDIUM SCALE ENTERPRISE - PAST DUE - PERFORMING LOAN</t>
  </si>
  <si>
    <t>A-5-01-08-03-04-02-03</t>
  </si>
  <si>
    <t>INTEREST INCOME-SME -MEDIUM SCALE ENTERPRISE- PAST DUE - NON PERFORMING LOAN</t>
  </si>
  <si>
    <t>A-5-01-08-03-04-02-04</t>
  </si>
  <si>
    <t>INTEREST INCOME-SME -MEDIUM SCALE ENTERPRISE- ITEMS IN LITIGATION</t>
  </si>
  <si>
    <t>A-5-01-08-03-05</t>
  </si>
  <si>
    <t>INTEREST INCOME-CONTRACT TO SELL</t>
  </si>
  <si>
    <t>A-5-01-08-03-05-01</t>
  </si>
  <si>
    <t>INTEREST INCOME-CONTRACT TO SELL-CURRENT</t>
  </si>
  <si>
    <t>A-5-01-08-03-05-02</t>
  </si>
  <si>
    <t>INTEREST INCOME-CONTRACT TO SELL - PAST DUE - PERFORMING LOAN</t>
  </si>
  <si>
    <t>A-5-01-08-03-05-03</t>
  </si>
  <si>
    <t>INTEREST INCOME-CONTRACT TO SELL- PAST DUE - NON PERFORMING LOAN</t>
  </si>
  <si>
    <t>A-5-01-08-03-05-04</t>
  </si>
  <si>
    <t>INTEREST INCOME-CONTRACT TO SELL- ITEMS IN LITIGATION</t>
  </si>
  <si>
    <t>A-5-01-08-03-06</t>
  </si>
  <si>
    <t>INTEREST INCOME- PRIV CORP</t>
  </si>
  <si>
    <t>A-5-01-08-03-06-01</t>
  </si>
  <si>
    <t>INTEREST INCOME- PRIV CORP-FIN</t>
  </si>
  <si>
    <t>A-5-01-08-03-06-01-01</t>
  </si>
  <si>
    <t>INTEREST INCOME- PRIV CORP-FIN - CURRENT</t>
  </si>
  <si>
    <t>A-5-01-08-03-06-01-02</t>
  </si>
  <si>
    <t>INTEREST INCOME- PRIV CORP-FIN - PAST DUE - PERFORMING LOAN</t>
  </si>
  <si>
    <t>A-5-01-08-03-06-01-03</t>
  </si>
  <si>
    <t>INTEREST INCOME- PRIV CORP-FIN - PAST DUE - NON PERFORMING LOAN</t>
  </si>
  <si>
    <t>A-5-01-08-03-06-01-04</t>
  </si>
  <si>
    <t>INTEREST INCOME- PRIV CORP-FIN- ITEMS IN LITIGATION</t>
  </si>
  <si>
    <t>A-5-01-08-03-06-02</t>
  </si>
  <si>
    <t>INTEREST INCOME- PRIV CORP-NONFIN</t>
  </si>
  <si>
    <t>A-5-01-08-03-06-02-01</t>
  </si>
  <si>
    <t>INTEREST INCOME- PRIV CORP-NONFIN- CURRENT</t>
  </si>
  <si>
    <t>A-5-01-08-03-06-02-02</t>
  </si>
  <si>
    <t>INTEREST INCOME- PRIV CORP-NONFIN - PAST DUE - PERFORMING LOAN</t>
  </si>
  <si>
    <t>A-5-01-08-03-06-02-03</t>
  </si>
  <si>
    <t>INTEREST INCOME- PRIV CORP-NONFIN- PAST DUE - NON PERFORMING LOAN</t>
  </si>
  <si>
    <t>A-5-01-08-03-06-02-04</t>
  </si>
  <si>
    <t>INTEREST INCOME- PRIV CORP-NONFIN- ITEMS IN LITIGATION</t>
  </si>
  <si>
    <t>A-5-01-08-03-07</t>
  </si>
  <si>
    <t>INTEREST INCOME- HOUSING PURPOSE</t>
  </si>
  <si>
    <t>A-5-01-08-03-07-01</t>
  </si>
  <si>
    <t>INTEREST INCOME- HOUSING PURPOSE - CURRENT</t>
  </si>
  <si>
    <t>A-5-01-08-03-07-02</t>
  </si>
  <si>
    <t>INTEREST INCOME- HOUSING PURPOSE - PAST DUE - PERFORMING LOAN</t>
  </si>
  <si>
    <t>A-5-01-08-03-07-03</t>
  </si>
  <si>
    <t>INTEREST INCOME- HOUSING PURPOSE- PAST DUE - NON PERFORMING LOAN</t>
  </si>
  <si>
    <t>A-5-01-08-03-07-04</t>
  </si>
  <si>
    <t>INTEREST INCOME- HOUSING PURPOSE- ITEMS IN LITIGATION</t>
  </si>
  <si>
    <t>A-5-01-08-03-08</t>
  </si>
  <si>
    <t>INTEREST INCOME - PRIM FOR PERSNAL USE PURP</t>
  </si>
  <si>
    <t>A-5-01-08-03-08-01</t>
  </si>
  <si>
    <t>INTEREST INCOME - PRIM FOR PERSNAL USE PURP-CREDIT CARD</t>
  </si>
  <si>
    <t>A-5-01-08-03-08-01-01</t>
  </si>
  <si>
    <t>INTEREST INCOME - PRIM FOR PERSNAL USE PURP-CREDIT CARD-CURRENT</t>
  </si>
  <si>
    <t>A-5-01-08-03-08-01-02</t>
  </si>
  <si>
    <t>INTEREST INCOME - PRIM FOR PERSNAL USE PURP-CREDIT CARD-PAST DUE - PERFORMING LOAN</t>
  </si>
  <si>
    <t>A-5-01-08-03-08-01-03</t>
  </si>
  <si>
    <t>INTEREST INCOME - PRIM FOR PERSNAL USE PURP-CREDIT CARD-PAST DUE - NON PERFORMING LOAN</t>
  </si>
  <si>
    <t>A-5-01-08-03-08-01-04</t>
  </si>
  <si>
    <t>INTEREST INCOME - PRIM FOR PERSNAL USE PURP-CREDIT CARD-  ITEMS IN LITIGATION</t>
  </si>
  <si>
    <t>A-5-01-08-03-08-02</t>
  </si>
  <si>
    <t>INTEREST INCOME - PRIM FOR PERSNAL USE PURP-MOTOR VEHICLE LOANS</t>
  </si>
  <si>
    <t>A-5-01-08-03-08-02-01</t>
  </si>
  <si>
    <t>INTEREST INCOME - PRIM FOR PERSNAL USE PURP-AUTO LOANS</t>
  </si>
  <si>
    <t>A-5-01-08-03-08-02-01-01</t>
  </si>
  <si>
    <t>INTEREST INCOME - PRIM FOR PERSNAL USE PURP-AUTO LOANS- CURRENT</t>
  </si>
  <si>
    <t>A-5-01-08-03-08-02-01-02</t>
  </si>
  <si>
    <t>INTEREST INCOME - PRIM FOR PERSNAL USE PURP-AUTO LOANS- PAST DUE - PERFORMING LOAN</t>
  </si>
  <si>
    <t>A-5-01-08-03-08-02-01-03</t>
  </si>
  <si>
    <t>INTEREST INCOME - PRIM FOR PERSNAL USE PURP-AUTO LOANS- PAST DUE - NON PERFORMING LOAN</t>
  </si>
  <si>
    <t>A-5-01-08-03-08-02-01-04</t>
  </si>
  <si>
    <t>INTEREST INCOME - PRIM FOR PERSNAL USE PURP-AUTO LOANS- ITEMS IN LITIGATION</t>
  </si>
  <si>
    <t>A-5-01-08-03-08-02-02</t>
  </si>
  <si>
    <t>INTEREST INCOME - PRIM FOR PERSNAL USE PURP-MOTORCYCLE LOANS</t>
  </si>
  <si>
    <t>A-5-01-08-03-08-02-02-01</t>
  </si>
  <si>
    <t>INTEREST INCOME - PRIM FOR PERSNAL USE PURP-MOTORCYCLE LOANS- CURRENT</t>
  </si>
  <si>
    <t>A-5-01-08-03-08-02-02-02</t>
  </si>
  <si>
    <t>INTEREST INCOME - PRIM FOR PERSNAL USE PURP-MOTORCYCLE  LOANS- PAST DUE - PERFORMING LOAN</t>
  </si>
  <si>
    <t>A-5-01-08-03-08-02-02-03</t>
  </si>
  <si>
    <t>INTEREST INCOME - PRIM FOR PERSNAL USE PURP-MOTORCYCLE LOANS- PAST DUE - NON PERFORMING LOAN</t>
  </si>
  <si>
    <t>A-5-01-08-03-08-02-02-04</t>
  </si>
  <si>
    <t>INTEREST INCOME - PRIM FOR PERSNAL USE PURP-MOTORCYCLE LOANS- ITEMS IN LITIGATION</t>
  </si>
  <si>
    <t>A-5-01-08-03-08-03</t>
  </si>
  <si>
    <t>INTEREST INCOME - PRIM FOR PERSNAL USE PURP-SALARY-BASED GENERAL PURPOSE</t>
  </si>
  <si>
    <t>A-5-01-08-03-08-03-01</t>
  </si>
  <si>
    <t>INTEREST INCOME - PRIM FOR PERSNAL USE PURP-SALARY-BASED LOANS-CURRENT</t>
  </si>
  <si>
    <t>A-5-01-08-03-08-03-02</t>
  </si>
  <si>
    <t xml:space="preserve"> INTEREST INCOME - PRIM FOR PERSNAL USE PURP-SALARY-BASED LOANS-PAST DUE - PERFORMING LOAN</t>
  </si>
  <si>
    <t>A-5-01-08-03-08-03-03</t>
  </si>
  <si>
    <t>INTEREST INCOME - PRIM FOR PERSNAL USE PURP-SALARY-BASED LOANS- PAST DUE - NON PERFORMING LOAN</t>
  </si>
  <si>
    <t>A-5-01-08-03-08-03-04</t>
  </si>
  <si>
    <t>INTEREST INCOME -  PRIM FOR PERSNAL USE PURP-SALARY-BASED LOANS-ITEMS IN LITIGATION</t>
  </si>
  <si>
    <t>A-5-01-08-03-08-04</t>
  </si>
  <si>
    <t>INTEREST INCOME - PRIM FOR PERSNAL USE PURP-OTHERS</t>
  </si>
  <si>
    <t>A-5-01-08-03-08-04-01</t>
  </si>
  <si>
    <t>INTEREST INCOME - PRIM FOR PERSNAL USE PURP-OTHERS-CURRENT</t>
  </si>
  <si>
    <t>A-5-01-08-03-08-04-02</t>
  </si>
  <si>
    <t>INTEREST INCOME - PRIM FOR PERSNAL USE PURP-OTHERS- PAST DUE - PERFORMING LOAN</t>
  </si>
  <si>
    <t>A-5-01-08-03-08-04-03</t>
  </si>
  <si>
    <t>INTEREST INCOME - PRIM FOR PERSNAL USE PURP-OTHERS- PAST DUE - NON PERFORMING LOAN</t>
  </si>
  <si>
    <t>A-5-01-08-03-08-04-04</t>
  </si>
  <si>
    <t>INTEREST INCOME -  PRIM FOR PERSNAL USE PURP-OTHERS- ITEMS IN LITIGATION</t>
  </si>
  <si>
    <t>A-5-01-08-03-09</t>
  </si>
  <si>
    <t>INTEREST INCOME- OTHER PURPOSES</t>
  </si>
  <si>
    <t>A-5-01-08-03-09-01</t>
  </si>
  <si>
    <t>INTEREST INCOME- OTHER PURPOSES - CURRENT</t>
  </si>
  <si>
    <t>A-5-01-08-03-09-02</t>
  </si>
  <si>
    <t>INTEREST INCOME- OTHER PURPOSES - PAST DUE - PERFORMING LOAN</t>
  </si>
  <si>
    <t>A-5-01-08-03-09-03</t>
  </si>
  <si>
    <t>INTEREST INCOME- OTHER PURPOSES - PAST DUE - NON PERFORMING LOAN</t>
  </si>
  <si>
    <t>A-5-01-08-03-09-04</t>
  </si>
  <si>
    <t>INTEREST INCOME- OTHER PURPOSES- ITEMS IN LITIGATION</t>
  </si>
  <si>
    <t>A-5-01-08-04</t>
  </si>
  <si>
    <t xml:space="preserve">INTEREST INCOME -RESTRUCTURED </t>
  </si>
  <si>
    <t>A-5-01-08-04-01</t>
  </si>
  <si>
    <t>INTEREST INCOME -RESTRUCTURED - GOVT</t>
  </si>
  <si>
    <t>A-5-01-08-04-01-01</t>
  </si>
  <si>
    <t>INTEREST INCOME -RESTRUCTURED - GOVT-NATL GOVT</t>
  </si>
  <si>
    <t>A-5-01-08-04-01-01-01</t>
  </si>
  <si>
    <t>INTEREST INCOME -RESTRUCTURED - GOVT-NATL GOVT - CURRENT</t>
  </si>
  <si>
    <t>A-5-01-08-04-01-01-02</t>
  </si>
  <si>
    <t>INTEREST INCOME -RESTRUCTURED - GOVT-NATL GOVT -PAST DUE - PERFORMING LOAN</t>
  </si>
  <si>
    <t>A-5-01-08-04-01-01-03</t>
  </si>
  <si>
    <t>INTEREST INCOME -RESTRUCTURED - GOVT-NATL GOVT - PAST DUE - NON PERFORMING LOAN</t>
  </si>
  <si>
    <t>A-5-01-08-04-01-01-04</t>
  </si>
  <si>
    <t>INTEREST INCOME -RESTRUCTURED - GOVT-NATL GOVT - ITEMS IN LITIGATION</t>
  </si>
  <si>
    <t>A-5-01-08-04-01-02</t>
  </si>
  <si>
    <t>INTEREST INCOME -RESTRUCTURED - GOVT-LGUS</t>
  </si>
  <si>
    <t>A-5-01-08-04-01-02-01</t>
  </si>
  <si>
    <t>INTEREST INCOME -RESTRUCTURED - GOVT-LGUS- CURRENT</t>
  </si>
  <si>
    <t>A-5-01-08-04-01-02-02</t>
  </si>
  <si>
    <t>INTEREST INCOME -RESTRUCTURED - GOVT-LGUS- PAST DUE - PERFORMING LOAN</t>
  </si>
  <si>
    <t>A-5-01-08-04-01-02-03</t>
  </si>
  <si>
    <t>INTEREST INCOME -RESTRUCTURED - GOVT-LGUS- PAST DUE - NON PERFORMING LOAN</t>
  </si>
  <si>
    <t>A-5-01-08-04-01-02-04</t>
  </si>
  <si>
    <t>INTEREST INCOME -RESTRUCTURED - GOVT-LGUS- ITEMS IN LITIGATION</t>
  </si>
  <si>
    <t>A-5-01-08-04-01-03</t>
  </si>
  <si>
    <t>INTEREST INCOME -RESTRUCTURED - GOVT-GOCCS</t>
  </si>
  <si>
    <t>A-5-01-08-04-01-03-01</t>
  </si>
  <si>
    <t>INTEREST INCOME -RESTRUCTURED - GOVT-GOCCS-SSS</t>
  </si>
  <si>
    <t>A-5-01-08-04-01-03-01-01</t>
  </si>
  <si>
    <t>INTEREST INCOME -RESTRUCTURED - GOVT-GOCCS-SSS - CURRENT</t>
  </si>
  <si>
    <t>A-5-01-08-04-01-03-01-02</t>
  </si>
  <si>
    <t>INTEREST INCOME -RESTRUCTURED - GOVT-GOCCS-SSS -  PAST DUE - PERFORMING LOAN</t>
  </si>
  <si>
    <t>A-5-01-08-04-01-03-01-03</t>
  </si>
  <si>
    <t>INTEREST INCOME -RESTRUCTURED - GOVT-GOCCS-SSS -  PAST DUE - NON PERFORMING LOAN</t>
  </si>
  <si>
    <t>A-5-01-08-04-01-03-01-04</t>
  </si>
  <si>
    <t>INTEREST INCOME -RESTRUCTURED - GOVT-GOCCS-SSS - ITEMS IN LITIGATION</t>
  </si>
  <si>
    <t>A-5-01-08-04-01-03-02</t>
  </si>
  <si>
    <t>INTEREST INCOME -RESTRUCTURED - GOVT-GOCCS-OTHER FIN</t>
  </si>
  <si>
    <t>A-5-01-08-04-01-03-02-01</t>
  </si>
  <si>
    <t>INTEREST INCOME -RESTRUCTURED - GOVT-GOCCS-OTHER FIN - CURRENT</t>
  </si>
  <si>
    <t>A-5-01-08-04-01-03-02-02</t>
  </si>
  <si>
    <t>INTEREST INCOME -RESTRUCTURED - GOVT-GOCCS-OTHER FIN - PAST DUE - PERFORMING LOAN</t>
  </si>
  <si>
    <t>A-5-01-08-04-01-03-02-03</t>
  </si>
  <si>
    <t>INTEREST INCOME -RESTRUCTURED - GOVT-GOCCS-OTHER FIN - PAST DUE - NON PERFORMING LOAN</t>
  </si>
  <si>
    <t>A-5-01-08-04-01-03-02-04</t>
  </si>
  <si>
    <t>INTEREST INCOME -RESTRUCTURED - GOVT-GOCCS-OTHER FIN- ITEMS IN LITIGATION</t>
  </si>
  <si>
    <t>A-5-01-08-04-01-03-03</t>
  </si>
  <si>
    <t>INTEREST INCOME -RESTRUCTURED - GOVT-GOCCS-NONFIN</t>
  </si>
  <si>
    <t>A-5-01-08-04-01-03-03-01</t>
  </si>
  <si>
    <t>INTEREST INCOME -RESTRUCTURED - GOVT-GOCCS-NONFIN - CURRENT</t>
  </si>
  <si>
    <t>A-5-01-08-04-01-03-03-02</t>
  </si>
  <si>
    <t>INTEREST INCOME -RESTRUCTURED - GOVT-GOCCS-NONFIN - PAST DUE - PERFORMING LOAN</t>
  </si>
  <si>
    <t>A-5-01-08-04-01-03-03-03</t>
  </si>
  <si>
    <t>INTEREST INCOME -RESTRUCTURED - GOVT-GOCCS-NONFIN - PAST DUE - NON PERFORMING LOAN</t>
  </si>
  <si>
    <t>A-5-01-08-04-01-03-03-04</t>
  </si>
  <si>
    <t>INTEREST INCOME -RESTRUCTURED - GOVT-GOCCS-NONFIN- ITEMS IN LITIGATION</t>
  </si>
  <si>
    <t>A-5-01-08-04-02</t>
  </si>
  <si>
    <t xml:space="preserve">INTEREST INCOME -RESTRUCTURED -AGRA/AGRI </t>
  </si>
  <si>
    <t>A-5-01-08-04-02-01</t>
  </si>
  <si>
    <t>INTEREST INCOME -RESTRUCTURED -AGRA/AGRI -AGRARIAN REFORM LOANS</t>
  </si>
  <si>
    <t>A-5-01-08-04-02-01-01</t>
  </si>
  <si>
    <t>INTEREST INCOME -RESTRUCTURED -AGRA/AGRI -AGRARIAN REFORM LOANS - CURRENT</t>
  </si>
  <si>
    <t>A-5-01-08-04-02-01-02</t>
  </si>
  <si>
    <t>INTEREST INCOME -RESTRUCTURED -AGRA/AGRI -AGRARIAN REFORM LOANS - PAST DUE - PERFORMING LOAN</t>
  </si>
  <si>
    <t>A-5-01-08-04-02-01-03</t>
  </si>
  <si>
    <t>INTEREST INCOME -RESTRUCTURED -AGRA/AGRI -AGRARIAN REFORM LOANS - PAST DUE - NON PERFORMING LOAN</t>
  </si>
  <si>
    <t>A-5-01-08-04-02-01-04</t>
  </si>
  <si>
    <t>INTEREST INCOME -RESTRUCTURED -AGRA/AGRI -AGRARIAN REFORM LOANS- ITEMS IN LITIGATION</t>
  </si>
  <si>
    <t>A-5-01-08-04-02-02</t>
  </si>
  <si>
    <t>INTEREST INCOME -RESTRUCTURED -AGRA/AGRI -OTHER AGRICULTURAL CREDIT</t>
  </si>
  <si>
    <t>A-5-01-08-04-02-02-01</t>
  </si>
  <si>
    <t>INTEREST INCOME -RESTRUCTURED -AGRA/AGRI -OTHER AGRICULTURAL CREDIT-CURRENT</t>
  </si>
  <si>
    <t>A-5-01-08-04-02-02-02</t>
  </si>
  <si>
    <t>INTEREST INCOME -RESTRUCTURED -AGRA/AGRI -OTHER AGRICULTURAL CREDIT - PAST DUE - PERFORMING LOAN</t>
  </si>
  <si>
    <t>A-5-01-08-04-02-02-03</t>
  </si>
  <si>
    <t>INTEREST INCOME -RESTRUCTURED -AGRA/AGRI -OTHER AGRICULTURAL CREDIT - PAST DUE - NON PERFORMING LOAN</t>
  </si>
  <si>
    <t>A-5-01-08-04-02-02-04</t>
  </si>
  <si>
    <t>INTEREST INCOME -RESTRUCTURED -AGRA/AGRI -OTHER AGRICULTURAL CREDIT- ITEMS IN LITIGATION</t>
  </si>
  <si>
    <t>A-5-01-08-04-03</t>
  </si>
  <si>
    <t>INTEREST INCOME -RESTRUCTURED -MICROENTERPRISE LOANS</t>
  </si>
  <si>
    <t>A-5-01-08-04-03-01</t>
  </si>
  <si>
    <t>INTEREST INCOME -RESTRUCTURED -MICROENTRPS -MICROFINANCE</t>
  </si>
  <si>
    <t>A-5-01-08-04-03-01-01</t>
  </si>
  <si>
    <t>INTEREST INCOME -RESTRUCTURED -MICROENTRPS -MICROFINANCE- CURRENT</t>
  </si>
  <si>
    <t>A-5-01-08-04-03-01-02</t>
  </si>
  <si>
    <t>INTEREST INCOME -RESTRUCTURED -MICROENTRPS -MICROFINANCE - PAST DUE - PERFORMING LOAN</t>
  </si>
  <si>
    <t>A-5-01-08-04-03-01-03</t>
  </si>
  <si>
    <t>INTEREST INCOME -RESTRUCTURED -MICROENTRPS -MICROFINANCE - PAST DUE - NON PERFORMING LOAN</t>
  </si>
  <si>
    <t>A-5-01-08-04-03-01-04</t>
  </si>
  <si>
    <t>INTEREST INCOME -RESTRUCTURED -MICROENTRPS -MICROFINANCE - ITEMS IN LITIGATION</t>
  </si>
  <si>
    <t>A-5-01-08-04-03-02</t>
  </si>
  <si>
    <t>INTEREST INCOME -RESTRUCTURED -MICROENTRPS -OTHER MICROENTERPRISE</t>
  </si>
  <si>
    <t>A-5-01-08-04-03-02-01</t>
  </si>
  <si>
    <t>INTEREST INCOME -RESTRUCTURED -MICROENTRPS -OTHER MICROENTERPRISE - CURRENT</t>
  </si>
  <si>
    <t>A-5-01-08-04-03-02-02</t>
  </si>
  <si>
    <t>INTEREST INCOME -RESTRUCTURED -MICROENTRPS -OTHER MICROENTERPRISE - PAST DUE - PERFORFORMING LOAN</t>
  </si>
  <si>
    <t>A-5-01-08-04-03-02-03</t>
  </si>
  <si>
    <t>INTEREST INCOME -RESTRUCTURED -MICROENTRPS -OTHER MICROENTERPRISE - PAST DUE - NON PERFORMING LOAN</t>
  </si>
  <si>
    <t>A-5-01-08-04-03-02-04</t>
  </si>
  <si>
    <t>INTEREST INCOME -RESTRUCTURED -MICROENTRPS -OTHER MICROENTERPRISE - ITEMS IN LITIGATION</t>
  </si>
  <si>
    <t>A-5-01-08-04-04</t>
  </si>
  <si>
    <t xml:space="preserve">INTEREST INCOME -RESTRUCTURED -SME </t>
  </si>
  <si>
    <t>A-5-01-08-04-04-01</t>
  </si>
  <si>
    <t>INTEREST INCOME -RESTRUCTURED -SME -SMALL SCALE ENTERPRISES</t>
  </si>
  <si>
    <t>A-5-01-08-04-04-01-01</t>
  </si>
  <si>
    <t>INTEREST INCOME -RESTRUCTURED -SME -SMALL SCALE ENTERPRISES - CURRENT</t>
  </si>
  <si>
    <t>A-5-01-08-04-04-01-02</t>
  </si>
  <si>
    <t>INTEREST INCOME -RESTRUCTURED -SME -SMALL SCALE ENTERPRISES- PAST DUE - PERFORMING LOAN</t>
  </si>
  <si>
    <t>A-5-01-08-04-04-01-03</t>
  </si>
  <si>
    <t>INTEREST INCOME -RESTRUCTURED -SME -SMALL SCALE ENTERPRISES - PAST DUE - NON PERFORMING LOAN</t>
  </si>
  <si>
    <t>A-5-01-08-04-04-01-04</t>
  </si>
  <si>
    <t>INTEREST INCOME -RESTRUCTURED -SME -SMALL SCALE ENTERPRISES- ITEMS IN LITIGATION</t>
  </si>
  <si>
    <t>A-5-01-08-04-04-02</t>
  </si>
  <si>
    <t>INTEREST INCOME -RESTRUCTURED -SME -MEDIUM SCALE ENTERPRISE</t>
  </si>
  <si>
    <t>A-5-01-08-04-04-02-01</t>
  </si>
  <si>
    <t>INTEREST INCOME -RESTRUCTURED -SME -MEDIUM SCALE ENTERPRISE - CURRENT</t>
  </si>
  <si>
    <t>A-5-01-08-04-04-02-02</t>
  </si>
  <si>
    <t>INTEREST INCOME -RESTRUCTURED -SME -MEDIUM SCALE ENTERPRISE - PAST DUE - PERFORMING LOAN</t>
  </si>
  <si>
    <t>A-5-01-08-04-04-02-03</t>
  </si>
  <si>
    <t>INTEREST INCOME -RESTRUCTURED -SME -MEDIUM SCALE ENTERPRISE- PAST DUE - NON PERFORMING LOAN</t>
  </si>
  <si>
    <t>A-5-01-08-04-04-02-04</t>
  </si>
  <si>
    <t>INTEREST INCOME -RESTRUCTURED -SME -MEDIUM SCALE ENTERPRISE- ITEMS IN LITIGATION</t>
  </si>
  <si>
    <t>A-5-01-08-04-05</t>
  </si>
  <si>
    <t>INTEREST INCOME -RESTRUCTURED -CONTRACT TO SELL</t>
  </si>
  <si>
    <t>A-5-01-08-04-05-01</t>
  </si>
  <si>
    <t>INTEREST INCOME -RESTRUCTURED -CONTRACT TO SELL-CURRENT</t>
  </si>
  <si>
    <t>A-5-01-08-04-05-02</t>
  </si>
  <si>
    <t>INTEREST INCOME -RESTRUCTURED -CONTRACT TO SELL - PAST DUE - PERFORMING LOAN</t>
  </si>
  <si>
    <t>A-5-01-08-04-05-03</t>
  </si>
  <si>
    <t>INTEREST INCOME -RESTRUCTURED -CONTRACT TO SELL- PAST DUE - NON PERFORMING LOAN</t>
  </si>
  <si>
    <t>A-5-01-08-04-05-04</t>
  </si>
  <si>
    <t>INTEREST INCOME -RESTRUCTURED -CONTRACT TO SELL- ITEMS IN LITIGATION</t>
  </si>
  <si>
    <t>A-5-01-08-04-06</t>
  </si>
  <si>
    <t>INTEREST INCOME -RESTRUCTURED - PRIV CORP</t>
  </si>
  <si>
    <t>A-5-01-08-04-06-01</t>
  </si>
  <si>
    <t>INTEREST INCOME -RESTRUCTURED - PRIV CORP-FIN</t>
  </si>
  <si>
    <t>A-5-01-08-04-06-01-01</t>
  </si>
  <si>
    <t>INTEREST INCOME -RESTRUCTURED - PRIV CORP-FIN - CURRENT</t>
  </si>
  <si>
    <t>A-5-01-08-04-06-01-02</t>
  </si>
  <si>
    <t>INTEREST INCOME -RESTRUCTURED - PRIV CORP-FIN - PAST DUE - PERFORMING LOAN</t>
  </si>
  <si>
    <t>A-5-01-08-04-06-01-03</t>
  </si>
  <si>
    <t>INTEREST INCOME -RESTRUCTURED - PRIV CORP-FIN - PAST DUE - NON PERFORMING LOAN</t>
  </si>
  <si>
    <t>A-5-01-08-04-06-01-04</t>
  </si>
  <si>
    <t>INTEREST INCOME -RESTRUCTURED - PRIV CORP-FIN- ITEMS IN LITIGATION</t>
  </si>
  <si>
    <t>A-5-01-08-04-06-02</t>
  </si>
  <si>
    <t>INTEREST INCOME -RESTRUCTURED - PRIV CORP-NONFIN</t>
  </si>
  <si>
    <t>A-5-01-08-04-06-02-01</t>
  </si>
  <si>
    <t>INTEREST INCOME -RESTRUCTURED - PRIV CORP-NONFIN- CURRENT</t>
  </si>
  <si>
    <t>A-5-01-08-04-06-02-02</t>
  </si>
  <si>
    <t>INTEREST INCOME -RESTRUCTURED - PRIV CORP-NONFIN - PAST DUE - PERFORMING LOAN</t>
  </si>
  <si>
    <t>A-5-01-08-04-06-02-03</t>
  </si>
  <si>
    <t>INTEREST INCOME -RESTRUCTURED - PRIV CORP-NONFIN- PAST DUE - NON PERFORMING LOAN</t>
  </si>
  <si>
    <t>A-5-01-08-04-06-02-04</t>
  </si>
  <si>
    <t>INTEREST INCOME -RESTRUCTURED - PRIV CORP-NONFIN- ITEMS IN LITIGATION</t>
  </si>
  <si>
    <t>A-5-01-08-04-07</t>
  </si>
  <si>
    <t>INTEREST INCOME -RESTRUCTURED - HOUSING PURPOSE</t>
  </si>
  <si>
    <t>A-5-01-08-04-07-01</t>
  </si>
  <si>
    <t>INTEREST INCOME -RESTRUCTURED - HOUSING PURPOSE - CURRENT</t>
  </si>
  <si>
    <t>A-5-01-08-04-07-02</t>
  </si>
  <si>
    <t>INTEREST INCOME -RESTRUCTURED - HOUSING PURPOSE - PAST DUE - PERFORMING LOAN</t>
  </si>
  <si>
    <t>A-5-01-08-04-07-03</t>
  </si>
  <si>
    <t>INTEREST INCOME -RESTRUCTURED - HOUSING PURPOSE- PAST DUE - NON PERFORMING LOAN</t>
  </si>
  <si>
    <t>A-5-01-08-04-07-04</t>
  </si>
  <si>
    <t>INTEREST INCOME -RESTRUCTURED - HOUSING PURPOSE- ITEMS IN LITIGATION</t>
  </si>
  <si>
    <t>A-5-01-08-04-08</t>
  </si>
  <si>
    <t>INTEREST INCOME -RESTRUCTURED - PRIM FOR PERSNAL USE PURP</t>
  </si>
  <si>
    <t>A-5-01-08-04-08-01</t>
  </si>
  <si>
    <t>INTEREST INCOME -RESTRUCTURED - PRIM FOR PERSNAL USE PURP-CREDIT CARD</t>
  </si>
  <si>
    <t>A-5-01-08-04-08-01-01</t>
  </si>
  <si>
    <t>INTEREST INCOME -RESTRUCTURED - PRIM FOR PERSNAL USE PURP-CREDIT CARD-CURRENT</t>
  </si>
  <si>
    <t>A-5-01-08-04-08-01-02</t>
  </si>
  <si>
    <t>INTEREST INCOME -RESTRUCTURED - PRIM FOR PERSNAL USE PURP-CREDIT CARD-PAST DUE - PERFORMING LOAN</t>
  </si>
  <si>
    <t>A-5-01-08-04-08-01-03</t>
  </si>
  <si>
    <t>INTEREST INCOME -RESTRUCTURED - PRIM FOR PERSNAL USE PURP-CREDIT CARD-PAST DUE - NON  PERFORMING LOAN</t>
  </si>
  <si>
    <t>A-5-01-08-04-08-01-04</t>
  </si>
  <si>
    <t>INTEREST INCOME -RESTRUCTURED - PRIM FOR PERSNAL USE PURP-CREDIT CARD-  ITEMS IN LITIGATION</t>
  </si>
  <si>
    <t>A-5-01-08-04-08-02</t>
  </si>
  <si>
    <t>INTEREST INCOME -RESTRUCTURED - PRIM FOR PERSNAL USE PURP-MOTOR VEHICLE LOANS</t>
  </si>
  <si>
    <t>A-5-01-08-04-08-02-01</t>
  </si>
  <si>
    <t>INTEREST INCOME -RESTRUCTURED - PRIM FOR PERSNAL USE PURP-AUTO LOAN</t>
  </si>
  <si>
    <t>A-5-01-08-04-08-02-01-01</t>
  </si>
  <si>
    <t>INTEREST INCOME -RESTRUCTURED - PRIM FOR PERSNAL USE PURP-AUTO LOAN-CURRENT</t>
  </si>
  <si>
    <t>A-5-01-08-04-08-02-01-02</t>
  </si>
  <si>
    <t>INTEREST INCOME -RESTRUCTURED - PRIM FOR PERSNAL USE PURP-AUTO LOAN-PAST DUE - PERFORMING LOAN</t>
  </si>
  <si>
    <t>A-5-01-08-04-08-02-01-03</t>
  </si>
  <si>
    <t>INTEREST INCOME -RESTRUCTURED - PRIM FOR PERSNAL USE PURP-AUTO LOAN-PAST DUE - NON PERFORMING LOAN</t>
  </si>
  <si>
    <t>A-5-01-08-04-08-02-01-04</t>
  </si>
  <si>
    <t>INTEREST INCOME -RESTRUCTURED - PRIM FOR PERSNAL USE PURP-AUTO LOAN-ITEMS IN LITIGATION</t>
  </si>
  <si>
    <t>A-5-01-08-04-08-02-02</t>
  </si>
  <si>
    <t>INTEREST INCOME -RESTRUCTURED - PRIM FOR PERSNAL USE PURP-MOTORCYCLE LOAN</t>
  </si>
  <si>
    <t>A-5-01-08-04-08-02-02-01</t>
  </si>
  <si>
    <t>INTEREST INCOME -RESTRUCTURED - PRIM FOR PERSNAL USE PURP-MOTORCYCLE-CURRENT</t>
  </si>
  <si>
    <t>A-5-01-08-04-08-02-02-02</t>
  </si>
  <si>
    <t>INTEREST INCOME -RESTRUCTURED - PRIM FOR PERSNAL USE PURP-MOTORCYCLE-PAST DUE - PERFORMING LOAN</t>
  </si>
  <si>
    <t>A-5-01-08-04-08-02-02-03</t>
  </si>
  <si>
    <t>INTEREST INCOME -RESTRUCTURED - PRIM FOR PERSNAL USE PURP-MOTORCYCLE-PAST DUE - NON PERFORMING LOAN</t>
  </si>
  <si>
    <t>A-5-01-08-04-08-02-02-04</t>
  </si>
  <si>
    <t>INTEREST INCOME -RESTRUCTURED - PRIM FOR PERSNAL USE PURP-MOTORCYCLE-ITEMS IN LITIGATION</t>
  </si>
  <si>
    <t>A-5-01-08-04-08-03</t>
  </si>
  <si>
    <t>INTEREST INCOME -RESTRUCTURED - PRIM FOR PERSNAL USE PURP-SALARY-BASED GENERAL</t>
  </si>
  <si>
    <t>A-5-01-08-04-08-03-01</t>
  </si>
  <si>
    <t>INTEREST INCOME -RESTRUCTURED - PRIM FOR PERSNAL USE PURP-SALARY-BASED-CURRENT</t>
  </si>
  <si>
    <t>A-5-01-08-04-08-03-02</t>
  </si>
  <si>
    <t>INTEREST INCOME -RESTRUCTURED - PRIM FOR PERSNAL USE PURP-SALARY-BASED-PAST DUE - PERFORMING LOAN</t>
  </si>
  <si>
    <t>A-5-01-08-04-08-03-03</t>
  </si>
  <si>
    <t>INTEREST INCOME -RESTRUCTURED - PRIM FOR PERSNAL USE PURP-SALARY-BASED- PAST DUE - NON PERFORMING LOAN</t>
  </si>
  <si>
    <t>A-5-01-08-04-08-03-04</t>
  </si>
  <si>
    <t>INTEREST INCOME -RESTRUCTURED -  PRIM FOR PERSNAL USE PURP-SALARY-BASED-ITEMS IN LITIGATION</t>
  </si>
  <si>
    <t>A-5-01-08-04-08-04</t>
  </si>
  <si>
    <t>INTEREST INCOME -RESTRUCTURED - PRIM FOR PERSNAL USE PURP-OTHERS</t>
  </si>
  <si>
    <t>A-5-01-08-04-08-04-01</t>
  </si>
  <si>
    <t>INTEREST INCOME -RESTRUCTURED - PRIM FOR PERSNAL USE PURP-OTHERS-CURRENT</t>
  </si>
  <si>
    <t>A-5-01-08-04-08-04-02</t>
  </si>
  <si>
    <t>INTEREST INCOME -RESTRUCTURED - PRIM FOR PERSNAL USE PURP-OTHERS- PAST DUE - PERFORMING LOAN</t>
  </si>
  <si>
    <t>A-5-01-08-04-08-04-03</t>
  </si>
  <si>
    <t>INTEREST INCOME -RESTRUCTURED - PRIM FOR PERSNAL USE PURP-OTHERS- PAST DUE - NON PERFORMING LOAN</t>
  </si>
  <si>
    <t>A-5-01-08-04-08-04-04</t>
  </si>
  <si>
    <t>INTEREST INCOME -RESTRUCTURED -  PRIM FOR PERSNAL USE PURP-OTHERS- ITEMS IN LITIGATION</t>
  </si>
  <si>
    <t>A-5-01-08-04-09</t>
  </si>
  <si>
    <t>INTEREST INCOME -RESTRUCTURED - OTHER PURPOSES</t>
  </si>
  <si>
    <t>A-5-01-08-04-09-01</t>
  </si>
  <si>
    <t>INTEREST INCOME -RESTRUCTURED - OTHER PURPOSES - CURRENT</t>
  </si>
  <si>
    <t>A-5-01-08-04-09-02</t>
  </si>
  <si>
    <t>INTEREST INCOME -RESTRUCTURED - OTHER PURPOSES - PAST DUE - PERFORMING LOAN</t>
  </si>
  <si>
    <t>A-5-01-08-04-09-03</t>
  </si>
  <si>
    <t>INTEREST INCOME -RESTRUCTURED - OTHER PURPOSES - PAST DUE - NON PERFORMING LOAN</t>
  </si>
  <si>
    <t>A-5-01-08-04-09-04</t>
  </si>
  <si>
    <t>INTEREST INCOME -RESTRUCTURED - OTHER PURPOSES- ITEMS IN LITIGATION</t>
  </si>
  <si>
    <t>A-5-01-09</t>
  </si>
  <si>
    <t>INTEREST INCOME - LOANS AND RECVBLS ARISING FROM REP</t>
  </si>
  <si>
    <t>A-5-01-09-01</t>
  </si>
  <si>
    <t>INTEREST INCOME - LOANS AND RECVBLS ARISING FROM REP-GOVT</t>
  </si>
  <si>
    <t>A-5-01-09-01-01</t>
  </si>
  <si>
    <t>INTEREST INCOME - LOANS AND RECVBLS ARISING FROM REP-GOVT-NATL GOVT</t>
  </si>
  <si>
    <t>A-5-01-09-01-02</t>
  </si>
  <si>
    <t>INTEREST INCOME - LOANS AND RECVBLS ARISING FROM REP-GOVT-LGU</t>
  </si>
  <si>
    <t>A-5-01-09-01-03</t>
  </si>
  <si>
    <t>INTEREST INCOME - LOANS AND RECVBLS ARISING FROM REP-GOVT-GOCCS</t>
  </si>
  <si>
    <t>A-5-01-09-01-03-01</t>
  </si>
  <si>
    <t>INTEREST INCOME - LOANS AND RECVBLS ARISING FROM REP-GOVT-GOCCS-SSS</t>
  </si>
  <si>
    <t>A-5-01-09-01-03-02</t>
  </si>
  <si>
    <t>INTEREST INCOME - LOANS AND RECVBLS ARISING FROM REP-GOVT-GOCCS-OTHER FIN</t>
  </si>
  <si>
    <t>A-5-01-09-01-03-03</t>
  </si>
  <si>
    <t>INTEREST INCOME - LOANS AND RECVBLS ARISING FROM REP-GOVT-GOCCS-NON- FIN</t>
  </si>
  <si>
    <t>A-5-01-09-02</t>
  </si>
  <si>
    <t>INTEREST INCOME - LOANS AND RECVBLS ARISING FROM REP-BSP</t>
  </si>
  <si>
    <t>A-5-01-09-03</t>
  </si>
  <si>
    <t>INTEREST INCOME - LOANS AND RECVBLS ARISING FROM REP-BANKS</t>
  </si>
  <si>
    <t>A-5-01-09-03-01</t>
  </si>
  <si>
    <t>INTEREST INCOME - LOANS AND RECVBLS ARISING FROM REP-BANKS-UBS/KBS</t>
  </si>
  <si>
    <t>A-5-01-09-03-02</t>
  </si>
  <si>
    <t xml:space="preserve">INTEREST INCOME - LOANS AND RECVBLS ARISING FROM REP-BANKS-UBS/KBS-OTHER BANKS </t>
  </si>
  <si>
    <t>A-5-01-09-04</t>
  </si>
  <si>
    <t>INTEREST INCOME - LOANS AND RECVBLS ARISING FROM REP-PRIV CORP</t>
  </si>
  <si>
    <t>A-5-01-09-04-01</t>
  </si>
  <si>
    <t>INTEREST INCOME - LOANS AND RECVBLS ARISING FROM REP-PRIV CORP-FIN</t>
  </si>
  <si>
    <t>A-5-01-09-04-02</t>
  </si>
  <si>
    <t>INTEREST INCOME - LOANS AND RECVBLS ARISING FROM REP-PRIV CORP-NON - FIN</t>
  </si>
  <si>
    <t>A-5-01-09-05</t>
  </si>
  <si>
    <t>INTEREST INCOME - LOANS AND RECVBLS ARISING FROM REP-INDIVIDUALS</t>
  </si>
  <si>
    <t>A-5-01-10</t>
  </si>
  <si>
    <t>INTEREST INCOME - DERIVATIVES WITH POSITIVE FAIR VALUE HELD FOR HEDGING</t>
  </si>
  <si>
    <t>A-5-01-11</t>
  </si>
  <si>
    <t>INTEREST INCOME - SALES CONTRACT RECVBLS</t>
  </si>
  <si>
    <t>A-5-01-11-01</t>
  </si>
  <si>
    <t>INTEREST INCOME - SALES CONTRACT RECVBLS-PERFOMING LOAN</t>
  </si>
  <si>
    <t>A-5-01-11-02</t>
  </si>
  <si>
    <t>INTEREST INCOME - SALES CONTRACT RECVBLS-NON-PERFOMING LOAN</t>
  </si>
  <si>
    <t>A-5-01-12</t>
  </si>
  <si>
    <t>A-5-04</t>
  </si>
  <si>
    <t>DIVIDEND INCOME</t>
  </si>
  <si>
    <t>A-5-04-01</t>
  </si>
  <si>
    <t>DIVIDEND INCOME - HELD FOR TRADING SEC</t>
  </si>
  <si>
    <t>A-5-04-01-01</t>
  </si>
  <si>
    <t>DIVIDEND INCOME -  HELD FOR TRADING SEC-GOCCS</t>
  </si>
  <si>
    <t>A-5-04-01-01-01</t>
  </si>
  <si>
    <t>DIVIDEND INCOME - HELD FOR TRADING SEC-GOCCS-FIN</t>
  </si>
  <si>
    <t>A-5-04-01-01-02</t>
  </si>
  <si>
    <t>DIVIDEND INCOME - HELD FOR TRADING SEC-GOCCS-NONFIN</t>
  </si>
  <si>
    <t>A-5-04-01-02</t>
  </si>
  <si>
    <t>DIVIDEND INCOME -  HELD FOR TRADING SEC-BANKS</t>
  </si>
  <si>
    <t>A-5-04-01-02-01</t>
  </si>
  <si>
    <t>DIVIDEND INCOME - HELD FOR TRADING SECS-BANKS-UBS / KBS</t>
  </si>
  <si>
    <t>A-5-04-01-02-02</t>
  </si>
  <si>
    <t>DIVIDEND INCOME  -HELD FOR TRADING SEC-BANKS-OTHER BANKS</t>
  </si>
  <si>
    <t>A-5-04-01-03</t>
  </si>
  <si>
    <t>DIVIDEND INCOME - HELD FOR TRADING SEC-PRIV CORP</t>
  </si>
  <si>
    <t>A-5-04-01-03-01</t>
  </si>
  <si>
    <t>DIVIDEND INCOME - HELD FOR TRADING SEC-PRIV CORP-FIN</t>
  </si>
  <si>
    <t>A-5-04-01-03-02</t>
  </si>
  <si>
    <t>DIVIDEND INCOME - HELD FOR TRADING SEC-PRIV CORP-NONFIN</t>
  </si>
  <si>
    <t>A-5-04-02</t>
  </si>
  <si>
    <t>DIVIDEND INCOME - DESIGNATED AT FAIR VALUE THROUGH PROFIT OR LOSS</t>
  </si>
  <si>
    <t>A-5-04-02-01</t>
  </si>
  <si>
    <t>DIVIDEND INCOME -DESIGNATED AT FAIR VALUE THROUGH PROFIT OR LOSS-GOCCS</t>
  </si>
  <si>
    <t>A-5-04-02-01-01</t>
  </si>
  <si>
    <t>DIVIDEND INCOME -DESIGNATED AT FAIR VALUE THROUGH PROFIT OR LOSS-GOCCS-FIN</t>
  </si>
  <si>
    <t>A-5-04-02-01-02</t>
  </si>
  <si>
    <t>DIVIDEND INCOME -DESIGNATED AT FAIR VALUE THROUGH PROFIT OR LOSS-GOCCS-NONFIN</t>
  </si>
  <si>
    <t>A-5-04-02-02</t>
  </si>
  <si>
    <t>DIVIDEND INCOME - DESIGNATED AT FAIR VALUE THROUGH PROFIT OR LOSS-BANKS</t>
  </si>
  <si>
    <t>A-5-04-02-02-01</t>
  </si>
  <si>
    <t>DIVIDEND INCOME - DESIGNATED AT FAIR VALUE THROUGH PROFIT OR LOSS-UBS / KBS</t>
  </si>
  <si>
    <t>A-5-04-02-02-02</t>
  </si>
  <si>
    <t>DIVIDEND INCOME -DESIGNATED AT FAIR VALUE THROUGH PROFIT OR LOSS-BANKS-OTHER BANKS</t>
  </si>
  <si>
    <t>A-5-04-02-03</t>
  </si>
  <si>
    <t>DIVIDEND INCOME - DESIGNATED AT FAIR VALUE THROUGH PROFIT OR LOSS-PRIV CORP</t>
  </si>
  <si>
    <t>A-5-04-02-03-01</t>
  </si>
  <si>
    <t>DIVIDEND INCOME - DESIGNATED AT FAIR VALUE THROUGH PROFIT OR LOSS-PRIV CORP-FIN</t>
  </si>
  <si>
    <t>A-5-04-02-03-02</t>
  </si>
  <si>
    <t>DIVIDEND INCOME -DESIGNATED AT FAIR VALUE THROUGH PROFIT OR LOSS-PRIV CORP-NONFIN</t>
  </si>
  <si>
    <t>A-5-04-03</t>
  </si>
  <si>
    <t>DIVIDEND INCOME - AVAILABLE FOR SALE SEC</t>
  </si>
  <si>
    <t>A-5-04-03-01</t>
  </si>
  <si>
    <t>DIVIDEND INCOME - AVAILABLE FOR SALE SEC-GOCCS</t>
  </si>
  <si>
    <t>A-5-04-03-01-01</t>
  </si>
  <si>
    <t>DIVIDEND INCOME - AVAILABLE FOR SALE SEC-GOCCS-FIN</t>
  </si>
  <si>
    <t>A-5-04-03-01-02</t>
  </si>
  <si>
    <t>DIVIDEND INCOME - AVAILABLE FOR SALE SEC-GOCCS-NONFIN</t>
  </si>
  <si>
    <t>A-5-04-03-02</t>
  </si>
  <si>
    <t>DIVIDEND INCOME - AVAILABLE FOR SALE SEC-BANKS</t>
  </si>
  <si>
    <t>A-5-04-03-02-01</t>
  </si>
  <si>
    <t>DIVIDEND INCOME - AVAILABLE FOR SALE SEC-BANKS-UBS / KBS</t>
  </si>
  <si>
    <t>A-5-04-03-02-01-01</t>
  </si>
  <si>
    <t>DIVIDEND INCOME - AVAILABLE FOR SALE SEC-BANKS-UBS / KBS-GOVT BANKS</t>
  </si>
  <si>
    <t>A-5-04-03-02-01-02</t>
  </si>
  <si>
    <t>DIVIDEND INCOME - AVAILABLE FOR SALE SEC-BANKS-UBS / KBS-NON- GOVT BANKS</t>
  </si>
  <si>
    <t>A-5-04-03-02-02</t>
  </si>
  <si>
    <t>DIVIDEND INCOME - AVAILABLE FOR SALE SEC-BANKS-OTHER BANKS</t>
  </si>
  <si>
    <t>A-5-04-03-03</t>
  </si>
  <si>
    <t>DIVIDEND INCOME - AVAILABLE FOR SALE SEC-PRIV CORP</t>
  </si>
  <si>
    <t>A-5-04-03-03-01</t>
  </si>
  <si>
    <t>DIVIDEND INCOME - AVAILABLE FOR SALE SEC-PRIV CORP-FIN</t>
  </si>
  <si>
    <t>A-5-04-03-03-02</t>
  </si>
  <si>
    <t>DIVIDEND INCOME - AVAILABLE FOR SALE SEC-PRIV CORP-NONFIN</t>
  </si>
  <si>
    <t>A-5-04-04</t>
  </si>
  <si>
    <t>DIVIDEND INCOME - INVEST IN NON-MARKETABLE EQUITY SEC</t>
  </si>
  <si>
    <t>A-5-04-04-01</t>
  </si>
  <si>
    <t>DIVIDEND INCOME - INVEST IN NON-MARKETABLE EQUITY SEC-GOCCS</t>
  </si>
  <si>
    <t>A-5-04-04-01-01</t>
  </si>
  <si>
    <t>DIVIDEND INCOME - INVEST IN NON-MARKETABLE EQUITY SEC-GOCCS-FIN</t>
  </si>
  <si>
    <t>A-5-04-04-01-02</t>
  </si>
  <si>
    <t>DIVIDEND INCOME - INVEST IN NON-MARKETABLE EQUITY SEC-GOCCS-NONFIN</t>
  </si>
  <si>
    <t>A-5-04-04-02</t>
  </si>
  <si>
    <t>DIVIDEND INCOME - INVEST IN NON-MARKETABLE EQUITY SEC-BANKS</t>
  </si>
  <si>
    <t>A-5-04-04-02-01</t>
  </si>
  <si>
    <t>DIVIDEND INCOME - INVEST IN NON-MARKETABLE EQUITY SEC-BANKS-UBS / KBS</t>
  </si>
  <si>
    <t>A-5-04-04-02-02</t>
  </si>
  <si>
    <t>DIVIDEND INCOME - INVEST IN NON-MARKETABLE EQUITY SEC-BANKS-OTHER BANKS</t>
  </si>
  <si>
    <t>A-5-04-04-03</t>
  </si>
  <si>
    <t>DIVIDEND INCOME - INVEST IN NON-MARKETABLE EQUITY SEC-PRIV CORP</t>
  </si>
  <si>
    <t>A-5-04-04-03-01</t>
  </si>
  <si>
    <t>DIVIDEND INCOME - INVEST IN NON-MARKETABLE EQUITY SEC-PRIV CORP-FIN</t>
  </si>
  <si>
    <t>A-5-04-04-03-02</t>
  </si>
  <si>
    <t>DIVIDEND INCOME - INVEST IN NON-MARKETABLE EQUITY SEC-PRIV CORP-NONFIN</t>
  </si>
  <si>
    <t>A-5-05</t>
  </si>
  <si>
    <t>FEES AND COMMISSIONS INCOME</t>
  </si>
  <si>
    <t>A-5-05-01</t>
  </si>
  <si>
    <t>FEES AND COMMISSIONS INCOME-PAYMENT SERVICES</t>
  </si>
  <si>
    <t>A-5-05-02</t>
  </si>
  <si>
    <t>FEES AND COMMISSIONS INCOME-INTERMEDIATION SERVICES</t>
  </si>
  <si>
    <t>A-5-05-03</t>
  </si>
  <si>
    <t>A-5-05-04</t>
  </si>
  <si>
    <t>FEES AND COMMISSIONS INCOME-UNDERWRITING AND SEC DEALERSHIP</t>
  </si>
  <si>
    <t>A-5-05-05</t>
  </si>
  <si>
    <t>FEES AND COMMISSIONS INCOME-INCOME FROM SEC BROKERING ACTIVITIES</t>
  </si>
  <si>
    <t>A-5-05-06</t>
  </si>
  <si>
    <t>A-5-05-07</t>
  </si>
  <si>
    <t>A-5-05-08</t>
  </si>
  <si>
    <t>FEES AND COMMISSIONS INCOME-OTHERS</t>
  </si>
  <si>
    <t>A-5-06</t>
  </si>
  <si>
    <t>GAINS/LOSSES ON FA-HELD FOR TRADING</t>
  </si>
  <si>
    <t>A-5-06-01</t>
  </si>
  <si>
    <t>GAINS/LOSSES ON FA-HELD FOR TRADING-SALE OR DERECOGNITION OF FIN</t>
  </si>
  <si>
    <t>A-5-06-02</t>
  </si>
  <si>
    <t>GAINS/LOSSES ON FA-HELD FOR TRADING-MARKING TO MARKET</t>
  </si>
  <si>
    <t>A-5-06-03</t>
  </si>
  <si>
    <t>GAINS/LOSSES ON FA-HELD FOR TRADING-FOREIGN EXCHANGE TRANSACTIONS</t>
  </si>
  <si>
    <t>A-5-07</t>
  </si>
  <si>
    <t>GAINS/LOSSES ON FA-DESIGNATED AT FAIR VALUE TRHROUGH PROFIT OR LOSS</t>
  </si>
  <si>
    <t>A-5-08</t>
  </si>
  <si>
    <t>A-5-09</t>
  </si>
  <si>
    <t>GAINS/LOSSES-SALE/REDEMPTION/DERECOGNITION</t>
  </si>
  <si>
    <t>A-5-09-01</t>
  </si>
  <si>
    <t xml:space="preserve">GAINS/LOSSES-SALE/REDEMPTION/DERECOGNITION-AFS </t>
  </si>
  <si>
    <t>A-5-09-01-01</t>
  </si>
  <si>
    <t>GAINS/LOSSES-SALE/REDEMPTION/DERECOGNITION-AFS-DEBT SEC</t>
  </si>
  <si>
    <t>A-5-09-01-01-01</t>
  </si>
  <si>
    <t>GAINS/LOSSES-SALE/REDEMPTION/DERECOGNITION-AFS-DEBT SEC-GOVT</t>
  </si>
  <si>
    <t>A-5-09-01-01-01-01</t>
  </si>
  <si>
    <t>GAINS/LOSSES-SALE/REDEMPTION/DERECOGNITION-AFS-DEBT SEC-GOVT-NATL GOVT</t>
  </si>
  <si>
    <t>A-5-09-01-01-01-02</t>
  </si>
  <si>
    <t>GAINS/LOSSES-SALE/REDEMPTION/DERECOGNITION-AFS-DEBT SEC-GOVT-LGU</t>
  </si>
  <si>
    <t>A-5-09-01-01-01-03</t>
  </si>
  <si>
    <t>GAINS/LOSSES-SALE/REDEMPTION/DERECOGNITION-AFS-DEBT SEC-GOVT-GOCCS</t>
  </si>
  <si>
    <t>A-5-09-01-01-01-03-01</t>
  </si>
  <si>
    <t>GAINS/LOSSES-SALE/REDEMPTION/DERECOGNITION-AFS-DEBT SEC-GOVT-GOCCS-SSS</t>
  </si>
  <si>
    <t>A-5-09-01-01-01-03-02</t>
  </si>
  <si>
    <t>GAINS/LOSSES-SALE/REDEMPTION/DERECOGNITION-AFS-DEBT SEC-GOVT-GOCCS-OTHER FIN</t>
  </si>
  <si>
    <t>A-5-09-01-01-01-03-03</t>
  </si>
  <si>
    <t>GAINS/LOSSES-SALE/REDEMPTION/DERECOGNITION-AFS-DEBT SEC-GOVT-GOCCS-NON- FIN</t>
  </si>
  <si>
    <t>A-5-09-01-01-02</t>
  </si>
  <si>
    <t>GAINS/LOSSES-SALE/REDEMPTION/DERECOGNITION-AFS-DEBT SEC-BSP</t>
  </si>
  <si>
    <t>A-5-09-01-01-03</t>
  </si>
  <si>
    <t>GAINS/LOSSES-SALE/REDEMPTION/DERECOGNITION-AFS-DEBT SEC-BANKS</t>
  </si>
  <si>
    <t>A-5-09-01-01-03-01</t>
  </si>
  <si>
    <t>GAINS/LOSSES-SALE/REDEMPTION/DERECOGNITION-AFS-DEBT SEC-BANKS-UBS/KBS</t>
  </si>
  <si>
    <t>A-5-09-01-01-03-02</t>
  </si>
  <si>
    <t xml:space="preserve">GAINS/LOSSES-SALE/REDEMPTION/DERECOGNITION-AFS-DEBT SEC-BANKS-OTHER BANKS </t>
  </si>
  <si>
    <t>A-5-09-01-01-04</t>
  </si>
  <si>
    <t>GAINS/LOSSES-SALE/REDEMPTION/DERECOGNITION-AFS-DEBT SEC-PRIV CORP</t>
  </si>
  <si>
    <t>A-5-09-01-01-04-01</t>
  </si>
  <si>
    <t>GAINS/LOSSES-SALE/REDEMPTION/DERECOGNITION-AFS-DEBT SEC-PRIV CORP-FIN</t>
  </si>
  <si>
    <t>A-5-09-01-01-04-02</t>
  </si>
  <si>
    <t>GAINS/LOSSES-SALE/REDEMPTION/DERECOGNITION-AFS-DEBT SEC-PRIV CORP-NON - FIN</t>
  </si>
  <si>
    <t>A-5-09-01-02</t>
  </si>
  <si>
    <t>GAINS/LOSSES-SALE/REDEMPTION/DERECOGNITION-AFS-EQUITY SEC</t>
  </si>
  <si>
    <t>A-5-09-01-02-01</t>
  </si>
  <si>
    <t>GAINS/LOSSES-SALE/REDEMPTION/DERECOGNITION-AFS-EQUITY SEC-GOCCS</t>
  </si>
  <si>
    <t>A-5-09-01-02-01-01</t>
  </si>
  <si>
    <t>GAINS/LOSSES-SALE/REDEMPTION/DERECOGNITION-AFS-EQUITY SEC-GOCCS-FIN</t>
  </si>
  <si>
    <t>A-5-09-01-02-01-02</t>
  </si>
  <si>
    <t>GAINS/LOSSES-SALE/REDEMPTION/DERECOGNITION-AFS-EQUITY SEC-GOCCS-NON- FIN</t>
  </si>
  <si>
    <t>A-5-09-01-02-02</t>
  </si>
  <si>
    <t>GAINS/LOSSES-SALE/REDEMPTION/DERECOGNITION-AFS-EQUITY SEC-BANKS</t>
  </si>
  <si>
    <t>A-5-09-01-02-02-01</t>
  </si>
  <si>
    <t>GAINS/LOSSES-SALE/REDEMPTION/DERECOGNITION-AFS-EQUITY SEC-BANKS-UBS/KBS</t>
  </si>
  <si>
    <t>A-5-09-01-02-02-02</t>
  </si>
  <si>
    <t xml:space="preserve">GAINS/LOSSES-SALE/REDEMPTION/DERECOGNITION-AFS-EQUITY SEC-BANKS-OTHER BANKS </t>
  </si>
  <si>
    <t>A-5-09-01-02-03</t>
  </si>
  <si>
    <t>GAINS/LOSSES-SALE/REDEMPTION/DERECOGNITION-AFS-EQUITY SEC-PRIV CORP</t>
  </si>
  <si>
    <t>A-5-09-01-02-03-01</t>
  </si>
  <si>
    <t>GAINS/LOSSES-SALE/REDEMPTION/DERECOGNITION-AFS-EQUITY SEC-PRIV CORP-FIN</t>
  </si>
  <si>
    <t>A-5-09-01-02-03-02</t>
  </si>
  <si>
    <t>GAINS/LOSSES-SALE/REDEMPTION/DERECOGNITION-AFS-EQUITY SEC-PRIV CORP-NON - FIN</t>
  </si>
  <si>
    <t>A-5-09-02</t>
  </si>
  <si>
    <t>GAINS/LOSSES-SALE/REDEMPTION/DERECOGNITION-HTM</t>
  </si>
  <si>
    <t>A-5-09-02-01</t>
  </si>
  <si>
    <t>GAINS/LOSSES-SALE/REDEMPTION/DERECOGNITION-HTM-GOVT</t>
  </si>
  <si>
    <t>A-5-09-02-01-01</t>
  </si>
  <si>
    <t>GAINS/LOSSES-SALE/REDEMPTION/DERECOGNITION-HTM-GOVT-NATL GOVT</t>
  </si>
  <si>
    <t>A-5-09-02-01-02</t>
  </si>
  <si>
    <t>GAINS/LOSSES-SALE/REDEMPTION/DERECOGNITION-HTM-GOVT-LGU</t>
  </si>
  <si>
    <t>A-5-09-02-01-03</t>
  </si>
  <si>
    <t>GAINS/LOSSES-SALE/REDEMPTION/DERECOGNITION-HTM-GOVT-GOCCS</t>
  </si>
  <si>
    <t>A-5-09-02-01-03-01</t>
  </si>
  <si>
    <t>GAINS/LOSSES-SALE/REDEMPTION/DERECOGNITION-HTM-GOVT-GOCCS-SSS</t>
  </si>
  <si>
    <t>A-5-09-02-01-03-02</t>
  </si>
  <si>
    <t>GAINS/LOSSES-SALE/REDEMPTION/DERECOGNITION-HTM-GOVT-GOCCS-FIN</t>
  </si>
  <si>
    <t>A-5-09-02-01-03-03</t>
  </si>
  <si>
    <t>GAINS/LOSSES-SALE/REDEMPTION/DERECOGNITION-HTM-GOVT-GOCCS-NON- FIN</t>
  </si>
  <si>
    <t>A-5-09-02-02</t>
  </si>
  <si>
    <t>GAINS/LOSSES-SALE/REDEMPTION/DERECOGNITION-HTM-BSP</t>
  </si>
  <si>
    <t>A-5-09-02-03</t>
  </si>
  <si>
    <t>GAINS/LOSSES-SALE/REDEMPTION/DERECOGNITION-HTM-BANKS</t>
  </si>
  <si>
    <t>A-5-09-02-03-01</t>
  </si>
  <si>
    <t>GAINS/LOSSES-SALE/REDEMPTION/DERECOGNITION-HTM-BANKS-UBS/KBS</t>
  </si>
  <si>
    <t>A-5-09-02-03-02</t>
  </si>
  <si>
    <t xml:space="preserve">GAINS/LOSSES-SALE/REDEMPTION/DERECOGNITION-HTM-BANKS-OTHER BANKS </t>
  </si>
  <si>
    <t>A-5-09-02-04</t>
  </si>
  <si>
    <t>GAINS/LOSSES-SALE/REDEMPTION/DERECOGNITION-HTM-PRIV CORP</t>
  </si>
  <si>
    <t>A-5-09-02-04-01</t>
  </si>
  <si>
    <t>GAINS/LOSSES-SALE/REDEMPTION/DERECOGNITION-HTM-PRIV CORP-FIN</t>
  </si>
  <si>
    <t>A-5-09-02-04-02</t>
  </si>
  <si>
    <t>GAINS/LOSSES-SALE/REDEMPTION/DERECOGNITION-HTM-PRIV CORP-NON - FIN</t>
  </si>
  <si>
    <t>A-5-09-03</t>
  </si>
  <si>
    <t>GAINS/LOSSES-SALE/REDEMPTION/DERECOGNITION-UDS</t>
  </si>
  <si>
    <t>A-5-09-03-01</t>
  </si>
  <si>
    <t>GAINS/LOSSES-SALE/REDEMPTION/DERECOGNITION-UDS-GOVT</t>
  </si>
  <si>
    <t>A-5-09-03-01-01</t>
  </si>
  <si>
    <t>GAINS/LOSSES-SALE/REDEMPTION/DERECOGNITION-UDS-GOVT-NATL GOVT</t>
  </si>
  <si>
    <t>A-5-09-03-01-02</t>
  </si>
  <si>
    <t>GAINS/LOSSES-SALE/REDEMPTION/DERECOGNITION-UDS-GOVT-LGU</t>
  </si>
  <si>
    <t>A-5-09-03-01-03</t>
  </si>
  <si>
    <t>GAINS/LOSSES-SALE/REDEMPTION/DERECOGNITION-UDS-GOVT-GOCCS</t>
  </si>
  <si>
    <t>A-5-09-03-01-03-01</t>
  </si>
  <si>
    <t>GAINS/LOSSES-SALE/REDEMPTION/DERECOGNITION-UDS-GOVT-GOCCS-SSS</t>
  </si>
  <si>
    <t>A-5-09-03-01-03-02</t>
  </si>
  <si>
    <t>GAINS/LOSSES-SALE/REDEMPTION/DERECOGNITION-UDS-GOVT-GOCCS-FIN</t>
  </si>
  <si>
    <t>A-5-09-03-01-03-03</t>
  </si>
  <si>
    <t>GAINS/LOSSES-SALE/REDEMPTION/DERECOGNITION-UDS-GOVT-GOCCS-NON- FIN</t>
  </si>
  <si>
    <t>A-5-09-03-02</t>
  </si>
  <si>
    <t>GAINS/LOSSES-SALE/REDEMPTION/DERECOGNITION-UDS-BSP</t>
  </si>
  <si>
    <t>A-5-09-03-03</t>
  </si>
  <si>
    <t>GAINS/LOSSES-SALE/REDEMPTION/DERECOGNITION-UDS-BANKS</t>
  </si>
  <si>
    <t>A-5-09-03-03-01</t>
  </si>
  <si>
    <t>GAINS/LOSSES-SALE/REDEMPTION/DERECOGNITION-UDS-BANKS-UBS/KBS</t>
  </si>
  <si>
    <t>A-5-09-03-03-02</t>
  </si>
  <si>
    <t xml:space="preserve">GAINS/LOSSES-SALE/REDEMPTION/DERECOGNITION-UDS-BANKS-OTHER BANKS </t>
  </si>
  <si>
    <t>A-5-09-03-04</t>
  </si>
  <si>
    <t>GAINS/LOSSES-SALE/REDEMPTION/DERECOGNITION-UDS-PRIV CORP</t>
  </si>
  <si>
    <t>A-5-09-03-04-01</t>
  </si>
  <si>
    <t>GAINS/LOSSES-SALE/REDEMPTION/DERECOGNITION-UDS-PRIV CORP-FIN</t>
  </si>
  <si>
    <t>A-5-09-03-04-02</t>
  </si>
  <si>
    <t>GAINS/LOSSES-SALE/REDEMPTION/DERECOGNITION-UDS-PRIV CORP-NON - FIN</t>
  </si>
  <si>
    <t>A-5-09-04</t>
  </si>
  <si>
    <t>GAINS/LOSSES-SALE/REDEMPTION/DERECOGNITION-INVEST EQUITY SEC</t>
  </si>
  <si>
    <t>A-5-09-04-01</t>
  </si>
  <si>
    <t>GAINS/LOSSES-SALE/REDEMPTION/DERECOGNITION-INVEST EQUITY SEC-GOCCS</t>
  </si>
  <si>
    <t>A-5-09-04-01-01</t>
  </si>
  <si>
    <t>GAINS/LOSSES-SALE/REDEMPTION/DERECOGNITION-INVEST EQUITY SEC-GOCCS-FIN</t>
  </si>
  <si>
    <t>A-5-09-04-01-02</t>
  </si>
  <si>
    <t>GAINS/LOSSES-SALE/REDEMPTION/DERECOGNITION-INVEST EQUITY SEC-GOCCS-NON- FIN</t>
  </si>
  <si>
    <t>A-5-09-04-02</t>
  </si>
  <si>
    <t>GAINS/LOSSES-SALE/REDEMPTION/DERECOGNITION-INVEST EQUITY SEC-BANKS</t>
  </si>
  <si>
    <t>A-5-09-04-02-01</t>
  </si>
  <si>
    <t>GAINS/LOSSES-SALE/REDEMPTION/DERECOGNITION-INVEST EQUITY SEC-BANKS-UBS/KBS</t>
  </si>
  <si>
    <t>A-5-09-04-02-02</t>
  </si>
  <si>
    <t xml:space="preserve">GAINS/LOSSES-SALE/REDEMPTION/DERECOGNITION-INVEST EQUITY SEC-BANKS-OTHER BANKS </t>
  </si>
  <si>
    <t>A-5-09-04-03</t>
  </si>
  <si>
    <t>GAINS/LOSSES-SALE/REDEMPTION/DERECOGNITION-INVEST EQUITY SEC-PRIV CORP</t>
  </si>
  <si>
    <t>A-5-09-04-03-01</t>
  </si>
  <si>
    <t>GAINS/LOSSES-SALE/REDEMPTION/DERECOGNITION-INVEST EQUITY SEC-PRIV CORP-FIN</t>
  </si>
  <si>
    <t>A-5-09-04-03-02</t>
  </si>
  <si>
    <t>GAINS/LOSSES-SALE/REDEMPTION/DERECOGNITION-INVEST EQUITY SEC-PRIV CORP-NON - FIN</t>
  </si>
  <si>
    <t>A-5-09-05</t>
  </si>
  <si>
    <t>GAINS/LOSSES-SALE/REDEMPTION/DERECOGNITION-LOANS AND RECEIVABLES</t>
  </si>
  <si>
    <t>A-5-09-05-01</t>
  </si>
  <si>
    <t>GAINS/LOSSES-SALE/REDEMPTION/DERECOGNITION LOANS AND RECEIVABLES-INTERBANK LOAN PAYABLE</t>
  </si>
  <si>
    <t>A-5-09-05-01-01</t>
  </si>
  <si>
    <t>GAINS/LOSSES-SALE/REDEMPTION/DERECOGNITION-INTERBNK CALL LOANS RECVBL</t>
  </si>
  <si>
    <t>A-5-09-05-01-01-01</t>
  </si>
  <si>
    <t>GAINS/LOSSES-SALE/REDEMPTION/DERECOGNITION-INTERBNK CALL LOANS RECVBL-RESIDENT</t>
  </si>
  <si>
    <t>A-5-09-05-01-01-01-01</t>
  </si>
  <si>
    <t>GAINS/LOSSES-SALE/REDEMPTION/DERECOGNITION-INTERBNK CALL LOANS RECVBL-RESIDENT-UBS /KBS</t>
  </si>
  <si>
    <t>A-5-09-05-01-01-01-02</t>
  </si>
  <si>
    <t>GAINS/LOSSES-SALE/REDEMPTION/DERECOGNITION-INTERBNK CALL LOANS RECVBL-RESIDENT-OTHERS</t>
  </si>
  <si>
    <t>A-5-09-05-01-01-01-03</t>
  </si>
  <si>
    <t>GAINS/LOSSES-SALE/REDEMPTION/DERECOGNITION-INTERBNK CALL LOANS RECVBL-RESIDENT-NBQBS</t>
  </si>
  <si>
    <t>A-5-09-05-01-02</t>
  </si>
  <si>
    <t>GAINS/LOSSES-SALE/REDEMPTION/DERECOGNITION-INTERBNK  TERM  LOANS RECVBL</t>
  </si>
  <si>
    <t>A-5-09-05-01-02-01</t>
  </si>
  <si>
    <t>GAINS/LOSSES-SALE/REDEMPTION/DERECOGNITION-INTERBNK  TERM  LOANS RECVBL-RESIDENT</t>
  </si>
  <si>
    <t>A-5-09-05-01-02-01-01</t>
  </si>
  <si>
    <t>GAINS/LOSSES-SALE/REDEMPTION/DERECOGNITION-INTERBNK  TERM  LOANS RECVBL-RESIDENT-UBS /KBS</t>
  </si>
  <si>
    <t>A-5-09-05-01-02-01-02</t>
  </si>
  <si>
    <t>GAINS/LOSSES-SALE/REDEMPTION/DERECOGNITION-INTERBNK  TERM  LOANS RECVBL-RESIDENT-OTHERS</t>
  </si>
  <si>
    <t>A-5-09-05-01-02-01-03</t>
  </si>
  <si>
    <t>GAINS/LOSSES-SALE/REDEMPTION/DERECOGNITION-INTERBNK  TERM  LOANS RECVBL-RESIDENT-OTHERS-NBQBS</t>
  </si>
  <si>
    <t>A-5-09-05-02</t>
  </si>
  <si>
    <t>GAINS/LOSSES-SALE/REDEMPTION/DERECOGNITION - LOAN RECEIVABLES- OTHERS</t>
  </si>
  <si>
    <t>A-5-09-05-02-01</t>
  </si>
  <si>
    <t>GAINS/LOSSES-SALE/REDEMPTION/DERECOGNITION - GOVT</t>
  </si>
  <si>
    <t>A-5-09-05-02-01-01</t>
  </si>
  <si>
    <t>GAINS/LOSSES-SALE/REDEMPTION/DERECOGNITION - GOVT-NATL GOVT</t>
  </si>
  <si>
    <t>A-5-09-05-02-01-02</t>
  </si>
  <si>
    <t>GAINS/LOSSES-SALE/REDEMPTION/DERECOGNITION - GOVT-LGUS</t>
  </si>
  <si>
    <t>A-5-09-05-02-01-03</t>
  </si>
  <si>
    <t>GAINS/LOSSES-SALE/REDEMPTION/DERECOGNITION - GOVT-GOCCS</t>
  </si>
  <si>
    <t>A-5-09-05-02-01-03-01</t>
  </si>
  <si>
    <t>GAINS/LOSSES-SALE/REDEMPTION/DERECOGNITION - GOVT-GOCCS-SSS</t>
  </si>
  <si>
    <t>A-5-09-05-02-01-03-02</t>
  </si>
  <si>
    <t>GAINS/LOSSES-SALE/REDEMPTION/DERECOGNITION - GOVT-GOCCS-FIN</t>
  </si>
  <si>
    <t>A-5-09-05-02-01-03-03</t>
  </si>
  <si>
    <t>GAINS/LOSSES-SALE/REDEMPTION/DERECOGNITION - GOVT-GOCCS-NON FIN</t>
  </si>
  <si>
    <t>A-5-09-05-02-02</t>
  </si>
  <si>
    <t>GAINS/LOSSES-SALE/REDEMPTION/DERECOGNITION -AGRA/AGRI</t>
  </si>
  <si>
    <t>A-5-09-05-02-02-01</t>
  </si>
  <si>
    <t>GAINS/LOSSES-SALE/REDEMPTION/DERECOGNITION -AGRA/AGRI-AGRARIAN REFORM LOANS</t>
  </si>
  <si>
    <t>A-5-09-05-02-02-02</t>
  </si>
  <si>
    <t>GAINS/LOSSES-SALE/REDEMPTION/DERECOGNITION -AGRA/AGRI-OTHER AGRICULTURAL LOANS</t>
  </si>
  <si>
    <t>A-5-09-05-02-03</t>
  </si>
  <si>
    <t>GAINS/LOSSES-SALE/REDEMPTION/DERECOGNITION -MICROFINANCE</t>
  </si>
  <si>
    <t>A-5-09-05-02-03-01</t>
  </si>
  <si>
    <t>GAINS/LOSSES-SALE/REDEMPTION/DERECOGNITION -MICROFINANCE-MICROFINANCE</t>
  </si>
  <si>
    <t>A-5-09-05-02-03-02</t>
  </si>
  <si>
    <t>GAINS/LOSSES-SALE/REDEMPTION/DERECOGNITION -MICROFINANCE-MICRO ENTERPRISES</t>
  </si>
  <si>
    <t>A-5-09-05-02-04</t>
  </si>
  <si>
    <t>GAINS/LOSSES-SALE/REDEMPTION/DERECOGNITION -SMALL AND MEDIUM ENTERPRISES</t>
  </si>
  <si>
    <t>A-5-09-05-02-04-01</t>
  </si>
  <si>
    <t>GAINS/LOSSES-SALE/REDEMPTION/DERECOGNITION -SME- SMALL ENTERPRISES</t>
  </si>
  <si>
    <t>A-5-09-05-02-04-02</t>
  </si>
  <si>
    <t>GAINS/LOSSES-SALE/REDEMPTION/DERECOGNITION -SME- MEDIUM ENTERPRISES</t>
  </si>
  <si>
    <t>A-5-09-05-02-05</t>
  </si>
  <si>
    <t>GAINS/LOSSES-SALE/REDEMPTION/DERECOGNITION -CONTRACTS TO SELL</t>
  </si>
  <si>
    <t>A-5-09-05-02-06</t>
  </si>
  <si>
    <t>GAINS/LOSSES-SALE/REDEMPTION/DERECOGNITION - PRIV CORP</t>
  </si>
  <si>
    <t>A-5-09-05-02-06-01</t>
  </si>
  <si>
    <t>GAINS/LOSSES-SALE/REDEMPTION/DERECOGNITION - PRIV CORP-FIN</t>
  </si>
  <si>
    <t>A-5-09-05-02-06-02</t>
  </si>
  <si>
    <t>GAINS/LOSSES-SALE/REDEMPTION/DERECOGNITION - PRIV CORP-NON FIN</t>
  </si>
  <si>
    <t>A-5-09-05-02-07</t>
  </si>
  <si>
    <t>GAINS/LOSSES-SALE/REDEMPTION/DERECOGNITION - HOUSING PURPOSE</t>
  </si>
  <si>
    <t>A-5-09-05-02-08</t>
  </si>
  <si>
    <t>GAINS/LOSSES-SALE/REDEMPTION/DERECOGNITION - PRIM FOR PERSNAL USE PURP</t>
  </si>
  <si>
    <t>A-5-09-05-02-08-01</t>
  </si>
  <si>
    <t>GAINS/LOSSES-SALE/REDEMPTION/DERECOGNITION - PRIM FOR PERSNAL USE PURP-CREDIT CARD</t>
  </si>
  <si>
    <t>A-5-09-05-02-08-02</t>
  </si>
  <si>
    <t>GAINS/LOSSES-SALE/REDEMPTION/DERECOGNITION - PRIM FOR PERSNAL USE PURP-MOTOR VEHICLE</t>
  </si>
  <si>
    <t>A-5-09-05-02-08-02-01</t>
  </si>
  <si>
    <t>GAINS/LOSSES-SALE/REDEMPTION/DERECOGNITION - PRIM FOR PERSNAL USE PURP-AUTO LOANS</t>
  </si>
  <si>
    <t>A-5-09-05-02-08-02-02</t>
  </si>
  <si>
    <t>GAINS/LOSSES-SALE/REDEMPTION/DERECOGNITION - PRIM FOR PERSNAL USE PURP-MOTORCYCLE LOAN</t>
  </si>
  <si>
    <t>A-5-09-05-02-08-03</t>
  </si>
  <si>
    <t>GAINS/LOSSES-SALE/REDEMPTION/DERECOGNITION - PRIM FOR PERSNAL USE PURP-SALARY BASED</t>
  </si>
  <si>
    <t>A-5-09-05-02-08-04</t>
  </si>
  <si>
    <t>GAINS/LOSSES-SALE/REDEMPTION/DERECOGNITION - PRIM FOR PERSNAL USE PURP-OTHERS</t>
  </si>
  <si>
    <t>A-5-09-05-02-09</t>
  </si>
  <si>
    <t>GAINS/LOSSES-SALE/REDEMPTION/DERECOGNITION - OTHER PURPOSE</t>
  </si>
  <si>
    <t>A-5-10</t>
  </si>
  <si>
    <t>GAINS/LOSSES ON FAIR VALUE ADJ IN HEDGE ACCOUNTING</t>
  </si>
  <si>
    <t>A-5-11</t>
  </si>
  <si>
    <t>GAINS/LOSSES-SALE/DERECOGNITION OF NON FIN ASSETS</t>
  </si>
  <si>
    <t>A-5-11-01</t>
  </si>
  <si>
    <t>GAINS/LOSSES-SALE/DERECOGNITION OF NON FIN ASSETS-BANK PREM, FFE</t>
  </si>
  <si>
    <t>A-5-11-02</t>
  </si>
  <si>
    <t>GAINS/LOSSES-SALE/DERECOGNITION OF NON FIN ASSETS-ROPA</t>
  </si>
  <si>
    <t>A-5-11-03</t>
  </si>
  <si>
    <t>GAINS/LOSSES-SALE/DERECOGNITION OF NON FIN ASSETS-GOODWILL</t>
  </si>
  <si>
    <t>A-5-11-04</t>
  </si>
  <si>
    <t>GAINS/LOSSES-SALE/DERECOGNITION OF NON FIN ASSETS-OTHER INTANGIBLE ASSETS</t>
  </si>
  <si>
    <t>A-5-12</t>
  </si>
  <si>
    <t>OTHER INCOME</t>
  </si>
  <si>
    <t>A-5-12-01</t>
  </si>
  <si>
    <t>RENTAL INCOME</t>
  </si>
  <si>
    <t>A-5-12-01-01</t>
  </si>
  <si>
    <t>RENTAL INCOME-SAFE DEPOSIT BOX</t>
  </si>
  <si>
    <t>A-5-12-01-02</t>
  </si>
  <si>
    <t>RENTAL INCOME-BANK PREM AND EQUIPMENT</t>
  </si>
  <si>
    <t>A-5-12-01-03</t>
  </si>
  <si>
    <t>RENTAL INCOME-OTHERS</t>
  </si>
  <si>
    <t>A-5-12-02</t>
  </si>
  <si>
    <t>MISCELLANEOUS INCOME</t>
  </si>
  <si>
    <t>A-5-12-02-01</t>
  </si>
  <si>
    <t>MISCELLANEOUS INCOME-PENALTY ON LOANS AND OTHER CHARGES</t>
  </si>
  <si>
    <t>A-5-12-02-02</t>
  </si>
  <si>
    <t>MISCELLANEOUS INCOME-OTHERS</t>
  </si>
  <si>
    <t>A-6</t>
  </si>
  <si>
    <t>EXPENSE</t>
  </si>
  <si>
    <t>A-6-03</t>
  </si>
  <si>
    <t>A-6-03-01</t>
  </si>
  <si>
    <t>INTEREST EXPENSE-DEPOSIT LIABILITIES</t>
  </si>
  <si>
    <t>A-6-03-01-01</t>
  </si>
  <si>
    <t>INTEREST EXPENSE-DEP LIAB-DEMAND DEPOSIT</t>
  </si>
  <si>
    <t>A-6-03-01-01-01</t>
  </si>
  <si>
    <t>INTEREST EXPENSE-DEP LIAB-DEMAND DEPOSIT-ACTIVE</t>
  </si>
  <si>
    <t>A-6-03-01-01-02</t>
  </si>
  <si>
    <t>INTEREST EXPENSE-DEP LIAB-DEMAND DEPOSIT-DORMANT</t>
  </si>
  <si>
    <t>A-6-03-01-02</t>
  </si>
  <si>
    <t>INTEREST EXPENSE-DEP LIAB-SAVINGS DEPOSIT</t>
  </si>
  <si>
    <t>A-6-03-01-02-01</t>
  </si>
  <si>
    <t>INTEREST EXPENSE-DEP LIAB-SAVINGS DEPOSIT-ACTIVE</t>
  </si>
  <si>
    <t>A-6-03-01-02-02</t>
  </si>
  <si>
    <t>INTEREST EXPENSE-DEP LIAB-SAVINGS DEPOSIT- DORMANT</t>
  </si>
  <si>
    <t>A-6-03-01-04</t>
  </si>
  <si>
    <t>INTEREST EXPENSE-DEP LIAB-TIME DEPOSIT</t>
  </si>
  <si>
    <t>A-6-03-05</t>
  </si>
  <si>
    <t>INTEREST EXPENSE - BILLS PAYABLE</t>
  </si>
  <si>
    <t>A-6-03-05-01</t>
  </si>
  <si>
    <t>INTEREST EXPENSE - BILLS PAYABLE-BSP</t>
  </si>
  <si>
    <t>A-6-03-05-01-01</t>
  </si>
  <si>
    <t>INTEREST EXPENSE - BILLS PAYABLE-BSP-REDISCING</t>
  </si>
  <si>
    <t>A-6-03-05-01-02</t>
  </si>
  <si>
    <t>INTEREST EXPENSE - BILLS PAYABLE-BSP-EMERGENCY ADVANCES</t>
  </si>
  <si>
    <t>A-6-03-05-01-03</t>
  </si>
  <si>
    <t>INTEREST EXPENSE - BILLS PAYABLE-BSP-OVERDRAFTS</t>
  </si>
  <si>
    <t>A-6-03-05-01-04</t>
  </si>
  <si>
    <t>INTEREST EXPENSE - BILLS PAYABLE-BSP-OTHERS</t>
  </si>
  <si>
    <t>A-6-03-05-02</t>
  </si>
  <si>
    <t>INTEREST EXPENSE - BILLS PAYABLE-INTERBNK LOANS PAYABLE</t>
  </si>
  <si>
    <t>A-6-03-05-02-01</t>
  </si>
  <si>
    <t>INTEREST EXPENSE - BILLS PAYABLE-INTERBNK LOANS PAYABLE-INTERBNK CALL LOANS</t>
  </si>
  <si>
    <t>A-6-03-05-02-01-01</t>
  </si>
  <si>
    <t>INTEREST EXPENSE - BILLS PAYABLE-INTERBNK LOANS PAYABLE-INTERBNK CALL LOANS-UBS/KBS</t>
  </si>
  <si>
    <t>A-6-03-05-02-01-01-01</t>
  </si>
  <si>
    <t>INTEREST EXPENSE - BILLS PAYABLE-INTERBNK LOANS PAYABLE-INTERBNK CALL LOANS-UBS/KBS-GOVT BANKS</t>
  </si>
  <si>
    <t>A-6-03-05-02-01-01-02</t>
  </si>
  <si>
    <t>INTEREST EXPENSE - BILLS PAYABLE-INTERBNK LOANS PAYABLE-INTERBNK CALL LOANS-UBS/KBS-NON GOVT BANKS</t>
  </si>
  <si>
    <t>A-6-03-05-02-01-02</t>
  </si>
  <si>
    <t>INTEREST EXPENSE - BILLS PAYABLE-INTERBNK LOANS PAYABLE-INTERBNK CALL LOANS-OTHER BANKS</t>
  </si>
  <si>
    <t>A-6-03-05-02-01-03</t>
  </si>
  <si>
    <t>INTEREST EXPENSE - BILLS PAYABLE-INTERBNK LOANS PAYABLE-INTERBNK CALL LOANS-NBQBS</t>
  </si>
  <si>
    <t>A-6-03-05-02-02</t>
  </si>
  <si>
    <t>INTEREST EXPENSE - BILLS PAYABLE-INTERBNK LOANS PAYABLE-INTERBNK TERM LOANS</t>
  </si>
  <si>
    <t>A-6-03-05-02-02-01</t>
  </si>
  <si>
    <t>INTEREST EXPENSE - BILLS PAYABLE-INTERBNK LOANS PAYABLE-INTERBNK TERM LOANS-UBS/KBS</t>
  </si>
  <si>
    <t>A-6-03-05-02-02-01-01</t>
  </si>
  <si>
    <t>INTEREST EXPENSE - BILLS PAYABLE-INTERBNK LOANS PAYABLE-INTERBNK TERM LOANS-UBS/KBS-GOVT BANKS</t>
  </si>
  <si>
    <t>A-6-03-05-02-02-01-02</t>
  </si>
  <si>
    <t>INTEREST EXPENSE - BILLS PAYABLE-INTERBNK LOANS PAYABLE-INTERBNK TERM LOANS-UBS/KBS-NON GOVT BANKS</t>
  </si>
  <si>
    <t>A-6-03-05-02-02-02</t>
  </si>
  <si>
    <t>INTEREST EXPENSE - BILLS PAYABLE-INTERBNK LOANS PAYABLE-INTERBNK TERM LOANS-UBS/KBS-OTHER BANKS</t>
  </si>
  <si>
    <t>A-6-03-05-02-02-03</t>
  </si>
  <si>
    <t>INTEREST EXPENSE - BILLS PAYABLE-INTERBNK LOANS PAYABLE-INTERBNK TERM LOANS-UBS/KBS-NBQBS</t>
  </si>
  <si>
    <t>A-6-03-05-03</t>
  </si>
  <si>
    <t>INTEREST EXPENSE - BILLS PAYABLE - OTHER DEP SUBS</t>
  </si>
  <si>
    <t>A-6-03-05-03-01</t>
  </si>
  <si>
    <t>INTEREST EXPENSE -BILLS PAYABLE - OTHER DEP SUBS-REPURCHS AGREEMNT WITH BSP</t>
  </si>
  <si>
    <t>A-6-03-05-03-02</t>
  </si>
  <si>
    <t>INTEREST EXPENSE -BILLS PAYABLE - OTHER DEP SUBS-REPURCHS AGREEMNT</t>
  </si>
  <si>
    <t>A-6-03-05-03-02-01</t>
  </si>
  <si>
    <t>INTEREST EXPENSE -BILLS PAYABLE - OTHER DEP SUBS-REPURCHS AGREEMNT-BANKS</t>
  </si>
  <si>
    <t>A-6-03-05-03-02-01-01</t>
  </si>
  <si>
    <t>INTEREST EXPENSE -BILLS PAYABLE - OTHER DEP SUBS-REPURCHS AGREEMNT-BANKS-UBS/KBS</t>
  </si>
  <si>
    <t>A-6-03-05-03-02-01-01-01</t>
  </si>
  <si>
    <t>INTEREST EXPENSE -BILLS PAYABLE - OTHER DEP SUBS-REPURCHS AGREEMNT-BANKS-UBS/KBS-GOVT BANKS</t>
  </si>
  <si>
    <t>A-6-03-05-03-02-01-01-02</t>
  </si>
  <si>
    <t>INTEREST EXPENSE -BILLS PAYABLE - OTHER DEP SUBS-REPURCHS AGREEMNT-BANKS-UBS/KBS-NON GOVT BANKS</t>
  </si>
  <si>
    <t>A-6-03-05-03-02-01-02</t>
  </si>
  <si>
    <t>INTEREST EXPENSE -BILLS PAYABLE - OTHER DEP SUBS-REPURCHS AGREEMNT-BANKS-OTHER BANKS</t>
  </si>
  <si>
    <t>A-6-03-05-03-02-02</t>
  </si>
  <si>
    <t>INTEREST EXPENSE -BILLS PAYABLE - OTHER DEP SUBS-REPURCHS AGREEMNT-PRIV CORPORATION</t>
  </si>
  <si>
    <t>A-6-03-05-03-02-02-01</t>
  </si>
  <si>
    <t>INTEREST EXPENSE -BILLS PAYABLE - OTHER DEP SUBS-REPURCHS AGREEMNT-PRIV CORPORATION-FIN</t>
  </si>
  <si>
    <t>A-6-03-05-03-02-02-02</t>
  </si>
  <si>
    <t>INTEREST EXPENSE -BILLS PAYABLE - OTHER DEP SUBS-REPURCHS AGREEMNT-PRIV CORPORATION-NON FIN</t>
  </si>
  <si>
    <t>A-6-03-05-03-02-03</t>
  </si>
  <si>
    <t>INTEREST EXPENSE -BILLS PAYABLE - OTHER DEP SUBS-REPURCHS AGREEMNT-INDIVIDUALS</t>
  </si>
  <si>
    <t>A-6-03-05-03-03</t>
  </si>
  <si>
    <t>INTEREST EXPENSE -BILLS PAYABLE - OTHER DEP SUBS-CERTF OF ASSIGN/PART W/ REC</t>
  </si>
  <si>
    <t>A-6-03-05-03-03-01</t>
  </si>
  <si>
    <t>INTEREST EXPENSE -BILLS PAYABLE - OTHER DEP SUBS-CERTF OF ASSIGN/PART W/ REC-BANKS</t>
  </si>
  <si>
    <t>A-6-03-05-03-03-01-01</t>
  </si>
  <si>
    <t>INTEREST EXPENSE -BILLS PAYABLE - OTHER DEP SUBS-CERTF OF ASSIGN/PART W/ REC-BANKS-UBS/KBS</t>
  </si>
  <si>
    <t>A-6-03-05-03-03-01-01-01</t>
  </si>
  <si>
    <t>INTEREST EXPENSE -BILLS PAYABLE - OTHER DEP SUBS-CERTF OF ASSIGN/PART W/ REC-BANKS-UBS/KBS-GOVT BANKS</t>
  </si>
  <si>
    <t>A-6-03-05-03-03-01-01-02</t>
  </si>
  <si>
    <t>INTEREST EXPENSE -BILLS PAYABLE - OTHER DEP SUBS-CERTF OF ASSIGN/PART W/ REC-BANKS-UBS/KBS-NON GOVT BANKS</t>
  </si>
  <si>
    <t>A-6-03-05-03-03-01-02</t>
  </si>
  <si>
    <t>INTEREST EXPENSE -BILLS PAYABLE - OTHER DEP SUBS-CERTF OF ASSIGN/PART W/ REC-BANKS-OTHER BANKS</t>
  </si>
  <si>
    <t>A-6-03-05-03-03-02</t>
  </si>
  <si>
    <t>INTEREST EXPENSE -BILLS PAYABLE - OTHER DEP SUBS-CERTF OF ASSIGN/PART W/ REC-PRIV CORPORATION</t>
  </si>
  <si>
    <t>A-6-03-05-03-03-02-01</t>
  </si>
  <si>
    <t>INTEREST EXPENSE -BILLS PAYABLE - OTHER DEP SUBS-CERTF OF ASSIGN/PART W/ REC-PRIV CORPORATION-FIN</t>
  </si>
  <si>
    <t>A-6-03-05-03-03-02-02</t>
  </si>
  <si>
    <t>INTEREST EXPENSE -BILLS PAYABLE - OTHER DEP SUBS-CERTF OF ASSIGN/PART W/ REC-PRIV CORPORATION-NON FIN</t>
  </si>
  <si>
    <t>A-6-03-05-03-03-03</t>
  </si>
  <si>
    <t>INTEREST EXPENSE -BILLS PAYABLE - OTHER DEP SUBS-CERTF OF ASSIGN/PART W/ REC-INDIVIDUALS</t>
  </si>
  <si>
    <t>A-6-03-05-03-04</t>
  </si>
  <si>
    <t xml:space="preserve">INTEREST EXPENSE -BILLS PAYABLE - OTHER DEP SUBS-SEC LEND/BORROW </t>
  </si>
  <si>
    <t>A-6-03-05-03-04-01</t>
  </si>
  <si>
    <t>INTEREST EXPENSE -BILLS PAYABLE - OTHER DEP SUBS-SEC LEND/BORROW -BANKS</t>
  </si>
  <si>
    <t>A-6-03-05-03-04-01-01</t>
  </si>
  <si>
    <t>INTEREST EXPENSE -BILLS PAYABLE - OTHER DEP SUBS-SEC LEND/BORROW -BANKS-UBS/KBS</t>
  </si>
  <si>
    <t>A-6-03-05-03-04-01-01-01</t>
  </si>
  <si>
    <t>INTEREST EXPENSE -BILLS PAYABLE - OTHER DEP SUBS-SEC LEND/BORROW -BANKS-UBS/KBS-GOVT BANKS</t>
  </si>
  <si>
    <t>A-6-03-05-03-04-01-01-02</t>
  </si>
  <si>
    <t>INTEREST EXPENSE -BILLS PAYABLE - OTHER DEP SUBS-SEC LEND/BORROW -BANKS-UBS/KBS-NON GOVT BANKS</t>
  </si>
  <si>
    <t>A-6-03-05-03-04-01-02</t>
  </si>
  <si>
    <t>INTEREST EXPENSE -BILLS PAYABLE - OTHER DEP SUBS-SEC LEND/BORROW -BANKS-OTHER BANKS</t>
  </si>
  <si>
    <t>A-6-03-05-03-04-02</t>
  </si>
  <si>
    <t>INTEREST EXPENSE -BILLS PAYABLE - OTHER DEP SUBS-SEC LEND/BORROW -PRIV CORPORATION</t>
  </si>
  <si>
    <t>A-6-03-05-03-04-02-01</t>
  </si>
  <si>
    <t>INTEREST EXPENSE -BILLS PAYABLE - OTHER DEP SUBS-SEC LEND/BORROW -PRIV CORPORATION-FIN</t>
  </si>
  <si>
    <t>A-6-03-05-03-04-02-02</t>
  </si>
  <si>
    <t>INTEREST EXPENSE -BILLS PAYABLE - OTHER DEP SUBS-SEC LEND/BORROW -PRIV CORPORATION-NON FIN</t>
  </si>
  <si>
    <t>A-6-03-05-03-04-03</t>
  </si>
  <si>
    <t>INTEREST EXPENSE -BILLS PAYABLE - OTHER DEP SUBS-SEC LEND/BORROW -INDIVIDUALS</t>
  </si>
  <si>
    <t>A-6-03-05-03-05</t>
  </si>
  <si>
    <t>INTEREST EXPENSE -BILLS PAYABLE - OTHER DEP SUBS-TIME DEP-SPECIAL FIN</t>
  </si>
  <si>
    <t>A-6-03-05-03-05-01</t>
  </si>
  <si>
    <t>INTEREST EXPENSE -BILLS PAYABLE - OTHER DEP SUBS-TIME DEP-SPECIAL FIN-PRIV CORPORATION</t>
  </si>
  <si>
    <t>A-6-03-05-03-05-01-01</t>
  </si>
  <si>
    <t>INTEREST EXPENSE -BILLS PAYABLE - OTHER DEP SUBS-TIME DEP-SPECIAL FIN-PRIV CORPORATION-FIN</t>
  </si>
  <si>
    <t>A-6-03-05-03-05-01-02</t>
  </si>
  <si>
    <t>INTEREST EXPENSE -BILLS PAYABLE - OTHER DEP SUBS-TIME DEP-SPECIAL FIN-PRIV CORPORATION-NON- FIN</t>
  </si>
  <si>
    <t>A-6-03-05-03-05-02</t>
  </si>
  <si>
    <t>INTEREST EXPENSE -BILLS PAYABLE - OTHER DEP SUBS-TIME DEP-SPECIAL FIN-INDIVIDUALS</t>
  </si>
  <si>
    <t>A-6-03-05-03-07</t>
  </si>
  <si>
    <t>INTEREST EXPENSE -BILLS PAYABLE - OTHER DEP SUBS-OTHERS</t>
  </si>
  <si>
    <t>A-6-03-05-03-07-01</t>
  </si>
  <si>
    <t>INTEREST EXPENSE -BILLS PAYABLE - OTHER DEP SUBS-OTHERS-BANKS</t>
  </si>
  <si>
    <t>A-6-03-05-03-07-01-01</t>
  </si>
  <si>
    <t>INTEREST EXPENSE -BILLS PAYABLE - OTHER DEP SUBS-OTHERS-BANKS-UBS/KBS</t>
  </si>
  <si>
    <t>A-6-03-05-03-07-01-01-01</t>
  </si>
  <si>
    <t>INTEREST EXPENSE -BILLS PAYABLE - OTHER DEP SUBS-OTHERS-BANKS-UBS/KBS-GOVT BANKS</t>
  </si>
  <si>
    <t>A-6-03-05-03-07-01-01-02</t>
  </si>
  <si>
    <t>INTEREST EXPENSE -BILLS PAYABLE - OTHER DEP SUBS-OTHERS-BANKS-UBS/KBS-NON GOVT BANKS</t>
  </si>
  <si>
    <t>A-6-03-05-03-07-01-02</t>
  </si>
  <si>
    <t>INTEREST EXPENSE -BILLS PAYABLE - OTHER DEP SUBS-OTHERS-BANKS-OTHER BANKS</t>
  </si>
  <si>
    <t>A-6-03-05-03-07-02</t>
  </si>
  <si>
    <t>INTEREST EXPENSE -BILLS PAYABLE - OTHER DEP SUBS-OTHERS-PRIV CORPORATION</t>
  </si>
  <si>
    <t>A-6-03-05-03-07-02-01</t>
  </si>
  <si>
    <t>INTEREST EXPENSE -BILLS PAYABLE - OTHER DEP SUBS-OTHERS-PRIV CORPORATION-FIN</t>
  </si>
  <si>
    <t>A-6-03-05-03-07-02-02</t>
  </si>
  <si>
    <t>INTEREST EXPENSE -BILLS PAYABLE - OTHER DEP SUBS-OTHERS-PRIV CORPORATION-NON FIN</t>
  </si>
  <si>
    <t>A-6-03-05-03-07-03</t>
  </si>
  <si>
    <t>INTEREST EXPENSE -BILLS PAYABLE - OTHER DEP SUBS-OTHERS-INDIVIDUALS</t>
  </si>
  <si>
    <t>A-6-03-05-04</t>
  </si>
  <si>
    <t>INTEREST EXPENSE - BILLS PAYABLE - OTHERS</t>
  </si>
  <si>
    <t>A-6-03-06</t>
  </si>
  <si>
    <t>INTEREST EXPENSE - BONDS PAYABLE</t>
  </si>
  <si>
    <t>A-6-03-06-01</t>
  </si>
  <si>
    <t>INTEREST EXPENSE - BONDS PAYABLE-GOCCS</t>
  </si>
  <si>
    <t>A-6-03-06-01-01</t>
  </si>
  <si>
    <t>INTEREST EXPENSE - BONDS PAYABLE-GOCCS-SSS</t>
  </si>
  <si>
    <t>A-6-03-06-01-02</t>
  </si>
  <si>
    <t>INTEREST EXPENSE - BONDS PAYABLE-GOCCS-OTHER FIN</t>
  </si>
  <si>
    <t>A-6-03-06-01-03</t>
  </si>
  <si>
    <t>INTEREST EXPENSE - BONDS PAYABLE-GOCCS-NONFIN</t>
  </si>
  <si>
    <t>A-6-03-06-02</t>
  </si>
  <si>
    <t>INTEREST EXPENSE - BONDS PAYABLE-BANKS</t>
  </si>
  <si>
    <t>A-6-03-06-02-01</t>
  </si>
  <si>
    <t>INTEREST EXPENSE - BONDS PAYABLE-BANKS-UBS / KBS</t>
  </si>
  <si>
    <t>A-6-03-06-02-01-01</t>
  </si>
  <si>
    <t>INTEREST EXPENSE - BONDS PAYABLE-BANKS-UBS / KBS-GOVT BANKS</t>
  </si>
  <si>
    <t>A-6-03-06-02-01-02</t>
  </si>
  <si>
    <t>INTEREST EXPENSE - BONDS PAYABLE-BANKS-UBS / KBS-NON- GOVT BANKS</t>
  </si>
  <si>
    <t>A-6-03-06-02-02</t>
  </si>
  <si>
    <t>INTEREST EXPENSE - BONDS PAYABLE-BANKS-OTHER BANKS</t>
  </si>
  <si>
    <t>A-6-03-06-03</t>
  </si>
  <si>
    <t>INTEREST EXPENSE - BONDS PAYABLE-PRIV CORP</t>
  </si>
  <si>
    <t>A-6-03-06-03-01</t>
  </si>
  <si>
    <t>INTEREST EXPENSE - BONDS PAYABLE-PRIV CORP-FIN</t>
  </si>
  <si>
    <t>A-6-03-06-03-02</t>
  </si>
  <si>
    <t>INTEREST EXPENSE - BONDS PAYABLE-PRIV CORP-NONFIN</t>
  </si>
  <si>
    <t>A-6-03-06-04</t>
  </si>
  <si>
    <t>INTEREST EXPENSE - BONDS PAYABLE-INDIVIDUALS</t>
  </si>
  <si>
    <t>A-6-03-07</t>
  </si>
  <si>
    <t>INTEREST EXPENSE - UNSECURED SUBORDINATED DEBT</t>
  </si>
  <si>
    <t>A-6-03-07-01</t>
  </si>
  <si>
    <t>INTEREST EXPENSE - UNSECURED SUBORDINATED DEBT-GOCCS</t>
  </si>
  <si>
    <t>A-6-03-07-01-01</t>
  </si>
  <si>
    <t>INTEREST EXPENSE - UNSECURED SUBORDINATED DEBT-GOCCS-SSS</t>
  </si>
  <si>
    <t>A-6-03-07-01-02</t>
  </si>
  <si>
    <t>INTEREST EXPENSE - UNSECURED SUBORDINATED DEBT-GOCCS-OTHER FIN</t>
  </si>
  <si>
    <t>A-6-03-07-01-03</t>
  </si>
  <si>
    <t>INTEREST EXPENSE - UNSECURED SUBORDINATED DEBT-GOCCS-NONFIN</t>
  </si>
  <si>
    <t>A-6-03-07-02</t>
  </si>
  <si>
    <t>INTEREST EXPENSE - UNSECURED SUBORDINATED DEBT-BANKS</t>
  </si>
  <si>
    <t>A-6-03-07-02-01</t>
  </si>
  <si>
    <t>INTEREST EXPENSE - UNSECURED SUBORDINATED DEBT-BANKS-UBS / KBS</t>
  </si>
  <si>
    <t>A-6-03-07-02-01-01</t>
  </si>
  <si>
    <t>INTEREST EXPENSE - UNSECURED SUBORDINATED DEBT-BANKS-UBS / KBS-GOVT BANKS</t>
  </si>
  <si>
    <t>A-6-03-07-02-01-02</t>
  </si>
  <si>
    <t>INTEREST EXPENSE - UNSECURED SUBORDINATED DEBT-BANKS-UBS / KBS-NON- GOVT BANKS</t>
  </si>
  <si>
    <t>A-6-03-07-02-02</t>
  </si>
  <si>
    <t>INTEREST EXPENSE - UNSECURED SUBORDINATED DEBT-BANKS-OTHER BANKS</t>
  </si>
  <si>
    <t>A-6-03-07-03</t>
  </si>
  <si>
    <t>INTEREST EXPENSE - UNSECURED SUBORDINATED DEBT-PRIV CORP</t>
  </si>
  <si>
    <t>A-6-03-07-03-01</t>
  </si>
  <si>
    <t>INTEREST EXPENSE - UNSECURED SUBORDINATED DEBT-PRIV CORP-FIN</t>
  </si>
  <si>
    <t>A-6-03-07-03-02</t>
  </si>
  <si>
    <t>INTEREST EXPENSE - UNSECURED SUBORDINATED DEBT-PRIV CORP-NONFIN</t>
  </si>
  <si>
    <t>A-6-03-07-04</t>
  </si>
  <si>
    <t>INTEREST EXPENSE - UNSECURED SUBORDINATED DEBT-INDIVIDUALS</t>
  </si>
  <si>
    <t>A-6-03-08</t>
  </si>
  <si>
    <t>INTEREST EXPENSE - REDEEMABLE PREFERRED SHARES</t>
  </si>
  <si>
    <t>A-6-03-08-01</t>
  </si>
  <si>
    <t>INTEREST EXPENSE - REDEEMABLE PREFERRED SHARES-GOCCS</t>
  </si>
  <si>
    <t>A-6-03-08-01-01</t>
  </si>
  <si>
    <t>INTEREST EXPENSE - REDEEMABLE PREFERRED SHARES-GOCCS-SSS</t>
  </si>
  <si>
    <t>A-6-03-08-01-02</t>
  </si>
  <si>
    <t>INTEREST EXPENSE - REDEEMABLE PREFERRED SHARES-GOCCS-OTHER FIN</t>
  </si>
  <si>
    <t>A-6-03-08-01-03</t>
  </si>
  <si>
    <t>INTEREST EXPENSE - REDEEMABLE PREFERRED SHARES-GOCCS-NONFIN</t>
  </si>
  <si>
    <t>A-6-03-08-02</t>
  </si>
  <si>
    <t>INTEREST EXPENSE - REDEEMABLE PREFERRED SHARES-BANKS</t>
  </si>
  <si>
    <t>A-6-03-08-02-01</t>
  </si>
  <si>
    <t>INTEREST EXPENSE - REDEEMABLE PREFERRED SHARES-BANKS-UBS / KBS</t>
  </si>
  <si>
    <t>A-6-03-08-02-01-01</t>
  </si>
  <si>
    <t>INTEREST EXPENSE - REDEEMABLE PREFERRED SHARES-BANKS-UBS / KBS-GOVT BANKS</t>
  </si>
  <si>
    <t>A-6-03-08-02-01-02</t>
  </si>
  <si>
    <t>INTEREST EXPENSE - REDEEMABLE PREFERRED SHARES-BANKS-UBS / KBS-NON- GOVT BANKS</t>
  </si>
  <si>
    <t>A-6-03-08-02-02</t>
  </si>
  <si>
    <t>INTEREST EXPENSE - REDEEMABLE PREFERRED SHARES-BANKS-OTHER BANKS</t>
  </si>
  <si>
    <t>A-6-03-08-03</t>
  </si>
  <si>
    <t>INTEREST EXPENSE - REDEEMABLE PREFERRED SHARES-PRIV CORP</t>
  </si>
  <si>
    <t>A-6-03-08-03-01</t>
  </si>
  <si>
    <t>INTEREST EXPENSE - REDEEMABLE PREFERRED SHARES-PRIV CORP-FIN</t>
  </si>
  <si>
    <t>A-6-03-08-03-02</t>
  </si>
  <si>
    <t>INTEREST EXPENSE - REDEEMABLE PREFERRED SHARES-PRIV CORP-NONFIN</t>
  </si>
  <si>
    <t>A-6-03-08-04</t>
  </si>
  <si>
    <t>INTEREST EXPENSE - REDEEMABLE PREFERRED SHARES-INDIVIDUALS</t>
  </si>
  <si>
    <t>A-6-03-09</t>
  </si>
  <si>
    <t>INTEREST EXPENSE - FINANCE LEASE PAYMENT PAYABLE</t>
  </si>
  <si>
    <t>A-6-03-10</t>
  </si>
  <si>
    <t>INTEREST EXPENSE - OTHERS</t>
  </si>
  <si>
    <t>A-6-04</t>
  </si>
  <si>
    <t>PROVISIONS FOR LOSSES ON ACCRUED INT INC FROM FIN ASSETS</t>
  </si>
  <si>
    <t>A-6-13</t>
  </si>
  <si>
    <t>COMPENSATION/FRINGE BENEFITS</t>
  </si>
  <si>
    <t>A-6-13-01</t>
  </si>
  <si>
    <t>A-6-13-02</t>
  </si>
  <si>
    <t>FRINGE BENEFITS</t>
  </si>
  <si>
    <t>A-6-13-02-01</t>
  </si>
  <si>
    <t>FRINGE BENEFITS-DIRECTORS</t>
  </si>
  <si>
    <t>A-6-13-02-02</t>
  </si>
  <si>
    <t>FRINGE BENEFITS-OFFICERS AND EMPLOYEES</t>
  </si>
  <si>
    <t>A-6-13-02-03</t>
  </si>
  <si>
    <t>FRINGE BENEFITS-STAFF BENEFITS</t>
  </si>
  <si>
    <t>A-6-13-03</t>
  </si>
  <si>
    <t>DIRECTORS FEES</t>
  </si>
  <si>
    <t>A-6-13-04</t>
  </si>
  <si>
    <t>SSS,PHILHEALTH,EMPLOYERS COMPENSATION</t>
  </si>
  <si>
    <t>A-6-13-05</t>
  </si>
  <si>
    <t>MEDICAL,DENTAL AND HOSPITALIZATION</t>
  </si>
  <si>
    <t>A-6-13-06</t>
  </si>
  <si>
    <t>CONTRIBUTION TO RETIREMENT/PROVIDENT</t>
  </si>
  <si>
    <t>A-6-13-07</t>
  </si>
  <si>
    <t xml:space="preserve">PROVISIONS FOR PENSIONS AND OTHER POST RETIREMENT BENEFITS </t>
  </si>
  <si>
    <t>A-6-14</t>
  </si>
  <si>
    <t>A-6-15</t>
  </si>
  <si>
    <t>A-6-16</t>
  </si>
  <si>
    <t>A-6-16-01</t>
  </si>
  <si>
    <t>RENT</t>
  </si>
  <si>
    <t>A-6-16-02</t>
  </si>
  <si>
    <t>POWER, LIGHT AND WATER</t>
  </si>
  <si>
    <t>A-6-16-03</t>
  </si>
  <si>
    <t>POSTAGE,TELEPHONE,CABLES AND TELEGRAM</t>
  </si>
  <si>
    <t>A-6-16-04</t>
  </si>
  <si>
    <t>REPAIRS AND MAINTENANCE</t>
  </si>
  <si>
    <t>A-6-16-05</t>
  </si>
  <si>
    <t>SECURITY,CLERICAL,MESSENGERIAL AND JANITORIAL</t>
  </si>
  <si>
    <t>A-6-16-06</t>
  </si>
  <si>
    <t>INFORMATION TECHNOLOGY EXPENSES</t>
  </si>
  <si>
    <t>A-6-16-07</t>
  </si>
  <si>
    <t>SUPERVISION FEES</t>
  </si>
  <si>
    <t>A-6-16-08</t>
  </si>
  <si>
    <t>INSURANCE EXPENSES</t>
  </si>
  <si>
    <t>A-6-16-08-01</t>
  </si>
  <si>
    <t>INSURANCE EXPENSES-PDIC</t>
  </si>
  <si>
    <t>A-6-16-08-02</t>
  </si>
  <si>
    <t>INSURANCE EXPENSES-PCIC</t>
  </si>
  <si>
    <t>A-6-16-08-03</t>
  </si>
  <si>
    <t>INSURANCE EXPENSES-OTHERS</t>
  </si>
  <si>
    <t>A-6-16-09</t>
  </si>
  <si>
    <t>A-6-16-10</t>
  </si>
  <si>
    <t>REPRESENTATION AND ENTERTAINMENT</t>
  </si>
  <si>
    <t>A-6-16-11</t>
  </si>
  <si>
    <t>TRAVELLING EXPENSES</t>
  </si>
  <si>
    <t>A-6-16-12</t>
  </si>
  <si>
    <t>FUEL AND LUBRICANTS</t>
  </si>
  <si>
    <t>A-6-16-13</t>
  </si>
  <si>
    <t>ADVERTISING AND PUBLICITY</t>
  </si>
  <si>
    <t>A-6-16-14</t>
  </si>
  <si>
    <t>MEMBERSHIP FEES AND DUES</t>
  </si>
  <si>
    <t>A-6-16-15</t>
  </si>
  <si>
    <t>DONATIONS AND CHARITABLE CONTRIBUTION</t>
  </si>
  <si>
    <t>A-6-16-16</t>
  </si>
  <si>
    <t>PERIODICALS AND MAGAZINES</t>
  </si>
  <si>
    <t>A-6-16-17</t>
  </si>
  <si>
    <t>DOCUMENTARY STAMPS USED</t>
  </si>
  <si>
    <t>A-6-16-18</t>
  </si>
  <si>
    <t>STATIONERY AND SUPPLIES USED</t>
  </si>
  <si>
    <t>A-6-16-19</t>
  </si>
  <si>
    <t>FINES,PENALTIES AND OTHER CHARGES</t>
  </si>
  <si>
    <t>A-6-16-20</t>
  </si>
  <si>
    <t>LITIGATION/ASSETS ACQUIRED EXPENSES</t>
  </si>
  <si>
    <t>A-6-16-21</t>
  </si>
  <si>
    <t>A-6-17</t>
  </si>
  <si>
    <t>DEPRECIATION / AMORTIZATION EXPENSES</t>
  </si>
  <si>
    <t>A-6-17-01</t>
  </si>
  <si>
    <t>DEPRECIATION EXP-BANK PREM,FFE</t>
  </si>
  <si>
    <t>A-6-17-01-01</t>
  </si>
  <si>
    <t>DEPRECIATION EXP-BANK PREM,FFE-BUILDINGS</t>
  </si>
  <si>
    <t>A-6-17-01-02</t>
  </si>
  <si>
    <t>DEPRECIATION EXP-BANK PREM,FFE-FURNITURE AND FIXTURES</t>
  </si>
  <si>
    <t>A-6-17-01-03</t>
  </si>
  <si>
    <t>DEPRECIATION EXP-BANK PREM,FFE-IT EQUIPMENT</t>
  </si>
  <si>
    <t>A-6-17-01-04</t>
  </si>
  <si>
    <t>DEPRECIATION EXP-BANK PREM,FFE-OTHER OFFICE EQUIPMENT</t>
  </si>
  <si>
    <t>A-6-17-01-05</t>
  </si>
  <si>
    <t>DEPRECIATION EXP-BANK PREM,FFE-TRANSPORTATION EQUIPMENT</t>
  </si>
  <si>
    <t>A-6-17-01-06</t>
  </si>
  <si>
    <t>DEPRECIATION EXP-BANK PREM,FFE-LEASEHOLD RIGHTS AND IMPROVEMENTS</t>
  </si>
  <si>
    <t>A-6-17-01-07</t>
  </si>
  <si>
    <t>DEPRECIATION EXP-BANK PREM,FFE-UNDER FINANCE  LEASE</t>
  </si>
  <si>
    <t>A-6-17-01-07-01</t>
  </si>
  <si>
    <t>DEPRECIATION EXP-BANK PREM,FFE-UNDER FINANCE  LEASE-BUILDINGS</t>
  </si>
  <si>
    <t>A-6-17-01-07-02</t>
  </si>
  <si>
    <t>DEPRECIATION EXP-BANK PREM,FFE-UNDER FINANCE  LEASE-FURNITURE AND FIXTURES</t>
  </si>
  <si>
    <t>A-6-17-01-07-03</t>
  </si>
  <si>
    <t>DEPRECIATION EXP-BANK PREM,FFE-UNDER FINANCE  LEASE-IT EQUIPMENT</t>
  </si>
  <si>
    <t>A-6-17-01-07-04</t>
  </si>
  <si>
    <t>DEPRECIATION EXP-BANK PREM,FFE-UNDER FINANCE  LEASE-OTHER OFFICE EQUIPMENT</t>
  </si>
  <si>
    <t>A-6-17-01-07-05</t>
  </si>
  <si>
    <t>DEPRECIATION EXP-BANK PREM,FFE-UNDER FINANCE  LEASE-TRANSPORTATION EQUIPMENT</t>
  </si>
  <si>
    <t>A-6-17-01-07-06</t>
  </si>
  <si>
    <t>DEPRECIATION EXP-BANK PREM,FFE-UNDER FINANCE  LEASE-ACCUM DEPRECIATION-ORGANIZATION COST</t>
  </si>
  <si>
    <t>A-6-17-01-08</t>
  </si>
  <si>
    <t>DEPRECIATION EXP-BANK PREM,FFE-REVAL INCREMENT</t>
  </si>
  <si>
    <t>A-6-17-01-08-01</t>
  </si>
  <si>
    <t>DEPRECIATION EXP-BANK PREM,FFE-REVAL INCREMENT-BUILDINGS</t>
  </si>
  <si>
    <t>A-6-17-01-08-02</t>
  </si>
  <si>
    <t>DEPRECIATION EXP-BANK PREM,FFE-REVAL INCREMENT-FURNITURE AND FIXTURES</t>
  </si>
  <si>
    <t>A-6-17-01-08-03</t>
  </si>
  <si>
    <t>DEPRECIATION EXP-BANK PREM,FFE-REVAL INCREMENT-IT EQUIPMENT</t>
  </si>
  <si>
    <t>A-6-17-01-08-04</t>
  </si>
  <si>
    <t>DEPRECIATION EXP-BANK PREM,FFE-REVAL INCREMENT-OTHER OFFICE EQUIPMENT</t>
  </si>
  <si>
    <t>A-6-17-01-08-05</t>
  </si>
  <si>
    <t>DEPRECIATION EXP-BANK PREM,FFE-REVAL INCREMENT-TRANSPORTATION EQUIPMENT</t>
  </si>
  <si>
    <t>A-6-17-01-08-06</t>
  </si>
  <si>
    <t>DEPRECIATION EXP-BANK PREM,FFE-REVAL INCREMENT-UNDER FINANCE LEASE</t>
  </si>
  <si>
    <t>A-6-17-01-08-06-01</t>
  </si>
  <si>
    <t>DEPRECIATION EXP-BANK PREM,FFE-REVAL INCREMENT-UNDER FINANCE LEASE-BUIDINGS</t>
  </si>
  <si>
    <t>A-6-17-01-08-06-02</t>
  </si>
  <si>
    <t>DEPRECIATION EXP-BANK PREM,FFE-REVAL INCREMENT-UNDER FINANCE LEASE-FURNITURE AND FIXTURES</t>
  </si>
  <si>
    <t>A-6-17-01-08-06-03</t>
  </si>
  <si>
    <t>DEPRECIATION EXP-BANK PREM,FFE-REVAL INCREMENT-UNDER FINANCE LEASE-IT EQUIPMENT</t>
  </si>
  <si>
    <t>A-6-17-01-08-06-04</t>
  </si>
  <si>
    <t>DEPRECIATION EXP-BANK PREM,FFE-REVAL INCREMENT-UNDER FINANCE LEASE-OTHER OFFICE EQUIPMENT</t>
  </si>
  <si>
    <t>A-6-17-01-08-06-05</t>
  </si>
  <si>
    <t>DEPRECIATION EXP-BANK PREM,FFE-REVAL INCREMENT-UNDER FINANCE LEASE-TRANSPORTATION EQUIPMENT</t>
  </si>
  <si>
    <t>A-6-17-01-09</t>
  </si>
  <si>
    <t>DEPRECIATION EXP-BANK PREM,FFE-BUILDING IMPROVEMENT</t>
  </si>
  <si>
    <t>A-6-17-02</t>
  </si>
  <si>
    <t>DEPRECIATION EXP-ROPA</t>
  </si>
  <si>
    <t>A-6-17-02-01</t>
  </si>
  <si>
    <t>DEPRECIATION EXP-ROPA-BUILDINGS</t>
  </si>
  <si>
    <t>A-6-17-02-02</t>
  </si>
  <si>
    <t>DEPRECIATION EXP-ROPA-OTHER NONFIN ASSETS ACQUIRED</t>
  </si>
  <si>
    <t>A-6-17-03</t>
  </si>
  <si>
    <t>DEPRECIATION EXP-OTHER INTANGIBLE ASSETS</t>
  </si>
  <si>
    <t>A-6-18</t>
  </si>
  <si>
    <t>IMPAIRMENT LOSSES</t>
  </si>
  <si>
    <t>A-6-18-01</t>
  </si>
  <si>
    <t>IMPAIRMENT LOSSES-INVEST IN SUBSIDIARIES,ASSOCIATE</t>
  </si>
  <si>
    <t>A-6-18-02</t>
  </si>
  <si>
    <t>IMPAIRMENT LOSSES-BANK PREM,FURNITURE,FIXTURE AND EQUIPMENT</t>
  </si>
  <si>
    <t>A-6-18-02-01</t>
  </si>
  <si>
    <t>IMPAIRMENT LOSSES-BANK PREM,FFE-LAND</t>
  </si>
  <si>
    <t>A-6-18-02-02</t>
  </si>
  <si>
    <t>IMPAIRMENT LOSSES-BANK PREM,FFE-BUILDINGS</t>
  </si>
  <si>
    <t>A-6-18-02-03</t>
  </si>
  <si>
    <t>IMPAIRMENT LOSSES-BANK PREM,FFE-FURNITURE AND FIXTURES</t>
  </si>
  <si>
    <t>A-6-18-02-04</t>
  </si>
  <si>
    <t>IMPAIRMENT LOSSES-BANK PREM,FFE-IT EQUIPMENT</t>
  </si>
  <si>
    <t>A-6-18-02-05</t>
  </si>
  <si>
    <t>IMPAIRMENT LOSSES-BANK PREM,FFE-OTHER OFFICE EQUIPMENT</t>
  </si>
  <si>
    <t>A-6-18-02-06</t>
  </si>
  <si>
    <t>IMPAIRMENT LOSSES-BANK PREM,FFE-TRANSPORTATION EQUIPMENT</t>
  </si>
  <si>
    <t>A-6-18-02-07</t>
  </si>
  <si>
    <t>IMPAIRMENT LOSSES-BANK PREM,FFE-LEASEHOLD RIGHTS AND IMPROVEMENTS</t>
  </si>
  <si>
    <t>A-6-18-02-08</t>
  </si>
  <si>
    <t>IMPAIRMENT LOSSES-BANK PREM,FFE-UNDER FINANCE LEASE</t>
  </si>
  <si>
    <t>A-6-18-02-08-01</t>
  </si>
  <si>
    <t>IMPAIRMENT LOSSES-BANK PREM,FFE-UNDER FINANCE LEASE-BUILDINGS</t>
  </si>
  <si>
    <t>A-6-18-02-08-02</t>
  </si>
  <si>
    <t>IMPAIRMENT LOSSES-BANK PREM,FFE-UNDER FINANCE LEASE-FURNITURE AND FIXTURES</t>
  </si>
  <si>
    <t>A-6-18-02-08-03</t>
  </si>
  <si>
    <t>IMPAIRMENT LOSSES-BANK PREM,FFE-UNDER FINANCE LEASE-IT EQUIPMENT</t>
  </si>
  <si>
    <t>A-6-18-02-08-04</t>
  </si>
  <si>
    <t>IMPAIRMENT LOSSES-BANK PREM,FFE-UNDER FINANCE LEASE-OTHER OFFICE EQUIPMENT</t>
  </si>
  <si>
    <t>A-6-18-02-08-05</t>
  </si>
  <si>
    <t>IMPAIRMENT LOSSES-BANK PREM,FFE-UNDER FINANCE LEASE-TRANSPORTATION EQUIPMENT</t>
  </si>
  <si>
    <t>A-6-18-02-09</t>
  </si>
  <si>
    <t>IMPAIRMENT LOSSES-BANK PREM,FFE-REVAL INCREMENT</t>
  </si>
  <si>
    <t>A-6-18-02-09-01</t>
  </si>
  <si>
    <t>IMPAIRMENT LOSSES-BANK PREM,FFE-REVAL INCREMENT-BUILDINGS</t>
  </si>
  <si>
    <t>A-6-18-02-09-02</t>
  </si>
  <si>
    <t>IMPAIRMENT LOSSES-BANK PREM,FFE-REVAL INCREMENT-FURNITURE AND FIXTURES</t>
  </si>
  <si>
    <t>A-6-18-02-09-03</t>
  </si>
  <si>
    <t>IMPAIRMENT LOSSES-BANK PREM,FFE-REVAL INCREMENT-IT EQUIPMENT</t>
  </si>
  <si>
    <t>A-6-18-02-09-04</t>
  </si>
  <si>
    <t>IMPAIRMENT LOSSES-BANK PREM,FFE-REVAL INCREMENT-OTHER OFFICE EQUIPMENT</t>
  </si>
  <si>
    <t>A-6-18-02-09-05</t>
  </si>
  <si>
    <t>IMPAIRMENT LOSSES-BANK PREM,FFE-REVAL INCREMENT-TRANSPORTATION EQUIPMENT</t>
  </si>
  <si>
    <t>A-6-18-02-09-06</t>
  </si>
  <si>
    <t>IMPAIRMENT LOSSES-BANK PREM,FFE-REVAL INCREMENT-UNDER FINANCE LEASE</t>
  </si>
  <si>
    <t>A-6-18-02-09-06-01</t>
  </si>
  <si>
    <t>IMPAIRMENT LOSSES-BANK PREM,FFE-REVAL INCREMENT-UNDER FINANCE LEASE-BUILDINGS</t>
  </si>
  <si>
    <t>A-6-18-02-09-06-02</t>
  </si>
  <si>
    <t>IMPAIRMENT LOSSES-BANK PREM,FFE-REVAL INCREMENT-UNDER FINANCE LEASE-FURNITURE AND FIXTURE</t>
  </si>
  <si>
    <t>A-6-18-02-09-06-03</t>
  </si>
  <si>
    <t>IMPAIRMENT LOSSES-BANK PREM,FFE-REVAL INCREMENT-UNDER FINANCE LEASE-IT EQUIPMENT</t>
  </si>
  <si>
    <t>A-6-18-02-09-06-04</t>
  </si>
  <si>
    <t>IMPAIRMENT LOSSES-BANK PREM,FFE-REVAL INCREMENT-UNDER FINANCE LEASE-OTHER OFFICE EQUIPMENT</t>
  </si>
  <si>
    <t>A-6-18-02-09-06-05</t>
  </si>
  <si>
    <t>IMPAIRMENT LOSSES-BANK PREM,FFE-REVAL INCREMENT-UNDER FINANCE LEASE-TRANSPORTATION EQUIPMENT</t>
  </si>
  <si>
    <t>A-6-18-03</t>
  </si>
  <si>
    <t>IMPAIRMENT LOSSES-ROPA</t>
  </si>
  <si>
    <t>A-6-18-03-01</t>
  </si>
  <si>
    <t>IMPAIRMENT LOSSES-ROPA-LAND</t>
  </si>
  <si>
    <t>A-6-18-03-02</t>
  </si>
  <si>
    <t>IMPAIRMENT LOSSES-ROPA-BUILDINGS</t>
  </si>
  <si>
    <t>A-6-18-03-03</t>
  </si>
  <si>
    <t>IMPAIRMENT LOSSES-ROPA-OTHER NONFIN ASSETS ACQUIRED</t>
  </si>
  <si>
    <t>A-6-18-04</t>
  </si>
  <si>
    <t>IMPAIRMENT LOSSES-NCAHS</t>
  </si>
  <si>
    <t>A-6-18-04-01</t>
  </si>
  <si>
    <t>IMPAIRMENT LOSSES-NCAHS-LAND</t>
  </si>
  <si>
    <t>A-6-18-04-02</t>
  </si>
  <si>
    <t>IMPAIRMENT LOSSES-NCAHS-BUILDINGS</t>
  </si>
  <si>
    <t>A-6-18-04-03</t>
  </si>
  <si>
    <t>IMPAIRMENT LOSSES-NCAHS-OTHER NONFIN ASSETS ACQUIRED</t>
  </si>
  <si>
    <t>A-6-18-05</t>
  </si>
  <si>
    <t>IMPAIRMENT LOSSES-INTANGIBLES AND OTHER ASSETS</t>
  </si>
  <si>
    <t>A-6-18-05-01</t>
  </si>
  <si>
    <t>IMPAIRMENT LOSSES-INTANGIBLES-GOODWILL</t>
  </si>
  <si>
    <t>A-6-18-05-02</t>
  </si>
  <si>
    <t>IMPAIRMENT LOSSES-INTANGIBLES-OTHER INTANGIBLE ASSETS</t>
  </si>
  <si>
    <t>A-6-18-05-03</t>
  </si>
  <si>
    <t>IMPAIRMENT LOSSES-OTHER ASSETS</t>
  </si>
  <si>
    <t>A-6-19</t>
  </si>
  <si>
    <t>A-6-20</t>
  </si>
  <si>
    <t>PROVISIONS FOR CREDIT LOSSES ON LOANS AND RECVBLS AND OTHER FIN ASSETS</t>
  </si>
  <si>
    <t>A-6-21</t>
  </si>
  <si>
    <t>A-6-22</t>
  </si>
  <si>
    <t>A-6-23</t>
  </si>
  <si>
    <t>SHARE IN PROFIT/LOSS OF UNCONSOLIDATED SUBSIDIARIES</t>
  </si>
  <si>
    <t>A-6-24</t>
  </si>
  <si>
    <t>SHARE IN PROFIT/LOSS OF ASSOCIATES</t>
  </si>
  <si>
    <t>A-6-25</t>
  </si>
  <si>
    <t>SHARE IN PROFIT/LOSS OF JOINT VENTURES</t>
  </si>
  <si>
    <t>A-6-26</t>
  </si>
  <si>
    <t>A-6-27</t>
  </si>
  <si>
    <t>MINORITY INTEREST IN PROFIT/LOSS OF SUBSIDIARIES</t>
  </si>
  <si>
    <t>A-9</t>
  </si>
  <si>
    <t>TRANSITORY ACCOUNTS</t>
  </si>
  <si>
    <t>A-9-01</t>
  </si>
  <si>
    <t>A-9-02</t>
  </si>
  <si>
    <t>ERROR ACCOUNT</t>
  </si>
  <si>
    <t>A-9-03</t>
  </si>
  <si>
    <t>A-9-04</t>
  </si>
  <si>
    <t>A-9-05</t>
  </si>
  <si>
    <t>A-9-06</t>
  </si>
  <si>
    <t>A-9-07</t>
  </si>
  <si>
    <t>RB-SOLO-FINASSET</t>
  </si>
  <si>
    <t>Debt Securities - Resident -  Government - National Government - Treasury Bills</t>
  </si>
  <si>
    <t>Debt Securities - Resident -  Government - National Government - Treasury Bonds</t>
  </si>
  <si>
    <t>Debt Securities - Resident -  Government - National Government - others</t>
  </si>
  <si>
    <t>Debt Securities - Resident -  Government - Lgus</t>
  </si>
  <si>
    <t>Debt Securities - Resident -  Government - Goccs-sss</t>
  </si>
  <si>
    <t>Debt Securities - Resident -  Government - gocc-financial</t>
  </si>
  <si>
    <t>Debt Securities - Resident -  Government - gocc-non-financial</t>
  </si>
  <si>
    <t>Debt Securities - Resident - BSP</t>
  </si>
  <si>
    <t>Debt Securities - Resident -  Government - banks-ubs/kbs</t>
  </si>
  <si>
    <t>Debt Securities - Resident -  banks-other banks</t>
  </si>
  <si>
    <t>Debt Securities - Resident -  privcorp-nbqbs</t>
  </si>
  <si>
    <t>Debt Securities - Resident - privcorp-others</t>
  </si>
  <si>
    <t>Debt Securities - Resident - privcorp-non-fin</t>
  </si>
  <si>
    <t>Additional Information on Debt Securities - Data on Utilization of Debt Securities - Reserve and Liquidity Floor Requirement</t>
  </si>
  <si>
    <t xml:space="preserve">Additional Information on Debt Securities - Readily Marketable </t>
  </si>
  <si>
    <t>Additional Information on Debt Securities - Classified as to Original Term - Short Term</t>
  </si>
  <si>
    <t>Additional Information on Debt Securities - Classified as to Original Term - med</t>
  </si>
  <si>
    <t>Additional Information on Debt Securities - Classified as to Original Term - Long Term</t>
  </si>
  <si>
    <t>7A</t>
  </si>
  <si>
    <t>Debt Securities - Resident - National Government - GS Purchased</t>
  </si>
  <si>
    <t>7C1</t>
  </si>
  <si>
    <t>Debt Securities - Resident -  BSP</t>
  </si>
  <si>
    <t>8B1</t>
  </si>
  <si>
    <t>bsp</t>
  </si>
  <si>
    <t>allowance</t>
  </si>
  <si>
    <t>RB-SOLO-SIEACCT</t>
  </si>
  <si>
    <t>Interest Income - Resident - Due from BSP</t>
  </si>
  <si>
    <t>Interest Income - Resident - Due from Other Banks</t>
  </si>
  <si>
    <t>Interest Income - Resident - Financial Assets Held for Trading - Held for Trading Securities</t>
  </si>
  <si>
    <t>Interest Income - Resident - Financial Assets Held for Trading - Derivatives w/ Positive Fair Value for Trading</t>
  </si>
  <si>
    <t>Interest Income - Resident - Financial Assets Designated at Fair Value through Profit or Loss</t>
  </si>
  <si>
    <t>Interest Income - Resident - Available for Sale Financial Assets</t>
  </si>
  <si>
    <t xml:space="preserve">Interest Income - Resident - Held to Maturity Financial Assets </t>
  </si>
  <si>
    <t>Interest Income - Resident - Unquoted Debt Securities Classified as Loans</t>
  </si>
  <si>
    <t>Interest Income - Resident - Loans and Receivables - Loans to BSP</t>
  </si>
  <si>
    <t>Interest Income - Resident - Loans and Receivables - Interbank Loans Receivable</t>
  </si>
  <si>
    <t>Interest Income - Resident - Loans and Receivables - Loans and Receivables Others</t>
  </si>
  <si>
    <t>Interest Income - Resident - Loans and Receivables Arising from Repurchase Agreements and Securities Lending and Borrowing Transactions</t>
  </si>
  <si>
    <t>Interest Income - Resident - Derivatives with Positive Fair Value Held for Hedging</t>
  </si>
  <si>
    <t>Interest Income - Resident - Sales Contract Receivable</t>
  </si>
  <si>
    <t>Interest Income - Resident - Others</t>
  </si>
  <si>
    <t>Interest Income - Non Resident - Due from Other Banks</t>
  </si>
  <si>
    <t>Interest Income - Non Resident - Loans and Receivables -  Loans and Receivables Others</t>
  </si>
  <si>
    <t>Interest Income - Multilateral Agencies - Held for Trading Securities</t>
  </si>
  <si>
    <t>Interest Income - Multilateral Agencies - Financial Assets Designated at Fair Value through Profit or Loss</t>
  </si>
  <si>
    <t>Interest Income - Multilateral Agencies - Available for Sale Financial Assets</t>
  </si>
  <si>
    <t xml:space="preserve">Interest Income - Multilateral Agencies -Held to Maturity Financial Assets </t>
  </si>
  <si>
    <t>Interest Income - Multilateral Agencies -  Unquoted Debt Securities Classified as Loans</t>
  </si>
  <si>
    <t>Interest Expense - Resident -  Financial Liabilities Held for Trading - Derivatives with Negative  Fair Value Held for Trading</t>
  </si>
  <si>
    <t>Interest Expense - Resident -  Financial Liabilities Held for Trading - Liability for Short Position</t>
  </si>
  <si>
    <t>Interest Expense - Resident -  Financial Liabilities Designated at Fair Value through Profit or Loss</t>
  </si>
  <si>
    <t xml:space="preserve">Interest Expense - Resident - Deposits - Demand Deposit </t>
  </si>
  <si>
    <t xml:space="preserve">Interest Expense - Resident - Deposits - Savings Deposit </t>
  </si>
  <si>
    <t>Interest Expense - Resident - Deposits - NOW Accounts</t>
  </si>
  <si>
    <t>Interest Expense - Resident - Deposits - Time certificate of Deposits</t>
  </si>
  <si>
    <t>Interest Expense - Resident - Deposits - LTNCD</t>
  </si>
  <si>
    <t>Interest Expense - Resident - Bills Payable - BSP</t>
  </si>
  <si>
    <t>Interest Expense - Resident - Bills Payable - Interbank Loans Payable</t>
  </si>
  <si>
    <t>Interest Expense - Resident - Bills Payable - Other Deposit Substitute</t>
  </si>
  <si>
    <t>Interest Expense - Resident - Bills Payable - Others</t>
  </si>
  <si>
    <t>Interest Expense - Resident - Bonds Payable</t>
  </si>
  <si>
    <t>Interest Expense - Resident - Unsecured Subordinated Debt</t>
  </si>
  <si>
    <t>Interest Expense - Resident - Redeemable Preferred Shares</t>
  </si>
  <si>
    <t>Interest Expense - Resident - Derivatives with Negative Fair Value Held for Hedging</t>
  </si>
  <si>
    <t>Interest Expense - Resident - Finance Lease Payment Payable</t>
  </si>
  <si>
    <t>IBA UNG VALUE SA REP VS SC</t>
  </si>
  <si>
    <t>Interest Expense - Resident - Others</t>
  </si>
  <si>
    <t>tama value di sure pinagkunaan</t>
  </si>
  <si>
    <t>Interest Expense - Non Resident - Financial Liabilities Held for Trading - Liability for Short Position</t>
  </si>
  <si>
    <t>di alam kung san kukunin</t>
  </si>
  <si>
    <t xml:space="preserve">Interest Expense - Non Resident - Financial Liabilities Designated at Fair Value through Profit or Loss </t>
  </si>
  <si>
    <t>Interest Expense - NonResident - Deposits - Demand Deposit</t>
  </si>
  <si>
    <t>Interest Expense - NonResident - Deposits - Savings Deposit</t>
  </si>
  <si>
    <t>Interest Expense - NonResident - Deposits - NOW Accounts</t>
  </si>
  <si>
    <t>Interest Expense - NonResident - Deposits - Time Certificate of Deposits</t>
  </si>
  <si>
    <t>Interest Expense - NonResident - Deposits - LTNCD</t>
  </si>
  <si>
    <t>Interest Expense - NonResident - Bills Payable - Other Deposit Substitute</t>
  </si>
  <si>
    <t>Interest Expense - NonResident - Bills Payable - Others</t>
  </si>
  <si>
    <t>Interest Expense - NonResident - Bonds Payable</t>
  </si>
  <si>
    <t>Interest Expense - NonResident - Unsecured Subordinated Debt</t>
  </si>
  <si>
    <t>Interest Expense - NonResident - Redeemable Preferred Shares</t>
  </si>
  <si>
    <t>29A</t>
  </si>
  <si>
    <t>Resident Banks - Ubs/KBs (Demand Deposit)</t>
  </si>
  <si>
    <t>Resident Banks - Ubs/KBs (Savings Deposit)</t>
  </si>
  <si>
    <t>Resident Banks - Ubs/KBs (NOW)</t>
  </si>
  <si>
    <t>Resident Banks - Ubs/KBs (Time Certificates of Deposit)</t>
  </si>
  <si>
    <t>Resident Banks - Others (Demand Deposit)</t>
  </si>
  <si>
    <t>Resident Banks - Others (Savings Deposit)</t>
  </si>
  <si>
    <t>Resident Banks - Others (NOW)</t>
  </si>
  <si>
    <t>Resident Banks - Others (Time Certificates of Deposit)</t>
  </si>
  <si>
    <t>Resident Banks - Clearing Account - Local Currency (Demand Deposit)</t>
  </si>
  <si>
    <t>Resident Banks - Clearing Account - Local Currency (Savings Deposit)</t>
  </si>
  <si>
    <t>29B</t>
  </si>
  <si>
    <t>Debt Securities - Resident - Govt Securities - Natnl Govt (Held for Trading)</t>
  </si>
  <si>
    <t>Debt Securities - Resident - Govt Securities - Natnl Govt (Designated at FVPL )</t>
  </si>
  <si>
    <t>Debt Securities - Resident - Govt Securities - Natnl Govt (Available for Sale)</t>
  </si>
  <si>
    <t>Debt Securities - Resident - Govt Securities - Natnl Govt (Held to Maturity)</t>
  </si>
  <si>
    <t>Debt Securities - Resident - Govt Securities - Natnl Govt (Unquoted Debt Securities Classified as Loans)</t>
  </si>
  <si>
    <t>Debt Securities - Resident - Govt Securities -LGUs  (Held for Trading)</t>
  </si>
  <si>
    <t>Debt Securities - Resident - Govt Securities -LGUs  (Designated at FVPL )</t>
  </si>
  <si>
    <t>Debt Securities - Resident - Govt Securities -LGUs  (Available for Sale )</t>
  </si>
  <si>
    <t>Debt Securities - Resident - Govt Securities -LGUs  (Held to Maturity)</t>
  </si>
  <si>
    <t>Debt Securities - Resident - Govt Securities -LGUs (Unquoted Debt Securities Classified as Loans)</t>
  </si>
  <si>
    <t>Debt Securities - Resident - Govt Securities  - GOCC - Social Security Institutions (Held for Trading)</t>
  </si>
  <si>
    <t>Debt Securities - Resident - Govt Securities  - GOCC - Social Security Institutions (Designated at FVPL)</t>
  </si>
  <si>
    <t>Debt Securities - Resident - Govt Securities  - GOCC - Social Security Institutions (Available for Sale )</t>
  </si>
  <si>
    <t>Debt Securities - Resident - Govt Securities  - GOCC - Social Security Institutions (Held to Maturity)</t>
  </si>
  <si>
    <t>Debt Securities - Resident - Govt Securities  - GOCC - Social Security Institutions (Unquoted Debt Securities Classified as Loans)</t>
  </si>
  <si>
    <t>Debt Securities - Resident - Govt Securities  - GOCC - Other Financial (Held for Trading)</t>
  </si>
  <si>
    <t>Debt Securities - Resident - Govt Securities  - GOCC - Other Financial (Designated at FVPL)</t>
  </si>
  <si>
    <t>Debt Securities - Resident - Govt Securities  - GOCC - Other Financial (Available for Sale )</t>
  </si>
  <si>
    <t>Debt Securities - Resident - Govt Securities  - GOCC - Other Financial (Held to Maturity)</t>
  </si>
  <si>
    <t>Debt Securities - Resident - Govt Securities  - GOCC - Other Financial (Unquoted Debt Securities Classified as Loans)</t>
  </si>
  <si>
    <t>Debt Securities - Resident - Govt Securities  - GOCC - Non Financial (Held for Trading)</t>
  </si>
  <si>
    <t>Debt Securities - Resident - Govt Securities  - GOCC - Non Financial (Designated at FVPL)</t>
  </si>
  <si>
    <t>Debt Securities - Resident - Govt Securities  - GOCC - Non Financial (Available for Sale )</t>
  </si>
  <si>
    <t>Debt Securities - Resident - Govt Securities  - GOCC - Non Financial (Held to Maturity)</t>
  </si>
  <si>
    <t>Debt Securities - Resident - Govt Securities  - GOCC - Non Financial (Unquoted Debt Securities Classified as Loans)</t>
  </si>
  <si>
    <t>Debt Securities - Resident - BSP (Held for Trading)</t>
  </si>
  <si>
    <t>Debt Securities - Resident - BSP (Designated at FVPL)</t>
  </si>
  <si>
    <t>Debt Securities - Resident - BSP (Available for Sale )</t>
  </si>
  <si>
    <t>Debt Securities - Resident - BSP (Held to Maturity)</t>
  </si>
  <si>
    <t>Debt Securities - Resident - BSP (Unquoted Debt Securities Classified as Loans)</t>
  </si>
  <si>
    <t>Debt Securities - Resident - Banks  - Ubs/KBs (Held for Trading)</t>
  </si>
  <si>
    <t>Debt Securities - Resident - Banks  - Ubs/KBs (Designated at FVPL)</t>
  </si>
  <si>
    <t>Debt Securities - Resident - Banks  - Ubs/KBs (Available for Sale )</t>
  </si>
  <si>
    <t>Debt Securities - Resident - Banks  - Ubs/KBs (Unquoted Debt Securities Classified as Loans)</t>
  </si>
  <si>
    <t>Debt Securities - Resident - Banks  -Other Banks (Held for Trading)</t>
  </si>
  <si>
    <t>Debt Securities - Resident - Banks  -Other Banks (Designated at FVPL)</t>
  </si>
  <si>
    <t>Debt Securities - Resident - Banks  -Other Banks (Available for Sale)</t>
  </si>
  <si>
    <t>Debt Securities - Resident - Banks  -Other Banks (Unquoted Debt Securities Classified as Loans)</t>
  </si>
  <si>
    <t>Debt Securities - Resident - Private Corp - Financial (Held for Trading)</t>
  </si>
  <si>
    <t>Debt Securities - Resident - Private Corp - Financial (Designated at FVPL)</t>
  </si>
  <si>
    <t>Debt Securities - Resident - Private Corp - Financial (Available for Sale)</t>
  </si>
  <si>
    <t>Debt Securities - Resident - Private Corp - Financial (Held to Maturity)</t>
  </si>
  <si>
    <t>Debt Securities - Resident - Private Corp - Financial  (Unquoted Debt Securities Classified as Loans)</t>
  </si>
  <si>
    <t>Debt Securities - Resident - Private Corp -Non Financial (Held for Trading)</t>
  </si>
  <si>
    <t>Debt Securities - Resident - Private Corp - Non Financial (Designated at FVPL)</t>
  </si>
  <si>
    <t>Debt Securities - Resident - Private Corp - Non Financial (Available for Sale)</t>
  </si>
  <si>
    <t>Debt Securities - Resident - Private Corp - Non Financial (Held to Maturity)</t>
  </si>
  <si>
    <t>Debt Securities - Resident - Private Corp - Non Financial  (Unquoted Debt Securities Classified as Loans)</t>
  </si>
  <si>
    <t>Debt Securities - Resident - Multilateral Agencies (Held for Trading)</t>
  </si>
  <si>
    <t>Debt Securities - Resident - Multilateral Agencies (Designated at FVPL)</t>
  </si>
  <si>
    <t>Debt Securities - Resident - Multilateral Agencies (Available for Sale)</t>
  </si>
  <si>
    <t>Debt Securities - Resident - Multilateral Agencies (Held to Maturity)</t>
  </si>
  <si>
    <t>Debt Securities - Resident - Multilateral Agencies  (Unquoted Debt Securities Classified as Loans)</t>
  </si>
  <si>
    <t>Financial Derivatives - Int Rate Contracts - Stand Alone - Forwards (Held for Trading)</t>
  </si>
  <si>
    <t>Financial Derivatives - Int Rate Contracts - Stand Alone - Swaps (Held for Trading)</t>
  </si>
  <si>
    <t>Financial Derivatives - Int Rate Contracts - Stand Alone - Futures (Held for Trading)</t>
  </si>
  <si>
    <t>Financial Derivatives - Int Rate Contracts - Stand Alone - Options (Held for Trading)</t>
  </si>
  <si>
    <t>Financial Derivatives - Int Rate Contracts - Embedded - Forwards (Held for Trading)</t>
  </si>
  <si>
    <t>Financial Derivatives - Int Rate Contracts - Embedded - Swaps (Held for Trading)</t>
  </si>
  <si>
    <t>Financial Derivatives - Int Rate Contracts - Embedded - Futures (Held for Trading)</t>
  </si>
  <si>
    <t>Financial Derivatives - Int Rate Contracts - Embedded - Options (Held for Trading)</t>
  </si>
  <si>
    <t>29D1</t>
  </si>
  <si>
    <t>Residents - Loans to Govt - Natnl Govt (Current)</t>
  </si>
  <si>
    <t>Residents - Loans to Govt - Natnl Govt (Past Due)</t>
  </si>
  <si>
    <t>Residents - Loans to Govt - Natnl Govt (Non Performing, Net of ITL )</t>
  </si>
  <si>
    <t>Residents - Loans to Govt - Natnl Govt (ITL )</t>
  </si>
  <si>
    <t>Residents - Loans to Govt - LGUs (Current)</t>
  </si>
  <si>
    <t>Residents - Loans to Govt - LGUs (Past Due)</t>
  </si>
  <si>
    <t>Residents - Loans to Govt - LGUs (Non Performing, Net of ITL )</t>
  </si>
  <si>
    <t>Residents - Loans to Govt - LGUs (ITL )</t>
  </si>
  <si>
    <t>Residents - Loans to Govt - GOCCs - Social Security Institutions (Current)</t>
  </si>
  <si>
    <t>Residents - Loans to Govt - GOCCs - Social Security Institutions (Past Due)</t>
  </si>
  <si>
    <t>Residents - Loans to Govt - GOCCs - Social Security Institutions (Non Performing, Net of ITL )</t>
  </si>
  <si>
    <t>Residents - Loans to Govt - GOCCs - Social Security Institutions (ITL )</t>
  </si>
  <si>
    <t>Residents - Loans to Govt - GOCCs - Other Financial (Current)</t>
  </si>
  <si>
    <t>Residents - Loans to Govt - GOCCs - Other Financial (Past Due)</t>
  </si>
  <si>
    <t>Residents - Loans to Govt - GOCCs - Other Financial (Non Performing, Net of ITL )</t>
  </si>
  <si>
    <t>Residents - Loans to Govt - GOCCs - Other Financial (ITL )</t>
  </si>
  <si>
    <t>Residents - Loans to Govt - GOCCs - Non Financial (Current)</t>
  </si>
  <si>
    <t>Residents - Loans to Govt - GOCCs - Non Financial (Past Due)</t>
  </si>
  <si>
    <t>Residents - Loans to Govt - GOCCs - Non Financial (Non Performing, Net of ITL )</t>
  </si>
  <si>
    <t>Residents - Loans to Govt - GOCCs - Non Financial (ITL )</t>
  </si>
  <si>
    <t>Residents - Agrarian Reform/Other Agricultural Loans - Agrarian Reform Loans (Current)</t>
  </si>
  <si>
    <t>Residents - Agrarian Reform/Other Agricultural Loans - Agrarian Reform Loans (Past Due)</t>
  </si>
  <si>
    <t>Residents - Agrarian Reform/Other Agricultural Loans - Agrarian Reform Loans (Non Performing, Net of ITL)</t>
  </si>
  <si>
    <t>Residents - Agrarian Reform/Other Agricultural Loans - Agrarian Reform Loans (ITL)</t>
  </si>
  <si>
    <t>Residents - Agrarian Reform/Other Agricultural Loans - Other Agricultural Credit Loans(Current)</t>
  </si>
  <si>
    <t>Residents - Agrarian Reform/Other Agricultural Loans - Other Agricultural Credit Loans(Past Due)</t>
  </si>
  <si>
    <t>Residents - Agrarian Reform/Other Agricultural Loans - Other Agricultural Credit Loans(Non Performing, Net of ITL)</t>
  </si>
  <si>
    <t>Residents - Agrarian Reform/Other Agricultural Loans - Other Agricultural Credit Loans(ITL)</t>
  </si>
  <si>
    <t>Residents - Microenterprise Loans - Microfinance Loans (Current)</t>
  </si>
  <si>
    <t>Residents - Microenterprise Loans - Microfinance Loans (Past Due)</t>
  </si>
  <si>
    <t>Residents - Microenterprise Loans - Microfinance Loans (Non Performing, Net of ITL)</t>
  </si>
  <si>
    <t>Residents - Microenterprise Loans - Microfinance Loans (ITL)</t>
  </si>
  <si>
    <t>Residents - Microenterprise Loans -Other Microfinance Loans (Current)</t>
  </si>
  <si>
    <t>Residents - Microenterprise Loans -Other Microfinance Loans (Past Due)</t>
  </si>
  <si>
    <t>Residents - Microenterprise Loans -Other Microfinance Loans (Non Performing, Net of ITL)</t>
  </si>
  <si>
    <t>Residents - Microenterprise Loans -Other Microfinance Loans (ITL)</t>
  </si>
  <si>
    <t>Residents - Small and Medium Enterprise Loans - Small Enterprises (Current)</t>
  </si>
  <si>
    <t>Residents - Small and Medium Enterprise Loans - Small Enterprises (Past Due)</t>
  </si>
  <si>
    <t>Residents - Small and Medium Enterprise Loans - Small Enterprises (Non Performing, Net of ITL)</t>
  </si>
  <si>
    <t>Residents - Small and Medium Enterprise Loans - Small Enterprises (ITL)</t>
  </si>
  <si>
    <t>Residents - Small and Medium Enterprise Loans - Medium Enterprises (Current)</t>
  </si>
  <si>
    <t>Residents - Small and Medium Enterprise Loans - Medium Enterprises (Past Due)</t>
  </si>
  <si>
    <t>Residents - Small and Medium Enterprise Loans - Medium Enterprises (Non Performing, Net of ITL)</t>
  </si>
  <si>
    <t>Residents - Small and Medium Enterprise Loans - Medium Enterprises (ITL)</t>
  </si>
  <si>
    <t>Residents - Contracts to Sell (Current)</t>
  </si>
  <si>
    <t>Residents - Contracts to Sell (Past Due)</t>
  </si>
  <si>
    <t>Residents - Contracts to Sell (Non Performing, Net of ITL)</t>
  </si>
  <si>
    <t>Residents - Contracts to Sell (ITL)</t>
  </si>
  <si>
    <t>Residents - Loans to Private Corp - Financial (Current)</t>
  </si>
  <si>
    <t>Residents - Loans to Private Corp - Financial (Past Due)</t>
  </si>
  <si>
    <t>Residents - Loans to Private Corp - Financial (Non Performing, Net of ITL)</t>
  </si>
  <si>
    <t>Residents - Loans to Private Corp - Financial (ITL)</t>
  </si>
  <si>
    <t>Residents - Loans to Private Corp - Non Financial (Current)</t>
  </si>
  <si>
    <t>Residents - Loans to Private Corp - Non Financial (Past Due)</t>
  </si>
  <si>
    <t>Residents - Loans to Private Corp - Non Financial (Non Performing, Net of ITL)</t>
  </si>
  <si>
    <t>Residents - Loans to Private Corp - Non Financial (ITL)</t>
  </si>
  <si>
    <t>Residents - Loans to Indv for Housing Purposes (Current)</t>
  </si>
  <si>
    <t>Residents - Loans to Indv for Housing Purposes (Past Due)</t>
  </si>
  <si>
    <t>Residents - Loans to Indv for Housing Purposes (Non Performing, Net of ITL)</t>
  </si>
  <si>
    <t>Residents - Loans to Indv for Housing Purposes (ITL)</t>
  </si>
  <si>
    <t>Residents - Loans to Indv Primarily for Personal  Use Purposes - Credit Card (Current)</t>
  </si>
  <si>
    <t>Residents - Loans to Indv Primarily for Personal  Use Purposes - Credit Card (Past Due)</t>
  </si>
  <si>
    <t>Residents - Loans to Indv Primarily for Personal  Use Purposes - Credit Card (Non Performing, Net of ITL)</t>
  </si>
  <si>
    <t>Residents - Loans to Indv Primarily for Personal  Use Purposes - Credit Card (ITL)</t>
  </si>
  <si>
    <t>Residents - Loans to Indv Primarily for Personal  Use Purposes - Others (Current)</t>
  </si>
  <si>
    <t>Residents - Loans to Indv Primarily for Personal  Use Purposes - Others (Past Due)</t>
  </si>
  <si>
    <t>Residents - Loans to Indv Primarily for Personal  Use Purposes - Others (Non Performing, Net of ITL)</t>
  </si>
  <si>
    <t>Residents - Loans to Indv Primarily for Personal  Use Purposes - Others (ITL)</t>
  </si>
  <si>
    <t>Residents - Loans to Indv Primarily for Purposes (Current)</t>
  </si>
  <si>
    <t>Residents - Loans to Indv Primarily for Purposes (Past Due)</t>
  </si>
  <si>
    <t>Residents - Loans to Indv Primarily for Purposes (Non Performing, Net of ITL)</t>
  </si>
  <si>
    <t>Residents - Loans to Indv Primarily for Purposes (ITL)</t>
  </si>
  <si>
    <t>Non Residents - Loans to Indv(Current)</t>
  </si>
  <si>
    <t>Non Residents - Loans to Indv(Past Due)</t>
  </si>
  <si>
    <t>Non Residents - Loans to Indv(Non Performing, Net of ITL)</t>
  </si>
  <si>
    <t>Non Residents - Loans to Indv(ITL)</t>
  </si>
  <si>
    <t>30A</t>
  </si>
  <si>
    <t>Resident - Govt - Natnl Govt  (Demand Deposit)</t>
  </si>
  <si>
    <t>Resident - Govt - Natnl Govt  (Savings Deposit)</t>
  </si>
  <si>
    <t>Resident - Govt - Natnl Govt  (NOW Deposit)</t>
  </si>
  <si>
    <t>Resident - Govt - Natnl Govt  (Time Certificates of Deposit)</t>
  </si>
  <si>
    <t>Resident - Govt - LGU  (Demand Deposit)</t>
  </si>
  <si>
    <t>Resident - Govt - LGU  (Savings)</t>
  </si>
  <si>
    <t>Resident - Govt - LGU  (NOW Deposit)</t>
  </si>
  <si>
    <t>Resident - Govt - LGU (Time Certificates of Deposit)</t>
  </si>
  <si>
    <t>Resident - Govt - GOCCs - Social Security Institutions (Demand Deposit)</t>
  </si>
  <si>
    <t>Resident - Govt - GOCCs - Social Security Institutions (Savings Deposit)</t>
  </si>
  <si>
    <t>Resident - Govt - GOCCs - Social Security Institutions (NOW Accounts)</t>
  </si>
  <si>
    <t>Resident - Govt - GOCCs - Social Security Institutions (Time Certificates of Deposit)</t>
  </si>
  <si>
    <t>Resident - Govt - GOCCs - Other Financial (Demand Deposit)</t>
  </si>
  <si>
    <t>Resident - Govt - GOCCs - Other Financial (Savings Deposit)</t>
  </si>
  <si>
    <t>Resident - Govt - GOCCs - Other Financial (NOW Accounts)</t>
  </si>
  <si>
    <t>Resident - Govt - GOCCs - Other Financial (Time Certificates of Deposit)</t>
  </si>
  <si>
    <t>Resident - Govt - GOCCs - Non Financial (Demand Deposit)</t>
  </si>
  <si>
    <t>Resident - Govt - GOCCs - Non Financial (Savings Deposit)</t>
  </si>
  <si>
    <t>Resident - Govt - GOCCs - Non Financial (NOW Accounts)</t>
  </si>
  <si>
    <t>Resident - Govt - GOCCs - Non Financial (Time Certificates of Deposit)</t>
  </si>
  <si>
    <t>Resident - Banks - Ubs/KBs - Govt Banks - (Demand Deposit)</t>
  </si>
  <si>
    <t>Resident - Banks - Ubs/KBs - Govt Banks - (Savings Deposit)</t>
  </si>
  <si>
    <t>Resident - Banks - Ubs/KBs - Govt Banks - (NOW Accounts)</t>
  </si>
  <si>
    <t>Resident - Banks - Ubs/KBs - Govt Banks - (Time Certificates of Deposit)</t>
  </si>
  <si>
    <t>Resident - Banks - Ubs/KBs - Non Govt Banks - (Demand Deposit)</t>
  </si>
  <si>
    <t>Resident - Banks - Ubs/KBs -Non Govt Banks - (Savings Deposit)</t>
  </si>
  <si>
    <t>Resident - Banks - Ubs/KBs - Non Govt Banks - (NOW Accounts)</t>
  </si>
  <si>
    <t>Resident - Banks - Ubs/KBs - Non Govt Banks - (Time Certificates of Deposit)</t>
  </si>
  <si>
    <t>Resident - Banks - Other Banks (Demand Deposit)</t>
  </si>
  <si>
    <t>Resident - Banks - Other Banks (Savings Deposit)</t>
  </si>
  <si>
    <t>Resident - Banks - Other Banks (NOW Accounts)</t>
  </si>
  <si>
    <t>Resident - Banks - Other Banks (Time Certificates of Deposit)</t>
  </si>
  <si>
    <t>Resident - Private Corp - Financial (Demand Deposit)</t>
  </si>
  <si>
    <t>Resident - Private Corp - Financial (Savings Deposit)</t>
  </si>
  <si>
    <t>Resident - Private Corp - Financial (NOW Accounts)</t>
  </si>
  <si>
    <t>Resident - Private Corp - Financial (Time Certificates of Deposit)</t>
  </si>
  <si>
    <t>Resident - Private Corp - Non Financial (Demand Deposit)</t>
  </si>
  <si>
    <t>Resident - Private Corp - Non Financial (Savings Deposit)</t>
  </si>
  <si>
    <t>Resident - Private Corp - Non Financial (NOW Accounts)</t>
  </si>
  <si>
    <t>Resident - Private Corp - Non Financial (Time Certificates of Deposit)</t>
  </si>
  <si>
    <t>Resident - Individuals (Demand Deposit)</t>
  </si>
  <si>
    <t>Resident - Individuals (Savings Deposit)</t>
  </si>
  <si>
    <t>Resident - Individuals (NOW Accounts)</t>
  </si>
  <si>
    <t>Resident - Individuals (Time Certificates of Deposit)</t>
  </si>
  <si>
    <t>Resident - Trust Dept (Demand Deposit)</t>
  </si>
  <si>
    <t>Resident - Trust Dept (Savings Deposit)</t>
  </si>
  <si>
    <t>Resident - Trust Dept (NOW Accounts)</t>
  </si>
  <si>
    <t>Resident - Trust Dept (Time Certificates of Deposit)</t>
  </si>
  <si>
    <t>Non Resident - OBUs (Demand Deposit)</t>
  </si>
  <si>
    <t>Non Resident - OBUs (Savings Deposit)</t>
  </si>
  <si>
    <t>Non Resident - OBUs (NOW Accounts)</t>
  </si>
  <si>
    <t>Non Resident - OBUs (Time Certificates of Deposit)</t>
  </si>
  <si>
    <t>Non Resident - Others (Demand Deposit)</t>
  </si>
  <si>
    <t>Non Resident - Others (Savings Deposit)</t>
  </si>
  <si>
    <t>Non Resident - Others (NOW Accounts)</t>
  </si>
  <si>
    <t>Non Resident - Others (Time Certificates of Deposit)</t>
  </si>
  <si>
    <t>Additional Info - Non Taxable (Demand Deposit)</t>
  </si>
  <si>
    <t>Additional Info - Non Taxable (Savings Deposit)</t>
  </si>
  <si>
    <t>Additional Info - Non Taxable (NOW Accounts)</t>
  </si>
  <si>
    <t>Additional Info - Non Taxable (Time Certificates of Deposit)</t>
  </si>
  <si>
    <t>Additional Info - Non Taxable (LTNCDs)</t>
  </si>
  <si>
    <t>Additional Info - Taxable (Demand Deposit)</t>
  </si>
  <si>
    <t>Additional Info - Taxable (Savings Deposit)</t>
  </si>
  <si>
    <t>Additional Info - Taxable (NOW Accounts)</t>
  </si>
  <si>
    <t>Additional Info - Taxable (Time Certificates of Deposit)</t>
  </si>
  <si>
    <t>Additional Info - Taxable (LTNCDs)</t>
  </si>
  <si>
    <t>Additional Info - Dormant Accts (Demand Deposit)</t>
  </si>
  <si>
    <t>Additional Info - Dormant Accts (Savings Deposit)</t>
  </si>
  <si>
    <t>Additional Info - Dormant Accts (NOW Accounts)</t>
  </si>
  <si>
    <t>Additional Info - Dormant Accts (Time Certificates of Deposit)</t>
  </si>
  <si>
    <t>Additional Info - Dormant Accts (LTNCDs)</t>
  </si>
  <si>
    <t>Additional Info - Preterminated TCDs - &lt;3 yrs  (Time Certificates of Deposit)</t>
  </si>
  <si>
    <t>Additional Info - Preterminated TCDs - &lt;3 yrs  (LTNCDs)</t>
  </si>
  <si>
    <t>Additional Info - Preterminated TCDs - 3 yrs but &lt; 4yrs  (Time Certificates of Deposit)</t>
  </si>
  <si>
    <t>Additional Info - Preterminated TCDs - 3 yrs but &lt; 4yrs  (LTNCDs)</t>
  </si>
  <si>
    <t>Additional Info - Preterminated TCDs - 4 yrs but &lt; 5yrs  (Time Certificates of Deposit)</t>
  </si>
  <si>
    <t>Additional Info - Preterminated TCDs - 4 yrs but &lt; 5yrs  (LTNCDs)</t>
  </si>
  <si>
    <t>30B</t>
  </si>
  <si>
    <t>Resident - BSP - Rediscounting</t>
  </si>
  <si>
    <t>Resident - BSP - Emergency Advances</t>
  </si>
  <si>
    <t>Resident - BSP - Overnight Borrowings</t>
  </si>
  <si>
    <t>Resident - BSP - Overdrafts</t>
  </si>
  <si>
    <t>Resident - BSP - Others</t>
  </si>
  <si>
    <t>Resident - Interbank Loans Payable - Interbank Call Loans - Ubs/KBs - Govt Banks - RBU</t>
  </si>
  <si>
    <t>Resident - Interbank Loans Payable - Interbank Call Loans - Ubs/KBs - Non Govt Banks - RBU</t>
  </si>
  <si>
    <t>Resident - Interbank Loans Payable - Interbank Call Loans -Other Banks - RBU</t>
  </si>
  <si>
    <t>Resident - Interbank Loans Payable - Interbank Call Loans - NBQBs</t>
  </si>
  <si>
    <t>Resident - Interbank Loans Payable - Interbank Term Loans - Ubs/KBs - Govt Banks - RBU</t>
  </si>
  <si>
    <t>Resident - Interbank Loans Payable - Interbank Term Loans - Ubs/KBs - Non Govt Banks - RBU</t>
  </si>
  <si>
    <t>Resident - Interbank Loans Payable - Interbank Term Loans - Other Banks - RBU</t>
  </si>
  <si>
    <t>Resident - Interbank Loans Payable - Interbank Term Loans - NBQBs</t>
  </si>
  <si>
    <t>Resident - Other Deposit Substitutes - Repurchase Agreements w/ BSP</t>
  </si>
  <si>
    <t>Resident - Other Deposit Substitutes - Repurchase Agreements  - Banks - Ubs/KBs - Govt Banks</t>
  </si>
  <si>
    <t>Resident - Other Deposit Substitutes - Repurchase Agreements  - Banks - Ubs/KBs - Non Govt Banks</t>
  </si>
  <si>
    <t>Resident - Other Deposit Substitutes - Repurchase Agreements  - Banks - Other Banks</t>
  </si>
  <si>
    <t>Resident - Other Deposit Substitutes - Repurchase Agreements  - Prvt Corp - Financial</t>
  </si>
  <si>
    <t>Resident - Other Deposit Substitutes - Repurchase Agreements  - Prvt Corp -Non Financial</t>
  </si>
  <si>
    <t>Resident - Other Deposit Substitutes - Repurchase Agreements  - Individuals</t>
  </si>
  <si>
    <t>Resident - Other Deposit Substitutes - Cert of Assignment/ Participation w/ Recourse - Banks - Ubs/KBs - Govt Banks</t>
  </si>
  <si>
    <t>Resident - Other Deposit Substitutes - Cert of Assignment/ Participation w/ Recourse - Banks - Ubs/KBs - Non Govt Banks</t>
  </si>
  <si>
    <t>Resident - Other Deposit Substitutes - Cert of Assignment/ Participation w/ Recourse - Banks - Other Banks</t>
  </si>
  <si>
    <t>Resident - Other Deposit Substitutes - Cert of Assignment/ Participation w/ Recourse -Prvt Corps - Financial</t>
  </si>
  <si>
    <t>Resident - Other Deposit Substitutes - Cert of Assignment/ Participation w/ Recourse -Prvt Corps - Non Financial</t>
  </si>
  <si>
    <t>Resident - Other Deposit Substitutes - Cert of Assignment/ Participation w/ Recourse -Individuals</t>
  </si>
  <si>
    <t>Resident - Other Deposit Substitutes - Security Lending/Borrowing Agreement - Banks - UBs/KBs - Govt Banks</t>
  </si>
  <si>
    <t>Resident - Other Deposit Substitutes - Security Lending/Borrowing Agreement - Banks - UBs/KBs - Non Govt Banks</t>
  </si>
  <si>
    <t>Resident - Other Deposit Substitutes - Security Lending/Borrowing Agreement - Banks - Other Banks</t>
  </si>
  <si>
    <t>Resident - Other Deposit Substitutes - Security Lending/Borrowing Agreement - Prvt Corps - Financial</t>
  </si>
  <si>
    <t>Resident - Other Deposit Substitutes - Security Lending/Borrowing Agreement - Prvt Corps - Non Financial</t>
  </si>
  <si>
    <t>Resident - Other Deposit Substitutes - Security Lending/Borrowing Agreement - Individuals</t>
  </si>
  <si>
    <t>Resident - Other Deposit Substitutes - Time Cert of Deposit Special Financing - Prvt Corp - Financial</t>
  </si>
  <si>
    <t>Resident - Other Deposit Substitutes - Time Cert of Deposit Special Financing - Prvt Corp - Non Financial</t>
  </si>
  <si>
    <t>Resident - Other Deposit Substitutes - Time Cert of Deposit Special Financing - IndividualS</t>
  </si>
  <si>
    <t>Resident - Other Deposit Substitutes - Repurchase Agreements w/ BSP Sold to Clients - Banks - UBs/KBs - Govt Banks</t>
  </si>
  <si>
    <t>Resident - Other Deposit Substitutes - Repurchase Agreements w/ BSP Sold to Clients - Banks - UBs/KBs - Non Govt Banks</t>
  </si>
  <si>
    <t>Resident - Other Deposit Substitutes - Repurchase Agreements w/ BSP Sold to Clients - Banks -Other Banks</t>
  </si>
  <si>
    <t>Resident - Other Deposit Substitutes - Repurchase Agreements w/ BSP Sold to Clients - Prvt Corp - Financial</t>
  </si>
  <si>
    <t>Resident - Other Deposit Substitutes - Repurchase Agreements w/ BSP Sold to Clients - Prvt Corp - Non Financial</t>
  </si>
  <si>
    <t>Resident - Other Deposit Substitutes - Repurchase Agreements w/ BSP Sold to Clients - Individuals</t>
  </si>
  <si>
    <t>Resident - Other Deposit Substitutes - Others - Banks - UBs/KBs - Govt Banks</t>
  </si>
  <si>
    <t>Resident - Other Deposit Substitutes - Others - Banks - UBs/KBs - Non Govt Banks</t>
  </si>
  <si>
    <t>Resident - Other Deposit Substitutes - Others - Banks - Other Banks</t>
  </si>
  <si>
    <t>Resident - Other Deposit Substitutes - Others - Prvt Corp - Financial</t>
  </si>
  <si>
    <t>Resident - Other Deposit Substitutes - Others - Prvt Corp - Non Financial</t>
  </si>
  <si>
    <t>Resident - Other Deposit Substitutes - Others - Individuals</t>
  </si>
  <si>
    <t>Resident - Others</t>
  </si>
  <si>
    <t xml:space="preserve">Non Resident - Other Deposit Substitutes - Repurchase Agreement - OBUs </t>
  </si>
  <si>
    <t>Non Resident - Other Deposit Substitutes - Repurchase Agreement - Others</t>
  </si>
  <si>
    <t>Non Resident - Other Deposit Substitutes -  Cert of Assignment/ Participation w/ Recourse - OBUs</t>
  </si>
  <si>
    <t>Non Resident - Other Deposit Substitutes -  Cert of Assignment/ Participation w/ Recourse - Others</t>
  </si>
  <si>
    <t>Non Resident - Other Deposit Substitutes -  Securities Lending/Borrowing Agreement - OBUs</t>
  </si>
  <si>
    <t>Non Resident - Other Deposit Substitutes -  Securities Lending/Borrowing Agreement - Others</t>
  </si>
  <si>
    <t>Non Resident - Other Deposit Substitutes -  Others - OBUs</t>
  </si>
  <si>
    <t>Non Resident - Other Deposit Substitutes -  Others - Others</t>
  </si>
  <si>
    <t>Non Resident - Others</t>
  </si>
  <si>
    <t xml:space="preserve">Addtnl Info - Taxable  Borrowings - BSP </t>
  </si>
  <si>
    <t xml:space="preserve">Addtnl Info - Taxable  Borrowings - Interbank Borrowing </t>
  </si>
  <si>
    <t>Addtnl Info - Taxable  Borrowings - Deposit Substitutes</t>
  </si>
  <si>
    <t>Addtnl Info - Taxable  Borrowings - Others</t>
  </si>
  <si>
    <t>Fringe Benefits - Directors</t>
  </si>
  <si>
    <t>Fringe Benefits - Officers and Employees</t>
  </si>
  <si>
    <t>Director's Fee</t>
  </si>
  <si>
    <t>SSS, Philhealth and Employees Compensation Premium and PAGIBIG Fund Contributions</t>
  </si>
  <si>
    <t>Contribution to Retirement/Provident Fund</t>
  </si>
  <si>
    <t>Provisions for Pensions and Other Post  Retirement Benefits Expense</t>
  </si>
  <si>
    <t xml:space="preserve">Postage, Telephone, Cables and Telegrams </t>
  </si>
  <si>
    <t>Repairs and Maintenance</t>
  </si>
  <si>
    <t>Security, Clerical, Messengerial and Janitorial Services</t>
  </si>
  <si>
    <t>Information Technology Expenses</t>
  </si>
  <si>
    <t>Supervision Fees</t>
  </si>
  <si>
    <t>Insurance Expenses - PDIC</t>
  </si>
  <si>
    <t>Insurance Expenses - PCIC</t>
  </si>
  <si>
    <t>Insurance Expenses - Others</t>
  </si>
  <si>
    <t>Management and Other Professional Fees</t>
  </si>
  <si>
    <t>Fuel and Lubricants</t>
  </si>
  <si>
    <t>Advertising and Publicity</t>
  </si>
  <si>
    <t>Documnetary Stamps Used</t>
  </si>
  <si>
    <t>Stationery and Supplies Used</t>
  </si>
  <si>
    <t xml:space="preserve">Fines, Penalties and Other Charges </t>
  </si>
  <si>
    <t>Litigation Expenses</t>
  </si>
  <si>
    <t>Other Expenses</t>
  </si>
  <si>
    <t>Depreciation - Bank Premises, Furniture amd Equipment - Buildings</t>
  </si>
  <si>
    <t>Depreciation - Bank Premises, Furniture amd Equipment - Furniture and Fixtures</t>
  </si>
  <si>
    <t>Depreciation - Bank Premises, Furniture amd Equipment - IT Equipment</t>
  </si>
  <si>
    <t>Depreciation - Bank Premises, Furniture amd Equipment - Other Office Equipments</t>
  </si>
  <si>
    <t>Depreciation - Bank Premises, Furniture amd Equipment - Transportation Equipments</t>
  </si>
  <si>
    <t>Depreciation - Bank Premises, Furniture amd Equipment - Leasehold Rights and Improvements</t>
  </si>
  <si>
    <t>Depreciation - Bank Premises, Furniture amd Equipment - Bank Premises, Furniture amd Equipment Under Finance Lease - Buildings</t>
  </si>
  <si>
    <t>Depreciation - Bank Premises, Furniture amd Equipment - Bank Premises, Furniture amd Equipment Under Finance Lease - Furniture and Fixtures</t>
  </si>
  <si>
    <t>Depreciation - Bank Premises, Furniture amd Equipment - Bank Premises, Furniture amd Equipment Under Finance Lease - IT Equipment</t>
  </si>
  <si>
    <t>Depreciation - Bank Premises, Furniture amd Equipment - Bank Premises, Furniture amd Equipment Under Finance Lease - Other Office Equipment</t>
  </si>
  <si>
    <t>Depreciation - Bank Premises, Furniture amd Equipment - Bank Premises, Furniture amd Equipment Under Finance Lease - Transportation Equipment</t>
  </si>
  <si>
    <t>Depreciation - Bank Premises, Furniture amd Equipment - Revaluation Increment - Buildings</t>
  </si>
  <si>
    <t>Depreciation - Bank Premises, Furniture amd Equipment - Revaluation Increment - Furniture and Fixtures</t>
  </si>
  <si>
    <t>Depreciation - Bank Premises, Furniture amd Equipment - Revaluation Increment - IT Equipments</t>
  </si>
  <si>
    <t>Depreciation - Bank Premises, Furniture amd Equipment - Revaluation Increment - Other Office Equipments</t>
  </si>
  <si>
    <t>Depreciation - Bank Premises, Furniture amd Equipment - Revaluation Increment - Transportation Equipments</t>
  </si>
  <si>
    <t>Depreciation - Bank Premises, Furniture amd Equipment - Revaluation Increment -  Bank Premises, Furniture amd Equipment Under Finance Lease - Buildings</t>
  </si>
  <si>
    <t>Depreciation - Bank Premises, Furniture amd Equipment - Revaluation Increment -  Bank Premises, Furniture amd Equipment Under Finance Lease - Furniture and Fixtures</t>
  </si>
  <si>
    <t>Depreciation - Bank Premises, Furniture amd Equipment - Revaluation Increment -  Bank Premises, Furniture amd Equipment Under Finance Lease - IT Equipments</t>
  </si>
  <si>
    <t>Depreciation - Bank Premises, Furniture amd Equipment - Revaluation Increment -  Bank Premises, Furniture amd Equipment Under Finance Lease - Other Office Equipments</t>
  </si>
  <si>
    <t>Depreciation - Bank Premises, Furniture amd Equipment - Revaluation Increment -  Bank Premises, Furniture amd Equipment Under Finance Lease - Transportation Equipment</t>
  </si>
  <si>
    <t>ROPA - Building</t>
  </si>
  <si>
    <t>ROPA - Other Non Financial Assets Acquired</t>
  </si>
  <si>
    <t>ROPA - Other Intangible Asset</t>
  </si>
  <si>
    <t>COMPENSATION/FRINGE BENEFITS-CONTRIBUTION TO PROVIDENT</t>
  </si>
  <si>
    <t xml:space="preserve"> </t>
  </si>
  <si>
    <t>A-1-24-13-13</t>
  </si>
  <si>
    <t>OTHER ASSETS-RETIREMENT BENEFIT PLAN ASSET</t>
  </si>
  <si>
    <t>2-05-04-00-00-00-00-00-04</t>
  </si>
  <si>
    <t>BILLS PAYABLE -OTHERS - ACPC</t>
  </si>
  <si>
    <t>2-05-02-01-01-01-00-00-02</t>
  </si>
  <si>
    <t>BILLS PAYABLE -INTERBANK CALL LOAN-GOVERNMENT BANK - RBU- DBP</t>
  </si>
  <si>
    <t>5-01-02-01-03-00-00-00-01</t>
  </si>
  <si>
    <t>INTEREST INCOME-DUE FROM OTHER BANKS-RESIDENT BANKS - UBS / KBS-NOW DEPOSIT</t>
  </si>
  <si>
    <t>6-03-05-02-01-01-01-00-03</t>
  </si>
  <si>
    <t>INTEREST EXPENSE - BILLS PAYABLE - GOVERNMENT BANKS -RBU - DBP - W/ EWT</t>
  </si>
  <si>
    <t>6-03-05-02-01-01-01-00-04</t>
  </si>
  <si>
    <t>INTEREST EXPENSE - BILLS PAYABLE - GOVERNMENT BANKS -RBU - DBP - EWT EXEMPT</t>
  </si>
  <si>
    <t xml:space="preserve">              Allowance for Probable Losses - SCR</t>
  </si>
  <si>
    <t xml:space="preserve"> Allowance for Probable Losses - Other Assets</t>
  </si>
  <si>
    <t>Fees &amp; Commission Exp</t>
  </si>
  <si>
    <t>UNDIVIDED PROFIT</t>
  </si>
  <si>
    <t>demand</t>
  </si>
  <si>
    <t>savings</t>
  </si>
  <si>
    <t>time</t>
  </si>
  <si>
    <t>total reserve</t>
  </si>
  <si>
    <t>excess/(deficiency)</t>
  </si>
  <si>
    <t>authorized</t>
  </si>
  <si>
    <t>shares</t>
  </si>
  <si>
    <t>par</t>
  </si>
  <si>
    <t>c/s</t>
  </si>
  <si>
    <t>ps</t>
  </si>
  <si>
    <t>subscribed/paid up</t>
  </si>
  <si>
    <t>IF FOREX GAIN</t>
  </si>
  <si>
    <t>IF FOREX LOSS</t>
  </si>
  <si>
    <t>DEDUCTIONS FROM NET INCOME</t>
  </si>
  <si>
    <t>MB</t>
  </si>
  <si>
    <t>Less: Unamortized Discount</t>
  </si>
  <si>
    <t>Retirement Benefit Plan Asset</t>
  </si>
  <si>
    <t>NET INCOME BEFORE GAIN FROM SALE OF NON FINANCIAL ASSETS</t>
  </si>
  <si>
    <t xml:space="preserve">NET INCOME BEFORE PROVISION FOR INCOME TAX </t>
  </si>
  <si>
    <t>int exp- sa</t>
  </si>
  <si>
    <t>int exp- ca</t>
  </si>
  <si>
    <t>int exp- td</t>
  </si>
  <si>
    <t xml:space="preserve">Government - National </t>
  </si>
  <si>
    <t>Government - LGU</t>
  </si>
  <si>
    <t>Government-GOCCs - Social Security Institutions</t>
  </si>
  <si>
    <t>Government-GOCCs - Other Financial</t>
  </si>
  <si>
    <t>Government-GOCCs - Non Financial</t>
  </si>
  <si>
    <t>Banks-UBs/KBs - Government Bank</t>
  </si>
  <si>
    <t>Banks-UBs/KBs - Non Government Bank</t>
  </si>
  <si>
    <t>Banks - Other Banks</t>
  </si>
  <si>
    <t>Private Corporation - Financial</t>
  </si>
  <si>
    <t>Private Corporation - Non Financial</t>
  </si>
  <si>
    <t>Trust Department</t>
  </si>
  <si>
    <t>Non-Resident - OBUs</t>
  </si>
  <si>
    <t>Non-Resident - Others</t>
  </si>
  <si>
    <t>Bills Payable - ACPC</t>
  </si>
  <si>
    <t xml:space="preserve">Retirement Benefit Plan Asset </t>
  </si>
  <si>
    <t>Interest on Bills Payable - ACPC</t>
  </si>
  <si>
    <t>current-Small and Medium Enterprises Loans</t>
  </si>
  <si>
    <t>current-Loans to Private Corporations</t>
  </si>
  <si>
    <t>current-Loans to Individual for Housing Purposes</t>
  </si>
  <si>
    <t>current-Loans to Individual for Other Purposes</t>
  </si>
  <si>
    <t>current-Development Incentive Loan</t>
  </si>
  <si>
    <t>current-Microfinance Loan</t>
  </si>
  <si>
    <t>current-Agrarian Loan</t>
  </si>
  <si>
    <t>current-Agricultural Loan</t>
  </si>
  <si>
    <t>current-AGFP Loan</t>
  </si>
  <si>
    <t>current-Loans to Individual for Primarily for Personal Use Purposes</t>
  </si>
  <si>
    <t>pastdue-Small and Medium Enterprises Loans</t>
  </si>
  <si>
    <t>pastdue-Loans to Private Corporations</t>
  </si>
  <si>
    <t>pastdue-Loans to Individual for Housing Purposes</t>
  </si>
  <si>
    <t>pastdue-Loans to Individual for Other Purposes</t>
  </si>
  <si>
    <t>pastdue-Development Incentive Loan</t>
  </si>
  <si>
    <t>pastdue-Microfinance Loan</t>
  </si>
  <si>
    <t>pastdue-Agrarian Loan</t>
  </si>
  <si>
    <t>pastdue-Agricultural Loan</t>
  </si>
  <si>
    <t>pastdue-AGFP Loan</t>
  </si>
  <si>
    <t>pastdue-Loans to Individual for Primarily for Personal Use Purposes</t>
  </si>
  <si>
    <t>litigation-Small and Medium Enterprises Loans</t>
  </si>
  <si>
    <t>litigation-Loans to Private Corporations</t>
  </si>
  <si>
    <t>litigation-Loans to Individual for Housing Purposes</t>
  </si>
  <si>
    <t>litigation-Loans to Individual for Other Purposes</t>
  </si>
  <si>
    <t>litigation-Development Incentive Loan</t>
  </si>
  <si>
    <t>litigation-Microfinance Loan</t>
  </si>
  <si>
    <t>litigation-Agrarian Loan</t>
  </si>
  <si>
    <t>litigation-Agricultural Loan</t>
  </si>
  <si>
    <t>litigation-AGFP Loan</t>
  </si>
  <si>
    <t>litigation-Loans to Individual for Primarily for Personal Use Purposes</t>
  </si>
  <si>
    <t>total cash and due from banks</t>
  </si>
  <si>
    <t>total-Small and Medium Enterprises Loans</t>
  </si>
  <si>
    <t>total-Loans to Private Corporations</t>
  </si>
  <si>
    <t>total-Loans to Individual for Housing Purposes</t>
  </si>
  <si>
    <t>total-Loans to Individual for Other Purposes</t>
  </si>
  <si>
    <t>total-Development Incentive Loan</t>
  </si>
  <si>
    <t>total-Microfinance Loan</t>
  </si>
  <si>
    <t>total-Agrarian Loan</t>
  </si>
  <si>
    <t>total-Agricultural Loan</t>
  </si>
  <si>
    <t>total-AGFP Loan</t>
  </si>
  <si>
    <t>total-Loans to Individual for Primarily for Personal Use Purposes</t>
  </si>
  <si>
    <t>htm cost -govt</t>
  </si>
  <si>
    <t>htm cost -private</t>
  </si>
  <si>
    <t>total htm cost</t>
  </si>
  <si>
    <t>uid-htm-govt</t>
  </si>
  <si>
    <t>uid-htm-private</t>
  </si>
  <si>
    <t>total-uid-tm</t>
  </si>
  <si>
    <t>allowance-htm</t>
  </si>
  <si>
    <t>net of htm</t>
  </si>
  <si>
    <t xml:space="preserve"> net - loan receivable</t>
  </si>
  <si>
    <t>total current</t>
  </si>
  <si>
    <t>total pastdue</t>
  </si>
  <si>
    <t>total litigation</t>
  </si>
  <si>
    <t>total loan receivable</t>
  </si>
  <si>
    <t>cost-Bank Premises - Land</t>
  </si>
  <si>
    <t>cost-Bank Premises - Building</t>
  </si>
  <si>
    <t>cost-Leasehold Improvements</t>
  </si>
  <si>
    <t>cost-Furniture, Fixtures &amp; Equipment</t>
  </si>
  <si>
    <t>cost-Transportation Equipment</t>
  </si>
  <si>
    <t>depreciation-Bank Premises - Land</t>
  </si>
  <si>
    <t>depreciation-Bank Premises - Building</t>
  </si>
  <si>
    <t>depreciation-Leasehold Improvements</t>
  </si>
  <si>
    <t>depreciation-Furniture, Fixtures &amp; Equipment</t>
  </si>
  <si>
    <t>depreciation-Transportation Equipment</t>
  </si>
  <si>
    <t>net value-Bank Premises - Land</t>
  </si>
  <si>
    <t>net value-Bank Premises - Building</t>
  </si>
  <si>
    <t>net value-Leasehold Improvements</t>
  </si>
  <si>
    <t>net value-Furniture, Fixtures &amp; Equipment</t>
  </si>
  <si>
    <t>net value-Transportation Equipment</t>
  </si>
  <si>
    <t>total cost</t>
  </si>
  <si>
    <t>toal depreciation</t>
  </si>
  <si>
    <t>net of bank premises</t>
  </si>
  <si>
    <t>net of ropa</t>
  </si>
  <si>
    <t>FS</t>
  </si>
  <si>
    <t>net SCR</t>
  </si>
  <si>
    <t>net of intangible</t>
  </si>
  <si>
    <t>Less: Allowance for Probable Losses - Other Assets</t>
  </si>
  <si>
    <t>net other asset</t>
  </si>
  <si>
    <t>Active-Demand Deposits</t>
  </si>
  <si>
    <t>Active-Savings Deposits</t>
  </si>
  <si>
    <t>Active-Time Deposits</t>
  </si>
  <si>
    <t>Dormant-Demand Deposits</t>
  </si>
  <si>
    <t>Dormant-Savings Deposits</t>
  </si>
  <si>
    <t>Dormant-Time Deposits</t>
  </si>
  <si>
    <t>Total-Demand Deposits</t>
  </si>
  <si>
    <t>Total-Savings Deposits</t>
  </si>
  <si>
    <t>Total-Time Deposits</t>
  </si>
  <si>
    <t>BP-Bangko Sentral ng Pilipinas</t>
  </si>
  <si>
    <t>BP-Landbank</t>
  </si>
  <si>
    <t>BP-SBGFC</t>
  </si>
  <si>
    <t>BP-DBP</t>
  </si>
  <si>
    <t>BP-ACPC</t>
  </si>
  <si>
    <t>BP-NLDC</t>
  </si>
  <si>
    <t>total BP</t>
  </si>
  <si>
    <t>total accrued int</t>
  </si>
  <si>
    <t>total other taxes and license payable</t>
  </si>
  <si>
    <t>Due to the Treasurer of the Philippines</t>
  </si>
  <si>
    <t>total other liabilities</t>
  </si>
  <si>
    <t>Total capital</t>
  </si>
  <si>
    <t>Retained Earnings - Reserve for Bank Expansion and Stock Dividends</t>
  </si>
  <si>
    <t>Interest Income - Sales Contract Receivables</t>
  </si>
  <si>
    <t>total interest inc loan</t>
  </si>
  <si>
    <t>Int exp-Savings Deposits</t>
  </si>
  <si>
    <t>Int exp-Special Savings Deposits</t>
  </si>
  <si>
    <t>Int exp-Time Deposits</t>
  </si>
  <si>
    <t>total int exp dep</t>
  </si>
  <si>
    <t>total int BP</t>
  </si>
  <si>
    <t>total interest exp</t>
  </si>
  <si>
    <t>total compensation and fringe</t>
  </si>
  <si>
    <t>total insurance</t>
  </si>
  <si>
    <t>total provision</t>
  </si>
  <si>
    <t>total admin exp</t>
  </si>
  <si>
    <t>NET INCOME</t>
  </si>
  <si>
    <t>total nontax inc</t>
  </si>
  <si>
    <t>total tax payment made</t>
  </si>
  <si>
    <t>88.319999999999993</t>
  </si>
  <si>
    <t xml:space="preserve">AMY DELA CRUZ, DARWIN AQUINO, MARIA LOURDES CORTADO, ELMER MENDOZA, MAYORICO MARIANO, BALTAZAR PASCUAL </t>
  </si>
  <si>
    <t>LBP</t>
  </si>
  <si>
    <t>2016-08-31 00:00:00</t>
  </si>
  <si>
    <t>2020-06-01 00:00:00</t>
  </si>
  <si>
    <t>PN#9102-TL16-0005-001</t>
  </si>
  <si>
    <t>2019-06-03 00:00:00</t>
  </si>
  <si>
    <t xml:space="preserve">AMY DELA CRUZ, ANICETA DE CASTRO, DARWIN AQUINO, MARIA LOURDES CORTADO, ELMER MENDOZA, MAYORICO MARIANO, BALTAZAR PASCUAL </t>
  </si>
  <si>
    <t>2018-06-01 00:00:00</t>
  </si>
  <si>
    <t>2021-06-01 00:00:00</t>
  </si>
  <si>
    <t>TERM LOAN - BUILDING CONSTRUCTION</t>
  </si>
  <si>
    <t>2016-09-01 00:00:00</t>
  </si>
  <si>
    <t>2023-09-01 00:00:00</t>
  </si>
  <si>
    <t>PN#9102-TL16-0005-002</t>
  </si>
  <si>
    <t>2026-09-01 00:00:00</t>
  </si>
  <si>
    <t>2023-06-01 00:00:00</t>
  </si>
  <si>
    <t>2023-03-01 00:00:00</t>
  </si>
  <si>
    <t>2022-12-01 00:00:00</t>
  </si>
  <si>
    <t>2022-09-01 00:00:00</t>
  </si>
  <si>
    <t>2022-03-01 00:00:00</t>
  </si>
  <si>
    <t>2022-06-01 00:00:00</t>
  </si>
  <si>
    <t>2026-06-01 00:00:00</t>
  </si>
  <si>
    <t>2026-03-01 00:00:00</t>
  </si>
  <si>
    <t>2025-12-01 00:00:00</t>
  </si>
  <si>
    <t>2021-03-01 00:00:00</t>
  </si>
  <si>
    <t>2019-09-01 00:00:00</t>
  </si>
  <si>
    <t>2025-09-01 00:00:00</t>
  </si>
  <si>
    <t>2025-06-01 00:00:00</t>
  </si>
  <si>
    <t>2025-03-01 00:00:00</t>
  </si>
  <si>
    <t>2024-12-01 00:00:00</t>
  </si>
  <si>
    <t>2021-09-01 00:00:00</t>
  </si>
  <si>
    <t>2019-06-01 00:00:00</t>
  </si>
  <si>
    <t>2021-12-01 00:00:00</t>
  </si>
  <si>
    <t>2019-12-01 00:00:00</t>
  </si>
  <si>
    <t>2020-03-01 00:00:00</t>
  </si>
  <si>
    <t>2020-09-01 00:00:00</t>
  </si>
  <si>
    <t>2019-03-01 00:00:00</t>
  </si>
  <si>
    <t>2018-09-01 00:00:00</t>
  </si>
  <si>
    <t>2020-12-01 00:00:00</t>
  </si>
  <si>
    <t>2024-06-01 00:00:00</t>
  </si>
  <si>
    <t>2024-09-01 00:00:00</t>
  </si>
  <si>
    <t>2018-12-01 00:00:00</t>
  </si>
  <si>
    <t>2024-03-01 00:00:00</t>
  </si>
  <si>
    <t>2023-12-01 00:00:00</t>
  </si>
  <si>
    <t>2016-09-30 00:00:00</t>
  </si>
  <si>
    <t>PN#9102-TL16-0005-003</t>
  </si>
  <si>
    <t>MA. JANET URA</t>
  </si>
  <si>
    <t>2016-11-29 00:00:00</t>
  </si>
  <si>
    <t>2021-01-04 00:00:00</t>
  </si>
  <si>
    <t>PN#9102-TL16-0005-004</t>
  </si>
  <si>
    <t>SPS. ROGELIO &amp; MARICAR ABELARDO</t>
  </si>
  <si>
    <t>EDNA ORTEZA</t>
  </si>
  <si>
    <t>2020-07-16 00:00:00</t>
  </si>
  <si>
    <t>JUNITA FRANCO</t>
  </si>
  <si>
    <t>FELICIDAD GARCIA</t>
  </si>
  <si>
    <t>VILMA PEDAYO</t>
  </si>
  <si>
    <t>MARY ROSE SANTOS</t>
  </si>
  <si>
    <t>JOEL CASTRO</t>
  </si>
  <si>
    <t>2022-03-16 00:00:00</t>
  </si>
  <si>
    <t>SUSAN SANTOS</t>
  </si>
  <si>
    <t>WID MARK RIVERA</t>
  </si>
  <si>
    <t>YOLANDA BALTAZAR</t>
  </si>
  <si>
    <t>SHIERWIN TAAY</t>
  </si>
  <si>
    <t>2016-12-07 00:00:00</t>
  </si>
  <si>
    <t>PN#9102-TL16-0005-005</t>
  </si>
  <si>
    <t>PHILMORE CASTILLO</t>
  </si>
  <si>
    <t>2021-08-02 00:00:00</t>
  </si>
  <si>
    <t>DERRIK MACROHON</t>
  </si>
  <si>
    <t>JOSEPHINE SARABIA</t>
  </si>
  <si>
    <t>ANA MARIE YASAY</t>
  </si>
  <si>
    <t>2017-03-29 00:00:00</t>
  </si>
  <si>
    <t>2022-01-22 00:00:00</t>
  </si>
  <si>
    <t>PN#9102-TL17-0003-001</t>
  </si>
  <si>
    <t>ROSEMARIE YERRO</t>
  </si>
  <si>
    <t>2019-02-01 00:00:00</t>
  </si>
  <si>
    <t>APOLONIA BOTE</t>
  </si>
  <si>
    <t>KAISER HEINTZ</t>
  </si>
  <si>
    <t>2020-01-16 00:00:00</t>
  </si>
  <si>
    <t>ARNEL ESER, EULOGIO NARCISO, MERCY CARIAGA, WENCESLAO, PENEYRA, RENATO SANTOS, JESUSA GABRIEL, SHELLA PANTIG, RAYMOND CHOY DIZON, JOSELINDO CONSTANTINO, NANCY COLLADO AND ANTHONY BERSONDA, BERNADETH CAPIENDO, EDWARD GALANG, AGFP REDISCOUNTING PROCEEDS</t>
  </si>
  <si>
    <t>2017-05-31 00:00:00</t>
  </si>
  <si>
    <t>2018-05-25 00:00:00</t>
  </si>
  <si>
    <t>PN#9102-ST17-019-010</t>
  </si>
  <si>
    <t>2017-06-16 00:00:00</t>
  </si>
  <si>
    <t>2018-06-11 00:00:00</t>
  </si>
  <si>
    <t>PN#9102-ST17-019-011</t>
  </si>
  <si>
    <t xml:space="preserve">Advance Drawdown </t>
  </si>
  <si>
    <t>2017-07-07 00:00:00</t>
  </si>
  <si>
    <t>2018-07-07 00:00:00</t>
  </si>
  <si>
    <t>2017-21-033</t>
  </si>
  <si>
    <t>2017-07-31 00:00:00</t>
  </si>
  <si>
    <t>2018-07-26 00:00:00</t>
  </si>
  <si>
    <t>PN#9102-ST17-019-014</t>
  </si>
  <si>
    <t>2017-09-20 00:00:00</t>
  </si>
  <si>
    <t>2018-09-14 00:00:00</t>
  </si>
  <si>
    <t>PN#9102-ST17-019-018</t>
  </si>
  <si>
    <t>2017-10-09 00:00:00</t>
  </si>
  <si>
    <t>2018-07-09 00:00:00</t>
  </si>
  <si>
    <t>2017-32-056</t>
  </si>
  <si>
    <t>2018-10-09 00:00:00</t>
  </si>
  <si>
    <t>2017-10-30 00:00:00</t>
  </si>
  <si>
    <t>Agricultural Credit Policy Council (ACPC) PLEA</t>
  </si>
  <si>
    <t>2017-11-21 00:00:00</t>
  </si>
  <si>
    <t>null</t>
  </si>
  <si>
    <t>2017-11-29 00:00:00</t>
  </si>
  <si>
    <t>2018-11-24 00:00:00</t>
  </si>
  <si>
    <t>2017-12-18 00:00:00</t>
  </si>
  <si>
    <t>AGFP REDISCOUNTING</t>
  </si>
  <si>
    <t>2017-12-20 00:00:00</t>
  </si>
  <si>
    <t>AGFP REDISCOUNTING PROCEEDS</t>
  </si>
  <si>
    <t>2018-01-09 00:00:00</t>
  </si>
  <si>
    <t>2018-07-02 00:00:00</t>
  </si>
  <si>
    <t>2019-01-04 00:00:00</t>
  </si>
  <si>
    <t>2018-05-16 00:00:00</t>
  </si>
  <si>
    <t>PEARL ONE DELIGHTS</t>
  </si>
  <si>
    <t>2018-01-28 00:00:00</t>
  </si>
  <si>
    <t>2018-05-28 00:00:00</t>
  </si>
  <si>
    <t>FAST-PN-2018-19386-CLUZ</t>
  </si>
  <si>
    <t>LAMBDA TOP POINT LENDING CORP</t>
  </si>
  <si>
    <t>FAST-PN-2018-19392-CLUZ</t>
  </si>
  <si>
    <t>FAST-PN-2018-19393-CLUZ</t>
  </si>
  <si>
    <t>FAST-PN-2018-19395-CLUZ</t>
  </si>
  <si>
    <t>FAST-PN-2018-19396-CLUZ</t>
  </si>
  <si>
    <t>FAST-PN-2018-19397-CLUZ</t>
  </si>
  <si>
    <t>FAST-PN-2018-19398-CLUZ</t>
  </si>
  <si>
    <t>FAST-PN-2018-19399-CLUZ</t>
  </si>
  <si>
    <t>FAST-PN-2018-19400-CLUZ</t>
  </si>
  <si>
    <t>FAST-PN-2018-19402-CLUZ</t>
  </si>
  <si>
    <t>FAST-PN-2018-19403-CLUZ</t>
  </si>
  <si>
    <t>FAST-PN-2018-19406-CLUZ</t>
  </si>
  <si>
    <t>SANDEF FARM AND DEVELOPMENT CORP.</t>
  </si>
  <si>
    <t>FAST-PN-2018-19410-CLUZ</t>
  </si>
  <si>
    <t>FAST-PN-2018-19411-CLUZ</t>
  </si>
  <si>
    <t>M.F. PANGAN MEAT VENDOR</t>
  </si>
  <si>
    <t>FAST-PN-2018-19382-CLUZ</t>
  </si>
  <si>
    <t>GOLDEN ROEL CHICKS &amp; EGG DEALER</t>
  </si>
  <si>
    <t>FAST-PN-2018-19383-CLUZ</t>
  </si>
  <si>
    <t>KRAVE MINERALE COSMECEURICALS</t>
  </si>
  <si>
    <t>FAST-PN-2018-19384-CLUZ</t>
  </si>
  <si>
    <t>FAST-PN-2018-19385-CLUZ</t>
  </si>
  <si>
    <t>2018-12-24 00:00:00</t>
  </si>
  <si>
    <t>EDUARDOS FISH FARM</t>
  </si>
  <si>
    <t>FAST-PN-2018-19387-CLUZ</t>
  </si>
  <si>
    <t>FAST-PN-2018-19388-CLUZ</t>
  </si>
  <si>
    <t>S.J.B. LAUGO MINI GROCERY</t>
  </si>
  <si>
    <t>FAST-PN-2018-19389-CLUZ</t>
  </si>
  <si>
    <t>FAST-PN-2018-19390-CLUZ</t>
  </si>
  <si>
    <t>FAST-PN-2018-19391-CLUZ</t>
  </si>
  <si>
    <t>2018-09-25 00:00:00</t>
  </si>
  <si>
    <t>2018-10-25 00:00:00</t>
  </si>
  <si>
    <t>2018-11-12 00:00:00</t>
  </si>
  <si>
    <t>2018-04-28 00:00:00</t>
  </si>
  <si>
    <t>2018-05-03 00:00:00</t>
  </si>
  <si>
    <t>FAST-PN-2018-19394-CLUZ</t>
  </si>
  <si>
    <t>2018-01-31 00:00:00</t>
  </si>
  <si>
    <t>PN#9102-ST18-0022-003</t>
  </si>
  <si>
    <t>2018-02-06 00:00:00</t>
  </si>
  <si>
    <t>2018-06-16 00:00:00</t>
  </si>
  <si>
    <t>PN#9102-ST18-0022-004</t>
  </si>
  <si>
    <t>MARCELINO CLINIC</t>
  </si>
  <si>
    <t>2018-02-13 00:00:00</t>
  </si>
  <si>
    <t>2018-07-13 00:00:00</t>
  </si>
  <si>
    <t>FAST-PN-2018-19464-CLUZ</t>
  </si>
  <si>
    <t>MINEGER WATER REFILLING STATION</t>
  </si>
  <si>
    <t>2018-05-14 00:00:00</t>
  </si>
  <si>
    <t>FAST-PN-2018-19452-CLUZ</t>
  </si>
  <si>
    <t>J.M. PARTIDOS ENTERPRISES</t>
  </si>
  <si>
    <t>FAST-PN-2018-19454-CLUZ</t>
  </si>
  <si>
    <t>H AND L AUTO REPAIR</t>
  </si>
  <si>
    <t>FAST-PN-2018-19455-CLUZ</t>
  </si>
  <si>
    <t>E.R. RIVERA TRADING</t>
  </si>
  <si>
    <t>FAST-PN-2018-19456-CLUZ</t>
  </si>
  <si>
    <t>FAST-PN-2018-19459-CLUZ</t>
  </si>
  <si>
    <t>FAST-PN-2018-19460-CLUZ</t>
  </si>
  <si>
    <t>FAST-PN-2018-19461-CLUZ</t>
  </si>
  <si>
    <t>FAST-PN-2018-19462-CLUZ</t>
  </si>
  <si>
    <t>FAST-PN-2018-19463-CLUZ</t>
  </si>
  <si>
    <t>FAST-PN-2018-19465-CLUZ</t>
  </si>
  <si>
    <t>TARCIANA BOTE AGRICULTURAL SUPPLY</t>
  </si>
  <si>
    <t>FAST-PN-2018-19466-CLUZ</t>
  </si>
  <si>
    <t>FAST-PN-2018-19467-CLUZ</t>
  </si>
  <si>
    <t>R-FREDEL CONSTRUCTION &amp; TRADING</t>
  </si>
  <si>
    <t>FAST-PN-2018-19468-CLUZ</t>
  </si>
  <si>
    <t>FAST-PN-2018-19469-CLUZ</t>
  </si>
  <si>
    <t>FAST-PN-2018-19470-CLUZ</t>
  </si>
  <si>
    <t>FAST-PN-2018-19471-CLUZ</t>
  </si>
  <si>
    <t>FAST-PN-2018-19472-CLUZ</t>
  </si>
  <si>
    <t>ANTHONYS FOOTWEAR AND SUPPLY</t>
  </si>
  <si>
    <t>FAST-PN-2018-19473-CLUZ</t>
  </si>
  <si>
    <t>FAST-PN-2018-19474-CLUZ</t>
  </si>
  <si>
    <t>FAST-PN-2018-19475-CLUZ</t>
  </si>
  <si>
    <t>A. MACARAIG PALAY TRADINNG</t>
  </si>
  <si>
    <t>FAST-PN-2018-19476-CLUZ</t>
  </si>
  <si>
    <t>BITONG FUNERAL &amp; MEMORIAL CHAPEL SERVICES</t>
  </si>
  <si>
    <t>FAST-PN-2018-19477-CLUZ</t>
  </si>
  <si>
    <t>MARLON GOOD LUMBER</t>
  </si>
  <si>
    <t>FAST-PN-2018-19480-CLUZ</t>
  </si>
  <si>
    <t>YUMBOSS SISIG AND PASTA HOUSE</t>
  </si>
  <si>
    <t>FAST-PN-2018-194879-CLUZ</t>
  </si>
  <si>
    <t>FAST-PN-2018-19488-CLUZ</t>
  </si>
  <si>
    <t>2018-06-13 00:00:00</t>
  </si>
  <si>
    <t>2018-08-01 00:00:00</t>
  </si>
  <si>
    <t>2018-08-12 00:00:00</t>
  </si>
  <si>
    <t>2018-09-11 00:00:00</t>
  </si>
  <si>
    <t>2018-10-01 00:00:00</t>
  </si>
  <si>
    <t>2018-10-11 00:00:00</t>
  </si>
  <si>
    <t>2018-11-10 00:00:00</t>
  </si>
  <si>
    <t>2018-12-05 00:00:00</t>
  </si>
  <si>
    <t>2018-12-10 00:00:00</t>
  </si>
  <si>
    <t>2019-01-09 00:00:00</t>
  </si>
  <si>
    <t>2019-02-08 00:00:00</t>
  </si>
  <si>
    <t>NESTOR BALAJADIA</t>
  </si>
  <si>
    <t>2018-02-27 00:00:00</t>
  </si>
  <si>
    <t>PN#9102-ST18-0022-005</t>
  </si>
  <si>
    <t>MARIA CALIWAG, MELVIN DELA CRUZ, JOANAROSE CALIWAG</t>
  </si>
  <si>
    <t>2018-08-16 00:00:00</t>
  </si>
  <si>
    <t>RONALD ADENIT</t>
  </si>
  <si>
    <t>SPS. REGINO AND MARY GRACE TINIO</t>
  </si>
  <si>
    <t>EMMA VIVAR</t>
  </si>
  <si>
    <t>EDITHA NUNAG</t>
  </si>
  <si>
    <t>FERDINAND LULUQUISIN</t>
  </si>
  <si>
    <t>ROQUE ROBERTO LEONCIO</t>
  </si>
  <si>
    <t>SPS. LAURO &amp; MA. CONSUELO PAGUIO</t>
  </si>
  <si>
    <t>DIOSADADO OLEGARIO</t>
  </si>
  <si>
    <t>ALEJANDRO RAZON</t>
  </si>
  <si>
    <t>JUANITA &amp; JERWIN ODULIO</t>
  </si>
  <si>
    <t>JED AND JOSELYN GANABAN</t>
  </si>
  <si>
    <t>MARGIE LLANES</t>
  </si>
  <si>
    <t>ALFREDO SANTIAGO</t>
  </si>
  <si>
    <t>AILEEN REYES</t>
  </si>
  <si>
    <t>REYNALDO DIOZON</t>
  </si>
  <si>
    <t>JERSON SUDIO</t>
  </si>
  <si>
    <t>GENEROSA GUEVARRA</t>
  </si>
  <si>
    <t>JANICE DE BELEN</t>
  </si>
  <si>
    <t>STEP UP LOAN for liquidation May 15, 2018</t>
  </si>
  <si>
    <t>2018-03-16 00:00:00</t>
  </si>
  <si>
    <t>2019-03-11 00:00:00</t>
  </si>
  <si>
    <t>PN#9102-ST18-0022-006</t>
  </si>
  <si>
    <t>2018-03-27 00:00:00</t>
  </si>
  <si>
    <t>2018-07-16 00:00:00</t>
  </si>
  <si>
    <t>PN#9102-ST18-0022-007</t>
  </si>
  <si>
    <t>2018-06-18 00:00:00</t>
  </si>
  <si>
    <t>9102-ST18-0022-008</t>
  </si>
  <si>
    <t>BANIAGA APARTMENT</t>
  </si>
  <si>
    <t>2013-03-30 00:00:00</t>
  </si>
  <si>
    <t>2017-12-04 00:00:00</t>
  </si>
  <si>
    <t>FIRM-PN-2013-15239-SLUZ</t>
  </si>
  <si>
    <t>2018-03-04 00:00:00</t>
  </si>
  <si>
    <t>FIRM-PN-2013-15238-SLUZ</t>
  </si>
  <si>
    <t>FIRM-PN-2013-15237-SLUZ</t>
  </si>
  <si>
    <t>2017-12-01 00:00:00</t>
  </si>
  <si>
    <t>2018-03-01 00:00:00</t>
  </si>
  <si>
    <t>LAMBDA TOP POINT LENDING CORPORATION</t>
  </si>
  <si>
    <t>2016-11-02 00:00:00</t>
  </si>
  <si>
    <t>FAST-PN-2016-18433-CLUZ</t>
  </si>
  <si>
    <t>PATRICK BAUTISTA</t>
  </si>
  <si>
    <t>2018-03-06 00:00:00</t>
  </si>
  <si>
    <t>FLORDELIZA DELA TORRE</t>
  </si>
  <si>
    <t>RUFINO ESGUERRA</t>
  </si>
  <si>
    <t>DENNIS DIZON OR ROSALINDA SCHOONOVER</t>
  </si>
  <si>
    <t>TEODORA BALLONOS</t>
  </si>
  <si>
    <t>ALMIRANTE DEIPARINE</t>
  </si>
  <si>
    <t>LORICA JOY RIDON</t>
  </si>
  <si>
    <t>MICHELLE SOLIS</t>
  </si>
  <si>
    <t>V. SUMERA ENTERPRISES</t>
  </si>
  <si>
    <t>2016-12-11 00:00:00</t>
  </si>
  <si>
    <t>2017-12-06 00:00:00</t>
  </si>
  <si>
    <t>FAST-PN-2016-18553-CLUZ</t>
  </si>
  <si>
    <t>J AND E RICEMILL</t>
  </si>
  <si>
    <t>FAST-PN-2016-18551-CLUZ</t>
  </si>
  <si>
    <t>Advance Drawdown</t>
  </si>
  <si>
    <t>2017-02-02 00:00:00</t>
  </si>
  <si>
    <t>2018-02-02 00:00:00</t>
  </si>
  <si>
    <t>2017-32-007</t>
  </si>
  <si>
    <t>2017-02-19 00:00:00</t>
  </si>
  <si>
    <t>2018-01-15 00:00:00</t>
  </si>
  <si>
    <t>FAST-PN-2017-18687-CLUZ</t>
  </si>
  <si>
    <t>2017-12-16 00:00:00</t>
  </si>
  <si>
    <t>FAST-PN-2017-18683-CLUZ</t>
  </si>
  <si>
    <t>2017-12-07 00:00:00</t>
  </si>
  <si>
    <t>FAST-PN-2017-18686-CLUZ</t>
  </si>
  <si>
    <t>2018-02-14 00:00:00</t>
  </si>
  <si>
    <t>FAST-PN-2017-18685-CLUZ</t>
  </si>
  <si>
    <t>FAST-PN-2017-18684-CLUZ</t>
  </si>
  <si>
    <t>NINOY BUILDERS &amp; CONSTRUCTION</t>
  </si>
  <si>
    <t>FAST-PN-2017-18688-CLUZ</t>
  </si>
  <si>
    <t>JENNYLYN REYES, CHRISTOPHER &amp; PABLO ABANTAO, RAYMOND ZAFRA, ODELIO LEONARDO, SPS. CRISTINA &amp; RAYMUNDO ANGELES, ARIEL BITONG, DARWIN GAMBOA, REYNALDO TALAO, FREDERIC WYCOCO</t>
  </si>
  <si>
    <t>2018-04-07 00:00:00</t>
  </si>
  <si>
    <t>2018-01-07 00:00:00</t>
  </si>
  <si>
    <t xml:space="preserve">SPS. REGINO AND MARY GRACE TINIO </t>
  </si>
  <si>
    <t>2017-07-20 00:00:00</t>
  </si>
  <si>
    <t>2018-01-02 00:00:00</t>
  </si>
  <si>
    <t>PN#9102-ST17-019-012</t>
  </si>
  <si>
    <t>ELISA QUINTO</t>
  </si>
  <si>
    <t>NOR CALMA</t>
  </si>
  <si>
    <t>JAIME PITINES</t>
  </si>
  <si>
    <t>SIMEON BUSALPA</t>
  </si>
  <si>
    <t>SPS. ARNOLD AND ANDYLEEN PADRE JUAN</t>
  </si>
  <si>
    <t>OLYMPIO SANTIAGO JR.</t>
  </si>
  <si>
    <t>LUCIA MANIQUIZ</t>
  </si>
  <si>
    <t>MINERVA PABELONIA</t>
  </si>
  <si>
    <t>MARIA CALIWAG/MELVIN DELA CRUZ/JOANAROSE CALIWAG</t>
  </si>
  <si>
    <t>JUDITH PASCUAL</t>
  </si>
  <si>
    <t>CELESTINO RIVERA</t>
  </si>
  <si>
    <t>MEICA DANDAN</t>
  </si>
  <si>
    <t>DANILO MONTES</t>
  </si>
  <si>
    <t>CHARITO CAGAYAN</t>
  </si>
  <si>
    <t>REYNAND MANGALINDAN</t>
  </si>
  <si>
    <t>ROSE BAUTISTA</t>
  </si>
  <si>
    <t>ELIZABETH ALFARO</t>
  </si>
  <si>
    <t>ANTONIO PAJARILLAGA</t>
  </si>
  <si>
    <t>JOYCE MANUZON</t>
  </si>
  <si>
    <t>CARMEN ESPINO</t>
  </si>
  <si>
    <t>2017-07-28 00:00:00</t>
  </si>
  <si>
    <t>PN#9102-ST17-019-013</t>
  </si>
  <si>
    <t>RICARDO AVES, SPS. JOWELL &amp;ARLENE GUEVARRA, MONA LIZA DEANG, MARIE CRIS VELASQUEZ, NIPPOMMA, FROILAN NAGANO JR., NESTOR BALAJADIA, MARVIN LAXA, ALBERT PASCUAL, REYMUNDO LOPEZ JR., NELIA GOROSPE, LEILANI DOMINGO, ELIZABETH MEDE, SPS. NOEL &amp; EDITH SAMSON, R</t>
  </si>
  <si>
    <t>RODRIGO FRANCO</t>
  </si>
  <si>
    <t>2017-08-23 00:00:00</t>
  </si>
  <si>
    <t>2018-02-16 00:00:00</t>
  </si>
  <si>
    <t>PN#9102-ST17-019-015</t>
  </si>
  <si>
    <t>JUVY PARTIDO</t>
  </si>
  <si>
    <t>ERNESTO RIVERA</t>
  </si>
  <si>
    <t>MARIBEL DURAN</t>
  </si>
  <si>
    <t>RICARDO AVES</t>
  </si>
  <si>
    <t>2017-08-25 00:00:00</t>
  </si>
  <si>
    <t>PN#9102-ST17-019-016</t>
  </si>
  <si>
    <t>2018-01-16 00:00:00</t>
  </si>
  <si>
    <t>OFELIA/MORFINO BOTE JR.</t>
  </si>
  <si>
    <t>2017-08-31 00:00:00</t>
  </si>
  <si>
    <t>PN#9102-ST17-019-017</t>
  </si>
  <si>
    <t>JHON-JHON BALDONADO</t>
  </si>
  <si>
    <t>DIOSDADO OLEGARIO</t>
  </si>
  <si>
    <t>SPS. LAURO/MA. CONSUELO PAGUIO</t>
  </si>
  <si>
    <t>SPS. JENNEFER/ERIK BRAANEN</t>
  </si>
  <si>
    <t>RANDRY ROSARIO</t>
  </si>
  <si>
    <t>NORBERT PESA</t>
  </si>
  <si>
    <t>LENYBETH MALLARE, JERRYME SUDIO, EUGENIA LACTAOTAO, CELESTINO DE VILLA JR., REBECCA FRANCISCO, REGINALD DELA CRUZ, AMELITA PARAS, ALLAN QUIA, DAISY PANGILINAN, MA. NORA SANCHEZ, OFELIA CASTILLO, NORA ANCHETA, RODRIGO FRANCO</t>
  </si>
  <si>
    <t>AGFP REDISCOUNTING PROCEEDS step up</t>
  </si>
  <si>
    <t>2018-02-01 00:00:00</t>
  </si>
  <si>
    <t>2017-09-28 00:00:00</t>
  </si>
  <si>
    <t>PN#9102-ST17-019-019</t>
  </si>
  <si>
    <t>Advance Drawdown liquidation on January 7, 2018</t>
  </si>
  <si>
    <t>2018-04-09 00:00:00</t>
  </si>
  <si>
    <t>2017-10-23 00:00:00</t>
  </si>
  <si>
    <t>PN#9102-ST17-019-020</t>
  </si>
  <si>
    <t>CONSORCIA DELOS ANGELES</t>
  </si>
  <si>
    <t>PANFILO VILLARONTE</t>
  </si>
  <si>
    <t>2018-04-16 00:00:00</t>
  </si>
  <si>
    <t>OLGA MAURO</t>
  </si>
  <si>
    <t>NYMPHA RAMOS</t>
  </si>
  <si>
    <t>ANALIE BUSOG</t>
  </si>
  <si>
    <t>PETER AURELIUS CASTILLO</t>
  </si>
  <si>
    <t>TARCILA CERVANCIA</t>
  </si>
  <si>
    <t>ROBINARE BOTE</t>
  </si>
  <si>
    <t>SHELLA CARREON</t>
  </si>
  <si>
    <t>SPS. EVANGELINE &amp; ARTURO MARCELINO</t>
  </si>
  <si>
    <t>Advance Drawdown liquidation on January 28, 2018</t>
  </si>
  <si>
    <t>1901-01-02 00:00:00</t>
  </si>
  <si>
    <t/>
  </si>
  <si>
    <t>2017-11-13 00:00:00</t>
  </si>
  <si>
    <t>PN#9102-ST17-019-021</t>
  </si>
  <si>
    <t>Agricultural Credit Policy Council (ACPC)</t>
  </si>
  <si>
    <t>1900-01-01 00:00:00</t>
  </si>
  <si>
    <t>ADVANCE DRAWDOWN</t>
  </si>
  <si>
    <t>1900-03-03 00:00:00</t>
  </si>
  <si>
    <t>STEP UP LOAN</t>
  </si>
  <si>
    <t>ADVANCE DRAWDOWN interest</t>
  </si>
  <si>
    <t>347864370</t>
  </si>
  <si>
    <t>131164.56</t>
  </si>
  <si>
    <t>73487.130000000005</t>
  </si>
  <si>
    <t>3996604.2000000002</t>
  </si>
  <si>
    <t>31508909.080000013</t>
  </si>
  <si>
    <t>8934322.4300000016</t>
  </si>
  <si>
    <t>9</t>
  </si>
  <si>
    <t>45056.879999999997</t>
  </si>
  <si>
    <t>1.3100000000000001</t>
  </si>
  <si>
    <t>1-04-01-01-00-00-00-00-15</t>
  </si>
  <si>
    <t>DUE FROM OTHER BANK-UBS/KBS-CA-LBP GAPAN ACPC</t>
  </si>
  <si>
    <t>1-04-01-01-00-00-00-00-16</t>
  </si>
  <si>
    <t>DUE FROM OTHER BANK-UBS/KBS-CA-DBP CABANATUAN</t>
  </si>
  <si>
    <t>1-24-13-13-00-00-00-00-01</t>
  </si>
  <si>
    <t>2-12-04-02-01-00-00-00-02</t>
  </si>
  <si>
    <t>ACCR INT EXPENSE ON FIN LIAB-BP-INTERBANK LOANS PAYABLE-DBP</t>
  </si>
  <si>
    <t>6-16-21-00-00-00-00-00-05</t>
  </si>
  <si>
    <t>OTHER ADMINISTRATIVE EXPENSES-OTHER EXPENSES-TRAINING AND SEMINAR-W/EWT</t>
  </si>
  <si>
    <t>6-16-21-00-00-00-00-00-06</t>
  </si>
  <si>
    <t>OTHER ADMINISTRATIVE EXPENSES-OTHER EXPENSES-TRAINING AND SEMINAR-W/EWT –EWT EXEMPT</t>
  </si>
  <si>
    <t>6-20-00-00-00-00-00-00-02</t>
  </si>
  <si>
    <t>PROVISIONS FOR CREDIT LOSSES ON ACCOUNTS RECEIVABLE</t>
  </si>
  <si>
    <t>44717.839999999997</t>
  </si>
  <si>
    <t>49397.440000000002</t>
  </si>
  <si>
    <t>54851.519999999997</t>
  </si>
  <si>
    <t>3824352.75</t>
  </si>
  <si>
    <t>JENNYLYN REYES, CHRISTOPHER &amp; PABLO ABANTAO, ODELIO LEONARDO,DARWIN GAMBOA,FREDERIC WYCOCO</t>
  </si>
  <si>
    <t>RICARDO AVES, SPS. JOWELL &amp;ARLENE GUEVARRA, MONA LIZA DEANG, MARIE CRIS VELASQUEZ, NIPPOMMA, FROILAN NAGANO JR., NESTOR BALAJADIA, REYMUNDO LOPEZ JR., NELIA GOROSPE, LEILANI DOMINGO, ELIZABETH MEDE, SPS. NOEL &amp; EDITH SAMSON, R</t>
  </si>
  <si>
    <t>LENYBETH MALLARE, JERRYME SUDIO, EUGENIA LACTAOTAO, CELESTINO DE VILLA JR., REBECCA FRANCISCO, REGINALD DELA CRUZ, AMELITA PARAS, ALLAN QUIA, DAISY PANGILINAN, MA. NORA SANCHEZ, NORA ANCHETA</t>
  </si>
  <si>
    <t>2018-07-30 00:00:00</t>
  </si>
  <si>
    <t>2017-32-061</t>
  </si>
  <si>
    <t>2018-10-30 00:00:00</t>
  </si>
  <si>
    <t>2018-04-30 00:00:00</t>
  </si>
  <si>
    <t>AGFP REDISCOUNTING PROCEEDS, ERNESTO DESAMITO, EDITA JULIANO, RANDY LAPUZ, EDGAR MANUEL, TEODORA DELA CRUZ, BENJAMIN SADURAL</t>
  </si>
  <si>
    <t>PN#9102-ST17-019-022</t>
  </si>
  <si>
    <t>Agricultural Credit Policy Council (ACPC) SURE</t>
  </si>
  <si>
    <t>DANILO MONTES, LUCIA MANIQUIZ, ARNOLD AND ANDYLEEN PADRE JUAN, JAIME PITINES, NERISSA SIMBULAN, AGFP REDISCOUNTING</t>
  </si>
  <si>
    <t>2018-12-15 00:00:00</t>
  </si>
  <si>
    <t>PN#9102-ST17-019-023</t>
  </si>
  <si>
    <t>PN#9102-ST18-0022-001</t>
  </si>
  <si>
    <t xml:space="preserve">LILIA &amp; EDGARDO JAVATE, MARISSA &amp; LAURO MANABAT, ANTONINO ABENOJAR, JR. </t>
  </si>
  <si>
    <t>2018-01-11 00:00:00</t>
  </si>
  <si>
    <t>2018-05-02 00:00:00</t>
  </si>
  <si>
    <t>PN#9102-ST18-0022-002</t>
  </si>
  <si>
    <t>2019-01-23 00:00:00</t>
  </si>
  <si>
    <t>2018-06-27 00:00:00</t>
  </si>
  <si>
    <t>2018-07-27 00:00:00</t>
  </si>
  <si>
    <t>2018-08-19 00:00:00</t>
  </si>
  <si>
    <t>2018-08-26 00:00:00</t>
  </si>
  <si>
    <t>2018-09-17 00:00:00</t>
  </si>
  <si>
    <t>411232411.14000005</t>
  </si>
  <si>
    <t>26876246.000000007</t>
  </si>
  <si>
    <t>44717.660000000003</t>
  </si>
  <si>
    <t>3824352.9300000002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</si>
</sst>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_(* #,##0_);_(* \(#,##0\);_(* &quot;-&quot;_);_(@_)"/>
    <numFmt numFmtId="165" formatCode="_(* #,##0.00_);_(* \(#,##0.00\);_(* &quot;-&quot;??_);_(@_)"/>
    <numFmt numFmtId="166" formatCode="_(&quot;$&quot;* #,##0.00_);_(&quot;$&quot;* \(#,##0.00\);_(&quot;$&quot;* &quot;-&quot;??_);_(@_)"/>
    <numFmt numFmtId="167" formatCode="_(* #,##0.00000000000_);_(* \(#,##0.00000000000\);_(* &quot;-&quot;??_);_(@_)"/>
    <numFmt numFmtId="168" formatCode="_(* #,##0_);_(* \(#,##0\);_(* &quot;-&quot;??_);_(@_)"/>
    <numFmt numFmtId="169" formatCode="_(* #,##0.000_);_(* \(#,##0.000\);_(* &quot;-&quot;??_);_(@_)"/>
    <numFmt numFmtId="170" formatCode="0.0"/>
    <numFmt numFmtId="171" formatCode="&quot;\&quot;#,##0;[Red]&quot;\&quot;&quot;\&quot;&quot;\&quot;&quot;\&quot;&quot;\&quot;&quot;\&quot;&quot;\&quot;&quot;\&quot;&quot;\&quot;&quot;\&quot;&quot;\&quot;&quot;\&quot;&quot;\&quot;&quot;\&quot;&quot;\&quot;&quot;\&quot;&quot;\&quot;&quot;\&quot;&quot;\&quot;&quot;\&quot;&quot;\&quot;&quot;\&quot;&quot;\&quot;&quot;\&quot;&quot;\&quot;\-#,##0"/>
    <numFmt numFmtId="172" formatCode="&quot;\&quot;#,##0.00;[Red]&quot;\&quot;&quot;\&quot;&quot;\&quot;&quot;\&quot;&quot;\&quot;&quot;\&quot;&quot;\&quot;&quot;\&quot;&quot;\&quot;&quot;\&quot;&quot;\&quot;&quot;\&quot;&quot;\&quot;&quot;\&quot;&quot;\&quot;&quot;\&quot;&quot;\&quot;&quot;\&quot;&quot;\&quot;&quot;\&quot;&quot;\&quot;&quot;\&quot;&quot;\&quot;&quot;\&quot;&quot;\&quot;\-#,##0.00"/>
    <numFmt numFmtId="173" formatCode="_-&quot;$&quot;* #,##0_-;\-&quot;$&quot;* #,##0_-;_-&quot;$&quot;* &quot;-&quot;_-;_-@_-"/>
    <numFmt numFmtId="174" formatCode="_-&quot;$&quot;* #,##0.00_-;\-&quot;$&quot;* #,##0.00_-;_-&quot;$&quot;* &quot;-&quot;??_-;_-@_-"/>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sz val="10"/>
      <name val="Arial"/>
      <family val="2"/>
    </font>
    <font>
      <sz val="9"/>
      <name val="Arial"/>
      <family val="2"/>
    </font>
    <font>
      <b/>
      <sz val="8"/>
      <name val="Arial"/>
      <family val="2"/>
    </font>
    <font>
      <sz val="11"/>
      <color indexed="8"/>
      <name val="Calibri"/>
      <family val="2"/>
    </font>
    <font>
      <b/>
      <u/>
      <sz val="10"/>
      <name val="Arial"/>
      <family val="2"/>
    </font>
    <font>
      <i/>
      <sz val="10"/>
      <color indexed="56"/>
      <name val="Arial"/>
      <family val="2"/>
    </font>
    <font>
      <sz val="12"/>
      <name val="Helv"/>
    </font>
    <font>
      <sz val="7"/>
      <name val="Small Fonts"/>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i/>
      <u val="singleAccounting"/>
      <sz val="8"/>
      <name val="Arial"/>
      <family val="2"/>
    </font>
    <font>
      <sz val="8"/>
      <color indexed="9"/>
      <name val="Arial"/>
      <family val="2"/>
    </font>
    <font>
      <sz val="8"/>
      <color theme="0"/>
      <name val="Arial"/>
      <family val="2"/>
    </font>
    <font>
      <sz val="8"/>
      <color theme="1"/>
      <name val="Arial"/>
      <family val="2"/>
    </font>
    <font>
      <sz val="10"/>
      <color rgb="FF92D050"/>
      <name val="Arial"/>
      <family val="2"/>
    </font>
    <font>
      <b/>
      <sz val="8"/>
      <color indexed="9"/>
      <name val="Arial"/>
      <family val="2"/>
    </font>
    <font>
      <sz val="10"/>
      <name val="Arial"/>
      <family val="2"/>
    </font>
    <font>
      <sz val="8"/>
      <name val="Calibri"/>
      <family val="2"/>
      <scheme val="minor"/>
    </font>
    <font>
      <sz val="10"/>
      <color rgb="FF263238"/>
      <name val="Arial"/>
      <family val="2"/>
    </font>
    <font>
      <sz val="10"/>
      <name val="Calibri"/>
      <family val="2"/>
      <scheme val="minor"/>
    </font>
    <font>
      <b/>
      <sz val="8"/>
      <name val="Calibri"/>
      <family val="2"/>
      <scheme val="minor"/>
    </font>
  </fonts>
  <fills count="40">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bgColor indexed="64"/>
      </patternFill>
    </fill>
    <fill>
      <patternFill patternType="solid">
        <fgColor theme="0" tint="-4.9989318521683403E-2"/>
        <bgColor indexed="64"/>
      </patternFill>
    </fill>
  </fills>
  <borders count="26">
    <border>
      <left/>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28">
    <xf numFmtId="0" fontId="0" fillId="0" borderId="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170" fontId="8" fillId="2" borderId="1" applyNumberFormat="0" applyFill="0" applyBorder="0">
      <alignment vertical="top" wrapText="1"/>
    </xf>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20" fillId="28" borderId="0" applyNumberFormat="0" applyBorder="0" applyAlignment="0" applyProtection="0"/>
    <xf numFmtId="170" fontId="13" fillId="0" borderId="0" applyNumberFormat="0" applyFill="0">
      <alignment vertical="top" wrapText="1"/>
    </xf>
    <xf numFmtId="0" fontId="21" fillId="29" borderId="10" applyNumberFormat="0" applyAlignment="0" applyProtection="0"/>
    <xf numFmtId="0" fontId="22" fillId="30" borderId="11" applyNumberFormat="0" applyAlignment="0" applyProtection="0"/>
    <xf numFmtId="165" fontId="5" fillId="0" borderId="0" applyFont="0" applyFill="0" applyBorder="0" applyAlignment="0" applyProtection="0"/>
    <xf numFmtId="165" fontId="5" fillId="0" borderId="0" applyFont="0" applyFill="0" applyBorder="0" applyAlignment="0" applyProtection="0"/>
    <xf numFmtId="165" fontId="8" fillId="0" borderId="0" applyFont="0" applyFill="0" applyBorder="0" applyAlignment="0" applyProtection="0"/>
    <xf numFmtId="165" fontId="5" fillId="0" borderId="0" applyFont="0" applyFill="0" applyBorder="0" applyAlignment="0" applyProtection="0"/>
    <xf numFmtId="165" fontId="17"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5" fillId="0" borderId="0" applyFont="0" applyFill="0" applyBorder="0" applyAlignment="0" applyProtection="0"/>
    <xf numFmtId="165" fontId="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6" fillId="0" borderId="0" applyFont="0" applyFill="0" applyBorder="0" applyAlignment="0" applyProtection="0"/>
    <xf numFmtId="165" fontId="5" fillId="0" borderId="0" applyFont="0" applyFill="0" applyBorder="0" applyAlignment="0" applyProtection="0"/>
    <xf numFmtId="166" fontId="8" fillId="0" borderId="0" applyFont="0" applyFill="0" applyBorder="0" applyAlignment="0" applyProtection="0"/>
    <xf numFmtId="171" fontId="14" fillId="2" borderId="0" applyFont="0" applyBorder="0"/>
    <xf numFmtId="0" fontId="23" fillId="0" borderId="0" applyNumberFormat="0" applyFill="0" applyBorder="0" applyAlignment="0" applyProtection="0"/>
    <xf numFmtId="0" fontId="24" fillId="31" borderId="0" applyNumberFormat="0" applyBorder="0" applyAlignment="0" applyProtection="0"/>
    <xf numFmtId="38" fontId="6" fillId="2" borderId="0" applyNumberFormat="0" applyBorder="0" applyAlignment="0" applyProtection="0"/>
    <xf numFmtId="0" fontId="25" fillId="0" borderId="12" applyNumberFormat="0" applyFill="0" applyAlignment="0" applyProtection="0"/>
    <xf numFmtId="0" fontId="26" fillId="0" borderId="13" applyNumberFormat="0" applyFill="0" applyAlignment="0" applyProtection="0"/>
    <xf numFmtId="0" fontId="27" fillId="0" borderId="14" applyNumberFormat="0" applyFill="0" applyAlignment="0" applyProtection="0"/>
    <xf numFmtId="0" fontId="27" fillId="0" borderId="0" applyNumberFormat="0" applyFill="0" applyBorder="0" applyAlignment="0" applyProtection="0"/>
    <xf numFmtId="0" fontId="28" fillId="32" borderId="10" applyNumberFormat="0" applyAlignment="0" applyProtection="0"/>
    <xf numFmtId="10" fontId="6" fillId="3" borderId="2" applyNumberFormat="0" applyBorder="0" applyAlignment="0" applyProtection="0"/>
    <xf numFmtId="0" fontId="29" fillId="0" borderId="15" applyNumberFormat="0" applyFill="0" applyAlignment="0" applyProtection="0"/>
    <xf numFmtId="0" fontId="30" fillId="33" borderId="0" applyNumberFormat="0" applyBorder="0" applyAlignment="0" applyProtection="0"/>
    <xf numFmtId="37" fontId="15" fillId="0" borderId="0"/>
    <xf numFmtId="172" fontId="8" fillId="0" borderId="0"/>
    <xf numFmtId="0" fontId="5" fillId="0" borderId="0"/>
    <xf numFmtId="0" fontId="11" fillId="0" borderId="0"/>
    <xf numFmtId="0" fontId="5" fillId="0" borderId="0"/>
    <xf numFmtId="0" fontId="8"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5" fillId="0" borderId="0"/>
    <xf numFmtId="0" fontId="18" fillId="0" borderId="0"/>
    <xf numFmtId="0" fontId="8" fillId="0" borderId="0"/>
    <xf numFmtId="0" fontId="18" fillId="0" borderId="0"/>
    <xf numFmtId="0" fontId="8" fillId="0" borderId="0"/>
    <xf numFmtId="0" fontId="5" fillId="0" borderId="0"/>
    <xf numFmtId="0" fontId="8" fillId="0" borderId="0"/>
    <xf numFmtId="0" fontId="8" fillId="0" borderId="0"/>
    <xf numFmtId="0" fontId="5" fillId="0" borderId="0"/>
    <xf numFmtId="0" fontId="18" fillId="0" borderId="0"/>
    <xf numFmtId="0" fontId="11" fillId="0" borderId="0"/>
    <xf numFmtId="0" fontId="18" fillId="0" borderId="0"/>
    <xf numFmtId="0" fontId="5" fillId="0" borderId="0"/>
    <xf numFmtId="0" fontId="8" fillId="0" borderId="0"/>
    <xf numFmtId="0" fontId="11" fillId="0" borderId="0"/>
    <xf numFmtId="0" fontId="11" fillId="0" borderId="0"/>
    <xf numFmtId="0" fontId="11" fillId="0" borderId="0"/>
    <xf numFmtId="0" fontId="11" fillId="0" borderId="0"/>
    <xf numFmtId="0" fontId="11" fillId="0" borderId="0"/>
    <xf numFmtId="0" fontId="5" fillId="0" borderId="0"/>
    <xf numFmtId="0" fontId="11" fillId="0" borderId="0"/>
    <xf numFmtId="0" fontId="8" fillId="0" borderId="0"/>
    <xf numFmtId="0" fontId="5" fillId="0" borderId="0"/>
    <xf numFmtId="0" fontId="18" fillId="34" borderId="16" applyNumberFormat="0" applyFont="0" applyAlignment="0" applyProtection="0"/>
    <xf numFmtId="0" fontId="8" fillId="0" borderId="0" applyFont="0" applyFill="0" applyBorder="0" applyAlignment="0" applyProtection="0"/>
    <xf numFmtId="0" fontId="8" fillId="0" borderId="0" applyFont="0" applyFill="0" applyBorder="0" applyAlignment="0" applyProtection="0"/>
    <xf numFmtId="0" fontId="31" fillId="29" borderId="17" applyNumberFormat="0" applyAlignment="0" applyProtection="0"/>
    <xf numFmtId="10" fontId="8"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0" fontId="32" fillId="0" borderId="0" applyNumberFormat="0" applyFill="0" applyBorder="0" applyAlignment="0" applyProtection="0"/>
    <xf numFmtId="0" fontId="33" fillId="0" borderId="18" applyNumberFormat="0" applyFill="0" applyAlignment="0" applyProtection="0"/>
    <xf numFmtId="41" fontId="8" fillId="0" borderId="0" applyFont="0" applyFill="0" applyBorder="0" applyAlignment="0" applyProtection="0"/>
    <xf numFmtId="43" fontId="8" fillId="0" borderId="0" applyFont="0" applyFill="0" applyBorder="0" applyAlignment="0" applyProtection="0"/>
    <xf numFmtId="173" fontId="8" fillId="0" borderId="0" applyFont="0" applyFill="0" applyBorder="0" applyAlignment="0" applyProtection="0"/>
    <xf numFmtId="174" fontId="8" fillId="0" borderId="0" applyFont="0" applyFill="0" applyBorder="0" applyAlignment="0" applyProtection="0"/>
    <xf numFmtId="0" fontId="34" fillId="0" borderId="0" applyNumberFormat="0" applyFill="0" applyBorder="0" applyAlignment="0" applyProtection="0"/>
    <xf numFmtId="0" fontId="5" fillId="0" borderId="0"/>
    <xf numFmtId="165" fontId="5" fillId="0" borderId="0" applyFont="0" applyFill="0" applyBorder="0" applyAlignment="0" applyProtection="0"/>
    <xf numFmtId="165" fontId="11" fillId="0" borderId="0" applyFont="0" applyFill="0" applyBorder="0" applyAlignment="0" applyProtection="0"/>
    <xf numFmtId="166" fontId="5" fillId="0" borderId="0" applyFont="0" applyFill="0" applyBorder="0" applyAlignment="0" applyProtection="0"/>
    <xf numFmtId="0" fontId="4"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165" fontId="3" fillId="0" borderId="0" applyFont="0" applyFill="0" applyBorder="0" applyAlignment="0" applyProtection="0"/>
    <xf numFmtId="165" fontId="5" fillId="0" borderId="0" applyFont="0" applyFill="0" applyBorder="0" applyAlignment="0" applyProtection="0"/>
    <xf numFmtId="0" fontId="3" fillId="0" borderId="0"/>
    <xf numFmtId="0" fontId="3" fillId="0" borderId="0"/>
    <xf numFmtId="0" fontId="5" fillId="0" borderId="0"/>
    <xf numFmtId="0" fontId="5" fillId="0" borderId="0"/>
    <xf numFmtId="165" fontId="5" fillId="0" borderId="0" applyFont="0" applyFill="0" applyBorder="0" applyAlignment="0" applyProtection="0"/>
    <xf numFmtId="9" fontId="2" fillId="0" borderId="0" applyFont="0" applyFill="0" applyBorder="0" applyAlignment="0" applyProtection="0"/>
    <xf numFmtId="0" fontId="1" fillId="0" borderId="0"/>
    <xf numFmtId="165" fontId="1" fillId="0" borderId="0" applyFont="0" applyFill="0" applyBorder="0" applyAlignment="0" applyProtection="0"/>
    <xf numFmtId="165" fontId="41" fillId="0" borderId="0" applyFont="0" applyFill="0" applyBorder="0" applyAlignment="0" applyProtection="0"/>
    <xf numFmtId="0" fontId="1" fillId="0" borderId="0"/>
  </cellStyleXfs>
  <cellXfs count="184">
    <xf numFmtId="0" fontId="0" fillId="0" borderId="0" xfId="0"/>
    <xf numFmtId="165" fontId="10" fillId="0" borderId="0" xfId="0" applyNumberFormat="1" applyFont="1" applyFill="1" applyBorder="1"/>
    <xf numFmtId="0" fontId="8" fillId="0" borderId="0" xfId="0" applyFont="1" applyFill="1"/>
    <xf numFmtId="0" fontId="7" fillId="0" borderId="0" xfId="0" applyFont="1" applyFill="1"/>
    <xf numFmtId="165" fontId="0" fillId="0" borderId="0" xfId="0" applyNumberFormat="1"/>
    <xf numFmtId="0" fontId="7" fillId="0" borderId="0" xfId="0" applyFont="1" applyFill="1" applyAlignment="1">
      <alignment horizontal="left"/>
    </xf>
    <xf numFmtId="0" fontId="12" fillId="0" borderId="0" xfId="0" applyFont="1" applyFill="1"/>
    <xf numFmtId="16" fontId="7" fillId="0" borderId="0" xfId="0" applyNumberFormat="1" applyFont="1" applyFill="1" applyAlignment="1">
      <alignment horizontal="left"/>
    </xf>
    <xf numFmtId="165" fontId="7" fillId="0" borderId="0" xfId="36" applyFont="1" applyFill="1"/>
    <xf numFmtId="165" fontId="0" fillId="0" borderId="0" xfId="30" applyFont="1"/>
    <xf numFmtId="165" fontId="8" fillId="35" borderId="0" xfId="30" applyFont="1" applyFill="1"/>
    <xf numFmtId="165" fontId="7" fillId="35" borderId="5" xfId="32" applyFont="1" applyFill="1" applyBorder="1" applyAlignment="1">
      <alignment horizontal="center"/>
    </xf>
    <xf numFmtId="0" fontId="7" fillId="0" borderId="0" xfId="63" applyFont="1" applyAlignment="1">
      <alignment horizontal="center"/>
    </xf>
    <xf numFmtId="0" fontId="8" fillId="0" borderId="0" xfId="63"/>
    <xf numFmtId="165" fontId="7" fillId="35" borderId="0" xfId="32" applyFont="1" applyFill="1"/>
    <xf numFmtId="0" fontId="7" fillId="35" borderId="19" xfId="63" applyFont="1" applyFill="1" applyBorder="1" applyAlignment="1">
      <alignment horizontal="center"/>
    </xf>
    <xf numFmtId="0" fontId="7" fillId="35" borderId="20" xfId="63" applyFont="1" applyFill="1" applyBorder="1" applyAlignment="1">
      <alignment horizontal="center"/>
    </xf>
    <xf numFmtId="0" fontId="7" fillId="35" borderId="21" xfId="63" applyFont="1" applyFill="1" applyBorder="1" applyAlignment="1">
      <alignment horizontal="center"/>
    </xf>
    <xf numFmtId="165" fontId="8" fillId="35" borderId="0" xfId="32" applyFont="1" applyFill="1"/>
    <xf numFmtId="0" fontId="8" fillId="35" borderId="0" xfId="63" applyFill="1"/>
    <xf numFmtId="165" fontId="8" fillId="0" borderId="0" xfId="63" applyNumberFormat="1"/>
    <xf numFmtId="165" fontId="9" fillId="35" borderId="0" xfId="32" applyFont="1" applyFill="1" applyBorder="1"/>
    <xf numFmtId="0" fontId="8" fillId="35" borderId="0" xfId="63" applyFont="1" applyFill="1"/>
    <xf numFmtId="165" fontId="8" fillId="35" borderId="0" xfId="63" applyNumberFormat="1" applyFont="1" applyFill="1" applyBorder="1"/>
    <xf numFmtId="165" fontId="8" fillId="35" borderId="0" xfId="63" applyNumberFormat="1" applyFill="1"/>
    <xf numFmtId="4" fontId="7" fillId="35" borderId="6" xfId="63" applyNumberFormat="1" applyFont="1" applyFill="1" applyBorder="1"/>
    <xf numFmtId="4" fontId="8" fillId="35" borderId="0" xfId="63" applyNumberFormat="1" applyFill="1"/>
    <xf numFmtId="165" fontId="9" fillId="35" borderId="0" xfId="30" applyFont="1" applyFill="1" applyBorder="1"/>
    <xf numFmtId="0" fontId="5" fillId="0" borderId="0" xfId="0" applyFont="1" applyFill="1"/>
    <xf numFmtId="0" fontId="10" fillId="0" borderId="0" xfId="0" applyFont="1" applyFill="1" applyAlignment="1">
      <alignment horizontal="left"/>
    </xf>
    <xf numFmtId="0" fontId="10" fillId="0" borderId="0" xfId="0" applyFont="1" applyFill="1" applyAlignment="1">
      <alignment horizontal="center"/>
    </xf>
    <xf numFmtId="0" fontId="10" fillId="0" borderId="0" xfId="0" applyFont="1" applyFill="1" applyAlignment="1">
      <alignment horizontal="right"/>
    </xf>
    <xf numFmtId="0" fontId="10" fillId="0" borderId="0" xfId="0" applyFont="1" applyFill="1" applyBorder="1" applyAlignment="1">
      <alignment horizontal="center"/>
    </xf>
    <xf numFmtId="165" fontId="6" fillId="0" borderId="0" xfId="0" applyNumberFormat="1" applyFont="1" applyFill="1"/>
    <xf numFmtId="165" fontId="6" fillId="0" borderId="0" xfId="30" applyFont="1" applyFill="1" applyAlignment="1">
      <alignment horizontal="right"/>
    </xf>
    <xf numFmtId="165" fontId="6" fillId="0" borderId="0" xfId="30" applyFont="1" applyFill="1"/>
    <xf numFmtId="0" fontId="6" fillId="0" borderId="0" xfId="0" applyFont="1" applyFill="1"/>
    <xf numFmtId="16" fontId="10" fillId="0" borderId="0" xfId="0" applyNumberFormat="1" applyFont="1" applyFill="1" applyAlignment="1">
      <alignment horizontal="left"/>
    </xf>
    <xf numFmtId="0" fontId="6" fillId="0" borderId="0" xfId="0" applyFont="1" applyFill="1" applyAlignment="1">
      <alignment horizontal="center"/>
    </xf>
    <xf numFmtId="0" fontId="10" fillId="0" borderId="0" xfId="0" applyFont="1" applyFill="1"/>
    <xf numFmtId="0" fontId="6" fillId="0" borderId="0" xfId="0" applyFont="1" applyFill="1" applyAlignment="1">
      <alignment horizontal="right"/>
    </xf>
    <xf numFmtId="165" fontId="10" fillId="0" borderId="0" xfId="30" applyFont="1" applyFill="1"/>
    <xf numFmtId="165" fontId="6" fillId="0" borderId="5" xfId="30" applyFont="1" applyFill="1" applyBorder="1"/>
    <xf numFmtId="4" fontId="6" fillId="0" borderId="0" xfId="0" applyNumberFormat="1" applyFont="1" applyFill="1"/>
    <xf numFmtId="165" fontId="10" fillId="0" borderId="0" xfId="30" applyFont="1" applyFill="1" applyAlignment="1">
      <alignment horizontal="right"/>
    </xf>
    <xf numFmtId="0" fontId="6" fillId="0" borderId="0" xfId="0" applyFont="1" applyFill="1" applyBorder="1" applyAlignment="1">
      <alignment horizontal="center"/>
    </xf>
    <xf numFmtId="0" fontId="6" fillId="0" borderId="3" xfId="0" applyFont="1" applyFill="1" applyBorder="1"/>
    <xf numFmtId="165" fontId="6" fillId="0" borderId="0" xfId="0" applyNumberFormat="1" applyFont="1" applyFill="1" applyBorder="1"/>
    <xf numFmtId="0" fontId="6" fillId="0" borderId="0" xfId="0" applyFont="1" applyFill="1" applyBorder="1"/>
    <xf numFmtId="10" fontId="6" fillId="0" borderId="0" xfId="0" applyNumberFormat="1" applyFont="1" applyFill="1"/>
    <xf numFmtId="0" fontId="36" fillId="0" borderId="0" xfId="0" applyFont="1" applyFill="1"/>
    <xf numFmtId="0" fontId="6" fillId="0" borderId="0" xfId="0" applyFont="1" applyFill="1" applyBorder="1" applyAlignment="1">
      <alignment horizontal="right"/>
    </xf>
    <xf numFmtId="165" fontId="38" fillId="0" borderId="0" xfId="30" applyFont="1"/>
    <xf numFmtId="0" fontId="38" fillId="0" borderId="0" xfId="0" applyFont="1"/>
    <xf numFmtId="9" fontId="38" fillId="0" borderId="3" xfId="30" applyNumberFormat="1" applyFont="1" applyBorder="1"/>
    <xf numFmtId="168" fontId="6" fillId="0" borderId="0" xfId="0" applyNumberFormat="1" applyFont="1" applyFill="1"/>
    <xf numFmtId="168" fontId="6" fillId="0" borderId="0" xfId="0" applyNumberFormat="1" applyFont="1" applyFill="1" applyBorder="1"/>
    <xf numFmtId="168" fontId="6" fillId="0" borderId="3" xfId="0" applyNumberFormat="1" applyFont="1" applyFill="1" applyBorder="1"/>
    <xf numFmtId="0" fontId="0" fillId="0" borderId="0" xfId="0" applyFill="1"/>
    <xf numFmtId="165" fontId="5" fillId="0" borderId="0" xfId="0" applyNumberFormat="1" applyFont="1" applyFill="1"/>
    <xf numFmtId="165" fontId="5" fillId="0" borderId="0" xfId="109" applyFont="1" applyFill="1"/>
    <xf numFmtId="165" fontId="7" fillId="0" borderId="0" xfId="109" applyFont="1" applyFill="1" applyAlignment="1">
      <alignment horizontal="center"/>
    </xf>
    <xf numFmtId="165" fontId="5" fillId="0" borderId="0" xfId="0" applyNumberFormat="1" applyFont="1" applyFill="1" applyBorder="1"/>
    <xf numFmtId="165" fontId="39" fillId="0" borderId="0" xfId="109" applyFont="1" applyFill="1"/>
    <xf numFmtId="165" fontId="7" fillId="0" borderId="6" xfId="109" applyFont="1" applyFill="1" applyBorder="1"/>
    <xf numFmtId="165" fontId="5" fillId="0" borderId="6" xfId="109" applyFont="1" applyFill="1" applyBorder="1"/>
    <xf numFmtId="165" fontId="5" fillId="0" borderId="3" xfId="109" applyFont="1" applyFill="1" applyBorder="1"/>
    <xf numFmtId="165" fontId="5" fillId="0" borderId="0" xfId="109" applyFont="1" applyFill="1" applyBorder="1"/>
    <xf numFmtId="9" fontId="5" fillId="0" borderId="3" xfId="113" applyFont="1" applyFill="1" applyBorder="1"/>
    <xf numFmtId="165" fontId="10" fillId="0" borderId="0" xfId="109" applyFont="1" applyFill="1"/>
    <xf numFmtId="165" fontId="7" fillId="0" borderId="0" xfId="109" applyFont="1" applyFill="1"/>
    <xf numFmtId="165" fontId="6" fillId="0" borderId="0" xfId="109" applyFont="1" applyFill="1"/>
    <xf numFmtId="14" fontId="5" fillId="0" borderId="0" xfId="109" applyNumberFormat="1" applyFont="1" applyFill="1"/>
    <xf numFmtId="165" fontId="5" fillId="0" borderId="0" xfId="30" applyFont="1" applyFill="1"/>
    <xf numFmtId="0" fontId="40" fillId="0" borderId="0" xfId="0" applyFont="1" applyFill="1"/>
    <xf numFmtId="165" fontId="7" fillId="0" borderId="0" xfId="30" applyFont="1" applyFill="1"/>
    <xf numFmtId="165" fontId="7" fillId="0" borderId="0" xfId="30" applyFont="1" applyFill="1" applyAlignment="1">
      <alignment horizontal="center"/>
    </xf>
    <xf numFmtId="165" fontId="0" fillId="0" borderId="0" xfId="30" applyFont="1" applyFill="1"/>
    <xf numFmtId="0" fontId="5" fillId="0" borderId="0" xfId="0" applyFont="1"/>
    <xf numFmtId="14" fontId="0" fillId="0" borderId="0" xfId="0" applyNumberFormat="1"/>
    <xf numFmtId="0" fontId="0" fillId="0" borderId="0" xfId="0" applyAlignment="1">
      <alignment wrapText="1"/>
    </xf>
    <xf numFmtId="0" fontId="0" fillId="0" borderId="0" xfId="0" applyNumberFormat="1"/>
    <xf numFmtId="49" fontId="0" fillId="0" borderId="0" xfId="0" applyNumberFormat="1"/>
    <xf numFmtId="0" fontId="43"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vertical="top" wrapText="1"/>
    </xf>
    <xf numFmtId="165" fontId="5" fillId="0" borderId="0" xfId="30" applyFont="1"/>
    <xf numFmtId="0" fontId="0" fillId="0" borderId="0" xfId="0" applyAlignment="1"/>
    <xf numFmtId="165" fontId="0" fillId="0" borderId="3" xfId="0" applyNumberFormat="1" applyBorder="1"/>
    <xf numFmtId="165" fontId="7" fillId="0" borderId="0" xfId="0" applyNumberFormat="1" applyFont="1"/>
    <xf numFmtId="0" fontId="7" fillId="0" borderId="0" xfId="0" applyFont="1"/>
    <xf numFmtId="165" fontId="0" fillId="0" borderId="0" xfId="0" applyNumberFormat="1" applyBorder="1"/>
    <xf numFmtId="0" fontId="0" fillId="0" borderId="0" xfId="0" applyBorder="1"/>
    <xf numFmtId="0" fontId="42" fillId="0" borderId="0" xfId="0" applyFont="1" applyFill="1" applyBorder="1" applyAlignment="1">
      <alignment vertical="top"/>
    </xf>
    <xf numFmtId="0" fontId="42" fillId="0" borderId="0" xfId="0" applyFont="1" applyFill="1" applyBorder="1" applyAlignment="1">
      <alignment horizontal="left" vertical="top" wrapText="1"/>
    </xf>
    <xf numFmtId="0" fontId="42" fillId="0" borderId="0" xfId="0" applyFont="1" applyFill="1" applyBorder="1" applyAlignment="1">
      <alignment horizontal="left" vertical="top"/>
    </xf>
    <xf numFmtId="0" fontId="42" fillId="0" borderId="0" xfId="0" applyFont="1" applyFill="1" applyBorder="1"/>
    <xf numFmtId="0" fontId="5" fillId="0" borderId="0" xfId="0" applyFont="1" applyBorder="1"/>
    <xf numFmtId="0" fontId="45" fillId="0" borderId="0" xfId="0" applyFont="1" applyFill="1" applyBorder="1" applyAlignment="1">
      <alignment vertical="top"/>
    </xf>
    <xf numFmtId="39" fontId="6" fillId="0" borderId="2" xfId="0" applyNumberFormat="1" applyFont="1" applyBorder="1" applyAlignment="1" applyProtection="1">
      <alignment vertical="top"/>
      <protection locked="0"/>
    </xf>
    <xf numFmtId="49" fontId="0" fillId="0" borderId="0" xfId="0" applyNumberFormat="1" applyAlignment="1">
      <alignment horizontal="right"/>
    </xf>
    <xf numFmtId="165" fontId="7" fillId="0" borderId="0" xfId="30" applyFont="1"/>
    <xf numFmtId="165" fontId="0" fillId="0" borderId="0" xfId="30" applyFont="1" applyBorder="1"/>
    <xf numFmtId="165" fontId="0" fillId="0" borderId="3" xfId="30" applyFont="1" applyBorder="1"/>
    <xf numFmtId="49" fontId="5" fillId="0" borderId="0" xfId="0" applyNumberFormat="1" applyFont="1"/>
    <xf numFmtId="165" fontId="0" fillId="0" borderId="0" xfId="30" applyFont="1" applyAlignment="1">
      <alignment vertical="top"/>
    </xf>
    <xf numFmtId="49" fontId="0" fillId="0" borderId="0" xfId="0" applyNumberFormat="1" applyAlignment="1">
      <alignment horizontal="left"/>
    </xf>
    <xf numFmtId="0" fontId="0" fillId="0" borderId="0" xfId="0" applyAlignment="1">
      <alignment horizontal="left"/>
    </xf>
    <xf numFmtId="0" fontId="0" fillId="35" borderId="0" xfId="0" applyFill="1"/>
    <xf numFmtId="0" fontId="0" fillId="36" borderId="0" xfId="0" applyFill="1"/>
    <xf numFmtId="0" fontId="0" fillId="37" borderId="0" xfId="0" applyFill="1"/>
    <xf numFmtId="165" fontId="0" fillId="35" borderId="0" xfId="0" applyNumberFormat="1" applyFill="1"/>
    <xf numFmtId="0" fontId="0" fillId="0" borderId="22" xfId="0" applyBorder="1"/>
    <xf numFmtId="0" fontId="0" fillId="0" borderId="23" xfId="0" applyBorder="1"/>
    <xf numFmtId="0" fontId="0" fillId="0" borderId="24" xfId="0" applyBorder="1"/>
    <xf numFmtId="0" fontId="0" fillId="0" borderId="25" xfId="0" applyBorder="1"/>
    <xf numFmtId="165" fontId="0" fillId="38" borderId="24" xfId="0" applyNumberFormat="1" applyFill="1" applyBorder="1"/>
    <xf numFmtId="165" fontId="0" fillId="0" borderId="0" xfId="0" applyNumberFormat="1" applyFill="1"/>
    <xf numFmtId="165" fontId="0" fillId="36" borderId="0" xfId="0" applyNumberFormat="1" applyFill="1"/>
    <xf numFmtId="165" fontId="0" fillId="39" borderId="0" xfId="0" applyNumberFormat="1" applyFill="1"/>
    <xf numFmtId="165" fontId="0" fillId="37" borderId="0" xfId="0" applyNumberFormat="1" applyFill="1"/>
    <xf numFmtId="165" fontId="35" fillId="0" borderId="0" xfId="109" applyFont="1" applyFill="1"/>
    <xf numFmtId="165" fontId="35" fillId="0" borderId="0" xfId="109" applyFont="1" applyFill="1" applyBorder="1"/>
    <xf numFmtId="165" fontId="6" fillId="0" borderId="0" xfId="109" applyFont="1" applyFill="1" applyBorder="1"/>
    <xf numFmtId="169" fontId="6" fillId="0" borderId="0" xfId="109" applyNumberFormat="1" applyFont="1" applyFill="1"/>
    <xf numFmtId="165" fontId="6" fillId="0" borderId="3" xfId="109" applyFont="1" applyFill="1" applyBorder="1"/>
    <xf numFmtId="165" fontId="10" fillId="0" borderId="0" xfId="109" applyFont="1" applyFill="1" applyBorder="1"/>
    <xf numFmtId="165" fontId="6" fillId="0" borderId="3" xfId="109" applyFont="1" applyFill="1" applyBorder="1" applyAlignment="1">
      <alignment horizontal="center"/>
    </xf>
    <xf numFmtId="165" fontId="6" fillId="0" borderId="0" xfId="109" applyFont="1" applyFill="1" applyBorder="1" applyAlignment="1">
      <alignment horizontal="center"/>
    </xf>
    <xf numFmtId="165" fontId="6" fillId="0" borderId="4" xfId="109" applyFont="1" applyFill="1" applyBorder="1"/>
    <xf numFmtId="165" fontId="6" fillId="0" borderId="0" xfId="109" applyFont="1" applyFill="1" applyAlignment="1">
      <alignment horizontal="right"/>
    </xf>
    <xf numFmtId="167" fontId="6" fillId="0" borderId="0" xfId="109" applyNumberFormat="1" applyFont="1" applyFill="1"/>
    <xf numFmtId="169" fontId="6" fillId="0" borderId="0" xfId="109" applyNumberFormat="1" applyFont="1" applyFill="1" applyBorder="1"/>
    <xf numFmtId="167" fontId="6" fillId="0" borderId="0" xfId="109" applyNumberFormat="1" applyFont="1" applyFill="1" applyBorder="1" applyAlignment="1">
      <alignment horizontal="center"/>
    </xf>
    <xf numFmtId="165" fontId="6" fillId="0" borderId="0" xfId="109" applyNumberFormat="1" applyFont="1" applyFill="1"/>
    <xf numFmtId="165" fontId="6" fillId="0" borderId="0" xfId="109" applyFont="1" applyFill="1" applyAlignment="1">
      <alignment horizontal="center"/>
    </xf>
    <xf numFmtId="0" fontId="6" fillId="0" borderId="0" xfId="109" applyNumberFormat="1" applyFont="1" applyFill="1" applyAlignment="1">
      <alignment horizontal="left"/>
    </xf>
    <xf numFmtId="12" fontId="6" fillId="0" borderId="0" xfId="109" applyNumberFormat="1" applyFont="1" applyFill="1"/>
    <xf numFmtId="165" fontId="10" fillId="0" borderId="5" xfId="109" applyFont="1" applyFill="1" applyBorder="1"/>
    <xf numFmtId="164" fontId="6" fillId="0" borderId="0" xfId="109" applyNumberFormat="1" applyFont="1" applyFill="1" applyBorder="1"/>
    <xf numFmtId="0" fontId="6" fillId="0" borderId="0" xfId="109" applyNumberFormat="1" applyFont="1" applyFill="1" applyBorder="1" applyAlignment="1">
      <alignment horizontal="center"/>
    </xf>
    <xf numFmtId="168" fontId="6" fillId="0" borderId="0" xfId="109" applyNumberFormat="1" applyFont="1" applyFill="1" applyBorder="1" applyAlignment="1"/>
    <xf numFmtId="165" fontId="10" fillId="0" borderId="2" xfId="109" applyFont="1" applyFill="1" applyBorder="1"/>
    <xf numFmtId="10" fontId="6" fillId="0" borderId="0" xfId="113" applyNumberFormat="1" applyFont="1" applyFill="1"/>
    <xf numFmtId="165" fontId="6" fillId="0" borderId="0" xfId="109" applyFont="1" applyFill="1" applyAlignment="1">
      <alignment horizontal="left"/>
    </xf>
    <xf numFmtId="165" fontId="36" fillId="0" borderId="0" xfId="109" applyFont="1" applyFill="1"/>
    <xf numFmtId="0" fontId="10" fillId="0" borderId="0" xfId="109" applyNumberFormat="1" applyFont="1" applyFill="1" applyAlignment="1">
      <alignment horizontal="left"/>
    </xf>
    <xf numFmtId="0" fontId="36" fillId="0" borderId="0" xfId="109" applyNumberFormat="1" applyFont="1" applyFill="1" applyAlignment="1">
      <alignment horizontal="left"/>
    </xf>
    <xf numFmtId="165" fontId="37" fillId="0" borderId="0" xfId="109" applyFont="1" applyFill="1"/>
    <xf numFmtId="165" fontId="10" fillId="0" borderId="0" xfId="109" applyFont="1" applyFill="1" applyAlignment="1">
      <alignment horizontal="left"/>
    </xf>
    <xf numFmtId="165" fontId="40" fillId="0" borderId="0" xfId="109" applyFont="1" applyFill="1"/>
    <xf numFmtId="165" fontId="10" fillId="0" borderId="0" xfId="109" applyFont="1" applyFill="1" applyAlignment="1">
      <alignment horizontal="center"/>
    </xf>
    <xf numFmtId="165" fontId="10" fillId="0" borderId="0" xfId="109" applyFont="1" applyFill="1" applyAlignment="1">
      <alignment horizontal="right"/>
    </xf>
    <xf numFmtId="165" fontId="10" fillId="0" borderId="0" xfId="109" applyFont="1" applyFill="1" applyBorder="1" applyAlignment="1">
      <alignment horizontal="center"/>
    </xf>
    <xf numFmtId="165" fontId="10" fillId="0" borderId="0" xfId="109" applyNumberFormat="1" applyFont="1" applyFill="1" applyAlignment="1">
      <alignment horizontal="left"/>
    </xf>
    <xf numFmtId="165" fontId="6" fillId="0" borderId="0" xfId="109" applyNumberFormat="1" applyFont="1" applyFill="1" applyAlignment="1">
      <alignment horizontal="left"/>
    </xf>
    <xf numFmtId="168" fontId="6" fillId="0" borderId="0" xfId="109" applyNumberFormat="1" applyFont="1" applyFill="1"/>
    <xf numFmtId="168" fontId="6" fillId="0" borderId="3" xfId="109" applyNumberFormat="1" applyFont="1" applyFill="1" applyBorder="1"/>
    <xf numFmtId="165" fontId="7" fillId="0" borderId="0" xfId="109" applyNumberFormat="1" applyFont="1" applyFill="1"/>
    <xf numFmtId="0" fontId="5" fillId="0" borderId="0" xfId="0" applyFont="1" applyFill="1" applyBorder="1"/>
    <xf numFmtId="4" fontId="5" fillId="0" borderId="0" xfId="0" applyNumberFormat="1" applyFont="1" applyFill="1"/>
    <xf numFmtId="9" fontId="5" fillId="0" borderId="3" xfId="109" applyNumberFormat="1" applyFont="1" applyFill="1" applyBorder="1"/>
    <xf numFmtId="9" fontId="5" fillId="0" borderId="0" xfId="109" applyNumberFormat="1" applyFont="1" applyFill="1" applyBorder="1"/>
    <xf numFmtId="165" fontId="7" fillId="0" borderId="0" xfId="109" applyFont="1" applyFill="1" applyBorder="1"/>
    <xf numFmtId="165" fontId="7" fillId="0" borderId="9" xfId="109" applyFont="1" applyFill="1" applyBorder="1"/>
    <xf numFmtId="14" fontId="7" fillId="0" borderId="0" xfId="109" applyNumberFormat="1" applyFont="1" applyFill="1"/>
    <xf numFmtId="10" fontId="10" fillId="0" borderId="0" xfId="113" applyNumberFormat="1" applyFont="1" applyFill="1"/>
    <xf numFmtId="0" fontId="6" fillId="0" borderId="0" xfId="0" applyFont="1" applyFill="1" applyAlignment="1">
      <alignment horizontal="left"/>
    </xf>
    <xf numFmtId="0" fontId="42" fillId="0" borderId="0" xfId="0" applyFont="1" applyFill="1" applyBorder="1" applyAlignment="1">
      <alignment horizontal="left" vertical="top" wrapText="1"/>
    </xf>
    <xf numFmtId="0" fontId="42" fillId="0" borderId="0" xfId="0" applyFont="1" applyFill="1" applyBorder="1" applyAlignment="1">
      <alignment vertical="top" wrapText="1"/>
    </xf>
    <xf numFmtId="0" fontId="42" fillId="0" borderId="0" xfId="0" applyFont="1" applyFill="1" applyBorder="1" applyAlignment="1">
      <alignment horizontal="left" vertical="top" wrapText="1"/>
    </xf>
    <xf numFmtId="0" fontId="42" fillId="0" borderId="0" xfId="0" applyFont="1" applyFill="1" applyBorder="1" applyAlignment="1">
      <alignment vertical="top" wrapText="1"/>
    </xf>
    <xf numFmtId="0" fontId="44" fillId="0" borderId="0" xfId="0" applyFont="1" applyBorder="1" applyAlignment="1">
      <alignment vertical="top" wrapText="1"/>
    </xf>
    <xf numFmtId="0" fontId="42" fillId="0" borderId="0" xfId="0" applyFont="1" applyFill="1" applyBorder="1" applyAlignment="1">
      <alignment horizontal="left" wrapText="1"/>
    </xf>
    <xf numFmtId="0" fontId="0" fillId="0" borderId="0" xfId="0" quotePrefix="1"/>
    <xf numFmtId="0" fontId="38" fillId="0" borderId="0" xfId="0" applyFont="1" applyBorder="1"/>
    <xf numFmtId="0" fontId="7" fillId="35" borderId="7" xfId="63" applyFont="1" applyFill="1" applyBorder="1" applyAlignment="1">
      <alignment horizontal="center"/>
    </xf>
    <xf numFmtId="0" fontId="7" fillId="35" borderId="8" xfId="63" applyFont="1" applyFill="1" applyBorder="1" applyAlignment="1">
      <alignment horizontal="center"/>
    </xf>
    <xf numFmtId="0" fontId="6" fillId="0" borderId="0" xfId="0" applyFont="1" applyFill="1" applyAlignment="1">
      <alignment horizontal="left"/>
    </xf>
    <xf numFmtId="0" fontId="42" fillId="0" borderId="0" xfId="0" applyFont="1" applyFill="1" applyBorder="1" applyAlignment="1">
      <alignment horizontal="left" vertical="top" wrapText="1"/>
    </xf>
    <xf numFmtId="0" fontId="42" fillId="0" borderId="0" xfId="0" applyFont="1" applyFill="1" applyBorder="1" applyAlignment="1">
      <alignment vertical="top" wrapText="1"/>
    </xf>
    <xf numFmtId="0" fontId="44" fillId="0" borderId="0" xfId="0" applyFont="1" applyBorder="1" applyAlignment="1">
      <alignment vertical="top" wrapText="1"/>
    </xf>
    <xf numFmtId="0" fontId="42" fillId="0" borderId="0" xfId="0" applyFont="1" applyFill="1" applyBorder="1" applyAlignment="1">
      <alignment horizontal="left" wrapText="1"/>
    </xf>
  </cellXfs>
  <cellStyles count="128">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xfId="5" builtinId="46" customBuiltin="1"/>
    <cellStyle name="20% - Accent6" xfId="6" builtinId="50" customBuiltin="1"/>
    <cellStyle name="2line" xfId="7" xr:uid="{00000000-0005-0000-0000-000006000000}"/>
    <cellStyle name="40% - Accent1" xfId="8" builtinId="31" customBuiltin="1"/>
    <cellStyle name="40% - Accent2" xfId="9" builtinId="35" customBuiltin="1"/>
    <cellStyle name="40% - Accent3 2" xfId="10" xr:uid="{00000000-0005-0000-0000-000009000000}"/>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2" xfId="16" xr:uid="{00000000-0005-0000-0000-00000F000000}"/>
    <cellStyle name="60% - Accent4 2" xfId="17" xr:uid="{00000000-0005-0000-0000-000010000000}"/>
    <cellStyle name="60% - Accent5" xfId="18" builtinId="48" customBuiltin="1"/>
    <cellStyle name="60% - Accent6 2" xfId="19" xr:uid="{00000000-0005-0000-0000-000012000000}"/>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Bad" xfId="26" builtinId="27" customBuiltin="1"/>
    <cellStyle name="blue" xfId="27" xr:uid="{00000000-0005-0000-0000-00001A000000}"/>
    <cellStyle name="Calculation" xfId="28" builtinId="22" customBuiltin="1"/>
    <cellStyle name="Check Cell" xfId="29" builtinId="23" customBuiltin="1"/>
    <cellStyle name="Comma" xfId="30" builtinId="3"/>
    <cellStyle name="Comma 10" xfId="31" xr:uid="{00000000-0005-0000-0000-00001E000000}"/>
    <cellStyle name="Comma 10 2" xfId="32" xr:uid="{00000000-0005-0000-0000-00001F000000}"/>
    <cellStyle name="Comma 10 2 2" xfId="114" xr:uid="{00000000-0005-0000-0000-000020000000}"/>
    <cellStyle name="Comma 11" xfId="33" xr:uid="{00000000-0005-0000-0000-000021000000}"/>
    <cellStyle name="Comma 12" xfId="34" xr:uid="{00000000-0005-0000-0000-000022000000}"/>
    <cellStyle name="Comma 13" xfId="35" xr:uid="{00000000-0005-0000-0000-000023000000}"/>
    <cellStyle name="Comma 13 2" xfId="116" xr:uid="{00000000-0005-0000-0000-000024000000}"/>
    <cellStyle name="Comma 13 2 2" xfId="125" xr:uid="{00000000-0005-0000-0000-000025000000}"/>
    <cellStyle name="Comma 14" xfId="110" xr:uid="{00000000-0005-0000-0000-000026000000}"/>
    <cellStyle name="Comma 15" xfId="117" xr:uid="{00000000-0005-0000-0000-000027000000}"/>
    <cellStyle name="Comma 16" xfId="126" xr:uid="{00000000-0005-0000-0000-000028000000}"/>
    <cellStyle name="Comma 2" xfId="36" xr:uid="{00000000-0005-0000-0000-000029000000}"/>
    <cellStyle name="Comma 2 2" xfId="109" xr:uid="{00000000-0005-0000-0000-00002A000000}"/>
    <cellStyle name="Comma 3" xfId="37" xr:uid="{00000000-0005-0000-0000-00002B000000}"/>
    <cellStyle name="Comma 38" xfId="38" xr:uid="{00000000-0005-0000-0000-00002C000000}"/>
    <cellStyle name="Comma 4" xfId="39" xr:uid="{00000000-0005-0000-0000-00002D000000}"/>
    <cellStyle name="Comma 5" xfId="40" xr:uid="{00000000-0005-0000-0000-00002E000000}"/>
    <cellStyle name="Comma 6" xfId="41" xr:uid="{00000000-0005-0000-0000-00002F000000}"/>
    <cellStyle name="Comma 7" xfId="42" xr:uid="{00000000-0005-0000-0000-000030000000}"/>
    <cellStyle name="Comma 8" xfId="43" xr:uid="{00000000-0005-0000-0000-000031000000}"/>
    <cellStyle name="Comma 8 2" xfId="122" xr:uid="{00000000-0005-0000-0000-000032000000}"/>
    <cellStyle name="Comma 9" xfId="44" xr:uid="{00000000-0005-0000-0000-000033000000}"/>
    <cellStyle name="Currency 2" xfId="45" xr:uid="{00000000-0005-0000-0000-000034000000}"/>
    <cellStyle name="Currency 2 2" xfId="111" xr:uid="{00000000-0005-0000-0000-000035000000}"/>
    <cellStyle name="custom" xfId="46" xr:uid="{00000000-0005-0000-0000-000036000000}"/>
    <cellStyle name="Explanatory Text" xfId="47" builtinId="53" customBuiltin="1"/>
    <cellStyle name="Good" xfId="48" builtinId="26" customBuiltin="1"/>
    <cellStyle name="Grey" xfId="49" xr:uid="{00000000-0005-0000-0000-000039000000}"/>
    <cellStyle name="Heading 1" xfId="50" builtinId="16" customBuiltin="1"/>
    <cellStyle name="Heading 2" xfId="51" builtinId="17" customBuiltin="1"/>
    <cellStyle name="Heading 3" xfId="52" builtinId="18" customBuiltin="1"/>
    <cellStyle name="Heading 4" xfId="53" builtinId="19" customBuiltin="1"/>
    <cellStyle name="Input" xfId="54" builtinId="20" customBuiltin="1"/>
    <cellStyle name="Input [yellow]" xfId="55" xr:uid="{00000000-0005-0000-0000-00003F000000}"/>
    <cellStyle name="Linked Cell" xfId="56" builtinId="24" customBuiltin="1"/>
    <cellStyle name="Neutral" xfId="57" builtinId="28" customBuiltin="1"/>
    <cellStyle name="no dec" xfId="58" xr:uid="{00000000-0005-0000-0000-000042000000}"/>
    <cellStyle name="Normal" xfId="0" builtinId="0"/>
    <cellStyle name="Normal - Style1" xfId="59" xr:uid="{00000000-0005-0000-0000-000044000000}"/>
    <cellStyle name="Normal 10" xfId="60" xr:uid="{00000000-0005-0000-0000-000045000000}"/>
    <cellStyle name="Normal 10 2" xfId="61" xr:uid="{00000000-0005-0000-0000-000046000000}"/>
    <cellStyle name="Normal 11" xfId="62" xr:uid="{00000000-0005-0000-0000-000047000000}"/>
    <cellStyle name="Normal 12" xfId="63" xr:uid="{00000000-0005-0000-0000-000048000000}"/>
    <cellStyle name="Normal 12 2" xfId="115" xr:uid="{00000000-0005-0000-0000-000049000000}"/>
    <cellStyle name="Normal 136 2 2 2" xfId="64" xr:uid="{00000000-0005-0000-0000-00004A000000}"/>
    <cellStyle name="Normal 2" xfId="65" xr:uid="{00000000-0005-0000-0000-00004B000000}"/>
    <cellStyle name="Normal 2 2" xfId="108" xr:uid="{00000000-0005-0000-0000-00004C000000}"/>
    <cellStyle name="Normal 208 2" xfId="66" xr:uid="{00000000-0005-0000-0000-00004D000000}"/>
    <cellStyle name="Normal 25" xfId="67" xr:uid="{00000000-0005-0000-0000-00004E000000}"/>
    <cellStyle name="Normal 252" xfId="68" xr:uid="{00000000-0005-0000-0000-00004F000000}"/>
    <cellStyle name="Normal 28" xfId="69" xr:uid="{00000000-0005-0000-0000-000050000000}"/>
    <cellStyle name="Normal 29" xfId="70" xr:uid="{00000000-0005-0000-0000-000051000000}"/>
    <cellStyle name="Normal 3" xfId="71" xr:uid="{00000000-0005-0000-0000-000052000000}"/>
    <cellStyle name="Normal 32" xfId="72" xr:uid="{00000000-0005-0000-0000-000053000000}"/>
    <cellStyle name="Normal 32 2" xfId="118" xr:uid="{00000000-0005-0000-0000-000054000000}"/>
    <cellStyle name="Normal 32 2 2" xfId="124" xr:uid="{00000000-0005-0000-0000-000055000000}"/>
    <cellStyle name="Normal 33" xfId="73" xr:uid="{00000000-0005-0000-0000-000056000000}"/>
    <cellStyle name="Normal 35" xfId="74" xr:uid="{00000000-0005-0000-0000-000057000000}"/>
    <cellStyle name="Normal 35 2" xfId="119" xr:uid="{00000000-0005-0000-0000-000058000000}"/>
    <cellStyle name="Normal 35 2 2" xfId="127" xr:uid="{00000000-0005-0000-0000-000059000000}"/>
    <cellStyle name="Normal 38" xfId="75" xr:uid="{00000000-0005-0000-0000-00005A000000}"/>
    <cellStyle name="Normal 4" xfId="76" xr:uid="{00000000-0005-0000-0000-00005B000000}"/>
    <cellStyle name="Normal 4 3" xfId="77" xr:uid="{00000000-0005-0000-0000-00005C000000}"/>
    <cellStyle name="Normal 4 3 2" xfId="120" xr:uid="{00000000-0005-0000-0000-00005D000000}"/>
    <cellStyle name="Normal 40" xfId="78" xr:uid="{00000000-0005-0000-0000-00005E000000}"/>
    <cellStyle name="Normal 5" xfId="79" xr:uid="{00000000-0005-0000-0000-00005F000000}"/>
    <cellStyle name="Normal 50" xfId="80" xr:uid="{00000000-0005-0000-0000-000060000000}"/>
    <cellStyle name="Normal 56" xfId="81" xr:uid="{00000000-0005-0000-0000-000061000000}"/>
    <cellStyle name="Normal 59" xfId="82" xr:uid="{00000000-0005-0000-0000-000062000000}"/>
    <cellStyle name="Normal 6" xfId="83" xr:uid="{00000000-0005-0000-0000-000063000000}"/>
    <cellStyle name="Normal 6 6" xfId="84" xr:uid="{00000000-0005-0000-0000-000064000000}"/>
    <cellStyle name="Normal 6 6 2" xfId="121" xr:uid="{00000000-0005-0000-0000-000065000000}"/>
    <cellStyle name="Normal 63" xfId="85" xr:uid="{00000000-0005-0000-0000-000066000000}"/>
    <cellStyle name="Normal 64" xfId="86" xr:uid="{00000000-0005-0000-0000-000067000000}"/>
    <cellStyle name="Normal 65" xfId="87" xr:uid="{00000000-0005-0000-0000-000068000000}"/>
    <cellStyle name="Normal 68" xfId="88" xr:uid="{00000000-0005-0000-0000-000069000000}"/>
    <cellStyle name="Normal 69" xfId="89" xr:uid="{00000000-0005-0000-0000-00006A000000}"/>
    <cellStyle name="Normal 7" xfId="90" xr:uid="{00000000-0005-0000-0000-00006B000000}"/>
    <cellStyle name="Normal 71_Loan Listing-April 30, 2015-unfinished (Autosaved)" xfId="91" xr:uid="{00000000-0005-0000-0000-00006C000000}"/>
    <cellStyle name="Normal 8" xfId="112" xr:uid="{00000000-0005-0000-0000-00006D000000}"/>
    <cellStyle name="Normal 8 3" xfId="92" xr:uid="{00000000-0005-0000-0000-00006E000000}"/>
    <cellStyle name="Normal 9" xfId="93" xr:uid="{00000000-0005-0000-0000-00006F000000}"/>
    <cellStyle name="Note 2" xfId="94" xr:uid="{00000000-0005-0000-0000-000070000000}"/>
    <cellStyle name="Œ…‹æØ‚è [0.00]_laroux" xfId="95" xr:uid="{00000000-0005-0000-0000-000071000000}"/>
    <cellStyle name="Œ…‹æØ‚è_laroux" xfId="96" xr:uid="{00000000-0005-0000-0000-000072000000}"/>
    <cellStyle name="Output" xfId="97" builtinId="21" customBuiltin="1"/>
    <cellStyle name="Percent [2]" xfId="98" xr:uid="{00000000-0005-0000-0000-000074000000}"/>
    <cellStyle name="Percent 2" xfId="99" xr:uid="{00000000-0005-0000-0000-000075000000}"/>
    <cellStyle name="Percent 2 2" xfId="113" xr:uid="{00000000-0005-0000-0000-000076000000}"/>
    <cellStyle name="Percent 3" xfId="100" xr:uid="{00000000-0005-0000-0000-000077000000}"/>
    <cellStyle name="Percent 3 2" xfId="123" xr:uid="{00000000-0005-0000-0000-000078000000}"/>
    <cellStyle name="Title" xfId="101" builtinId="15" customBuiltin="1"/>
    <cellStyle name="Total" xfId="102" builtinId="25" customBuiltin="1"/>
    <cellStyle name="Tusental (0)_pldt" xfId="103" xr:uid="{00000000-0005-0000-0000-00007B000000}"/>
    <cellStyle name="Tusental_pldt" xfId="104" xr:uid="{00000000-0005-0000-0000-00007C000000}"/>
    <cellStyle name="Valuta (0)_pldt" xfId="105" xr:uid="{00000000-0005-0000-0000-00007D000000}"/>
    <cellStyle name="Valuta_pldt" xfId="106" xr:uid="{00000000-0005-0000-0000-00007E000000}"/>
    <cellStyle name="Warning Text" xfId="107" builtinId="11" customBuiltin="1"/>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externalLinks/externalLink1.xml" Type="http://schemas.openxmlformats.org/officeDocument/2006/relationships/externalLink"/>
<Relationship Id="rId31" Target="theme/theme1.xml" Type="http://schemas.openxmlformats.org/officeDocument/2006/relationships/theme"/>
<Relationship Id="rId32" Target="styles.xml" Type="http://schemas.openxmlformats.org/officeDocument/2006/relationships/styles"/>
<Relationship Id="rId33" Target="sharedStrings.xml" Type="http://schemas.openxmlformats.org/officeDocument/2006/relationships/sharedStrings"/>
<Relationship Id="rId34" Target="calcChain.xml" Type="http://schemas.openxmlformats.org/officeDocument/2006/relationships/calcChain"/>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externalLinks/_rels/externalLink1.xml.rels><?xml version="1.0" encoding="UTF-8" standalone="no"?>
<Relationships xmlns="http://schemas.openxmlformats.org/package/2006/relationships">
<Relationship Id="rId1" Target="file:///D:/BSP%20REPORTS/BSP%20REPORT%202017/09.30.17/For%20Checking/First%20Checking/BRIS/BRIS.xls"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LES"/>
      <sheetName val="AL"/>
      <sheetName val="DL"/>
      <sheetName val="LDR"/>
      <sheetName val="REC"/>
      <sheetName val="IR"/>
      <sheetName val="Bank"/>
    </sheetNames>
    <sheetDataSet>
      <sheetData sheetId="0" refreshError="1"/>
      <sheetData sheetId="1" refreshError="1"/>
      <sheetData sheetId="2" refreshError="1"/>
      <sheetData sheetId="3" refreshError="1"/>
      <sheetData sheetId="4" refreshError="1"/>
      <sheetData sheetId="5" refreshError="1"/>
      <sheetData sheetId="6" refreshError="1">
        <row r="14">
          <cell r="DQ14">
            <v>23816998.280000001</v>
          </cell>
          <cell r="DW14">
            <v>128892.85</v>
          </cell>
          <cell r="DZ14">
            <v>61146</v>
          </cell>
          <cell r="EC14">
            <v>2947527.34</v>
          </cell>
          <cell r="EF14">
            <v>4152412.39</v>
          </cell>
          <cell r="EI14">
            <v>7866029.1399999997</v>
          </cell>
          <cell r="EL14">
            <v>42500</v>
          </cell>
          <cell r="EO14">
            <v>200000</v>
          </cell>
          <cell r="ER14">
            <v>10405000</v>
          </cell>
          <cell r="EU14">
            <v>3008306.15</v>
          </cell>
          <cell r="EX14">
            <v>0</v>
          </cell>
        </row>
        <row r="15">
          <cell r="DW15">
            <v>5090.5</v>
          </cell>
          <cell r="DZ15">
            <v>100000</v>
          </cell>
          <cell r="EC15">
            <v>0</v>
          </cell>
          <cell r="EF15">
            <v>0</v>
          </cell>
          <cell r="EI15">
            <v>3090496.26</v>
          </cell>
          <cell r="EL15">
            <v>0</v>
          </cell>
          <cell r="EO15">
            <v>0</v>
          </cell>
          <cell r="ER15">
            <v>4000000</v>
          </cell>
          <cell r="EU15">
            <v>0</v>
          </cell>
          <cell r="EX15">
            <v>0</v>
          </cell>
        </row>
        <row r="16">
          <cell r="DW16">
            <v>53296.42</v>
          </cell>
          <cell r="DZ16">
            <v>50000</v>
          </cell>
          <cell r="EC16">
            <v>2604167.6800000002</v>
          </cell>
          <cell r="EF16">
            <v>1520566.46</v>
          </cell>
          <cell r="EI16">
            <v>0</v>
          </cell>
          <cell r="EL16">
            <v>0</v>
          </cell>
          <cell r="EO16">
            <v>1010000</v>
          </cell>
          <cell r="ER16">
            <v>14848031.560000001</v>
          </cell>
          <cell r="EU16">
            <v>1500648.94</v>
          </cell>
          <cell r="EX16">
            <v>0</v>
          </cell>
        </row>
        <row r="17">
          <cell r="DW17">
            <v>0</v>
          </cell>
          <cell r="DZ17">
            <v>100000</v>
          </cell>
          <cell r="EC17">
            <v>0</v>
          </cell>
          <cell r="EF17">
            <v>509750.12</v>
          </cell>
          <cell r="EI17">
            <v>0</v>
          </cell>
          <cell r="EL17">
            <v>0</v>
          </cell>
          <cell r="EO17">
            <v>0</v>
          </cell>
          <cell r="ER17">
            <v>0</v>
          </cell>
          <cell r="EU17">
            <v>1000000</v>
          </cell>
          <cell r="EX17">
            <v>0</v>
          </cell>
        </row>
        <row r="18">
          <cell r="DW18">
            <v>0</v>
          </cell>
          <cell r="DZ18">
            <v>0</v>
          </cell>
          <cell r="EC18">
            <v>1194224.1299999999</v>
          </cell>
          <cell r="EF18">
            <v>0</v>
          </cell>
          <cell r="EI18">
            <v>0</v>
          </cell>
          <cell r="EL18">
            <v>0</v>
          </cell>
          <cell r="EO18">
            <v>0</v>
          </cell>
          <cell r="ER18">
            <v>13336000</v>
          </cell>
          <cell r="EU18">
            <v>0</v>
          </cell>
          <cell r="EX18">
            <v>0</v>
          </cell>
        </row>
        <row r="19">
          <cell r="DW19">
            <v>35096.94</v>
          </cell>
          <cell r="DZ19">
            <v>73276.27</v>
          </cell>
          <cell r="EC19">
            <v>1144785.1399999999</v>
          </cell>
          <cell r="EF19">
            <v>3211642.18</v>
          </cell>
          <cell r="EI19">
            <v>8983562.5600000005</v>
          </cell>
          <cell r="EL19">
            <v>0</v>
          </cell>
          <cell r="EO19">
            <v>2167195.67</v>
          </cell>
          <cell r="ER19">
            <v>52956552.439999998</v>
          </cell>
          <cell r="EU19">
            <v>584807.91</v>
          </cell>
          <cell r="EX19">
            <v>3300000</v>
          </cell>
        </row>
        <row r="20">
          <cell r="DW20">
            <v>0</v>
          </cell>
          <cell r="DZ20">
            <v>90000</v>
          </cell>
          <cell r="EC20">
            <v>811864.72</v>
          </cell>
          <cell r="EF20">
            <v>1300001</v>
          </cell>
          <cell r="EI20">
            <v>3800001</v>
          </cell>
          <cell r="EL20">
            <v>70000</v>
          </cell>
          <cell r="EO20">
            <v>1000000</v>
          </cell>
          <cell r="ER20">
            <v>3853847.07</v>
          </cell>
          <cell r="EU20">
            <v>3000000</v>
          </cell>
          <cell r="EX20">
            <v>0</v>
          </cell>
        </row>
        <row r="21">
          <cell r="DW21">
            <v>53967.31</v>
          </cell>
          <cell r="DZ21">
            <v>0</v>
          </cell>
          <cell r="EC21">
            <v>1160272.77</v>
          </cell>
          <cell r="EF21">
            <v>1073893.48</v>
          </cell>
          <cell r="EI21">
            <v>2044879.68</v>
          </cell>
          <cell r="EL21">
            <v>0</v>
          </cell>
          <cell r="EO21">
            <v>200000</v>
          </cell>
          <cell r="ER21">
            <v>2300000</v>
          </cell>
          <cell r="EU21">
            <v>2000000</v>
          </cell>
          <cell r="EX21">
            <v>4000000</v>
          </cell>
        </row>
        <row r="22">
          <cell r="DW22">
            <v>0</v>
          </cell>
          <cell r="DZ22">
            <v>0</v>
          </cell>
          <cell r="EC22">
            <v>612284.66</v>
          </cell>
          <cell r="EF22">
            <v>1439087.56</v>
          </cell>
          <cell r="EI22">
            <v>7150329.71</v>
          </cell>
          <cell r="EL22">
            <v>0</v>
          </cell>
          <cell r="EO22">
            <v>80000</v>
          </cell>
          <cell r="ER22">
            <v>500000</v>
          </cell>
          <cell r="EU22">
            <v>0</v>
          </cell>
          <cell r="EX22">
            <v>0</v>
          </cell>
        </row>
        <row r="23">
          <cell r="DW23">
            <v>60288.160000000003</v>
          </cell>
          <cell r="DZ23">
            <v>201827</v>
          </cell>
          <cell r="EC23">
            <v>400000</v>
          </cell>
          <cell r="EF23">
            <v>1002684.07</v>
          </cell>
          <cell r="EI23">
            <v>0</v>
          </cell>
          <cell r="EL23">
            <v>0</v>
          </cell>
          <cell r="EO23">
            <v>0</v>
          </cell>
          <cell r="ER23">
            <v>4500000</v>
          </cell>
          <cell r="EU23">
            <v>0</v>
          </cell>
          <cell r="EX23">
            <v>0</v>
          </cell>
        </row>
        <row r="24">
          <cell r="DW24">
            <v>0</v>
          </cell>
          <cell r="DZ24">
            <v>52025.59</v>
          </cell>
          <cell r="EC24">
            <v>656030.4</v>
          </cell>
          <cell r="EF24">
            <v>0</v>
          </cell>
          <cell r="EI24">
            <v>1474592.85</v>
          </cell>
          <cell r="EL24">
            <v>0</v>
          </cell>
          <cell r="EO24">
            <v>200000</v>
          </cell>
          <cell r="ER24">
            <v>8550000</v>
          </cell>
          <cell r="EU24">
            <v>0</v>
          </cell>
          <cell r="EX24">
            <v>0</v>
          </cell>
        </row>
        <row r="25">
          <cell r="DW25">
            <v>41458.629999999997</v>
          </cell>
          <cell r="DZ25">
            <v>0</v>
          </cell>
          <cell r="EC25">
            <v>156116.91</v>
          </cell>
          <cell r="EF25">
            <v>0</v>
          </cell>
          <cell r="EI25">
            <v>0</v>
          </cell>
          <cell r="EL25">
            <v>0</v>
          </cell>
          <cell r="EO25">
            <v>100000</v>
          </cell>
          <cell r="ER25">
            <v>2400000</v>
          </cell>
          <cell r="EU25">
            <v>0</v>
          </cell>
          <cell r="EX25">
            <v>0</v>
          </cell>
        </row>
        <row r="26">
          <cell r="DW26">
            <v>20394.52</v>
          </cell>
          <cell r="DZ26">
            <v>200002</v>
          </cell>
          <cell r="EC26">
            <v>1448430.4</v>
          </cell>
          <cell r="EF26">
            <v>2020945.03</v>
          </cell>
          <cell r="EI26">
            <v>12382870.77</v>
          </cell>
          <cell r="EL26">
            <v>0</v>
          </cell>
          <cell r="EO26">
            <v>0</v>
          </cell>
          <cell r="ER26">
            <v>5942500</v>
          </cell>
          <cell r="EU26">
            <v>4400000</v>
          </cell>
          <cell r="EX26">
            <v>10500001</v>
          </cell>
        </row>
        <row r="27">
          <cell r="DW27">
            <v>20645.810000000001</v>
          </cell>
          <cell r="DZ27">
            <v>50015.62</v>
          </cell>
          <cell r="EC27">
            <v>1228968.5900000001</v>
          </cell>
          <cell r="EF27">
            <v>0</v>
          </cell>
          <cell r="EI27">
            <v>0</v>
          </cell>
          <cell r="EL27">
            <v>70000</v>
          </cell>
          <cell r="EO27">
            <v>375000</v>
          </cell>
          <cell r="ER27">
            <v>12227594.15</v>
          </cell>
          <cell r="EU27">
            <v>1001000</v>
          </cell>
          <cell r="EX27">
            <v>0</v>
          </cell>
        </row>
        <row r="28">
          <cell r="DW28">
            <v>32482.78</v>
          </cell>
          <cell r="DZ28">
            <v>350234.67</v>
          </cell>
          <cell r="EC28">
            <v>8986466.9100000001</v>
          </cell>
          <cell r="EF28">
            <v>10421538.34</v>
          </cell>
          <cell r="EI28">
            <v>9810232.8100000005</v>
          </cell>
          <cell r="EL28">
            <v>0</v>
          </cell>
          <cell r="EO28">
            <v>360000</v>
          </cell>
          <cell r="ER28">
            <v>12078000</v>
          </cell>
          <cell r="EU28">
            <v>3000002</v>
          </cell>
          <cell r="EX28">
            <v>0</v>
          </cell>
        </row>
        <row r="29">
          <cell r="DW29">
            <v>1187.8900000000001</v>
          </cell>
          <cell r="DZ29">
            <v>0</v>
          </cell>
          <cell r="EC29">
            <v>0</v>
          </cell>
          <cell r="EF29">
            <v>503976</v>
          </cell>
          <cell r="EI29">
            <v>0</v>
          </cell>
          <cell r="EL29">
            <v>50000</v>
          </cell>
          <cell r="EO29">
            <v>0</v>
          </cell>
          <cell r="ER29">
            <v>4550000</v>
          </cell>
          <cell r="EU29">
            <v>0</v>
          </cell>
          <cell r="EX29">
            <v>0</v>
          </cell>
        </row>
      </sheetData>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no"?>
<Relationships xmlns="http://schemas.openxmlformats.org/package/2006/relationships">
<Relationship Id="rId1" Target="../printerSettings/printerSettings5.bin" Type="http://schemas.openxmlformats.org/officeDocument/2006/relationships/printerSettings"/>
</Relationships>

</file>

<file path=xl/worksheets/_rels/sheet13.xml.rels><?xml version="1.0" encoding="UTF-8" standalone="no"?>
<Relationships xmlns="http://schemas.openxmlformats.org/package/2006/relationships">
<Relationship Id="rId1" Target="../printerSettings/printerSettings6.bin" Type="http://schemas.openxmlformats.org/officeDocument/2006/relationships/printerSettings"/>
</Relationships>

</file>

<file path=xl/worksheets/_rels/sheet14.xml.rels><?xml version="1.0" encoding="UTF-8" standalone="no"?>
<Relationships xmlns="http://schemas.openxmlformats.org/package/2006/relationships">
<Relationship Id="rId1" Target="../printerSettings/printerSettings7.bin" Type="http://schemas.openxmlformats.org/officeDocument/2006/relationships/printerSettings"/>
</Relationships>

</file>

<file path=xl/worksheets/_rels/sheet15.xml.rels><?xml version="1.0" encoding="UTF-8" standalone="no"?>
<Relationships xmlns="http://schemas.openxmlformats.org/package/2006/relationships">
<Relationship Id="rId1" Target="../printerSettings/printerSettings8.bin" Type="http://schemas.openxmlformats.org/officeDocument/2006/relationships/printerSettings"/>
</Relationships>

</file>

<file path=xl/worksheets/_rels/sheet16.xml.rels><?xml version="1.0" encoding="UTF-8" standalone="no"?>
<Relationships xmlns="http://schemas.openxmlformats.org/package/2006/relationships">
<Relationship Id="rId1" Target="../printerSettings/printerSettings9.bin" Type="http://schemas.openxmlformats.org/officeDocument/2006/relationships/printerSettings"/>
</Relationships>

</file>

<file path=xl/worksheets/_rels/sheet17.xml.rels><?xml version="1.0" encoding="UTF-8" standalone="no"?>
<Relationships xmlns="http://schemas.openxmlformats.org/package/2006/relationships">
<Relationship Id="rId1" Target="../printerSettings/printerSettings10.bin" Type="http://schemas.openxmlformats.org/officeDocument/2006/relationships/printerSettings"/>
</Relationships>

</file>

<file path=xl/worksheets/_rels/sheet18.xml.rels><?xml version="1.0" encoding="UTF-8" standalone="no"?>
<Relationships xmlns="http://schemas.openxmlformats.org/package/2006/relationships">
<Relationship Id="rId1" Target="../printerSettings/printerSettings11.bin" Type="http://schemas.openxmlformats.org/officeDocument/2006/relationships/printerSettings"/>
</Relationships>

</file>

<file path=xl/worksheets/_rels/sheet19.xml.rels><?xml version="1.0" encoding="UTF-8" standalone="no"?>
<Relationships xmlns="http://schemas.openxmlformats.org/package/2006/relationships">
<Relationship Id="rId1" Target="../printerSettings/printerSettings12.bin" Type="http://schemas.openxmlformats.org/officeDocument/2006/relationships/printerSettings"/>
</Relationships>

</file>

<file path=xl/worksheets/_rels/sheet20.xml.rels><?xml version="1.0" encoding="UTF-8" standalone="no"?>
<Relationships xmlns="http://schemas.openxmlformats.org/package/2006/relationships">
<Relationship Id="rId1" Target="../printerSettings/printerSettings13.bin" Type="http://schemas.openxmlformats.org/officeDocument/2006/relationships/printerSettings"/>
</Relationships>

</file>

<file path=xl/worksheets/_rels/sheet23.xml.rels><?xml version="1.0" encoding="UTF-8" standalone="no"?>
<Relationships xmlns="http://schemas.openxmlformats.org/package/2006/relationships">
<Relationship Id="rId1" Target="../printerSettings/printerSettings14.bin" Type="http://schemas.openxmlformats.org/officeDocument/2006/relationships/printerSettings"/>
</Relationships>

</file>

<file path=xl/worksheets/_rels/sheet24.xml.rels><?xml version="1.0" encoding="UTF-8" standalone="no"?>
<Relationships xmlns="http://schemas.openxmlformats.org/package/2006/relationships">
<Relationship Id="rId1" Target="../printerSettings/printerSettings15.bin" Type="http://schemas.openxmlformats.org/officeDocument/2006/relationships/printerSettings"/>
</Relationships>

</file>

<file path=xl/worksheets/_rels/sheet26.xml.rels><?xml version="1.0" encoding="UTF-8" standalone="no"?>
<Relationships xmlns="http://schemas.openxmlformats.org/package/2006/relationships">
<Relationship Id="rId1" Target="../printerSettings/printerSettings16.bin" Type="http://schemas.openxmlformats.org/officeDocument/2006/relationships/printerSettings"/>
</Relationships>

</file>

<file path=xl/worksheets/_rels/sheet27.xml.rels><?xml version="1.0" encoding="UTF-8" standalone="no"?>
<Relationships xmlns="http://schemas.openxmlformats.org/package/2006/relationships">
<Relationship Id="rId1" Target="../printerSettings/printerSettings17.bin" Type="http://schemas.openxmlformats.org/officeDocument/2006/relationships/printerSettings"/>
</Relationships>

</file>

<file path=xl/worksheets/_rels/sheet28.xml.rels><?xml version="1.0" encoding="UTF-8" standalone="no"?>
<Relationships xmlns="http://schemas.openxmlformats.org/package/2006/relationships">
<Relationship Id="rId1" Target="../printerSettings/printerSettings18.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6.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7.xml.rels><?xml version="1.0" encoding="UTF-8" standalone="no"?>
<Relationships xmlns="http://schemas.openxmlformats.org/package/2006/relationships">
<Relationship Id="rId1" Target="../printerSettings/printerSettings3.bin" Type="http://schemas.openxmlformats.org/officeDocument/2006/relationships/printerSettings"/>
</Relationships>

</file>

<file path=xl/worksheets/_rels/sheet8.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zoomScaleNormal="78" zoomScaleSheetLayoutView="68" workbookViewId="0"/>
  </sheetViews>
  <sheetFormatPr defaultRowHeight="12.5" x14ac:dyDescent="0.25"/>
  <sheetData/>
  <phoneticPr fontId="6"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0"/>
  <dimension ref="A1:D3"/>
  <sheetViews>
    <sheetView workbookViewId="0">
      <selection activeCell="C2" sqref="C2:D3"/>
    </sheetView>
  </sheetViews>
  <sheetFormatPr defaultRowHeight="12.5" x14ac:dyDescent="0.25"/>
  <cols>
    <col min="1" max="1" customWidth="true" width="13.54296875" collapsed="true"/>
    <col min="2" max="2" bestFit="true" customWidth="true" width="39.7265625" collapsed="true"/>
    <col min="3" max="3" customWidth="true" width="15.7265625" collapsed="true"/>
    <col min="4" max="4" customWidth="true" style="9" width="12.54296875" collapsed="true"/>
  </cols>
  <sheetData>
    <row r="1" spans="1:4" x14ac:dyDescent="0.25">
      <c r="A1" s="78"/>
      <c r="B1" s="78" t="s">
        <v>826</v>
      </c>
      <c r="C1" s="78" t="s">
        <v>827</v>
      </c>
      <c r="D1" s="9" t="s">
        <v>695</v>
      </c>
    </row>
    <row r="2" spans="1:4" x14ac:dyDescent="0.25">
      <c r="B2" t="s">
        <v>3039</v>
      </c>
      <c r="C2" t="s">
        <v>3038</v>
      </c>
      <c r="D2" t="n">
        <v>3266384.08</v>
      </c>
    </row>
    <row r="3" spans="1:4" x14ac:dyDescent="0.25">
      <c r="B3" t="s">
        <v>821</v>
      </c>
      <c r="C3" t="s">
        <v>8715</v>
      </c>
      <c r="D3" t="n">
        <v>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D2"/>
  <sheetViews>
    <sheetView workbookViewId="0">
      <selection activeCell="C2" sqref="C2"/>
    </sheetView>
  </sheetViews>
  <sheetFormatPr defaultRowHeight="12.5" x14ac:dyDescent="0.25"/>
  <cols>
    <col min="2" max="2" customWidth="true" width="12.54296875" collapsed="true"/>
    <col min="3" max="3" customWidth="true" width="10.81640625" collapsed="true"/>
    <col min="4" max="4" customWidth="true" style="9" width="18.0" collapsed="true"/>
  </cols>
  <sheetData>
    <row r="1" spans="2:4" x14ac:dyDescent="0.25">
      <c r="B1" s="78" t="s">
        <v>826</v>
      </c>
      <c r="C1" s="78" t="s">
        <v>827</v>
      </c>
      <c r="D1" s="9" t="s">
        <v>695</v>
      </c>
    </row>
    <row r="2" spans="2:4" x14ac:dyDescent="0.25">
      <c r="B2" t="s">
        <v>821</v>
      </c>
      <c r="C2" t="n">
        <v>9.0</v>
      </c>
      <c r="D2" s="9" t="n">
        <v>934949.0999999997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dimension ref="A1:J137"/>
  <sheetViews>
    <sheetView workbookViewId="0">
      <selection activeCell="E2" sqref="E2"/>
    </sheetView>
  </sheetViews>
  <sheetFormatPr defaultRowHeight="12.5" x14ac:dyDescent="0.25"/>
  <cols>
    <col min="1" max="1" customWidth="true" width="3.81640625" collapsed="true"/>
    <col min="2" max="2" customWidth="true" width="29.26953125" collapsed="true"/>
    <col min="3" max="3" style="82" width="9.1796875" collapsed="true"/>
    <col min="4" max="4" customWidth="true" width="11.26953125" collapsed="true"/>
    <col min="5" max="5" customWidth="true" width="11.1796875" collapsed="true"/>
    <col min="6" max="6" customWidth="true" style="9" width="22.453125" collapsed="true"/>
    <col min="7" max="7" bestFit="true" customWidth="true" style="93" width="43.7265625" collapsed="true"/>
    <col min="8" max="8" customWidth="true" style="93" width="7.453125" collapsed="true"/>
    <col min="9" max="9" customWidth="true" style="98" width="5.26953125" collapsed="true"/>
    <col min="10" max="10" style="93" width="9.1796875" collapsed="true"/>
  </cols>
  <sheetData>
    <row r="1" spans="2:9" x14ac:dyDescent="0.25">
      <c r="B1" t="s">
        <v>689</v>
      </c>
      <c r="C1" s="82" t="s">
        <v>690</v>
      </c>
      <c r="D1" t="s">
        <v>691</v>
      </c>
      <c r="E1" t="s">
        <v>692</v>
      </c>
      <c r="F1" s="9" t="s">
        <v>693</v>
      </c>
      <c r="G1" s="93" t="s">
        <v>832</v>
      </c>
    </row>
    <row r="2" spans="2:9" x14ac:dyDescent="0.25">
      <c r="B2" t="s">
        <v>1306</v>
      </c>
      <c r="C2" s="82" t="s">
        <v>694</v>
      </c>
      <c r="D2">
        <v>22</v>
      </c>
      <c r="E2">
        <v>5</v>
      </c>
      <c r="F2" s="9" t="n">
        <f>FS!K8</f>
        <v>4.913687834E7</v>
      </c>
      <c r="G2" s="94" t="s">
        <v>17</v>
      </c>
      <c r="H2" s="94"/>
      <c r="I2" s="94"/>
    </row>
    <row r="3" spans="2:9" x14ac:dyDescent="0.25">
      <c r="B3" t="s">
        <v>1306</v>
      </c>
      <c r="C3" s="82" t="s">
        <v>694</v>
      </c>
      <c r="D3">
        <v>23</v>
      </c>
      <c r="E3">
        <v>5</v>
      </c>
      <c r="F3" s="9" t="n">
        <f>FS!K9</f>
        <v>1501035.99</v>
      </c>
      <c r="G3" s="94" t="s">
        <v>18</v>
      </c>
      <c r="H3" s="94"/>
      <c r="I3" s="94"/>
    </row>
    <row r="4" spans="2:9" x14ac:dyDescent="0.25">
      <c r="B4" t="s">
        <v>1306</v>
      </c>
      <c r="C4" s="82" t="s">
        <v>694</v>
      </c>
      <c r="D4">
        <v>24</v>
      </c>
      <c r="E4">
        <v>5</v>
      </c>
      <c r="F4" s="9" t="n">
        <f>FS!K10</f>
        <v>2.029831351E7</v>
      </c>
      <c r="G4" s="94" t="s">
        <v>19</v>
      </c>
      <c r="H4" s="94"/>
      <c r="I4" s="94"/>
    </row>
    <row r="5" spans="2:9" x14ac:dyDescent="0.25">
      <c r="B5" t="s">
        <v>1306</v>
      </c>
      <c r="C5" s="82" t="s">
        <v>694</v>
      </c>
      <c r="D5">
        <v>25</v>
      </c>
      <c r="E5">
        <v>5</v>
      </c>
      <c r="F5" s="9" t="n">
        <f>FS!K11</f>
        <v>2.3611804485E8</v>
      </c>
      <c r="G5" s="94" t="s">
        <v>20</v>
      </c>
      <c r="H5" s="94"/>
      <c r="I5" s="94"/>
    </row>
    <row r="6" spans="2:9" x14ac:dyDescent="0.25">
      <c r="B6" t="s">
        <v>1306</v>
      </c>
      <c r="C6" s="82" t="s">
        <v>694</v>
      </c>
      <c r="D6">
        <v>26</v>
      </c>
      <c r="E6">
        <v>5</v>
      </c>
      <c r="G6" s="94" t="s">
        <v>833</v>
      </c>
      <c r="H6" s="94"/>
      <c r="I6" s="94"/>
    </row>
    <row r="7" spans="2:9" x14ac:dyDescent="0.25">
      <c r="B7" t="s">
        <v>1306</v>
      </c>
      <c r="C7" s="82" t="s">
        <v>694</v>
      </c>
      <c r="D7">
        <v>27</v>
      </c>
      <c r="E7">
        <v>5</v>
      </c>
      <c r="G7" s="180" t="s">
        <v>834</v>
      </c>
      <c r="H7" s="180"/>
      <c r="I7" s="180"/>
    </row>
    <row r="8" spans="2:9" x14ac:dyDescent="0.25">
      <c r="B8" t="s">
        <v>1306</v>
      </c>
      <c r="C8" s="82" t="s">
        <v>694</v>
      </c>
      <c r="D8">
        <v>28</v>
      </c>
      <c r="E8">
        <v>5</v>
      </c>
      <c r="G8" s="94" t="s">
        <v>835</v>
      </c>
      <c r="H8" s="94"/>
      <c r="I8" s="94"/>
    </row>
    <row r="9" spans="2:9" x14ac:dyDescent="0.25">
      <c r="B9" t="s">
        <v>1306</v>
      </c>
      <c r="C9" s="82" t="s">
        <v>694</v>
      </c>
      <c r="D9">
        <v>29</v>
      </c>
      <c r="E9">
        <v>5</v>
      </c>
      <c r="F9" s="9" t="n">
        <f>FS!M33</f>
        <v>2.584309306E7</v>
      </c>
      <c r="G9" s="94" t="s">
        <v>836</v>
      </c>
      <c r="H9" s="94"/>
      <c r="I9" s="94"/>
    </row>
    <row r="10" spans="2:9" x14ac:dyDescent="0.25">
      <c r="B10" t="s">
        <v>1306</v>
      </c>
      <c r="C10" s="82" t="s">
        <v>694</v>
      </c>
      <c r="D10">
        <v>30</v>
      </c>
      <c r="E10">
        <v>5</v>
      </c>
      <c r="F10" s="9" t="n">
        <f>FS!M36</f>
        <v>0.0</v>
      </c>
      <c r="G10" s="94" t="s">
        <v>837</v>
      </c>
      <c r="H10" s="94"/>
      <c r="I10" s="94"/>
    </row>
    <row r="11" spans="2:9" x14ac:dyDescent="0.25">
      <c r="B11" t="s">
        <v>1306</v>
      </c>
      <c r="C11" s="82" t="s">
        <v>694</v>
      </c>
      <c r="D11">
        <v>31</v>
      </c>
      <c r="E11">
        <v>5</v>
      </c>
      <c r="G11" s="94" t="s">
        <v>838</v>
      </c>
      <c r="H11" s="94"/>
      <c r="I11" s="94"/>
    </row>
    <row r="12" spans="2:9" x14ac:dyDescent="0.25">
      <c r="B12" t="s">
        <v>1306</v>
      </c>
      <c r="C12" s="82" t="s">
        <v>694</v>
      </c>
      <c r="D12">
        <v>32</v>
      </c>
      <c r="E12">
        <v>5</v>
      </c>
      <c r="F12" s="9" t="n">
        <f>'ICBS-TB-SC'!D396</f>
        <v>7.6944895879E8</v>
      </c>
      <c r="G12" s="94" t="s">
        <v>822</v>
      </c>
      <c r="H12" s="94"/>
      <c r="I12" s="94"/>
    </row>
    <row r="13" spans="2:9" x14ac:dyDescent="0.25">
      <c r="B13" t="s">
        <v>1306</v>
      </c>
      <c r="C13" s="82" t="s">
        <v>694</v>
      </c>
      <c r="D13">
        <v>33</v>
      </c>
      <c r="E13">
        <v>5</v>
      </c>
      <c r="G13" s="180" t="s">
        <v>2</v>
      </c>
      <c r="H13" s="180"/>
      <c r="I13" s="180"/>
    </row>
    <row r="14" spans="2:9" x14ac:dyDescent="0.25">
      <c r="B14" t="s">
        <v>1306</v>
      </c>
      <c r="C14" s="82" t="s">
        <v>694</v>
      </c>
      <c r="D14">
        <v>34</v>
      </c>
      <c r="E14">
        <v>5</v>
      </c>
      <c r="G14" s="180" t="s">
        <v>823</v>
      </c>
      <c r="H14" s="180"/>
      <c r="I14" s="180"/>
    </row>
    <row r="15" spans="2:9" x14ac:dyDescent="0.25">
      <c r="B15" t="s">
        <v>1306</v>
      </c>
      <c r="C15" s="82" t="s">
        <v>694</v>
      </c>
      <c r="D15">
        <v>35</v>
      </c>
      <c r="E15">
        <v>5</v>
      </c>
      <c r="F15" s="9" t="n">
        <f>FS!M53</f>
        <v>2.088205189E7</v>
      </c>
      <c r="G15" s="94" t="s">
        <v>839</v>
      </c>
      <c r="H15" s="94"/>
      <c r="I15" s="94"/>
    </row>
    <row r="16" spans="2:9" x14ac:dyDescent="0.25">
      <c r="B16" t="s">
        <v>1306</v>
      </c>
      <c r="C16" s="82" t="s">
        <v>694</v>
      </c>
      <c r="D16">
        <v>36</v>
      </c>
      <c r="E16">
        <v>5</v>
      </c>
      <c r="F16" s="9" t="n">
        <f>FS!M56</f>
        <v>54823.71</v>
      </c>
      <c r="G16" s="94" t="s">
        <v>840</v>
      </c>
      <c r="H16" s="94"/>
      <c r="I16" s="94"/>
    </row>
    <row r="17" spans="2:9" x14ac:dyDescent="0.25">
      <c r="B17" t="s">
        <v>1306</v>
      </c>
      <c r="C17" s="82" t="s">
        <v>694</v>
      </c>
      <c r="D17">
        <v>37</v>
      </c>
      <c r="E17">
        <v>5</v>
      </c>
      <c r="G17" s="180" t="s">
        <v>841</v>
      </c>
      <c r="H17" s="180"/>
      <c r="I17" s="180"/>
    </row>
    <row r="18" spans="2:9" x14ac:dyDescent="0.25">
      <c r="B18" t="s">
        <v>1306</v>
      </c>
      <c r="C18" s="82" t="s">
        <v>694</v>
      </c>
      <c r="D18">
        <v>38</v>
      </c>
      <c r="E18">
        <v>5</v>
      </c>
      <c r="F18" s="9" t="n">
        <f>FS!M45</f>
        <v>7.352289320000002E7</v>
      </c>
      <c r="G18" s="94" t="s">
        <v>842</v>
      </c>
      <c r="H18" s="94"/>
      <c r="I18" s="94"/>
    </row>
    <row r="19" spans="2:9" x14ac:dyDescent="0.25">
      <c r="B19" t="s">
        <v>1306</v>
      </c>
      <c r="C19" s="82" t="s">
        <v>694</v>
      </c>
      <c r="D19">
        <v>39</v>
      </c>
      <c r="E19">
        <v>5</v>
      </c>
      <c r="F19" s="9" t="n">
        <f>FS!M50</f>
        <v>1.2430239537E8</v>
      </c>
      <c r="G19" s="94" t="s">
        <v>843</v>
      </c>
      <c r="H19" s="94"/>
      <c r="I19" s="94"/>
    </row>
    <row r="20" spans="2:9" x14ac:dyDescent="0.25">
      <c r="B20" t="s">
        <v>1306</v>
      </c>
      <c r="C20" s="82" t="s">
        <v>694</v>
      </c>
      <c r="D20">
        <v>40</v>
      </c>
      <c r="E20">
        <v>5</v>
      </c>
      <c r="G20" s="94" t="s">
        <v>844</v>
      </c>
      <c r="H20" s="94"/>
      <c r="I20" s="94"/>
    </row>
    <row r="21" spans="2:9" x14ac:dyDescent="0.25">
      <c r="B21" t="s">
        <v>1306</v>
      </c>
      <c r="C21" s="82" t="s">
        <v>694</v>
      </c>
      <c r="D21">
        <v>41</v>
      </c>
      <c r="E21">
        <v>5</v>
      </c>
      <c r="G21" s="94" t="s">
        <v>845</v>
      </c>
      <c r="H21" s="94"/>
      <c r="I21" s="94"/>
    </row>
    <row r="22" spans="2:9" x14ac:dyDescent="0.25">
      <c r="B22" t="s">
        <v>1306</v>
      </c>
      <c r="C22" s="82" t="s">
        <v>694</v>
      </c>
      <c r="D22">
        <v>42</v>
      </c>
      <c r="E22">
        <v>5</v>
      </c>
      <c r="F22" s="9" t="n">
        <f>FS!M59</f>
        <v>3903894.8999999994</v>
      </c>
      <c r="G22" s="94" t="s">
        <v>846</v>
      </c>
      <c r="H22" s="94"/>
      <c r="I22" s="94"/>
    </row>
    <row r="23" spans="2:9" x14ac:dyDescent="0.25">
      <c r="B23" t="s">
        <v>1306</v>
      </c>
      <c r="C23" s="82" t="s">
        <v>694</v>
      </c>
      <c r="D23">
        <v>43</v>
      </c>
      <c r="E23">
        <v>5</v>
      </c>
      <c r="F23" s="9" t="n">
        <f>FS!M61</f>
        <v>3087521.7</v>
      </c>
      <c r="G23" s="94" t="s">
        <v>174</v>
      </c>
      <c r="H23" s="94"/>
      <c r="I23" s="94"/>
    </row>
    <row r="24" spans="2:9" x14ac:dyDescent="0.25">
      <c r="B24" t="s">
        <v>1306</v>
      </c>
      <c r="C24" s="82" t="s">
        <v>694</v>
      </c>
      <c r="D24">
        <v>44</v>
      </c>
      <c r="E24">
        <v>5</v>
      </c>
      <c r="F24" s="9" t="n">
        <f>FS!M67</f>
        <v>2.231248067E7</v>
      </c>
      <c r="G24" s="94" t="s">
        <v>847</v>
      </c>
      <c r="H24" s="94"/>
      <c r="I24" s="94"/>
    </row>
    <row r="25" spans="2:9" x14ac:dyDescent="0.25">
      <c r="B25" t="s">
        <v>1306</v>
      </c>
      <c r="C25" s="82" t="s">
        <v>694</v>
      </c>
      <c r="D25">
        <v>45</v>
      </c>
      <c r="E25">
        <v>5</v>
      </c>
      <c r="F25" s="9" t="n">
        <f>FS!M55</f>
        <v>0.0</v>
      </c>
      <c r="G25" s="180" t="s">
        <v>848</v>
      </c>
      <c r="H25" s="180"/>
      <c r="I25" s="180"/>
    </row>
    <row r="26" spans="2:9" x14ac:dyDescent="0.25">
      <c r="B26" t="s">
        <v>1306</v>
      </c>
      <c r="C26" s="82" t="s">
        <v>694</v>
      </c>
      <c r="D26">
        <v>47</v>
      </c>
      <c r="E26">
        <v>5</v>
      </c>
      <c r="F26" s="9" t="n">
        <f>'ICBS-TB-SC'!D2-'ICBS-TB-SC'!D1034</f>
        <v>1.35041238598E9</v>
      </c>
      <c r="G26" s="94" t="s">
        <v>11</v>
      </c>
      <c r="H26" s="94"/>
      <c r="I26" s="94"/>
    </row>
    <row r="27" spans="2:9" x14ac:dyDescent="0.25">
      <c r="B27" t="s">
        <v>1306</v>
      </c>
      <c r="C27" s="82" t="s">
        <v>694</v>
      </c>
      <c r="D27">
        <v>50</v>
      </c>
      <c r="E27">
        <v>5</v>
      </c>
      <c r="G27" s="180" t="s">
        <v>849</v>
      </c>
      <c r="H27" s="180"/>
      <c r="I27" s="180"/>
    </row>
    <row r="28" spans="2:9" x14ac:dyDescent="0.25">
      <c r="B28" t="s">
        <v>1306</v>
      </c>
      <c r="C28" s="82" t="s">
        <v>694</v>
      </c>
      <c r="D28">
        <v>51</v>
      </c>
      <c r="E28">
        <v>5</v>
      </c>
      <c r="G28" s="94" t="s">
        <v>850</v>
      </c>
      <c r="H28" s="94"/>
      <c r="I28" s="94"/>
    </row>
    <row r="29" spans="2:9" x14ac:dyDescent="0.25">
      <c r="B29" t="s">
        <v>1306</v>
      </c>
      <c r="C29" s="82" t="s">
        <v>694</v>
      </c>
      <c r="D29">
        <v>52</v>
      </c>
      <c r="E29">
        <v>5</v>
      </c>
      <c r="F29" s="9" t="n">
        <f>'ICBS-TB-SC'!D1058</f>
        <v>6.0960624821E8</v>
      </c>
      <c r="G29" s="94" t="s">
        <v>851</v>
      </c>
      <c r="H29" s="94"/>
      <c r="I29" s="94"/>
    </row>
    <row r="30" spans="2:9" x14ac:dyDescent="0.25">
      <c r="B30" t="s">
        <v>1306</v>
      </c>
      <c r="C30" s="82" t="s">
        <v>694</v>
      </c>
      <c r="D30">
        <v>53</v>
      </c>
      <c r="E30">
        <v>5</v>
      </c>
      <c r="F30" s="9" t="n">
        <f>'ICBS-TB-SC'!D1068</f>
        <v>0.0</v>
      </c>
      <c r="G30" s="94" t="s">
        <v>852</v>
      </c>
      <c r="H30" s="95"/>
      <c r="I30" s="95"/>
    </row>
    <row r="31" spans="2:9" x14ac:dyDescent="0.25">
      <c r="B31" t="s">
        <v>1306</v>
      </c>
      <c r="C31" s="82" t="s">
        <v>694</v>
      </c>
      <c r="D31">
        <v>54</v>
      </c>
      <c r="E31">
        <v>5</v>
      </c>
      <c r="F31" s="9" t="n">
        <f>'ICBS-TB-SC'!D1069</f>
        <v>4.9432675517E8</v>
      </c>
      <c r="G31" s="94" t="s">
        <v>853</v>
      </c>
      <c r="H31" s="94"/>
      <c r="I31" s="94"/>
    </row>
    <row r="32" spans="2:9" x14ac:dyDescent="0.25">
      <c r="B32" t="s">
        <v>1306</v>
      </c>
      <c r="C32" s="82" t="s">
        <v>694</v>
      </c>
      <c r="D32">
        <v>55</v>
      </c>
      <c r="E32">
        <v>5</v>
      </c>
      <c r="F32" s="9" t="n">
        <f>'ICBS-TB-SC'!D1136</f>
        <v>0.0</v>
      </c>
      <c r="G32" s="94" t="s">
        <v>854</v>
      </c>
      <c r="H32" s="94"/>
      <c r="I32" s="94"/>
    </row>
    <row r="33" spans="2:9" x14ac:dyDescent="0.25">
      <c r="B33" t="s">
        <v>1306</v>
      </c>
      <c r="C33" s="82" t="s">
        <v>694</v>
      </c>
      <c r="D33">
        <v>56</v>
      </c>
      <c r="E33">
        <v>5</v>
      </c>
      <c r="F33" s="9" t="n">
        <f>'ICBS-TB-SC'!D1151</f>
        <v>0.0</v>
      </c>
      <c r="G33" s="94" t="s">
        <v>855</v>
      </c>
      <c r="H33" s="94"/>
      <c r="I33" s="94"/>
    </row>
    <row r="34" spans="2:9" x14ac:dyDescent="0.25">
      <c r="B34" t="s">
        <v>1306</v>
      </c>
      <c r="C34" s="82" t="s">
        <v>694</v>
      </c>
      <c r="D34">
        <v>57</v>
      </c>
      <c r="E34">
        <v>5</v>
      </c>
      <c r="F34" s="9" t="n">
        <f>'ICBS-TB-SC'!D1166</f>
        <v>0.0</v>
      </c>
      <c r="G34" s="94" t="s">
        <v>856</v>
      </c>
      <c r="H34" s="94"/>
      <c r="I34" s="94"/>
    </row>
    <row r="35" spans="2:9" x14ac:dyDescent="0.25">
      <c r="B35" t="s">
        <v>1306</v>
      </c>
      <c r="C35" s="82" t="s">
        <v>694</v>
      </c>
      <c r="D35">
        <v>58</v>
      </c>
      <c r="E35">
        <v>5</v>
      </c>
      <c r="G35" s="94" t="s">
        <v>857</v>
      </c>
      <c r="H35" s="94"/>
      <c r="I35" s="94"/>
    </row>
    <row r="36" spans="2:9" x14ac:dyDescent="0.25">
      <c r="B36" t="s">
        <v>1306</v>
      </c>
      <c r="C36" s="82" t="s">
        <v>694</v>
      </c>
      <c r="D36">
        <v>59</v>
      </c>
      <c r="E36">
        <v>5</v>
      </c>
      <c r="G36" s="180" t="s">
        <v>858</v>
      </c>
      <c r="H36" s="180"/>
      <c r="I36" s="180"/>
    </row>
    <row r="37" spans="2:9" x14ac:dyDescent="0.25">
      <c r="B37" t="s">
        <v>1306</v>
      </c>
      <c r="C37" s="82" t="s">
        <v>694</v>
      </c>
      <c r="D37">
        <v>60</v>
      </c>
      <c r="E37">
        <v>5</v>
      </c>
      <c r="G37" s="94" t="s">
        <v>859</v>
      </c>
      <c r="H37" s="94"/>
      <c r="I37" s="94"/>
    </row>
    <row r="38" spans="2:9" x14ac:dyDescent="0.25">
      <c r="B38" t="s">
        <v>1306</v>
      </c>
      <c r="C38" s="82" t="s">
        <v>694</v>
      </c>
      <c r="D38">
        <v>61</v>
      </c>
      <c r="E38">
        <v>5</v>
      </c>
      <c r="F38" s="9" t="n">
        <f>FS!M89</f>
        <v>2217482.5300000003</v>
      </c>
      <c r="G38" s="180" t="s">
        <v>860</v>
      </c>
      <c r="H38" s="180"/>
      <c r="I38" s="180"/>
    </row>
    <row r="39" spans="2:9" x14ac:dyDescent="0.25">
      <c r="B39" t="s">
        <v>1306</v>
      </c>
      <c r="C39" s="82" t="s">
        <v>694</v>
      </c>
      <c r="D39">
        <v>62</v>
      </c>
      <c r="E39">
        <v>5</v>
      </c>
      <c r="G39" s="94" t="s">
        <v>861</v>
      </c>
      <c r="H39" s="94"/>
      <c r="I39" s="94"/>
    </row>
    <row r="40" spans="2:9" x14ac:dyDescent="0.25">
      <c r="B40" t="s">
        <v>1306</v>
      </c>
      <c r="C40" s="82" t="s">
        <v>694</v>
      </c>
      <c r="D40">
        <v>63</v>
      </c>
      <c r="E40">
        <v>5</v>
      </c>
      <c r="F40" s="9" t="n">
        <f>'ICBS-TB-SC'!D1208</f>
        <v>0.0</v>
      </c>
      <c r="G40" s="94" t="s">
        <v>862</v>
      </c>
      <c r="H40" s="94"/>
      <c r="I40" s="94"/>
    </row>
    <row r="41" spans="2:9" x14ac:dyDescent="0.25">
      <c r="B41" t="s">
        <v>1306</v>
      </c>
      <c r="C41" s="82" t="s">
        <v>694</v>
      </c>
      <c r="D41">
        <v>64</v>
      </c>
      <c r="E41">
        <v>5</v>
      </c>
      <c r="F41" s="9" t="n">
        <f>'ICBS-TB-SC'!D1209</f>
        <v>0.0</v>
      </c>
      <c r="G41" s="94" t="s">
        <v>863</v>
      </c>
      <c r="H41" s="94"/>
      <c r="I41" s="94"/>
    </row>
    <row r="42" spans="2:9" x14ac:dyDescent="0.25">
      <c r="B42" t="s">
        <v>1306</v>
      </c>
      <c r="C42" s="82" t="s">
        <v>694</v>
      </c>
      <c r="D42">
        <v>65</v>
      </c>
      <c r="E42">
        <v>5</v>
      </c>
      <c r="F42" s="9" t="n">
        <f>'ICBS-TB-SC'!D1210</f>
        <v>0.0</v>
      </c>
      <c r="G42" s="94" t="s">
        <v>864</v>
      </c>
      <c r="H42" s="94"/>
      <c r="I42" s="94"/>
    </row>
    <row r="43" spans="2:9" ht="13" x14ac:dyDescent="0.25">
      <c r="B43" t="s">
        <v>1306</v>
      </c>
      <c r="C43" s="82" t="s">
        <v>694</v>
      </c>
      <c r="D43">
        <v>66</v>
      </c>
      <c r="E43">
        <v>5</v>
      </c>
      <c r="G43" s="181" t="s">
        <v>865</v>
      </c>
      <c r="H43" s="182"/>
      <c r="I43" s="182"/>
    </row>
    <row r="44" spans="2:9" x14ac:dyDescent="0.25">
      <c r="B44" t="s">
        <v>1306</v>
      </c>
      <c r="C44" s="82" t="s">
        <v>694</v>
      </c>
      <c r="D44">
        <v>67</v>
      </c>
      <c r="E44">
        <v>5</v>
      </c>
      <c r="G44" s="94" t="s">
        <v>866</v>
      </c>
      <c r="H44" s="94"/>
      <c r="I44" s="94"/>
    </row>
    <row r="45" spans="2:9" x14ac:dyDescent="0.25">
      <c r="B45" t="s">
        <v>1306</v>
      </c>
      <c r="C45" s="82" t="s">
        <v>694</v>
      </c>
      <c r="D45">
        <v>68</v>
      </c>
      <c r="E45">
        <v>5</v>
      </c>
      <c r="G45" s="180" t="s">
        <v>867</v>
      </c>
      <c r="H45" s="180"/>
      <c r="I45" s="180"/>
    </row>
    <row r="46" spans="2:9" x14ac:dyDescent="0.25">
      <c r="B46" t="s">
        <v>1306</v>
      </c>
      <c r="C46" s="82" t="s">
        <v>694</v>
      </c>
      <c r="D46">
        <v>69</v>
      </c>
      <c r="E46">
        <v>5</v>
      </c>
      <c r="G46" s="96" t="s">
        <v>868</v>
      </c>
      <c r="H46" s="96"/>
      <c r="I46" s="96"/>
    </row>
    <row r="47" spans="2:9" x14ac:dyDescent="0.25">
      <c r="B47" t="s">
        <v>1306</v>
      </c>
      <c r="C47" s="82" t="s">
        <v>694</v>
      </c>
      <c r="D47">
        <v>70</v>
      </c>
      <c r="E47">
        <v>5</v>
      </c>
      <c r="F47" s="9" t="n">
        <f>'ICBS-TB-SC'!D1215</f>
        <v>0.0</v>
      </c>
      <c r="G47" s="180" t="s">
        <v>869</v>
      </c>
      <c r="H47" s="180"/>
      <c r="I47" s="180"/>
    </row>
    <row r="48" spans="2:9" x14ac:dyDescent="0.25">
      <c r="B48" t="s">
        <v>1306</v>
      </c>
      <c r="C48" s="82" t="s">
        <v>694</v>
      </c>
      <c r="D48">
        <v>71</v>
      </c>
      <c r="E48">
        <v>5</v>
      </c>
      <c r="G48" s="180" t="s">
        <v>870</v>
      </c>
      <c r="H48" s="180"/>
      <c r="I48" s="180"/>
    </row>
    <row r="49" spans="2:9" x14ac:dyDescent="0.25">
      <c r="B49" t="s">
        <v>1306</v>
      </c>
      <c r="C49" s="82" t="s">
        <v>694</v>
      </c>
      <c r="D49">
        <v>72</v>
      </c>
      <c r="E49">
        <v>5</v>
      </c>
      <c r="G49" s="94" t="s">
        <v>871</v>
      </c>
      <c r="H49" s="95"/>
      <c r="I49" s="95"/>
    </row>
    <row r="50" spans="2:9" x14ac:dyDescent="0.25">
      <c r="B50" t="s">
        <v>1306</v>
      </c>
      <c r="C50" s="82" t="s">
        <v>694</v>
      </c>
      <c r="D50">
        <v>73</v>
      </c>
      <c r="E50">
        <v>5</v>
      </c>
      <c r="F50" s="9" t="n">
        <f>FS!M91</f>
        <v>7053056.18</v>
      </c>
      <c r="G50" s="180" t="s">
        <v>872</v>
      </c>
      <c r="H50" s="180"/>
      <c r="I50" s="180"/>
    </row>
    <row r="51" spans="2:9" x14ac:dyDescent="0.25">
      <c r="B51" t="s">
        <v>1306</v>
      </c>
      <c r="C51" s="82" t="s">
        <v>694</v>
      </c>
      <c r="D51">
        <v>74</v>
      </c>
      <c r="E51">
        <v>5</v>
      </c>
      <c r="F51" s="9" t="n">
        <f>'ICBS-TB-SC'!D1219</f>
        <v>3426492.27</v>
      </c>
      <c r="G51" s="94" t="s">
        <v>178</v>
      </c>
      <c r="H51" s="94"/>
      <c r="I51" s="94"/>
    </row>
    <row r="52" spans="2:9" x14ac:dyDescent="0.25">
      <c r="B52" t="s">
        <v>1306</v>
      </c>
      <c r="C52" s="82" t="s">
        <v>694</v>
      </c>
      <c r="D52">
        <v>75</v>
      </c>
      <c r="E52">
        <v>5</v>
      </c>
      <c r="F52" s="9" t="n">
        <f>FS!M97</f>
        <v>4991353.11</v>
      </c>
      <c r="G52" s="180" t="s">
        <v>193</v>
      </c>
      <c r="H52" s="180"/>
      <c r="I52" s="180"/>
    </row>
    <row r="53" spans="2:9" x14ac:dyDescent="0.25">
      <c r="B53" t="s">
        <v>1306</v>
      </c>
      <c r="C53" s="82" t="s">
        <v>694</v>
      </c>
      <c r="D53">
        <v>76</v>
      </c>
      <c r="E53">
        <v>5</v>
      </c>
      <c r="F53" s="9" t="n">
        <f>FS!M98</f>
        <v>102245.64</v>
      </c>
      <c r="G53" s="94" t="s">
        <v>873</v>
      </c>
      <c r="H53" s="95"/>
      <c r="I53" s="95"/>
    </row>
    <row r="54" spans="2:9" x14ac:dyDescent="0.25">
      <c r="B54" t="s">
        <v>1306</v>
      </c>
      <c r="C54" s="82" t="s">
        <v>694</v>
      </c>
      <c r="D54">
        <v>77</v>
      </c>
      <c r="E54">
        <v>5</v>
      </c>
      <c r="G54" s="180" t="s">
        <v>874</v>
      </c>
      <c r="H54" s="180"/>
      <c r="I54" s="180"/>
    </row>
    <row r="55" spans="2:9" x14ac:dyDescent="0.25">
      <c r="B55" t="s">
        <v>1306</v>
      </c>
      <c r="C55" s="82" t="s">
        <v>694</v>
      </c>
      <c r="D55">
        <v>78</v>
      </c>
      <c r="E55">
        <v>5</v>
      </c>
      <c r="F55" s="9" t="n">
        <f>FS!M99</f>
        <v>1.553816077E7</v>
      </c>
      <c r="G55" s="180" t="s">
        <v>875</v>
      </c>
      <c r="H55" s="180"/>
      <c r="I55" s="180"/>
    </row>
    <row r="56" spans="2:9" x14ac:dyDescent="0.25">
      <c r="B56" t="s">
        <v>1306</v>
      </c>
      <c r="C56" s="82" t="s">
        <v>694</v>
      </c>
      <c r="D56">
        <v>79</v>
      </c>
      <c r="E56">
        <v>5</v>
      </c>
      <c r="G56" s="94" t="s">
        <v>876</v>
      </c>
      <c r="H56" s="94"/>
      <c r="I56" s="94"/>
    </row>
    <row r="57" spans="2:9" x14ac:dyDescent="0.25">
      <c r="B57" t="s">
        <v>1306</v>
      </c>
      <c r="C57" s="82" t="s">
        <v>694</v>
      </c>
      <c r="D57">
        <v>80</v>
      </c>
      <c r="E57">
        <v>5</v>
      </c>
      <c r="F57" s="9" t="n">
        <f>FS!M106</f>
        <v>1.5786297250000002E7</v>
      </c>
      <c r="G57" s="180" t="s">
        <v>877</v>
      </c>
      <c r="H57" s="180"/>
      <c r="I57" s="180"/>
    </row>
    <row r="58" spans="2:9" x14ac:dyDescent="0.25">
      <c r="B58" t="s">
        <v>1306</v>
      </c>
      <c r="C58" s="82" t="s">
        <v>694</v>
      </c>
      <c r="D58">
        <v>81</v>
      </c>
      <c r="E58">
        <v>5</v>
      </c>
      <c r="G58" s="94" t="s">
        <v>878</v>
      </c>
    </row>
    <row r="59" spans="2:9" x14ac:dyDescent="0.25">
      <c r="B59" t="s">
        <v>1306</v>
      </c>
      <c r="C59" s="82" t="s">
        <v>694</v>
      </c>
      <c r="D59">
        <v>83</v>
      </c>
      <c r="E59">
        <v>5</v>
      </c>
      <c r="F59" s="9" t="n">
        <f>'ICBS-TB-SC'!D1036-'ICBS-TB-SC'!D1263</f>
        <v>1.15304809113E9</v>
      </c>
      <c r="G59" s="94" t="s">
        <v>1123</v>
      </c>
    </row>
    <row r="60" spans="2:9" x14ac:dyDescent="0.25">
      <c r="B60" t="s">
        <v>1306</v>
      </c>
      <c r="C60" s="82" t="s">
        <v>694</v>
      </c>
      <c r="D60">
        <v>86</v>
      </c>
      <c r="E60">
        <v>5</v>
      </c>
      <c r="F60" s="9" t="n">
        <f>FS!K122</f>
        <v>1.3817055E8</v>
      </c>
      <c r="G60" s="94" t="s">
        <v>879</v>
      </c>
    </row>
    <row r="61" spans="2:9" x14ac:dyDescent="0.25">
      <c r="B61" t="s">
        <v>1306</v>
      </c>
      <c r="C61" s="82" t="s">
        <v>694</v>
      </c>
      <c r="D61">
        <v>87</v>
      </c>
      <c r="E61">
        <v>5</v>
      </c>
      <c r="F61" s="9" t="n">
        <f>'ICBS-TB-SC'!D1271</f>
        <v>0.0</v>
      </c>
      <c r="G61" s="94" t="s">
        <v>880</v>
      </c>
    </row>
    <row r="62" spans="2:9" x14ac:dyDescent="0.25">
      <c r="B62" t="s">
        <v>1306</v>
      </c>
      <c r="C62" s="82" t="s">
        <v>694</v>
      </c>
      <c r="D62">
        <v>88</v>
      </c>
      <c r="E62">
        <v>5</v>
      </c>
      <c r="G62" s="94" t="s">
        <v>881</v>
      </c>
    </row>
    <row r="63" spans="2:9" x14ac:dyDescent="0.25">
      <c r="B63" t="s">
        <v>1306</v>
      </c>
      <c r="C63" s="82" t="s">
        <v>694</v>
      </c>
      <c r="D63">
        <v>89</v>
      </c>
      <c r="E63">
        <v>5</v>
      </c>
      <c r="F63" s="9" t="n">
        <f>FS!M124</f>
        <v>0.0</v>
      </c>
      <c r="G63" s="94" t="s">
        <v>882</v>
      </c>
    </row>
    <row r="64" spans="2:9" x14ac:dyDescent="0.25">
      <c r="B64" t="s">
        <v>1306</v>
      </c>
      <c r="C64" s="82" t="s">
        <v>694</v>
      </c>
      <c r="D64">
        <v>90</v>
      </c>
      <c r="E64">
        <v>5</v>
      </c>
      <c r="F64" s="9" t="n">
        <f>FS!M128</f>
        <v>4.233904994E7</v>
      </c>
      <c r="G64" s="94" t="s">
        <v>203</v>
      </c>
    </row>
    <row r="65" spans="2:9" x14ac:dyDescent="0.25">
      <c r="B65" t="s">
        <v>1306</v>
      </c>
      <c r="C65" s="82" t="s">
        <v>694</v>
      </c>
      <c r="D65">
        <v>91</v>
      </c>
      <c r="E65">
        <v>5</v>
      </c>
      <c r="G65" s="94" t="s">
        <v>883</v>
      </c>
    </row>
    <row r="66" spans="2:9" x14ac:dyDescent="0.25">
      <c r="B66" t="s">
        <v>1306</v>
      </c>
      <c r="C66" s="82" t="s">
        <v>694</v>
      </c>
      <c r="D66">
        <v>92</v>
      </c>
      <c r="E66">
        <v>5</v>
      </c>
      <c r="F66" s="9" t="n">
        <f>'ICBS-TB-SC'!D1342-'ICBS-TB-SC'!D1853</f>
        <v>1.6854694909999996E7</v>
      </c>
      <c r="G66" s="94" t="s">
        <v>231</v>
      </c>
    </row>
    <row r="67" spans="2:9" x14ac:dyDescent="0.25">
      <c r="B67" t="s">
        <v>1306</v>
      </c>
      <c r="C67" s="82" t="s">
        <v>694</v>
      </c>
      <c r="D67">
        <v>93</v>
      </c>
      <c r="E67">
        <v>5</v>
      </c>
      <c r="G67" s="94" t="s">
        <v>884</v>
      </c>
    </row>
    <row r="68" spans="2:9" x14ac:dyDescent="0.25">
      <c r="B68" t="s">
        <v>1306</v>
      </c>
      <c r="C68" s="82" t="s">
        <v>694</v>
      </c>
      <c r="D68">
        <v>94</v>
      </c>
      <c r="E68">
        <v>5</v>
      </c>
      <c r="G68" s="94" t="s">
        <v>885</v>
      </c>
    </row>
    <row r="69" spans="2:9" x14ac:dyDescent="0.25">
      <c r="B69" t="s">
        <v>1306</v>
      </c>
      <c r="C69" s="82" t="s">
        <v>694</v>
      </c>
      <c r="D69">
        <v>95</v>
      </c>
      <c r="E69">
        <v>5</v>
      </c>
      <c r="G69" s="94" t="s">
        <v>886</v>
      </c>
    </row>
    <row r="70" spans="2:9" x14ac:dyDescent="0.25">
      <c r="B70" t="s">
        <v>1306</v>
      </c>
      <c r="C70" s="82" t="s">
        <v>694</v>
      </c>
      <c r="D70">
        <v>96</v>
      </c>
      <c r="E70">
        <v>5</v>
      </c>
      <c r="G70" s="99" t="s">
        <v>887</v>
      </c>
    </row>
    <row r="71" spans="2:9" x14ac:dyDescent="0.25">
      <c r="B71" t="s">
        <v>1306</v>
      </c>
      <c r="C71" s="105" t="s">
        <v>694</v>
      </c>
      <c r="D71">
        <v>97</v>
      </c>
      <c r="E71">
        <v>5</v>
      </c>
      <c r="G71" s="94" t="s">
        <v>888</v>
      </c>
      <c r="H71" s="94"/>
      <c r="I71" s="94"/>
    </row>
    <row r="72" spans="2:9" x14ac:dyDescent="0.25">
      <c r="B72" t="s">
        <v>1306</v>
      </c>
      <c r="C72" s="105" t="s">
        <v>694</v>
      </c>
      <c r="D72">
        <v>98</v>
      </c>
      <c r="E72">
        <v>5</v>
      </c>
      <c r="F72" s="9" t="n">
        <f>FS!M134</f>
        <v>1.9736429485E8</v>
      </c>
      <c r="G72" s="94" t="s">
        <v>1124</v>
      </c>
      <c r="H72" s="94"/>
      <c r="I72" s="94"/>
    </row>
    <row r="73" spans="2:9" x14ac:dyDescent="0.25">
      <c r="B73" t="s">
        <v>1306</v>
      </c>
      <c r="C73" s="105" t="s">
        <v>694</v>
      </c>
      <c r="D73">
        <v>99</v>
      </c>
      <c r="E73">
        <v>5</v>
      </c>
      <c r="F73" s="9" t="n">
        <f>FS!M136</f>
        <v>1.3504123859799998E9</v>
      </c>
      <c r="G73" s="180" t="s">
        <v>1125</v>
      </c>
      <c r="H73" s="180"/>
      <c r="I73" s="180"/>
    </row>
    <row r="74" spans="2:9" x14ac:dyDescent="0.25">
      <c r="B74" t="s">
        <v>1306</v>
      </c>
      <c r="C74" s="105" t="s">
        <v>694</v>
      </c>
      <c r="D74">
        <v>101</v>
      </c>
      <c r="E74">
        <v>5</v>
      </c>
      <c r="F74" s="9" t="n">
        <f>'SUM-OTHERINFO'!C19</f>
        <v>2.0</v>
      </c>
      <c r="G74" s="94" t="s">
        <v>889</v>
      </c>
      <c r="H74" s="94"/>
      <c r="I74" s="94"/>
    </row>
    <row r="75" spans="2:9" x14ac:dyDescent="0.25">
      <c r="B75" t="s">
        <v>1306</v>
      </c>
      <c r="C75" s="105" t="s">
        <v>909</v>
      </c>
      <c r="D75">
        <v>24</v>
      </c>
      <c r="E75">
        <v>5</v>
      </c>
      <c r="F75" s="9" t="n">
        <f>'ICBS-TB-SC'!D1343</f>
        <v>3.452460044E7</v>
      </c>
      <c r="G75" s="94" t="s">
        <v>890</v>
      </c>
      <c r="H75" s="94"/>
      <c r="I75" s="94"/>
    </row>
    <row r="76" spans="2:9" x14ac:dyDescent="0.25">
      <c r="B76" t="s">
        <v>1306</v>
      </c>
      <c r="C76" s="105" t="s">
        <v>909</v>
      </c>
      <c r="D76">
        <v>25</v>
      </c>
      <c r="E76">
        <v>5</v>
      </c>
      <c r="F76" s="9" t="n">
        <f>'ICBS-TB-SC'!D1854</f>
        <v>9117413.25</v>
      </c>
      <c r="G76" s="180" t="s">
        <v>891</v>
      </c>
      <c r="H76" s="180"/>
      <c r="I76" s="180"/>
    </row>
    <row r="77" spans="2:9" x14ac:dyDescent="0.25">
      <c r="B77" t="s">
        <v>1306</v>
      </c>
      <c r="C77" s="105" t="s">
        <v>909</v>
      </c>
      <c r="D77">
        <v>26</v>
      </c>
      <c r="E77">
        <v>5</v>
      </c>
      <c r="G77" s="180" t="s">
        <v>892</v>
      </c>
      <c r="H77" s="180"/>
      <c r="I77" s="180"/>
    </row>
    <row r="78" spans="2:9" x14ac:dyDescent="0.25">
      <c r="B78" t="s">
        <v>1306</v>
      </c>
      <c r="C78" s="105" t="s">
        <v>909</v>
      </c>
      <c r="D78">
        <v>27</v>
      </c>
      <c r="E78">
        <v>5</v>
      </c>
      <c r="F78" s="9" t="n">
        <f>'ICBS-TB-SC'!D1343-'ICBS-TB-SC'!D1854</f>
        <v>2.5407187189999998E7</v>
      </c>
      <c r="G78" s="94" t="s">
        <v>1126</v>
      </c>
      <c r="H78" s="94"/>
      <c r="I78" s="94"/>
    </row>
    <row r="79" spans="2:9" x14ac:dyDescent="0.25">
      <c r="B79" t="s">
        <v>1306</v>
      </c>
      <c r="C79" s="105" t="s">
        <v>909</v>
      </c>
      <c r="D79">
        <v>28</v>
      </c>
      <c r="E79">
        <v>5</v>
      </c>
      <c r="F79" s="9" t="n">
        <f>FS!M217+FS!M219+FS!M220+FS!M274</f>
        <v>2.882506302E7</v>
      </c>
      <c r="G79" s="183" t="s">
        <v>1127</v>
      </c>
      <c r="H79" s="183"/>
      <c r="I79" s="183"/>
    </row>
    <row r="80" spans="2:9" x14ac:dyDescent="0.25">
      <c r="B80" t="s">
        <v>1306</v>
      </c>
      <c r="C80" s="105" t="s">
        <v>909</v>
      </c>
      <c r="D80">
        <v>29</v>
      </c>
      <c r="E80">
        <v>5</v>
      </c>
      <c r="G80" s="180" t="s">
        <v>893</v>
      </c>
      <c r="H80" s="180"/>
      <c r="I80" s="180"/>
    </row>
    <row r="81" spans="2:9" x14ac:dyDescent="0.25">
      <c r="B81" t="s">
        <v>1306</v>
      </c>
      <c r="C81" s="105" t="s">
        <v>909</v>
      </c>
      <c r="D81">
        <v>30</v>
      </c>
      <c r="E81">
        <v>5</v>
      </c>
      <c r="F81" s="9" t="n">
        <f>FS!M219</f>
        <v>1.0157771299999999E7</v>
      </c>
      <c r="G81" s="183" t="s">
        <v>894</v>
      </c>
      <c r="H81" s="183"/>
      <c r="I81" s="183"/>
    </row>
    <row r="82" spans="2:9" x14ac:dyDescent="0.25">
      <c r="B82" t="s">
        <v>1306</v>
      </c>
      <c r="C82" s="105" t="s">
        <v>909</v>
      </c>
      <c r="D82">
        <v>31</v>
      </c>
      <c r="E82">
        <v>5</v>
      </c>
      <c r="G82" s="94" t="s">
        <v>895</v>
      </c>
      <c r="H82" s="94"/>
      <c r="I82" s="94"/>
    </row>
    <row r="83" spans="2:9" x14ac:dyDescent="0.25">
      <c r="B83" t="s">
        <v>1306</v>
      </c>
      <c r="C83" s="105" t="s">
        <v>909</v>
      </c>
      <c r="D83">
        <v>32</v>
      </c>
      <c r="E83">
        <v>5</v>
      </c>
      <c r="G83" s="94" t="s">
        <v>896</v>
      </c>
      <c r="H83" s="94"/>
      <c r="I83" s="94"/>
    </row>
    <row r="84" spans="2:9" x14ac:dyDescent="0.25">
      <c r="B84" t="s">
        <v>1306</v>
      </c>
      <c r="C84" s="105" t="s">
        <v>909</v>
      </c>
      <c r="D84">
        <v>33</v>
      </c>
      <c r="E84">
        <v>5</v>
      </c>
      <c r="F84" s="9" t="n">
        <f>FS!M217</f>
        <v>14377.78</v>
      </c>
      <c r="G84" s="94" t="s">
        <v>897</v>
      </c>
      <c r="H84" s="94"/>
      <c r="I84" s="94"/>
    </row>
    <row r="85" spans="2:9" x14ac:dyDescent="0.25">
      <c r="B85" t="s">
        <v>1306</v>
      </c>
      <c r="C85" s="105" t="s">
        <v>909</v>
      </c>
      <c r="D85">
        <v>34</v>
      </c>
      <c r="E85">
        <v>5</v>
      </c>
      <c r="G85" s="94" t="s">
        <v>898</v>
      </c>
      <c r="H85" s="94"/>
      <c r="I85" s="94"/>
    </row>
    <row r="86" spans="2:9" x14ac:dyDescent="0.25">
      <c r="B86" t="s">
        <v>1306</v>
      </c>
      <c r="C86" s="105" t="s">
        <v>909</v>
      </c>
      <c r="D86">
        <v>35</v>
      </c>
      <c r="E86">
        <v>5</v>
      </c>
      <c r="G86" s="94" t="s">
        <v>899</v>
      </c>
      <c r="H86" s="94"/>
      <c r="I86" s="94"/>
    </row>
    <row r="87" spans="2:9" x14ac:dyDescent="0.25">
      <c r="B87" t="s">
        <v>1306</v>
      </c>
      <c r="C87" s="105" t="s">
        <v>909</v>
      </c>
      <c r="D87">
        <v>36</v>
      </c>
      <c r="E87">
        <v>5</v>
      </c>
      <c r="F87" s="9" t="n">
        <f>FS!M274</f>
        <v>1.426676155E7</v>
      </c>
      <c r="G87" s="94" t="s">
        <v>824</v>
      </c>
      <c r="H87" s="94"/>
      <c r="I87" s="94"/>
    </row>
    <row r="88" spans="2:9" x14ac:dyDescent="0.25">
      <c r="B88" t="s">
        <v>1306</v>
      </c>
      <c r="C88" s="105" t="s">
        <v>909</v>
      </c>
      <c r="D88">
        <v>37</v>
      </c>
      <c r="E88">
        <v>5</v>
      </c>
      <c r="F88" s="9" t="n">
        <f>FS!M220</f>
        <v>4386152.39</v>
      </c>
      <c r="G88" s="94" t="s">
        <v>232</v>
      </c>
      <c r="H88" s="97"/>
      <c r="I88" s="97"/>
    </row>
    <row r="89" spans="2:9" x14ac:dyDescent="0.25">
      <c r="B89" t="s">
        <v>1306</v>
      </c>
      <c r="C89" s="105" t="s">
        <v>909</v>
      </c>
      <c r="D89">
        <v>38</v>
      </c>
      <c r="E89">
        <v>5</v>
      </c>
      <c r="F89" s="9" t="n">
        <f>'ICBS-TB-SC'!D1974+'ICBS-TB-SC'!D1975+'ICBS-TB-SC'!D1986+'ICBS-TB-SC'!D1987+'ICBS-TB-SC'!D1988+'ICBS-TB-SC'!D2013+'ICBS-TB-SC'!D2045+'ICBS-TB-SC'!D2085+'ICBS-TB-SC'!D2086</f>
        <v>3.48775553E7</v>
      </c>
      <c r="G89" s="94" t="s">
        <v>1127</v>
      </c>
      <c r="H89" s="94"/>
      <c r="I89" s="94"/>
    </row>
    <row r="90" spans="2:9" x14ac:dyDescent="0.25">
      <c r="B90" t="s">
        <v>1306</v>
      </c>
      <c r="C90" s="105" t="s">
        <v>909</v>
      </c>
      <c r="D90">
        <v>39</v>
      </c>
      <c r="E90">
        <v>5</v>
      </c>
      <c r="F90" s="9" t="n">
        <f>FS!M244</f>
        <v>1.435663794E7</v>
      </c>
      <c r="G90" s="180" t="s">
        <v>900</v>
      </c>
      <c r="H90" s="180"/>
      <c r="I90" s="180"/>
    </row>
    <row r="91" spans="2:9" x14ac:dyDescent="0.25">
      <c r="B91" t="s">
        <v>1306</v>
      </c>
      <c r="C91" s="105" t="s">
        <v>909</v>
      </c>
      <c r="D91">
        <v>40</v>
      </c>
      <c r="E91">
        <v>5</v>
      </c>
      <c r="F91" s="9" t="n">
        <f>FS!M246</f>
        <v>3336234.43</v>
      </c>
      <c r="G91" s="94" t="s">
        <v>258</v>
      </c>
      <c r="H91" s="94"/>
      <c r="I91" s="94"/>
    </row>
    <row r="92" spans="2:9" x14ac:dyDescent="0.25">
      <c r="B92" t="s">
        <v>1306</v>
      </c>
      <c r="C92" s="105" t="s">
        <v>909</v>
      </c>
      <c r="D92">
        <v>41</v>
      </c>
      <c r="E92">
        <v>5</v>
      </c>
      <c r="F92" s="9" t="n">
        <f>FS!M256</f>
        <v>297514.06</v>
      </c>
      <c r="G92" s="94" t="s">
        <v>901</v>
      </c>
      <c r="H92" s="94"/>
      <c r="I92" s="94"/>
    </row>
    <row r="93" spans="2:9" x14ac:dyDescent="0.25">
      <c r="B93" t="s">
        <v>1306</v>
      </c>
      <c r="C93" s="105" t="s">
        <v>909</v>
      </c>
      <c r="D93">
        <v>42</v>
      </c>
      <c r="E93">
        <v>5</v>
      </c>
      <c r="F93" s="9" t="n">
        <f>'ICBS-TB-SC'!D1988</f>
        <v>1.131969416E7</v>
      </c>
      <c r="G93" s="180" t="s">
        <v>902</v>
      </c>
      <c r="H93" s="180"/>
      <c r="I93" s="180"/>
    </row>
    <row r="94" spans="2:9" x14ac:dyDescent="0.25">
      <c r="B94" t="s">
        <v>1306</v>
      </c>
      <c r="C94" s="105" t="s">
        <v>909</v>
      </c>
      <c r="D94">
        <v>43</v>
      </c>
      <c r="E94">
        <v>5</v>
      </c>
      <c r="F94" s="9" t="n">
        <f>FS!M252</f>
        <v>3016331.71</v>
      </c>
      <c r="G94" s="93" t="s">
        <v>903</v>
      </c>
    </row>
    <row r="95" spans="2:9" x14ac:dyDescent="0.25">
      <c r="B95" t="s">
        <v>1306</v>
      </c>
      <c r="C95" s="105" t="s">
        <v>909</v>
      </c>
      <c r="D95">
        <v>44</v>
      </c>
      <c r="E95">
        <v>5</v>
      </c>
      <c r="G95" s="93" t="s">
        <v>904</v>
      </c>
    </row>
    <row r="96" spans="2:9" x14ac:dyDescent="0.25">
      <c r="B96" t="s">
        <v>1306</v>
      </c>
      <c r="C96" s="105" t="s">
        <v>909</v>
      </c>
      <c r="D96">
        <v>45</v>
      </c>
      <c r="E96">
        <v>5</v>
      </c>
      <c r="F96" s="9" t="n">
        <f>FS!K261</f>
        <v>2551143.0</v>
      </c>
      <c r="G96" s="93" t="s">
        <v>875</v>
      </c>
    </row>
    <row r="97" spans="2:7" x14ac:dyDescent="0.25">
      <c r="B97" t="s">
        <v>1306</v>
      </c>
      <c r="C97" s="105" t="s">
        <v>909</v>
      </c>
      <c r="D97">
        <v>46</v>
      </c>
      <c r="E97">
        <v>5</v>
      </c>
      <c r="G97" s="93" t="s">
        <v>1128</v>
      </c>
    </row>
    <row r="98" spans="2:7" x14ac:dyDescent="0.25">
      <c r="B98" t="s">
        <v>1306</v>
      </c>
      <c r="C98" s="105" t="s">
        <v>909</v>
      </c>
      <c r="D98">
        <v>47</v>
      </c>
      <c r="E98">
        <v>5</v>
      </c>
      <c r="G98" s="93" t="s">
        <v>905</v>
      </c>
    </row>
    <row r="99" spans="2:7" x14ac:dyDescent="0.25">
      <c r="B99" t="s">
        <v>1306</v>
      </c>
      <c r="C99" s="105" t="s">
        <v>909</v>
      </c>
      <c r="D99">
        <v>48</v>
      </c>
      <c r="E99">
        <v>5</v>
      </c>
      <c r="G99" s="93" t="s">
        <v>906</v>
      </c>
    </row>
    <row r="100" spans="2:7" x14ac:dyDescent="0.25">
      <c r="B100" t="s">
        <v>1306</v>
      </c>
      <c r="C100" s="105" t="s">
        <v>909</v>
      </c>
      <c r="D100">
        <v>49</v>
      </c>
      <c r="E100">
        <v>5</v>
      </c>
      <c r="G100" s="93" t="s">
        <v>907</v>
      </c>
    </row>
    <row r="101" spans="2:7" x14ac:dyDescent="0.25">
      <c r="B101" t="s">
        <v>1306</v>
      </c>
      <c r="C101" s="105" t="s">
        <v>909</v>
      </c>
      <c r="D101">
        <v>50</v>
      </c>
      <c r="E101">
        <v>5</v>
      </c>
      <c r="F101" s="9" t="n">
        <f>'ICBS-TB-SC'!D1342-'ICBS-TB-SC'!D1853+'ICBS-TB-SC'!D2092</f>
        <v>1.9354694909999996E7</v>
      </c>
      <c r="G101" s="93" t="s">
        <v>1129</v>
      </c>
    </row>
    <row r="102" spans="2:7" x14ac:dyDescent="0.25">
      <c r="B102" t="s">
        <v>1306</v>
      </c>
      <c r="C102" s="105" t="s">
        <v>909</v>
      </c>
      <c r="D102">
        <v>55</v>
      </c>
      <c r="E102">
        <v>5</v>
      </c>
      <c r="F102" s="9" t="n">
        <f>'ICBS-TB-SC'!D1342-'ICBS-TB-SC'!D1853+'ICBS-TB-SC'!D2092</f>
        <v>1.9354694909999996E7</v>
      </c>
      <c r="G102" s="93" t="s">
        <v>1130</v>
      </c>
    </row>
    <row r="103" spans="2:7" x14ac:dyDescent="0.25">
      <c r="B103" t="s">
        <v>1306</v>
      </c>
      <c r="C103" s="105" t="s">
        <v>909</v>
      </c>
      <c r="D103">
        <v>56</v>
      </c>
      <c r="E103">
        <v>5</v>
      </c>
      <c r="F103" s="9" t="n">
        <f>FS!M276</f>
        <v>2500000.0</v>
      </c>
      <c r="G103" s="93" t="s">
        <v>908</v>
      </c>
    </row>
    <row r="104" spans="2:7" x14ac:dyDescent="0.25">
      <c r="B104" t="s">
        <v>1306</v>
      </c>
      <c r="C104" s="105" t="s">
        <v>909</v>
      </c>
      <c r="D104">
        <v>57</v>
      </c>
      <c r="E104">
        <v>5</v>
      </c>
      <c r="F104" s="9" t="n">
        <f>'ICBS-TB-SC'!D1342-'ICBS-TB-SC'!D1853</f>
        <v>1.6854694909999996E7</v>
      </c>
      <c r="G104" s="93" t="s">
        <v>1131</v>
      </c>
    </row>
    <row r="105" spans="2:7" x14ac:dyDescent="0.25">
      <c r="B105" t="s">
        <v>1306</v>
      </c>
      <c r="C105" s="105" t="s">
        <v>909</v>
      </c>
      <c r="D105">
        <v>59</v>
      </c>
      <c r="E105">
        <v>5</v>
      </c>
      <c r="F105" s="9" t="n">
        <f>'ICBS-TB-SC'!D1342-'ICBS-TB-SC'!D1853</f>
        <v>1.6854694909999996E7</v>
      </c>
      <c r="G105" s="93" t="s">
        <v>1132</v>
      </c>
    </row>
    <row r="106" spans="2:7" x14ac:dyDescent="0.25">
      <c r="C106" s="105"/>
    </row>
    <row r="107" spans="2:7" x14ac:dyDescent="0.25">
      <c r="C107" s="105"/>
    </row>
    <row r="108" spans="2:7" x14ac:dyDescent="0.25">
      <c r="C108" s="105"/>
    </row>
    <row r="109" spans="2:7" x14ac:dyDescent="0.25">
      <c r="C109" s="105"/>
    </row>
    <row r="110" spans="2:7" x14ac:dyDescent="0.25">
      <c r="C110" s="105"/>
    </row>
    <row r="111" spans="2:7" x14ac:dyDescent="0.25">
      <c r="C111" s="105"/>
    </row>
    <row r="112" spans="2:7" x14ac:dyDescent="0.25">
      <c r="C112" s="105"/>
    </row>
    <row r="113" spans="3:3" x14ac:dyDescent="0.25">
      <c r="C113" s="105"/>
    </row>
    <row r="114" spans="3:3" x14ac:dyDescent="0.25">
      <c r="C114" s="105"/>
    </row>
    <row r="115" spans="3:3" x14ac:dyDescent="0.25">
      <c r="C115" s="105"/>
    </row>
    <row r="116" spans="3:3" x14ac:dyDescent="0.25">
      <c r="C116" s="105"/>
    </row>
    <row r="117" spans="3:3" x14ac:dyDescent="0.25">
      <c r="C117" s="105"/>
    </row>
    <row r="118" spans="3:3" x14ac:dyDescent="0.25">
      <c r="C118" s="105"/>
    </row>
    <row r="119" spans="3:3" x14ac:dyDescent="0.25">
      <c r="C119" s="105"/>
    </row>
    <row r="120" spans="3:3" x14ac:dyDescent="0.25">
      <c r="C120" s="105"/>
    </row>
    <row r="121" spans="3:3" x14ac:dyDescent="0.25">
      <c r="C121" s="105"/>
    </row>
    <row r="122" spans="3:3" x14ac:dyDescent="0.25">
      <c r="C122" s="105"/>
    </row>
    <row r="123" spans="3:3" x14ac:dyDescent="0.25">
      <c r="C123" s="105"/>
    </row>
    <row r="124" spans="3:3" x14ac:dyDescent="0.25">
      <c r="C124" s="105"/>
    </row>
    <row r="125" spans="3:3" x14ac:dyDescent="0.25">
      <c r="C125" s="105"/>
    </row>
    <row r="126" spans="3:3" x14ac:dyDescent="0.25">
      <c r="C126" s="105"/>
    </row>
    <row r="127" spans="3:3" x14ac:dyDescent="0.25">
      <c r="C127" s="105"/>
    </row>
    <row r="128" spans="3:3" x14ac:dyDescent="0.25">
      <c r="C128" s="105"/>
    </row>
    <row r="129" spans="3:3" x14ac:dyDescent="0.25">
      <c r="C129" s="105"/>
    </row>
    <row r="130" spans="3:3" x14ac:dyDescent="0.25">
      <c r="C130" s="105"/>
    </row>
    <row r="131" spans="3:3" x14ac:dyDescent="0.25">
      <c r="C131" s="105"/>
    </row>
    <row r="132" spans="3:3" x14ac:dyDescent="0.25">
      <c r="C132" s="105"/>
    </row>
    <row r="133" spans="3:3" x14ac:dyDescent="0.25">
      <c r="C133" s="105"/>
    </row>
    <row r="134" spans="3:3" x14ac:dyDescent="0.25">
      <c r="C134" s="105"/>
    </row>
    <row r="135" spans="3:3" x14ac:dyDescent="0.25">
      <c r="C135" s="105"/>
    </row>
    <row r="136" spans="3:3" x14ac:dyDescent="0.25">
      <c r="C136" s="105"/>
    </row>
    <row r="137" spans="3:3" x14ac:dyDescent="0.25">
      <c r="C137" s="105"/>
    </row>
  </sheetData>
  <mergeCells count="25">
    <mergeCell ref="G93:I93"/>
    <mergeCell ref="G76:I76"/>
    <mergeCell ref="G77:I77"/>
    <mergeCell ref="G79:I79"/>
    <mergeCell ref="G80:I80"/>
    <mergeCell ref="G81:I81"/>
    <mergeCell ref="G90:I90"/>
    <mergeCell ref="G73:I73"/>
    <mergeCell ref="G36:I36"/>
    <mergeCell ref="G38:I38"/>
    <mergeCell ref="G43:I43"/>
    <mergeCell ref="G45:I45"/>
    <mergeCell ref="G47:I47"/>
    <mergeCell ref="G48:I48"/>
    <mergeCell ref="G50:I50"/>
    <mergeCell ref="G52:I52"/>
    <mergeCell ref="G54:I54"/>
    <mergeCell ref="G55:I55"/>
    <mergeCell ref="G57:I57"/>
    <mergeCell ref="G27:I27"/>
    <mergeCell ref="G7:I7"/>
    <mergeCell ref="G13:I13"/>
    <mergeCell ref="G14:I14"/>
    <mergeCell ref="G17:I17"/>
    <mergeCell ref="G25:I2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B1:H181"/>
  <sheetViews>
    <sheetView topLeftCell="A34" workbookViewId="0">
      <selection activeCell="F49" sqref="F49"/>
    </sheetView>
  </sheetViews>
  <sheetFormatPr defaultRowHeight="12.5" x14ac:dyDescent="0.25"/>
  <cols>
    <col min="2" max="2" customWidth="true" width="18.26953125" collapsed="true"/>
    <col min="3" max="3" customWidth="true" width="17.7265625" collapsed="true"/>
    <col min="5" max="5" customWidth="true" width="15.81640625" collapsed="true"/>
    <col min="6" max="6" customWidth="true" style="9" width="15.453125" collapsed="true"/>
    <col min="7" max="7" customWidth="true" width="26.54296875" collapsed="true"/>
    <col min="8" max="8" bestFit="true" customWidth="true" width="14.0" collapsed="true"/>
  </cols>
  <sheetData>
    <row r="1" spans="2:7" x14ac:dyDescent="0.25">
      <c r="B1" t="s">
        <v>689</v>
      </c>
      <c r="C1" t="s">
        <v>690</v>
      </c>
      <c r="D1" s="78" t="s">
        <v>691</v>
      </c>
      <c r="E1" t="s">
        <v>692</v>
      </c>
      <c r="F1" s="9" t="s">
        <v>693</v>
      </c>
      <c r="G1" s="78" t="s">
        <v>832</v>
      </c>
    </row>
    <row r="2" spans="2:7" x14ac:dyDescent="0.25">
      <c r="B2" s="78" t="s">
        <v>1305</v>
      </c>
      <c r="C2" s="78" t="s">
        <v>694</v>
      </c>
      <c r="D2">
        <v>9</v>
      </c>
      <c r="E2" s="78">
        <v>8</v>
      </c>
      <c r="F2" s="9" t="n">
        <f>FS!K8</f>
        <v>4.913687834E7</v>
      </c>
      <c r="G2" t="s">
        <v>17</v>
      </c>
    </row>
    <row r="3" spans="2:7" x14ac:dyDescent="0.25">
      <c r="B3" s="78" t="s">
        <v>1305</v>
      </c>
      <c r="C3" s="78" t="s">
        <v>694</v>
      </c>
      <c r="D3">
        <v>10</v>
      </c>
      <c r="E3" s="78">
        <v>8</v>
      </c>
      <c r="F3" s="9" t="n">
        <f>FS!K9</f>
        <v>1501035.99</v>
      </c>
      <c r="G3" t="s">
        <v>18</v>
      </c>
    </row>
    <row r="4" spans="2:7" x14ac:dyDescent="0.25">
      <c r="B4" s="78" t="s">
        <v>1305</v>
      </c>
      <c r="C4" s="78" t="s">
        <v>694</v>
      </c>
      <c r="D4">
        <v>12</v>
      </c>
      <c r="E4" s="78">
        <v>8</v>
      </c>
      <c r="F4" s="87" t="n">
        <f>'ICBS-TB-SC'!D12</f>
        <v>2.029831351E7</v>
      </c>
      <c r="G4" t="s">
        <v>910</v>
      </c>
    </row>
    <row r="5" spans="2:7" x14ac:dyDescent="0.25">
      <c r="B5" s="78" t="s">
        <v>1305</v>
      </c>
      <c r="C5" s="78" t="s">
        <v>694</v>
      </c>
      <c r="D5">
        <v>13</v>
      </c>
      <c r="E5" s="78">
        <v>8</v>
      </c>
      <c r="F5" s="9" t="n">
        <f>'ICBS-TB-SC'!D13</f>
        <v>0.0</v>
      </c>
      <c r="G5" t="s">
        <v>911</v>
      </c>
    </row>
    <row r="6" spans="2:7" x14ac:dyDescent="0.25">
      <c r="B6" s="78" t="s">
        <v>1305</v>
      </c>
      <c r="C6" s="78" t="s">
        <v>694</v>
      </c>
      <c r="D6" t="n">
        <f>D5+1</f>
        <v>14.0</v>
      </c>
      <c r="E6" s="78">
        <v>8</v>
      </c>
      <c r="F6" s="9" t="n">
        <f>'ICBS-TB-SC'!D14</f>
        <v>0.0</v>
      </c>
      <c r="G6" t="s">
        <v>912</v>
      </c>
    </row>
    <row r="7" spans="2:7" x14ac:dyDescent="0.25">
      <c r="B7" s="78" t="s">
        <v>1305</v>
      </c>
      <c r="C7" s="78" t="s">
        <v>694</v>
      </c>
      <c r="D7" t="n">
        <f>D6+1</f>
        <v>15.0</v>
      </c>
      <c r="E7" s="78">
        <v>8</v>
      </c>
      <c r="F7" s="9" t="n">
        <f>'ICBS-TB-SC'!D15</f>
        <v>0.0</v>
      </c>
      <c r="G7" t="s">
        <v>821</v>
      </c>
    </row>
    <row r="8" spans="2:7" x14ac:dyDescent="0.25">
      <c r="B8" s="78" t="s">
        <v>1305</v>
      </c>
      <c r="C8" s="78" t="s">
        <v>694</v>
      </c>
      <c r="D8" t="n">
        <f>D7+1</f>
        <v>16.0</v>
      </c>
      <c r="E8" s="78">
        <v>8</v>
      </c>
      <c r="F8" s="9" t="n">
        <f>FS!K11</f>
        <v>2.3611804485E8</v>
      </c>
      <c r="G8" t="s">
        <v>20</v>
      </c>
    </row>
    <row r="9" spans="2:7" x14ac:dyDescent="0.25">
      <c r="B9" s="78" t="s">
        <v>1305</v>
      </c>
      <c r="C9" s="78" t="s">
        <v>694</v>
      </c>
      <c r="D9">
        <v>18</v>
      </c>
      <c r="E9" s="78">
        <v>8</v>
      </c>
      <c r="G9" t="s">
        <v>913</v>
      </c>
    </row>
    <row r="10" spans="2:7" x14ac:dyDescent="0.25">
      <c r="B10" s="78" t="s">
        <v>1305</v>
      </c>
      <c r="C10" s="78" t="s">
        <v>694</v>
      </c>
      <c r="D10" t="n">
        <f>D9+1</f>
        <v>19.0</v>
      </c>
      <c r="E10" s="78">
        <v>8</v>
      </c>
      <c r="G10" t="s">
        <v>914</v>
      </c>
    </row>
    <row r="11" spans="2:7" x14ac:dyDescent="0.25">
      <c r="B11" s="78" t="s">
        <v>1305</v>
      </c>
      <c r="C11" s="78" t="s">
        <v>694</v>
      </c>
      <c r="D11" t="n">
        <f>D10+1</f>
        <v>20.0</v>
      </c>
      <c r="E11" s="78">
        <v>8</v>
      </c>
      <c r="G11" t="s">
        <v>915</v>
      </c>
    </row>
    <row r="12" spans="2:7" x14ac:dyDescent="0.25">
      <c r="B12" s="78" t="s">
        <v>1305</v>
      </c>
      <c r="C12" s="78" t="s">
        <v>694</v>
      </c>
      <c r="D12" t="n">
        <f>D11+1</f>
        <v>21.0</v>
      </c>
      <c r="E12" s="78">
        <v>8</v>
      </c>
      <c r="G12" t="s">
        <v>916</v>
      </c>
    </row>
    <row r="13" spans="2:7" x14ac:dyDescent="0.25">
      <c r="B13" s="78" t="s">
        <v>1305</v>
      </c>
      <c r="C13" s="78" t="s">
        <v>694</v>
      </c>
      <c r="D13">
        <v>23</v>
      </c>
      <c r="E13" s="78">
        <v>8</v>
      </c>
      <c r="G13" t="s">
        <v>917</v>
      </c>
    </row>
    <row r="14" spans="2:7" x14ac:dyDescent="0.25">
      <c r="B14" s="78" t="s">
        <v>1305</v>
      </c>
      <c r="C14" s="78" t="s">
        <v>694</v>
      </c>
      <c r="D14">
        <v>24</v>
      </c>
      <c r="E14" s="78">
        <v>8</v>
      </c>
      <c r="G14" t="s">
        <v>918</v>
      </c>
    </row>
    <row r="15" spans="2:7" x14ac:dyDescent="0.25">
      <c r="B15" s="78" t="s">
        <v>1305</v>
      </c>
      <c r="C15" s="78" t="s">
        <v>694</v>
      </c>
      <c r="D15">
        <v>26</v>
      </c>
      <c r="E15" s="78">
        <v>8</v>
      </c>
      <c r="G15" t="s">
        <v>919</v>
      </c>
    </row>
    <row r="16" spans="2:7" x14ac:dyDescent="0.25">
      <c r="B16" s="78" t="s">
        <v>1305</v>
      </c>
      <c r="C16" s="78" t="s">
        <v>694</v>
      </c>
      <c r="D16">
        <v>27</v>
      </c>
      <c r="E16" s="78">
        <v>8</v>
      </c>
      <c r="G16" t="s">
        <v>920</v>
      </c>
    </row>
    <row r="17" spans="2:7" x14ac:dyDescent="0.25">
      <c r="B17" s="78" t="s">
        <v>1305</v>
      </c>
      <c r="C17" s="78" t="s">
        <v>694</v>
      </c>
      <c r="D17">
        <v>28</v>
      </c>
      <c r="E17" s="78">
        <v>8</v>
      </c>
      <c r="G17" t="s">
        <v>921</v>
      </c>
    </row>
    <row r="18" spans="2:7" x14ac:dyDescent="0.25">
      <c r="B18" s="78" t="s">
        <v>1305</v>
      </c>
      <c r="C18" s="78" t="s">
        <v>694</v>
      </c>
      <c r="D18">
        <v>30</v>
      </c>
      <c r="E18" s="78">
        <v>8</v>
      </c>
      <c r="F18" s="9" t="n">
        <f>FS!K31</f>
        <v>2.6E7</v>
      </c>
      <c r="G18" s="78" t="s">
        <v>922</v>
      </c>
    </row>
    <row r="19" spans="2:7" x14ac:dyDescent="0.25">
      <c r="B19" s="78" t="s">
        <v>1305</v>
      </c>
      <c r="C19" s="78" t="s">
        <v>694</v>
      </c>
      <c r="D19">
        <v>31</v>
      </c>
      <c r="E19" s="78">
        <v>8</v>
      </c>
      <c r="F19" s="9" t="n">
        <f>-FS!K32</f>
        <v>-156906.94</v>
      </c>
      <c r="G19" t="s">
        <v>1017</v>
      </c>
    </row>
    <row r="20" spans="2:7" x14ac:dyDescent="0.25">
      <c r="B20" s="78" t="s">
        <v>1305</v>
      </c>
      <c r="C20" s="78" t="s">
        <v>694</v>
      </c>
      <c r="D20">
        <v>33</v>
      </c>
      <c r="E20" s="78">
        <v>8</v>
      </c>
      <c r="G20" t="s">
        <v>921</v>
      </c>
    </row>
    <row r="21" spans="2:7" x14ac:dyDescent="0.25">
      <c r="B21" s="78" t="s">
        <v>1305</v>
      </c>
      <c r="C21" s="78" t="s">
        <v>694</v>
      </c>
      <c r="D21">
        <v>35</v>
      </c>
      <c r="E21" s="78">
        <v>8</v>
      </c>
      <c r="F21" s="9" t="n">
        <f>FS!K35</f>
        <v>303500.0</v>
      </c>
      <c r="G21" t="s">
        <v>923</v>
      </c>
    </row>
    <row r="22" spans="2:7" x14ac:dyDescent="0.25">
      <c r="B22" s="78" t="s">
        <v>1305</v>
      </c>
      <c r="C22" s="78" t="s">
        <v>694</v>
      </c>
      <c r="D22">
        <v>36</v>
      </c>
      <c r="E22" s="78">
        <v>8</v>
      </c>
      <c r="G22" t="s">
        <v>1019</v>
      </c>
    </row>
    <row r="23" spans="2:7" x14ac:dyDescent="0.25">
      <c r="B23" s="78" t="s">
        <v>1305</v>
      </c>
      <c r="C23" s="78" t="s">
        <v>694</v>
      </c>
      <c r="D23">
        <v>38</v>
      </c>
      <c r="E23" s="78">
        <v>8</v>
      </c>
      <c r="F23" s="87" t="n">
        <f>FS!K36</f>
        <v>303500.0</v>
      </c>
      <c r="G23" t="s">
        <v>1018</v>
      </c>
    </row>
    <row r="24" spans="2:7" x14ac:dyDescent="0.25">
      <c r="B24" s="78" t="s">
        <v>1305</v>
      </c>
      <c r="C24" s="78" t="s">
        <v>694</v>
      </c>
      <c r="D24">
        <v>40</v>
      </c>
      <c r="E24" s="78">
        <v>8</v>
      </c>
      <c r="G24" t="s">
        <v>924</v>
      </c>
    </row>
    <row r="25" spans="2:7" x14ac:dyDescent="0.25">
      <c r="B25" s="78" t="s">
        <v>1305</v>
      </c>
      <c r="C25" s="78" t="s">
        <v>694</v>
      </c>
      <c r="D25">
        <v>41</v>
      </c>
      <c r="E25" s="78">
        <v>8</v>
      </c>
      <c r="G25" t="s">
        <v>921</v>
      </c>
    </row>
    <row r="26" spans="2:7" x14ac:dyDescent="0.25">
      <c r="B26" s="78" t="s">
        <v>1305</v>
      </c>
      <c r="C26" s="78" t="s">
        <v>694</v>
      </c>
      <c r="D26">
        <v>45</v>
      </c>
      <c r="E26" s="78">
        <v>8</v>
      </c>
      <c r="G26" t="s">
        <v>925</v>
      </c>
    </row>
    <row r="27" spans="2:7" x14ac:dyDescent="0.25">
      <c r="B27" s="78" t="s">
        <v>1305</v>
      </c>
      <c r="C27" s="78" t="s">
        <v>694</v>
      </c>
      <c r="D27" t="n">
        <f>D26+1</f>
        <v>46.0</v>
      </c>
      <c r="E27" s="78">
        <v>8</v>
      </c>
      <c r="G27" t="s">
        <v>926</v>
      </c>
    </row>
    <row r="28" spans="2:7" x14ac:dyDescent="0.25">
      <c r="B28" s="78" t="s">
        <v>1305</v>
      </c>
      <c r="C28" s="78" t="s">
        <v>694</v>
      </c>
      <c r="D28" t="n">
        <f>D27+1</f>
        <v>47.0</v>
      </c>
      <c r="E28" s="78">
        <v>8</v>
      </c>
      <c r="G28" t="s">
        <v>927</v>
      </c>
    </row>
    <row r="29" spans="2:7" x14ac:dyDescent="0.25">
      <c r="B29" s="78" t="s">
        <v>1305</v>
      </c>
      <c r="C29" s="78" t="s">
        <v>694</v>
      </c>
      <c r="D29" t="n">
        <f>D28+1</f>
        <v>48.0</v>
      </c>
      <c r="E29" s="78">
        <v>8</v>
      </c>
      <c r="G29" t="s">
        <v>921</v>
      </c>
    </row>
    <row r="30" spans="2:7" x14ac:dyDescent="0.25">
      <c r="B30" s="78" t="s">
        <v>1305</v>
      </c>
      <c r="C30" s="78" t="s">
        <v>694</v>
      </c>
      <c r="D30">
        <v>50</v>
      </c>
      <c r="E30" s="78">
        <v>8</v>
      </c>
      <c r="F30" s="9" t="n">
        <f>FS!K14+FS!K15+FS!K16+FS!K17+FS!K19+FS!K21+FS!K23+'ICBS-TB-SC'!D462+'ICBS-TB-SC'!D639</f>
        <v>8.155457567499999E8</v>
      </c>
      <c r="G30" t="s">
        <v>928</v>
      </c>
    </row>
    <row r="31" spans="2:7" x14ac:dyDescent="0.25">
      <c r="B31" s="78" t="s">
        <v>1305</v>
      </c>
      <c r="C31" s="78" t="s">
        <v>694</v>
      </c>
      <c r="D31">
        <v>51</v>
      </c>
      <c r="E31" s="78">
        <v>8</v>
      </c>
      <c r="F31" s="9" t="n">
        <f>FS!K28</f>
        <v>1.356278799E7</v>
      </c>
      <c r="G31" s="78" t="s">
        <v>929</v>
      </c>
    </row>
    <row r="32" spans="2:7" x14ac:dyDescent="0.25">
      <c r="B32" s="78" t="s">
        <v>1305</v>
      </c>
      <c r="C32" s="78" t="s">
        <v>694</v>
      </c>
      <c r="D32">
        <v>53</v>
      </c>
      <c r="E32" s="78">
        <v>8</v>
      </c>
      <c r="F32" s="87" t="n">
        <f>FS!K26</f>
        <v>2.5538370830000002E7</v>
      </c>
      <c r="G32" t="s">
        <v>921</v>
      </c>
    </row>
    <row r="33" spans="2:7" ht="15" customHeight="1" x14ac:dyDescent="0.25">
      <c r="B33" s="78" t="s">
        <v>1305</v>
      </c>
      <c r="C33" s="84" t="s">
        <v>694</v>
      </c>
      <c r="D33">
        <v>55</v>
      </c>
      <c r="E33" s="78">
        <v>8</v>
      </c>
      <c r="F33" s="106"/>
      <c r="G33" s="86" t="s">
        <v>930</v>
      </c>
    </row>
    <row r="34" spans="2:7" x14ac:dyDescent="0.25">
      <c r="B34" s="78" t="s">
        <v>1305</v>
      </c>
      <c r="C34" s="78" t="s">
        <v>694</v>
      </c>
      <c r="D34">
        <v>56</v>
      </c>
      <c r="E34" s="78">
        <v>8</v>
      </c>
      <c r="G34" t="s">
        <v>921</v>
      </c>
    </row>
    <row r="35" spans="2:7" x14ac:dyDescent="0.25">
      <c r="B35" s="78" t="s">
        <v>1305</v>
      </c>
      <c r="C35" s="78" t="s">
        <v>694</v>
      </c>
      <c r="D35">
        <v>58</v>
      </c>
      <c r="E35" s="78">
        <v>8</v>
      </c>
      <c r="F35" s="87" t="n">
        <f>'ICBS-TB-SC'!D796</f>
        <v>6995639.14</v>
      </c>
      <c r="G35" t="s">
        <v>931</v>
      </c>
    </row>
    <row r="36" spans="2:7" x14ac:dyDescent="0.25">
      <c r="B36" s="78" t="s">
        <v>1305</v>
      </c>
      <c r="C36" s="78" t="s">
        <v>694</v>
      </c>
      <c r="D36">
        <v>61</v>
      </c>
      <c r="E36" s="78">
        <v>8</v>
      </c>
      <c r="G36" t="s">
        <v>932</v>
      </c>
    </row>
    <row r="37" spans="2:7" x14ac:dyDescent="0.25">
      <c r="B37" s="78" t="s">
        <v>1305</v>
      </c>
      <c r="C37" s="78" t="s">
        <v>694</v>
      </c>
      <c r="D37">
        <v>62</v>
      </c>
      <c r="E37" s="78">
        <v>8</v>
      </c>
      <c r="G37" t="s">
        <v>933</v>
      </c>
    </row>
    <row r="38" spans="2:7" x14ac:dyDescent="0.25">
      <c r="B38" s="78" t="s">
        <v>1305</v>
      </c>
      <c r="C38" s="78" t="s">
        <v>694</v>
      </c>
      <c r="D38">
        <v>63</v>
      </c>
      <c r="E38" s="78">
        <v>8</v>
      </c>
      <c r="G38" t="s">
        <v>934</v>
      </c>
    </row>
    <row r="39" spans="2:7" x14ac:dyDescent="0.25">
      <c r="B39" s="78" t="s">
        <v>1305</v>
      </c>
      <c r="C39" s="78" t="s">
        <v>694</v>
      </c>
      <c r="D39">
        <v>64</v>
      </c>
      <c r="E39" s="78">
        <v>8</v>
      </c>
      <c r="G39" t="s">
        <v>935</v>
      </c>
    </row>
    <row r="40" spans="2:7" x14ac:dyDescent="0.25">
      <c r="B40" s="78" t="s">
        <v>1305</v>
      </c>
      <c r="C40" s="78" t="s">
        <v>694</v>
      </c>
      <c r="D40">
        <v>65</v>
      </c>
      <c r="E40" s="78">
        <v>8</v>
      </c>
      <c r="G40" t="s">
        <v>823</v>
      </c>
    </row>
    <row r="41" spans="2:7" x14ac:dyDescent="0.25">
      <c r="B41" s="78" t="s">
        <v>1305</v>
      </c>
      <c r="C41" s="78" t="s">
        <v>694</v>
      </c>
      <c r="D41">
        <v>67</v>
      </c>
      <c r="E41" s="78">
        <v>8</v>
      </c>
      <c r="F41" s="9" t="n">
        <f>'ICBS-TB-SC'!D804</f>
        <v>2.12729887E7</v>
      </c>
      <c r="G41" t="s">
        <v>1020</v>
      </c>
    </row>
    <row r="42" spans="2:7" x14ac:dyDescent="0.25">
      <c r="B42" s="78" t="s">
        <v>1305</v>
      </c>
      <c r="C42" s="78" t="s">
        <v>694</v>
      </c>
      <c r="D42">
        <v>68</v>
      </c>
      <c r="E42" s="78">
        <v>8</v>
      </c>
      <c r="F42" s="9" t="n">
        <f>'ICBS-TB-SC'!D805</f>
        <v>0.0</v>
      </c>
      <c r="G42" t="s">
        <v>1021</v>
      </c>
    </row>
    <row r="43" spans="2:7" x14ac:dyDescent="0.25">
      <c r="B43" s="78" t="s">
        <v>1305</v>
      </c>
      <c r="C43" s="78" t="s">
        <v>694</v>
      </c>
      <c r="D43">
        <v>69</v>
      </c>
      <c r="E43" s="78">
        <v>8</v>
      </c>
      <c r="F43" s="9" t="n">
        <f>'ICBS-TB-SC'!D806</f>
        <v>390936.81</v>
      </c>
      <c r="G43" t="s">
        <v>1022</v>
      </c>
    </row>
    <row r="44" spans="2:7" x14ac:dyDescent="0.25">
      <c r="B44" s="78" t="s">
        <v>1305</v>
      </c>
      <c r="C44" s="78" t="s">
        <v>694</v>
      </c>
      <c r="D44">
        <v>71</v>
      </c>
      <c r="E44" s="78">
        <v>8</v>
      </c>
      <c r="F44" s="9" t="n">
        <f>'ICBS-TB-SC'!D807</f>
        <v>0.0</v>
      </c>
      <c r="G44" t="s">
        <v>1023</v>
      </c>
    </row>
    <row r="45" spans="2:7" x14ac:dyDescent="0.25">
      <c r="B45" s="78" t="s">
        <v>1305</v>
      </c>
      <c r="C45" s="78" t="s">
        <v>694</v>
      </c>
      <c r="D45">
        <v>73</v>
      </c>
      <c r="E45" s="78">
        <v>8</v>
      </c>
      <c r="F45" s="87" t="n">
        <f>'ICBS-TB-SC'!D808</f>
        <v>54823.71</v>
      </c>
      <c r="G45" t="s">
        <v>190</v>
      </c>
    </row>
    <row r="46" spans="2:7" x14ac:dyDescent="0.25">
      <c r="B46" s="78" t="s">
        <v>1305</v>
      </c>
      <c r="C46" s="78" t="s">
        <v>694</v>
      </c>
      <c r="D46">
        <v>74</v>
      </c>
      <c r="E46" s="78">
        <v>8</v>
      </c>
      <c r="G46" s="87" t="s">
        <v>921</v>
      </c>
    </row>
    <row r="47" spans="2:7" x14ac:dyDescent="0.25">
      <c r="B47" s="78" t="s">
        <v>1305</v>
      </c>
      <c r="C47" s="78" t="s">
        <v>694</v>
      </c>
      <c r="D47">
        <v>76</v>
      </c>
      <c r="E47" s="78">
        <v>8</v>
      </c>
      <c r="G47" s="87" t="s">
        <v>936</v>
      </c>
    </row>
    <row r="48" spans="2:7" x14ac:dyDescent="0.25">
      <c r="B48" s="78" t="s">
        <v>1305</v>
      </c>
      <c r="C48" s="78" t="s">
        <v>694</v>
      </c>
      <c r="D48">
        <v>77</v>
      </c>
      <c r="E48" s="78">
        <v>8</v>
      </c>
      <c r="G48" t="s">
        <v>921</v>
      </c>
    </row>
    <row r="49" spans="2:7" x14ac:dyDescent="0.25">
      <c r="B49" s="78" t="s">
        <v>1305</v>
      </c>
      <c r="C49" s="78" t="s">
        <v>694</v>
      </c>
      <c r="D49">
        <v>79</v>
      </c>
      <c r="E49" s="78">
        <v>8</v>
      </c>
      <c r="F49" s="9" t="n">
        <f>FS!I45</f>
        <v>1.3421677604E8</v>
      </c>
      <c r="G49" t="s">
        <v>937</v>
      </c>
    </row>
    <row r="50" spans="2:7" x14ac:dyDescent="0.25">
      <c r="B50" s="78" t="s">
        <v>1305</v>
      </c>
      <c r="C50" s="78" t="s">
        <v>694</v>
      </c>
      <c r="D50">
        <v>80</v>
      </c>
      <c r="E50" s="78">
        <v>8</v>
      </c>
      <c r="F50" s="9" t="n">
        <f>FS!J45</f>
        <v>6.0693882839999996E7</v>
      </c>
      <c r="G50" t="s">
        <v>1024</v>
      </c>
    </row>
    <row r="51" spans="2:7" x14ac:dyDescent="0.25">
      <c r="B51" s="78" t="s">
        <v>1305</v>
      </c>
      <c r="C51" s="78" t="s">
        <v>694</v>
      </c>
      <c r="D51">
        <v>81</v>
      </c>
      <c r="E51" s="78">
        <v>8</v>
      </c>
      <c r="F51" s="9" t="n">
        <f>'ICBS-TB-SC'!D940</f>
        <v>0.0</v>
      </c>
      <c r="G51" t="s">
        <v>1025</v>
      </c>
    </row>
    <row r="52" spans="2:7" x14ac:dyDescent="0.25">
      <c r="B52" s="78" t="s">
        <v>1305</v>
      </c>
      <c r="C52" s="78" t="s">
        <v>694</v>
      </c>
      <c r="D52">
        <v>83</v>
      </c>
      <c r="E52" s="78">
        <v>8</v>
      </c>
      <c r="F52" s="9" t="n">
        <f>FS!K47</f>
        <v>1.3379757096000001E8</v>
      </c>
      <c r="G52" t="s">
        <v>938</v>
      </c>
    </row>
    <row r="53" spans="2:7" x14ac:dyDescent="0.25">
      <c r="B53" s="78" t="s">
        <v>1305</v>
      </c>
      <c r="C53" s="78" t="s">
        <v>694</v>
      </c>
      <c r="D53">
        <v>84</v>
      </c>
      <c r="E53" s="78">
        <v>8</v>
      </c>
      <c r="F53" s="9" t="n">
        <f>FS!K49</f>
        <v>9408823.48</v>
      </c>
      <c r="G53" t="s">
        <v>1026</v>
      </c>
    </row>
    <row r="54" spans="2:7" x14ac:dyDescent="0.25">
      <c r="B54" s="78" t="s">
        <v>1305</v>
      </c>
      <c r="C54" s="78" t="s">
        <v>694</v>
      </c>
      <c r="D54">
        <v>85</v>
      </c>
      <c r="E54" s="78">
        <v>8</v>
      </c>
      <c r="F54" s="9" t="n">
        <f>FS!K48</f>
        <v>86352.11</v>
      </c>
      <c r="G54" t="s">
        <v>1027</v>
      </c>
    </row>
    <row r="55" spans="2:7" x14ac:dyDescent="0.25">
      <c r="B55" s="78" t="s">
        <v>1305</v>
      </c>
      <c r="C55" s="78" t="s">
        <v>694</v>
      </c>
      <c r="D55">
        <v>87</v>
      </c>
      <c r="E55" s="78">
        <v>8</v>
      </c>
      <c r="G55" t="s">
        <v>939</v>
      </c>
    </row>
    <row r="56" spans="2:7" x14ac:dyDescent="0.25">
      <c r="B56" s="78" t="s">
        <v>1305</v>
      </c>
      <c r="C56" s="78" t="s">
        <v>694</v>
      </c>
      <c r="D56">
        <v>88</v>
      </c>
      <c r="E56" s="78">
        <v>8</v>
      </c>
      <c r="G56" t="s">
        <v>1028</v>
      </c>
    </row>
    <row r="57" spans="2:7" x14ac:dyDescent="0.25">
      <c r="B57" s="78" t="s">
        <v>1305</v>
      </c>
      <c r="C57" s="78" t="s">
        <v>694</v>
      </c>
      <c r="D57">
        <v>90</v>
      </c>
      <c r="E57" s="78">
        <v>8</v>
      </c>
      <c r="F57" s="9" t="n">
        <f>'ICBS-TB-SC'!D992</f>
        <v>0.0</v>
      </c>
      <c r="G57" t="s">
        <v>940</v>
      </c>
    </row>
    <row r="58" spans="2:7" x14ac:dyDescent="0.25">
      <c r="B58" s="78" t="s">
        <v>1305</v>
      </c>
      <c r="C58" s="78" t="s">
        <v>694</v>
      </c>
      <c r="D58">
        <v>91</v>
      </c>
      <c r="E58" s="78">
        <v>8</v>
      </c>
      <c r="F58" s="9" t="n">
        <f>'ICBS-TB-SC'!D993</f>
        <v>0.0</v>
      </c>
      <c r="G58" t="s">
        <v>1029</v>
      </c>
    </row>
    <row r="59" spans="2:7" x14ac:dyDescent="0.25">
      <c r="B59" s="78" t="s">
        <v>1305</v>
      </c>
      <c r="C59" s="78" t="s">
        <v>694</v>
      </c>
      <c r="D59">
        <v>93</v>
      </c>
      <c r="E59" s="78">
        <v>8</v>
      </c>
      <c r="F59" s="9" t="n">
        <f>FS!K58</f>
        <v>7358705.31</v>
      </c>
      <c r="G59" t="s">
        <v>941</v>
      </c>
    </row>
    <row r="60" spans="2:7" x14ac:dyDescent="0.25">
      <c r="B60" s="78" t="s">
        <v>1305</v>
      </c>
      <c r="C60" s="78" t="s">
        <v>694</v>
      </c>
      <c r="D60">
        <v>94</v>
      </c>
      <c r="E60" s="78">
        <v>8</v>
      </c>
      <c r="F60" s="9" t="n">
        <f>FS!K59</f>
        <v>3454810.41</v>
      </c>
      <c r="G60" t="s">
        <v>1030</v>
      </c>
    </row>
    <row r="61" spans="2:7" x14ac:dyDescent="0.25">
      <c r="B61" s="78" t="s">
        <v>1305</v>
      </c>
      <c r="C61" s="78" t="s">
        <v>694</v>
      </c>
      <c r="D61">
        <v>95</v>
      </c>
      <c r="E61" s="78">
        <v>8</v>
      </c>
      <c r="G61" t="s">
        <v>1031</v>
      </c>
    </row>
    <row r="62" spans="2:7" x14ac:dyDescent="0.25">
      <c r="B62" s="78" t="s">
        <v>1305</v>
      </c>
      <c r="C62" s="78" t="s">
        <v>694</v>
      </c>
      <c r="D62">
        <v>97</v>
      </c>
      <c r="E62" s="78">
        <v>8</v>
      </c>
      <c r="F62" s="87" t="n">
        <f>FS!M61</f>
        <v>3087521.7</v>
      </c>
      <c r="G62" t="s">
        <v>174</v>
      </c>
    </row>
    <row r="63" spans="2:7" x14ac:dyDescent="0.25">
      <c r="B63" s="78" t="s">
        <v>1305</v>
      </c>
      <c r="C63" s="78" t="s">
        <v>694</v>
      </c>
      <c r="D63">
        <v>98</v>
      </c>
      <c r="E63" s="78">
        <v>8</v>
      </c>
      <c r="F63" s="9" t="n">
        <f>FS!K65+FS!K63</f>
        <v>2.4263589130000003E7</v>
      </c>
      <c r="G63" t="s">
        <v>279</v>
      </c>
    </row>
    <row r="64" spans="2:7" x14ac:dyDescent="0.25">
      <c r="B64" s="78" t="s">
        <v>1305</v>
      </c>
      <c r="C64" s="78" t="s">
        <v>694</v>
      </c>
      <c r="D64">
        <v>99</v>
      </c>
      <c r="E64" s="78">
        <v>8</v>
      </c>
      <c r="F64" s="9" t="n">
        <f>FS!K66+FS!K67</f>
        <v>1951108.46</v>
      </c>
      <c r="G64" t="s">
        <v>1032</v>
      </c>
    </row>
    <row r="65" spans="2:7" x14ac:dyDescent="0.25">
      <c r="B65" s="78" t="s">
        <v>1305</v>
      </c>
      <c r="C65" s="78" t="s">
        <v>694</v>
      </c>
      <c r="D65">
        <v>101</v>
      </c>
      <c r="E65" s="78">
        <v>8</v>
      </c>
      <c r="G65" s="87" t="s">
        <v>942</v>
      </c>
    </row>
    <row r="66" spans="2:7" x14ac:dyDescent="0.25">
      <c r="B66" s="78" t="s">
        <v>1305</v>
      </c>
      <c r="C66" s="78" t="s">
        <v>694</v>
      </c>
      <c r="D66">
        <v>102</v>
      </c>
      <c r="E66" s="78">
        <v>8</v>
      </c>
      <c r="G66" t="s">
        <v>943</v>
      </c>
    </row>
    <row r="67" spans="2:7" x14ac:dyDescent="0.25">
      <c r="B67" s="78" t="s">
        <v>1305</v>
      </c>
      <c r="C67" s="78" t="s">
        <v>694</v>
      </c>
      <c r="D67">
        <v>106</v>
      </c>
      <c r="E67" s="78">
        <v>8</v>
      </c>
      <c r="G67" t="s">
        <v>944</v>
      </c>
    </row>
    <row r="68" spans="2:7" x14ac:dyDescent="0.25">
      <c r="B68" s="78" t="s">
        <v>1305</v>
      </c>
      <c r="C68" s="78" t="s">
        <v>694</v>
      </c>
      <c r="D68">
        <v>107</v>
      </c>
      <c r="E68" s="78">
        <v>8</v>
      </c>
      <c r="G68" t="s">
        <v>945</v>
      </c>
    </row>
    <row r="69" spans="2:7" x14ac:dyDescent="0.25">
      <c r="B69" s="78" t="s">
        <v>1305</v>
      </c>
      <c r="C69" s="78" t="s">
        <v>694</v>
      </c>
      <c r="D69">
        <v>108</v>
      </c>
      <c r="E69" s="78">
        <v>8</v>
      </c>
      <c r="G69" t="s">
        <v>850</v>
      </c>
    </row>
    <row r="70" spans="2:7" x14ac:dyDescent="0.25">
      <c r="B70" s="78" t="s">
        <v>1305</v>
      </c>
      <c r="C70" s="78" t="s">
        <v>694</v>
      </c>
      <c r="D70">
        <v>110</v>
      </c>
      <c r="E70" s="78">
        <v>8</v>
      </c>
      <c r="F70" s="9" t="n">
        <f>FS!K74</f>
        <v>3.8203616730000004E7</v>
      </c>
      <c r="G70" t="s">
        <v>41</v>
      </c>
    </row>
    <row r="71" spans="2:7" x14ac:dyDescent="0.25">
      <c r="B71" s="78" t="s">
        <v>1305</v>
      </c>
      <c r="C71" s="78" t="s">
        <v>694</v>
      </c>
      <c r="D71">
        <v>111</v>
      </c>
      <c r="E71" s="78">
        <v>8</v>
      </c>
      <c r="F71" s="9" t="n">
        <f>'ICBS-TB-SC'!D1062</f>
        <v>5.7130995546E8</v>
      </c>
      <c r="G71" t="s">
        <v>946</v>
      </c>
    </row>
    <row r="72" spans="2:7" x14ac:dyDescent="0.25">
      <c r="B72" s="78" t="s">
        <v>1305</v>
      </c>
      <c r="C72" s="78" t="s">
        <v>694</v>
      </c>
      <c r="D72">
        <v>112</v>
      </c>
      <c r="E72" s="78">
        <v>8</v>
      </c>
      <c r="G72" t="s">
        <v>947</v>
      </c>
    </row>
    <row r="73" spans="2:7" x14ac:dyDescent="0.25">
      <c r="B73" s="78" t="s">
        <v>1305</v>
      </c>
      <c r="C73" s="78" t="s">
        <v>694</v>
      </c>
      <c r="D73">
        <v>113</v>
      </c>
      <c r="E73" s="78">
        <v>8</v>
      </c>
      <c r="F73" s="9" t="n">
        <f>FS!K76</f>
        <v>92676.02</v>
      </c>
      <c r="G73" t="s">
        <v>948</v>
      </c>
    </row>
    <row r="74" spans="2:7" x14ac:dyDescent="0.25">
      <c r="B74" s="78" t="s">
        <v>1305</v>
      </c>
      <c r="C74" s="78" t="s">
        <v>694</v>
      </c>
      <c r="D74">
        <v>114</v>
      </c>
      <c r="E74" s="78">
        <v>8</v>
      </c>
      <c r="G74" t="s">
        <v>949</v>
      </c>
    </row>
    <row r="75" spans="2:7" x14ac:dyDescent="0.25">
      <c r="B75" s="78" t="s">
        <v>1305</v>
      </c>
      <c r="C75" s="78" t="s">
        <v>694</v>
      </c>
      <c r="D75">
        <v>115</v>
      </c>
      <c r="E75" s="78">
        <v>8</v>
      </c>
      <c r="G75" t="s">
        <v>852</v>
      </c>
    </row>
    <row r="76" spans="2:7" x14ac:dyDescent="0.25">
      <c r="B76" s="78" t="s">
        <v>1305</v>
      </c>
      <c r="C76" s="78" t="s">
        <v>694</v>
      </c>
      <c r="D76">
        <v>116</v>
      </c>
      <c r="E76" s="78">
        <v>8</v>
      </c>
      <c r="F76" s="9" t="n">
        <f>'ICBS-TB-SC'!D1069</f>
        <v>4.9432675517E8</v>
      </c>
      <c r="G76" t="s">
        <v>853</v>
      </c>
    </row>
    <row r="77" spans="2:7" x14ac:dyDescent="0.25">
      <c r="B77" s="78" t="s">
        <v>1305</v>
      </c>
      <c r="C77" s="78" t="s">
        <v>694</v>
      </c>
      <c r="D77">
        <v>117</v>
      </c>
      <c r="E77" s="78">
        <v>8</v>
      </c>
      <c r="F77" s="9" t="n">
        <f>'ICBS-TB-SC'!D1136</f>
        <v>0.0</v>
      </c>
      <c r="G77" t="s">
        <v>950</v>
      </c>
    </row>
    <row r="78" spans="2:7" x14ac:dyDescent="0.25">
      <c r="B78" s="78" t="s">
        <v>1305</v>
      </c>
      <c r="C78" s="78" t="s">
        <v>694</v>
      </c>
      <c r="D78">
        <v>118</v>
      </c>
      <c r="E78" s="78">
        <v>8</v>
      </c>
      <c r="G78" t="s">
        <v>951</v>
      </c>
    </row>
    <row r="79" spans="2:7" x14ac:dyDescent="0.25">
      <c r="B79" s="78" t="s">
        <v>1305</v>
      </c>
      <c r="C79" s="78" t="s">
        <v>694</v>
      </c>
      <c r="D79">
        <v>120</v>
      </c>
      <c r="E79" s="78">
        <v>8</v>
      </c>
      <c r="F79" s="9" t="n">
        <f>'ICBS-TB-SC'!D1151+'ICBS-TB-SC'!D1165</f>
        <v>0.0</v>
      </c>
      <c r="G79" t="s">
        <v>952</v>
      </c>
    </row>
    <row r="80" spans="2:7" x14ac:dyDescent="0.25">
      <c r="B80" s="78" t="s">
        <v>1305</v>
      </c>
      <c r="C80" s="78" t="s">
        <v>694</v>
      </c>
      <c r="D80">
        <v>121</v>
      </c>
      <c r="E80" s="78">
        <v>8</v>
      </c>
      <c r="G80" t="s">
        <v>953</v>
      </c>
    </row>
    <row r="81" spans="2:7" x14ac:dyDescent="0.25">
      <c r="B81" s="78" t="s">
        <v>1305</v>
      </c>
      <c r="C81" s="78" t="s">
        <v>694</v>
      </c>
      <c r="D81">
        <v>123</v>
      </c>
      <c r="E81" s="78">
        <v>8</v>
      </c>
      <c r="F81" s="9" t="n">
        <f>'ICBS-TB-SC'!D1166+'ICBS-TB-SC'!D1180</f>
        <v>0.0</v>
      </c>
      <c r="G81" t="s">
        <v>856</v>
      </c>
    </row>
    <row r="82" spans="2:7" x14ac:dyDescent="0.25">
      <c r="B82" s="78" t="s">
        <v>1305</v>
      </c>
      <c r="C82" s="78" t="s">
        <v>694</v>
      </c>
      <c r="D82">
        <v>124</v>
      </c>
      <c r="E82" s="78">
        <v>8</v>
      </c>
      <c r="G82" t="s">
        <v>954</v>
      </c>
    </row>
    <row r="83" spans="2:7" x14ac:dyDescent="0.25">
      <c r="B83" s="78" t="s">
        <v>1305</v>
      </c>
      <c r="C83" s="78" t="s">
        <v>694</v>
      </c>
      <c r="D83">
        <v>126</v>
      </c>
      <c r="E83" s="78">
        <v>8</v>
      </c>
      <c r="G83" t="s">
        <v>932</v>
      </c>
    </row>
    <row r="84" spans="2:7" x14ac:dyDescent="0.25">
      <c r="B84" s="78" t="s">
        <v>1305</v>
      </c>
      <c r="C84" s="78" t="s">
        <v>694</v>
      </c>
      <c r="D84">
        <v>127</v>
      </c>
      <c r="E84" s="78">
        <v>8</v>
      </c>
      <c r="G84" t="s">
        <v>933</v>
      </c>
    </row>
    <row r="85" spans="2:7" x14ac:dyDescent="0.25">
      <c r="B85" s="78" t="s">
        <v>1305</v>
      </c>
      <c r="C85" s="78" t="s">
        <v>694</v>
      </c>
      <c r="D85">
        <v>128</v>
      </c>
      <c r="E85" s="78">
        <v>8</v>
      </c>
      <c r="G85" t="s">
        <v>934</v>
      </c>
    </row>
    <row r="86" spans="2:7" x14ac:dyDescent="0.25">
      <c r="B86" s="78" t="s">
        <v>1305</v>
      </c>
      <c r="C86" s="78" t="s">
        <v>694</v>
      </c>
      <c r="D86">
        <v>129</v>
      </c>
      <c r="E86" s="78">
        <v>8</v>
      </c>
      <c r="G86" t="s">
        <v>935</v>
      </c>
    </row>
    <row r="87" spans="2:7" x14ac:dyDescent="0.25">
      <c r="B87" s="78" t="s">
        <v>1305</v>
      </c>
      <c r="C87" s="78" t="s">
        <v>694</v>
      </c>
      <c r="D87">
        <v>130</v>
      </c>
      <c r="E87" s="78">
        <v>8</v>
      </c>
      <c r="G87" t="s">
        <v>859</v>
      </c>
    </row>
    <row r="88" spans="2:7" x14ac:dyDescent="0.25">
      <c r="B88" s="78" t="s">
        <v>1305</v>
      </c>
      <c r="C88" s="78" t="s">
        <v>694</v>
      </c>
      <c r="D88">
        <v>131</v>
      </c>
      <c r="E88" s="78">
        <v>8</v>
      </c>
      <c r="F88" s="9" t="n">
        <f>FS!M89</f>
        <v>2217482.5300000003</v>
      </c>
      <c r="G88" t="s">
        <v>860</v>
      </c>
    </row>
    <row r="89" spans="2:7" x14ac:dyDescent="0.25">
      <c r="B89" s="78" t="s">
        <v>1305</v>
      </c>
      <c r="C89" s="78" t="s">
        <v>694</v>
      </c>
      <c r="D89">
        <v>132</v>
      </c>
      <c r="E89" s="78">
        <v>8</v>
      </c>
      <c r="G89" t="s">
        <v>861</v>
      </c>
    </row>
    <row r="90" spans="2:7" x14ac:dyDescent="0.25">
      <c r="B90" s="78" t="s">
        <v>1305</v>
      </c>
      <c r="C90" s="78" t="s">
        <v>694</v>
      </c>
      <c r="D90">
        <v>133</v>
      </c>
      <c r="E90" s="78">
        <v>8</v>
      </c>
      <c r="G90" t="s">
        <v>862</v>
      </c>
    </row>
    <row r="91" spans="2:7" x14ac:dyDescent="0.25">
      <c r="B91" s="78" t="s">
        <v>1305</v>
      </c>
      <c r="C91" s="78" t="s">
        <v>694</v>
      </c>
      <c r="D91">
        <v>134</v>
      </c>
      <c r="E91" s="78">
        <v>8</v>
      </c>
      <c r="F91" s="9" t="n">
        <f>'ICBS-TB-SC'!D1209</f>
        <v>0.0</v>
      </c>
      <c r="G91" t="s">
        <v>863</v>
      </c>
    </row>
    <row r="92" spans="2:7" x14ac:dyDescent="0.25">
      <c r="B92" s="78" t="s">
        <v>1305</v>
      </c>
      <c r="C92" s="78" t="s">
        <v>694</v>
      </c>
      <c r="D92">
        <v>135</v>
      </c>
      <c r="E92" s="78">
        <v>8</v>
      </c>
      <c r="F92" s="9" t="n">
        <f>'ICBS-TB-SC'!D1210</f>
        <v>0.0</v>
      </c>
      <c r="G92" t="s">
        <v>955</v>
      </c>
    </row>
    <row r="93" spans="2:7" x14ac:dyDescent="0.25">
      <c r="B93" s="78" t="s">
        <v>1305</v>
      </c>
      <c r="C93" s="78" t="s">
        <v>694</v>
      </c>
      <c r="D93">
        <v>136</v>
      </c>
      <c r="E93" s="78">
        <v>8</v>
      </c>
      <c r="F93" s="9" t="n">
        <f>'ICBS-TB-SC'!D1211</f>
        <v>0.0</v>
      </c>
      <c r="G93" t="s">
        <v>865</v>
      </c>
    </row>
    <row r="94" spans="2:7" x14ac:dyDescent="0.25">
      <c r="B94" s="78" t="s">
        <v>1305</v>
      </c>
      <c r="C94" s="78" t="s">
        <v>694</v>
      </c>
      <c r="D94">
        <v>137</v>
      </c>
      <c r="E94" s="78">
        <v>8</v>
      </c>
      <c r="G94" t="s">
        <v>956</v>
      </c>
    </row>
    <row r="95" spans="2:7" x14ac:dyDescent="0.25">
      <c r="B95" s="78" t="s">
        <v>1305</v>
      </c>
      <c r="C95" s="78" t="s">
        <v>694</v>
      </c>
      <c r="D95">
        <v>138</v>
      </c>
      <c r="E95" s="78">
        <v>8</v>
      </c>
      <c r="G95" t="s">
        <v>867</v>
      </c>
    </row>
    <row r="96" spans="2:7" x14ac:dyDescent="0.25">
      <c r="B96" s="78" t="s">
        <v>1305</v>
      </c>
      <c r="C96" s="78" t="s">
        <v>694</v>
      </c>
      <c r="D96">
        <v>139</v>
      </c>
      <c r="E96" s="78">
        <v>8</v>
      </c>
      <c r="G96" t="s">
        <v>868</v>
      </c>
    </row>
    <row r="97" spans="2:7" x14ac:dyDescent="0.25">
      <c r="B97" s="78" t="s">
        <v>1305</v>
      </c>
      <c r="C97" s="78" t="s">
        <v>694</v>
      </c>
      <c r="D97">
        <v>140</v>
      </c>
      <c r="E97" s="78">
        <v>8</v>
      </c>
      <c r="F97" s="9" t="n">
        <f>'ICBS-TB-SC'!D1215</f>
        <v>0.0</v>
      </c>
      <c r="G97" t="s">
        <v>869</v>
      </c>
    </row>
    <row r="98" spans="2:7" x14ac:dyDescent="0.25">
      <c r="B98" s="78" t="s">
        <v>1305</v>
      </c>
      <c r="C98" s="78" t="s">
        <v>694</v>
      </c>
      <c r="D98">
        <v>141</v>
      </c>
      <c r="E98" s="78">
        <v>8</v>
      </c>
      <c r="F98" s="9" t="n">
        <f>'ICBS-TB-SC'!D1216</f>
        <v>0.0</v>
      </c>
      <c r="G98" s="78" t="s">
        <v>870</v>
      </c>
    </row>
    <row r="99" spans="2:7" x14ac:dyDescent="0.25">
      <c r="B99" s="78" t="s">
        <v>1305</v>
      </c>
      <c r="C99" s="78" t="s">
        <v>694</v>
      </c>
      <c r="D99">
        <v>142</v>
      </c>
      <c r="E99" s="78">
        <v>8</v>
      </c>
      <c r="F99" s="9" t="n">
        <f>'ICBS-TB-SC'!D1217</f>
        <v>0.0</v>
      </c>
      <c r="G99" t="s">
        <v>871</v>
      </c>
    </row>
    <row r="100" spans="2:7" x14ac:dyDescent="0.25">
      <c r="B100" s="78" t="s">
        <v>1305</v>
      </c>
      <c r="C100" s="78" t="s">
        <v>694</v>
      </c>
      <c r="D100">
        <v>143</v>
      </c>
      <c r="E100" s="78">
        <v>8</v>
      </c>
      <c r="F100" s="9" t="n">
        <f>FS!M91</f>
        <v>7053056.18</v>
      </c>
      <c r="G100" t="s">
        <v>872</v>
      </c>
    </row>
    <row r="101" spans="2:7" x14ac:dyDescent="0.25">
      <c r="B101" s="78" t="s">
        <v>1305</v>
      </c>
      <c r="C101" s="78" t="s">
        <v>694</v>
      </c>
      <c r="D101">
        <v>144</v>
      </c>
      <c r="E101" s="78">
        <v>8</v>
      </c>
      <c r="F101" s="9" t="n">
        <f>'ICBS-TB-SC'!D1219</f>
        <v>3426492.27</v>
      </c>
      <c r="G101" t="s">
        <v>178</v>
      </c>
    </row>
    <row r="102" spans="2:7" x14ac:dyDescent="0.25">
      <c r="B102" s="78" t="s">
        <v>1305</v>
      </c>
      <c r="C102" s="78" t="s">
        <v>694</v>
      </c>
      <c r="D102">
        <v>145</v>
      </c>
      <c r="E102" s="78">
        <v>8</v>
      </c>
      <c r="F102" s="9" t="n">
        <f>FS!M97</f>
        <v>4991353.11</v>
      </c>
      <c r="G102" t="s">
        <v>193</v>
      </c>
    </row>
    <row r="103" spans="2:7" x14ac:dyDescent="0.25">
      <c r="B103" s="78" t="s">
        <v>1305</v>
      </c>
      <c r="C103" s="78" t="s">
        <v>694</v>
      </c>
      <c r="D103">
        <v>146</v>
      </c>
      <c r="E103" s="78">
        <v>8</v>
      </c>
      <c r="F103" s="9" t="n">
        <f>FS!M98</f>
        <v>102245.64</v>
      </c>
      <c r="G103" t="s">
        <v>179</v>
      </c>
    </row>
    <row r="104" spans="2:7" x14ac:dyDescent="0.25">
      <c r="B104" s="78" t="s">
        <v>1305</v>
      </c>
      <c r="C104" s="78" t="s">
        <v>694</v>
      </c>
      <c r="D104">
        <v>147</v>
      </c>
      <c r="E104" s="78">
        <v>8</v>
      </c>
      <c r="G104" t="s">
        <v>874</v>
      </c>
    </row>
    <row r="105" spans="2:7" x14ac:dyDescent="0.25">
      <c r="B105" s="78" t="s">
        <v>1305</v>
      </c>
      <c r="C105" s="78" t="s">
        <v>694</v>
      </c>
      <c r="D105">
        <v>149</v>
      </c>
      <c r="E105" s="78">
        <v>8</v>
      </c>
      <c r="F105" s="9" t="n">
        <f>FS!M99</f>
        <v>1.553816077E7</v>
      </c>
      <c r="G105" t="s">
        <v>1033</v>
      </c>
    </row>
    <row r="106" spans="2:7" x14ac:dyDescent="0.25">
      <c r="B106" s="78" t="s">
        <v>1305</v>
      </c>
      <c r="C106" s="78" t="s">
        <v>694</v>
      </c>
      <c r="D106">
        <v>150</v>
      </c>
      <c r="E106" s="78">
        <v>8</v>
      </c>
      <c r="G106" t="s">
        <v>1034</v>
      </c>
    </row>
    <row r="107" spans="2:7" x14ac:dyDescent="0.25">
      <c r="B107" s="78" t="s">
        <v>1305</v>
      </c>
      <c r="C107" s="78" t="s">
        <v>694</v>
      </c>
      <c r="D107">
        <v>151</v>
      </c>
      <c r="E107" s="78">
        <v>8</v>
      </c>
      <c r="G107" t="s">
        <v>876</v>
      </c>
    </row>
    <row r="108" spans="2:7" x14ac:dyDescent="0.25">
      <c r="B108" s="78" t="s">
        <v>1305</v>
      </c>
      <c r="C108" s="78" t="s">
        <v>694</v>
      </c>
      <c r="D108">
        <v>152</v>
      </c>
      <c r="E108" s="78">
        <v>8</v>
      </c>
      <c r="F108" s="9" t="n">
        <f>FS!M106</f>
        <v>1.5786297250000002E7</v>
      </c>
      <c r="G108" s="78" t="s">
        <v>877</v>
      </c>
    </row>
    <row r="109" spans="2:7" x14ac:dyDescent="0.25">
      <c r="B109" s="78" t="s">
        <v>1305</v>
      </c>
      <c r="C109" s="78" t="s">
        <v>694</v>
      </c>
      <c r="D109">
        <v>153</v>
      </c>
      <c r="E109" s="78">
        <v>8</v>
      </c>
      <c r="G109" t="s">
        <v>957</v>
      </c>
    </row>
    <row r="110" spans="2:7" x14ac:dyDescent="0.25">
      <c r="B110" s="78" t="s">
        <v>1305</v>
      </c>
      <c r="C110" s="78" t="s">
        <v>694</v>
      </c>
      <c r="D110">
        <v>154</v>
      </c>
      <c r="E110" s="78">
        <v>8</v>
      </c>
      <c r="G110" t="s">
        <v>958</v>
      </c>
    </row>
    <row r="111" spans="2:7" x14ac:dyDescent="0.25">
      <c r="B111" s="78" t="s">
        <v>1305</v>
      </c>
      <c r="C111" s="78" t="s">
        <v>694</v>
      </c>
      <c r="D111">
        <v>158</v>
      </c>
      <c r="E111" s="78">
        <v>8</v>
      </c>
      <c r="F111" s="9" t="n">
        <f>'ICBS-TB-SC'!D1268</f>
        <v>1.265E8</v>
      </c>
      <c r="G111" t="s">
        <v>229</v>
      </c>
    </row>
    <row r="112" spans="2:7" x14ac:dyDescent="0.25">
      <c r="B112" s="78" t="s">
        <v>1305</v>
      </c>
      <c r="C112" s="78" t="s">
        <v>694</v>
      </c>
      <c r="D112">
        <v>159</v>
      </c>
      <c r="E112" s="78">
        <v>8</v>
      </c>
      <c r="F112" s="9" t="n">
        <f>'ICBS-TB-SC'!D1269</f>
        <v>0.0</v>
      </c>
      <c r="G112" t="s">
        <v>959</v>
      </c>
    </row>
    <row r="113" spans="2:7" x14ac:dyDescent="0.25">
      <c r="B113" s="78" t="s">
        <v>1305</v>
      </c>
      <c r="C113" s="78" t="s">
        <v>694</v>
      </c>
      <c r="D113">
        <v>160</v>
      </c>
      <c r="E113" s="78">
        <v>8</v>
      </c>
      <c r="F113" s="9" t="n">
        <f>'ICBS-TB-SC'!D1270</f>
        <v>1.167055E7</v>
      </c>
      <c r="G113" t="s">
        <v>960</v>
      </c>
    </row>
    <row r="114" spans="2:7" x14ac:dyDescent="0.25">
      <c r="B114" s="78" t="s">
        <v>1305</v>
      </c>
      <c r="C114" s="78" t="s">
        <v>694</v>
      </c>
      <c r="D114">
        <v>161</v>
      </c>
      <c r="E114" s="78">
        <v>8</v>
      </c>
      <c r="G114" t="s">
        <v>880</v>
      </c>
    </row>
    <row r="115" spans="2:7" x14ac:dyDescent="0.25">
      <c r="B115" s="78" t="s">
        <v>1305</v>
      </c>
      <c r="C115" s="78" t="s">
        <v>694</v>
      </c>
      <c r="D115">
        <v>163</v>
      </c>
      <c r="E115" s="78">
        <v>8</v>
      </c>
      <c r="G115" t="s">
        <v>961</v>
      </c>
    </row>
    <row r="116" spans="2:7" x14ac:dyDescent="0.25">
      <c r="B116" s="78" t="s">
        <v>1305</v>
      </c>
      <c r="C116" s="78" t="s">
        <v>694</v>
      </c>
      <c r="D116">
        <v>164</v>
      </c>
      <c r="E116" s="78">
        <v>8</v>
      </c>
      <c r="G116" t="s">
        <v>962</v>
      </c>
    </row>
    <row r="117" spans="2:7" x14ac:dyDescent="0.25">
      <c r="B117" s="78" t="s">
        <v>1305</v>
      </c>
      <c r="C117" s="78" t="s">
        <v>694</v>
      </c>
      <c r="D117">
        <v>165</v>
      </c>
      <c r="E117" s="78">
        <v>8</v>
      </c>
      <c r="G117" t="s">
        <v>821</v>
      </c>
    </row>
    <row r="118" spans="2:7" x14ac:dyDescent="0.25">
      <c r="B118" s="78" t="s">
        <v>1305</v>
      </c>
      <c r="C118" s="78" t="s">
        <v>694</v>
      </c>
      <c r="D118">
        <v>166</v>
      </c>
      <c r="E118" s="78">
        <v>8</v>
      </c>
      <c r="F118" s="9" t="n">
        <f>FS!M124</f>
        <v>0.0</v>
      </c>
      <c r="G118" t="s">
        <v>963</v>
      </c>
    </row>
    <row r="119" spans="2:7" x14ac:dyDescent="0.25">
      <c r="B119" s="78" t="s">
        <v>1305</v>
      </c>
      <c r="C119" s="78" t="s">
        <v>694</v>
      </c>
      <c r="D119">
        <v>169</v>
      </c>
      <c r="E119" s="78">
        <v>8</v>
      </c>
      <c r="F119" s="9" t="n">
        <f>'ICBS-TB-SC'!D1279</f>
        <v>0.0</v>
      </c>
      <c r="G119" t="s">
        <v>1038</v>
      </c>
    </row>
    <row r="120" spans="2:7" x14ac:dyDescent="0.25">
      <c r="B120" s="78" t="s">
        <v>1305</v>
      </c>
      <c r="C120" s="78" t="s">
        <v>694</v>
      </c>
      <c r="D120">
        <v>170</v>
      </c>
      <c r="E120" s="78">
        <v>8</v>
      </c>
      <c r="F120" s="9" t="n">
        <f>'ICBS-TB-SC'!D1280</f>
        <v>0.0</v>
      </c>
      <c r="G120" t="s">
        <v>1037</v>
      </c>
    </row>
    <row r="121" spans="2:7" x14ac:dyDescent="0.25">
      <c r="B121" s="78" t="s">
        <v>1305</v>
      </c>
      <c r="C121" s="78" t="s">
        <v>694</v>
      </c>
      <c r="D121">
        <v>171</v>
      </c>
      <c r="E121" s="78">
        <v>8</v>
      </c>
      <c r="F121" s="9" t="n">
        <f>'ICBS-TB-SC'!D1281</f>
        <v>0.0</v>
      </c>
      <c r="G121" t="s">
        <v>1036</v>
      </c>
    </row>
    <row r="122" spans="2:7" x14ac:dyDescent="0.25">
      <c r="B122" s="78" t="s">
        <v>1305</v>
      </c>
      <c r="C122" s="78" t="s">
        <v>694</v>
      </c>
      <c r="D122">
        <v>172</v>
      </c>
      <c r="E122" s="78">
        <v>8</v>
      </c>
      <c r="F122" s="9" t="n">
        <f>FS!K128</f>
        <v>1.3E7</v>
      </c>
      <c r="G122" t="s">
        <v>1035</v>
      </c>
    </row>
    <row r="123" spans="2:7" x14ac:dyDescent="0.25">
      <c r="B123" s="78" t="s">
        <v>1305</v>
      </c>
      <c r="C123" s="78" t="s">
        <v>694</v>
      </c>
      <c r="D123">
        <v>173</v>
      </c>
      <c r="E123" s="78">
        <v>8</v>
      </c>
      <c r="F123" s="9" t="n">
        <f>FS!K127</f>
        <v>2.933904994E7</v>
      </c>
      <c r="G123" t="s">
        <v>964</v>
      </c>
    </row>
    <row r="124" spans="2:7" x14ac:dyDescent="0.25">
      <c r="B124" s="78" t="s">
        <v>1305</v>
      </c>
      <c r="C124" s="78" t="s">
        <v>694</v>
      </c>
      <c r="D124">
        <v>174</v>
      </c>
      <c r="E124" s="78">
        <v>8</v>
      </c>
      <c r="G124" t="s">
        <v>883</v>
      </c>
    </row>
    <row r="125" spans="2:7" x14ac:dyDescent="0.25">
      <c r="B125" s="78" t="s">
        <v>1305</v>
      </c>
      <c r="C125" s="78" t="s">
        <v>694</v>
      </c>
      <c r="D125">
        <v>175</v>
      </c>
      <c r="E125" s="78">
        <v>8</v>
      </c>
      <c r="F125" s="9" t="n">
        <f>'ICBS-TB-SC'!D1342-'ICBS-TB-SC'!D1853</f>
        <v>1.6854694909999996E7</v>
      </c>
      <c r="G125" t="s">
        <v>231</v>
      </c>
    </row>
    <row r="126" spans="2:7" x14ac:dyDescent="0.25">
      <c r="B126" s="78" t="s">
        <v>1305</v>
      </c>
      <c r="C126" s="78" t="s">
        <v>694</v>
      </c>
      <c r="D126">
        <v>178</v>
      </c>
      <c r="E126" s="78">
        <v>8</v>
      </c>
      <c r="G126" t="s">
        <v>965</v>
      </c>
    </row>
    <row r="127" spans="2:7" x14ac:dyDescent="0.25">
      <c r="B127" s="78" t="s">
        <v>1305</v>
      </c>
      <c r="C127" s="78" t="s">
        <v>694</v>
      </c>
      <c r="D127">
        <v>179</v>
      </c>
      <c r="E127" s="78">
        <v>8</v>
      </c>
      <c r="G127" t="s">
        <v>966</v>
      </c>
    </row>
    <row r="128" spans="2:7" x14ac:dyDescent="0.25">
      <c r="B128" s="78" t="s">
        <v>1305</v>
      </c>
      <c r="C128" s="78" t="s">
        <v>694</v>
      </c>
      <c r="D128">
        <v>181</v>
      </c>
      <c r="E128" s="78">
        <v>8</v>
      </c>
      <c r="G128" t="s">
        <v>967</v>
      </c>
    </row>
    <row r="129" spans="2:8" x14ac:dyDescent="0.25">
      <c r="B129" s="78" t="s">
        <v>1305</v>
      </c>
      <c r="C129" s="78" t="s">
        <v>694</v>
      </c>
      <c r="D129">
        <v>182</v>
      </c>
      <c r="E129" s="78">
        <v>8</v>
      </c>
      <c r="G129" t="s">
        <v>968</v>
      </c>
    </row>
    <row r="130" spans="2:8" x14ac:dyDescent="0.25">
      <c r="B130" s="78" t="s">
        <v>1305</v>
      </c>
      <c r="C130" s="78" t="s">
        <v>694</v>
      </c>
      <c r="D130">
        <v>183</v>
      </c>
      <c r="E130" s="78">
        <v>8</v>
      </c>
      <c r="G130" t="s">
        <v>969</v>
      </c>
    </row>
    <row r="131" spans="2:8" x14ac:dyDescent="0.25">
      <c r="B131" s="78" t="s">
        <v>1305</v>
      </c>
      <c r="C131" s="78" t="s">
        <v>694</v>
      </c>
      <c r="D131">
        <v>184</v>
      </c>
      <c r="E131" s="78">
        <v>8</v>
      </c>
      <c r="G131" s="78" t="s">
        <v>970</v>
      </c>
    </row>
    <row r="132" spans="2:8" x14ac:dyDescent="0.25">
      <c r="B132" s="78" t="s">
        <v>1305</v>
      </c>
      <c r="C132" s="78" t="s">
        <v>694</v>
      </c>
      <c r="D132">
        <v>185</v>
      </c>
      <c r="E132" s="78">
        <v>8</v>
      </c>
      <c r="G132" s="78" t="s">
        <v>971</v>
      </c>
    </row>
    <row r="133" spans="2:8" x14ac:dyDescent="0.25">
      <c r="B133" s="78" t="s">
        <v>1305</v>
      </c>
      <c r="C133" s="78" t="s">
        <v>694</v>
      </c>
      <c r="D133">
        <v>186</v>
      </c>
      <c r="E133" s="78">
        <v>8</v>
      </c>
      <c r="G133" t="s">
        <v>821</v>
      </c>
    </row>
    <row r="134" spans="2:8" x14ac:dyDescent="0.25">
      <c r="B134" s="78" t="s">
        <v>1305</v>
      </c>
      <c r="C134" s="78" t="s">
        <v>694</v>
      </c>
      <c r="D134">
        <v>187</v>
      </c>
      <c r="E134" s="78">
        <v>8</v>
      </c>
      <c r="G134" t="s">
        <v>885</v>
      </c>
    </row>
    <row r="135" spans="2:8" x14ac:dyDescent="0.25">
      <c r="B135" s="78" t="s">
        <v>1305</v>
      </c>
      <c r="C135" s="78" t="s">
        <v>694</v>
      </c>
      <c r="D135">
        <v>188</v>
      </c>
      <c r="E135" s="78">
        <v>8</v>
      </c>
      <c r="G135" t="s">
        <v>886</v>
      </c>
    </row>
    <row r="136" spans="2:8" x14ac:dyDescent="0.25">
      <c r="B136" s="78" t="s">
        <v>1305</v>
      </c>
      <c r="C136" s="78" t="s">
        <v>694</v>
      </c>
      <c r="D136">
        <v>189</v>
      </c>
      <c r="E136" s="78">
        <v>8</v>
      </c>
      <c r="G136" t="s">
        <v>887</v>
      </c>
    </row>
    <row r="137" spans="2:8" x14ac:dyDescent="0.25">
      <c r="B137" s="78" t="s">
        <v>1305</v>
      </c>
      <c r="C137" s="78" t="s">
        <v>694</v>
      </c>
      <c r="D137">
        <v>190</v>
      </c>
      <c r="E137" s="78">
        <v>8</v>
      </c>
      <c r="G137" t="s">
        <v>888</v>
      </c>
    </row>
    <row r="138" spans="2:8" x14ac:dyDescent="0.25">
      <c r="B138" s="78" t="s">
        <v>1305</v>
      </c>
      <c r="C138" s="78" t="s">
        <v>694</v>
      </c>
      <c r="D138">
        <v>193</v>
      </c>
      <c r="E138" s="78">
        <v>8</v>
      </c>
      <c r="F138" s="9" t="n">
        <f>'SUM-OTHERINFO'!C19</f>
        <v>2.0</v>
      </c>
      <c r="G138" t="s">
        <v>889</v>
      </c>
      <c r="H138" s="100"/>
    </row>
    <row r="139" spans="2:8" x14ac:dyDescent="0.25">
      <c r="B139" s="78" t="s">
        <v>1305</v>
      </c>
      <c r="C139" s="78" t="s">
        <v>909</v>
      </c>
      <c r="D139">
        <v>10</v>
      </c>
      <c r="E139" s="78">
        <v>8</v>
      </c>
      <c r="F139" s="9" t="n">
        <f>'ICBS-TB-SC'!D1343</f>
        <v>3.452460044E7</v>
      </c>
      <c r="G139" s="78" t="s">
        <v>890</v>
      </c>
      <c r="H139" s="4"/>
    </row>
    <row r="140" spans="2:8" x14ac:dyDescent="0.25">
      <c r="B140" s="78" t="s">
        <v>1305</v>
      </c>
      <c r="C140" s="78" t="s">
        <v>909</v>
      </c>
      <c r="D140">
        <v>11</v>
      </c>
      <c r="E140" s="78">
        <v>8</v>
      </c>
      <c r="F140" s="9" t="n">
        <f>'ICBS-TB-SC'!D1854</f>
        <v>9117413.25</v>
      </c>
      <c r="G140" t="s">
        <v>891</v>
      </c>
      <c r="H140" s="4"/>
    </row>
    <row r="141" spans="2:8" x14ac:dyDescent="0.25">
      <c r="B141" s="78" t="s">
        <v>1305</v>
      </c>
      <c r="C141" s="78" t="s">
        <v>909</v>
      </c>
      <c r="D141">
        <v>12</v>
      </c>
      <c r="E141" s="78">
        <v>8</v>
      </c>
      <c r="G141" t="s">
        <v>892</v>
      </c>
    </row>
    <row r="142" spans="2:8" x14ac:dyDescent="0.25">
      <c r="B142" s="78" t="s">
        <v>1305</v>
      </c>
      <c r="C142" s="78" t="s">
        <v>909</v>
      </c>
      <c r="D142">
        <v>15</v>
      </c>
      <c r="E142" s="78">
        <v>8</v>
      </c>
      <c r="G142" t="s">
        <v>893</v>
      </c>
    </row>
    <row r="143" spans="2:8" x14ac:dyDescent="0.25">
      <c r="B143" s="78" t="s">
        <v>1305</v>
      </c>
      <c r="C143" s="78" t="s">
        <v>909</v>
      </c>
      <c r="D143">
        <v>17</v>
      </c>
      <c r="E143" s="78">
        <v>8</v>
      </c>
      <c r="F143" s="9" t="n">
        <f>'ICBS-TB-SC'!D1716</f>
        <v>0.0</v>
      </c>
      <c r="G143" t="s">
        <v>1039</v>
      </c>
    </row>
    <row r="144" spans="2:8" x14ac:dyDescent="0.25">
      <c r="B144" s="78" t="s">
        <v>1305</v>
      </c>
      <c r="C144" s="78" t="s">
        <v>909</v>
      </c>
      <c r="D144">
        <v>18</v>
      </c>
      <c r="E144" s="78">
        <v>8</v>
      </c>
      <c r="F144" s="9" t="n">
        <f>'ICBS-TB-SC'!D1717</f>
        <v>272788.68</v>
      </c>
      <c r="G144" t="s">
        <v>1040</v>
      </c>
    </row>
    <row r="145" spans="2:7" x14ac:dyDescent="0.25">
      <c r="B145" s="78" t="s">
        <v>1305</v>
      </c>
      <c r="C145" s="78" t="s">
        <v>909</v>
      </c>
      <c r="D145">
        <v>19</v>
      </c>
      <c r="E145" s="78">
        <v>8</v>
      </c>
      <c r="F145" s="9" t="n">
        <f>'ICBS-TB-SC'!D1718</f>
        <v>0.0</v>
      </c>
      <c r="G145" t="s">
        <v>1041</v>
      </c>
    </row>
    <row r="146" spans="2:7" x14ac:dyDescent="0.25">
      <c r="B146" s="78" t="s">
        <v>1305</v>
      </c>
      <c r="C146" s="78" t="s">
        <v>909</v>
      </c>
      <c r="D146">
        <v>20</v>
      </c>
      <c r="E146" s="78">
        <v>8</v>
      </c>
      <c r="F146" s="9" t="n">
        <f>'ICBS-TB-SC'!D1719</f>
        <v>0.0</v>
      </c>
      <c r="G146" t="s">
        <v>1042</v>
      </c>
    </row>
    <row r="147" spans="2:7" x14ac:dyDescent="0.25">
      <c r="B147" s="78" t="s">
        <v>1305</v>
      </c>
      <c r="C147" s="78" t="s">
        <v>909</v>
      </c>
      <c r="D147">
        <v>21</v>
      </c>
      <c r="E147" s="78">
        <v>8</v>
      </c>
      <c r="F147" s="9" t="n">
        <f>'ICBS-TB-SC'!D1720</f>
        <v>0.0</v>
      </c>
      <c r="G147" t="s">
        <v>1043</v>
      </c>
    </row>
    <row r="148" spans="2:7" x14ac:dyDescent="0.25">
      <c r="B148" s="78" t="s">
        <v>1305</v>
      </c>
      <c r="C148" s="78" t="s">
        <v>909</v>
      </c>
      <c r="D148">
        <v>22</v>
      </c>
      <c r="E148" s="78">
        <v>8</v>
      </c>
      <c r="F148" s="9" t="n">
        <f>'ICBS-TB-SC'!D1721</f>
        <v>0.0</v>
      </c>
      <c r="G148" t="s">
        <v>1044</v>
      </c>
    </row>
    <row r="149" spans="2:7" x14ac:dyDescent="0.25">
      <c r="B149" s="78" t="s">
        <v>1305</v>
      </c>
      <c r="C149" s="78" t="s">
        <v>909</v>
      </c>
      <c r="D149">
        <v>23</v>
      </c>
      <c r="E149" s="78">
        <v>8</v>
      </c>
      <c r="F149" s="9" t="n">
        <f>'ICBS-TB-SC'!D1722</f>
        <v>0.0</v>
      </c>
      <c r="G149" t="s">
        <v>1045</v>
      </c>
    </row>
    <row r="150" spans="2:7" x14ac:dyDescent="0.25">
      <c r="B150" s="78" t="s">
        <v>1305</v>
      </c>
      <c r="C150" s="78" t="s">
        <v>909</v>
      </c>
      <c r="D150">
        <v>24</v>
      </c>
      <c r="E150" s="78">
        <v>8</v>
      </c>
      <c r="F150" s="9" t="n">
        <f>'ICBS-TB-SC'!D1723</f>
        <v>9884982.62</v>
      </c>
      <c r="G150" t="s">
        <v>1046</v>
      </c>
    </row>
    <row r="151" spans="2:7" x14ac:dyDescent="0.25">
      <c r="B151" s="78" t="s">
        <v>1305</v>
      </c>
      <c r="C151" s="78" t="s">
        <v>909</v>
      </c>
      <c r="D151">
        <v>25</v>
      </c>
      <c r="E151" s="78">
        <v>8</v>
      </c>
      <c r="G151" t="s">
        <v>895</v>
      </c>
    </row>
    <row r="152" spans="2:7" ht="13.5" customHeight="1" x14ac:dyDescent="0.25">
      <c r="B152" s="78" t="s">
        <v>1305</v>
      </c>
      <c r="C152" s="78" t="s">
        <v>909</v>
      </c>
      <c r="D152">
        <v>26</v>
      </c>
      <c r="E152" s="78">
        <v>8</v>
      </c>
      <c r="G152" s="85" t="s">
        <v>896</v>
      </c>
    </row>
    <row r="153" spans="2:7" x14ac:dyDescent="0.25">
      <c r="B153" s="78" t="s">
        <v>1305</v>
      </c>
      <c r="C153" s="78" t="s">
        <v>909</v>
      </c>
      <c r="D153">
        <v>27</v>
      </c>
      <c r="E153" s="78">
        <v>8</v>
      </c>
      <c r="F153" s="9" t="n">
        <f>FS!M217</f>
        <v>14377.78</v>
      </c>
      <c r="G153" t="s">
        <v>897</v>
      </c>
    </row>
    <row r="154" spans="2:7" x14ac:dyDescent="0.25">
      <c r="B154" s="78" t="s">
        <v>1305</v>
      </c>
      <c r="C154" s="78" t="s">
        <v>909</v>
      </c>
      <c r="D154">
        <v>28</v>
      </c>
      <c r="E154" s="78">
        <v>8</v>
      </c>
      <c r="G154" s="78" t="s">
        <v>972</v>
      </c>
    </row>
    <row r="155" spans="2:7" x14ac:dyDescent="0.25">
      <c r="B155" s="78" t="s">
        <v>1305</v>
      </c>
      <c r="C155" s="78" t="s">
        <v>909</v>
      </c>
      <c r="D155">
        <v>29</v>
      </c>
      <c r="E155" s="78">
        <v>8</v>
      </c>
      <c r="F155" s="87"/>
      <c r="G155" t="s">
        <v>899</v>
      </c>
    </row>
    <row r="156" spans="2:7" x14ac:dyDescent="0.25">
      <c r="B156" s="78" t="s">
        <v>1305</v>
      </c>
      <c r="C156" s="78" t="s">
        <v>909</v>
      </c>
      <c r="D156">
        <v>31</v>
      </c>
      <c r="E156" s="78">
        <v>8</v>
      </c>
      <c r="F156" s="9" t="n">
        <f>'ICBS-TB-SC'!D1841</f>
        <v>149999.0</v>
      </c>
      <c r="G156" t="s">
        <v>1047</v>
      </c>
    </row>
    <row r="157" spans="2:7" x14ac:dyDescent="0.25">
      <c r="B157" s="78" t="s">
        <v>1305</v>
      </c>
      <c r="C157" s="78" t="s">
        <v>909</v>
      </c>
      <c r="D157">
        <v>32</v>
      </c>
      <c r="E157" s="78">
        <v>8</v>
      </c>
      <c r="F157" s="9" t="n">
        <f>'ICBS-TB-SC'!D1842</f>
        <v>1.411676255E7</v>
      </c>
      <c r="G157" t="s">
        <v>1048</v>
      </c>
    </row>
    <row r="158" spans="2:7" x14ac:dyDescent="0.25">
      <c r="B158" s="78" t="s">
        <v>1305</v>
      </c>
      <c r="C158" s="78" t="s">
        <v>909</v>
      </c>
      <c r="D158">
        <v>33</v>
      </c>
      <c r="E158" s="78">
        <v>8</v>
      </c>
      <c r="F158" s="9" t="n">
        <f>'ICBS-TB-SC'!D1843</f>
        <v>0.0</v>
      </c>
      <c r="G158" t="s">
        <v>1049</v>
      </c>
    </row>
    <row r="159" spans="2:7" x14ac:dyDescent="0.25">
      <c r="B159" s="78" t="s">
        <v>1305</v>
      </c>
      <c r="C159" s="78" t="s">
        <v>909</v>
      </c>
      <c r="D159">
        <v>34</v>
      </c>
      <c r="E159" s="78">
        <v>8</v>
      </c>
      <c r="F159" s="9" t="n">
        <f>'ICBS-TB-SC'!D1844</f>
        <v>0.0</v>
      </c>
      <c r="G159" t="s">
        <v>1050</v>
      </c>
    </row>
    <row r="160" spans="2:7" x14ac:dyDescent="0.25">
      <c r="B160" s="78" t="s">
        <v>1305</v>
      </c>
      <c r="C160" s="78" t="s">
        <v>909</v>
      </c>
      <c r="D160">
        <v>35</v>
      </c>
      <c r="E160" s="78">
        <v>8</v>
      </c>
      <c r="F160" s="9" t="n">
        <f>FS!M220</f>
        <v>4386152.39</v>
      </c>
      <c r="G160" t="s">
        <v>232</v>
      </c>
    </row>
    <row r="161" spans="2:7" x14ac:dyDescent="0.25">
      <c r="B161" s="78" t="s">
        <v>1305</v>
      </c>
      <c r="C161" s="78" t="s">
        <v>909</v>
      </c>
      <c r="D161">
        <v>37</v>
      </c>
      <c r="E161" s="78">
        <v>8</v>
      </c>
      <c r="F161" s="9" t="n">
        <f>FS!M244</f>
        <v>1.435663794E7</v>
      </c>
      <c r="G161" t="s">
        <v>900</v>
      </c>
    </row>
    <row r="162" spans="2:7" x14ac:dyDescent="0.25">
      <c r="B162" s="78" t="s">
        <v>1305</v>
      </c>
      <c r="C162" s="78" t="s">
        <v>909</v>
      </c>
      <c r="D162">
        <v>38</v>
      </c>
      <c r="E162" s="78">
        <v>8</v>
      </c>
      <c r="F162" s="9" t="n">
        <f>FS!M246</f>
        <v>3336234.43</v>
      </c>
      <c r="G162" t="s">
        <v>258</v>
      </c>
    </row>
    <row r="163" spans="2:7" x14ac:dyDescent="0.25">
      <c r="B163" s="78" t="s">
        <v>1305</v>
      </c>
      <c r="C163" s="78" t="s">
        <v>909</v>
      </c>
      <c r="D163">
        <v>39</v>
      </c>
      <c r="E163" s="78">
        <v>8</v>
      </c>
      <c r="F163" s="9" t="n">
        <f>FS!M256</f>
        <v>297514.06</v>
      </c>
      <c r="G163" t="s">
        <v>901</v>
      </c>
    </row>
    <row r="164" spans="2:7" x14ac:dyDescent="0.25">
      <c r="B164" s="78" t="s">
        <v>1305</v>
      </c>
      <c r="C164" s="78" t="s">
        <v>909</v>
      </c>
      <c r="D164">
        <v>40</v>
      </c>
      <c r="E164" s="78">
        <v>8</v>
      </c>
      <c r="F164" s="9" t="n">
        <f>'ICBS-TB-SC'!D1988</f>
        <v>1.131969416E7</v>
      </c>
      <c r="G164" t="s">
        <v>902</v>
      </c>
    </row>
    <row r="165" spans="2:7" x14ac:dyDescent="0.25">
      <c r="B165" s="78" t="s">
        <v>1305</v>
      </c>
      <c r="C165" s="78" t="s">
        <v>909</v>
      </c>
      <c r="D165">
        <v>41</v>
      </c>
      <c r="E165" s="78">
        <v>8</v>
      </c>
      <c r="F165" s="9" t="n">
        <f>FS!M252</f>
        <v>3016331.71</v>
      </c>
      <c r="G165" t="s">
        <v>903</v>
      </c>
    </row>
    <row r="166" spans="2:7" x14ac:dyDescent="0.25">
      <c r="B166" s="78" t="s">
        <v>1305</v>
      </c>
      <c r="C166" s="78" t="s">
        <v>909</v>
      </c>
      <c r="D166">
        <v>43</v>
      </c>
      <c r="E166" s="78">
        <v>8</v>
      </c>
      <c r="G166" t="s">
        <v>1051</v>
      </c>
    </row>
    <row r="167" spans="2:7" x14ac:dyDescent="0.25">
      <c r="B167" s="78" t="s">
        <v>1305</v>
      </c>
      <c r="C167" s="78" t="s">
        <v>909</v>
      </c>
      <c r="D167">
        <v>44</v>
      </c>
      <c r="E167" s="78">
        <v>8</v>
      </c>
      <c r="G167" t="s">
        <v>1052</v>
      </c>
    </row>
    <row r="168" spans="2:7" x14ac:dyDescent="0.25">
      <c r="B168" s="78" t="s">
        <v>1305</v>
      </c>
      <c r="C168" s="78" t="s">
        <v>909</v>
      </c>
      <c r="D168">
        <v>45</v>
      </c>
      <c r="E168" s="78">
        <v>8</v>
      </c>
      <c r="G168" t="s">
        <v>1053</v>
      </c>
    </row>
    <row r="169" spans="2:7" x14ac:dyDescent="0.25">
      <c r="B169" s="78" t="s">
        <v>1305</v>
      </c>
      <c r="C169" s="78" t="s">
        <v>909</v>
      </c>
      <c r="D169">
        <v>46</v>
      </c>
      <c r="E169" s="78">
        <v>8</v>
      </c>
      <c r="G169" t="s">
        <v>1054</v>
      </c>
    </row>
    <row r="170" spans="2:7" x14ac:dyDescent="0.25">
      <c r="B170" s="78" t="s">
        <v>1305</v>
      </c>
      <c r="C170" s="78" t="s">
        <v>909</v>
      </c>
      <c r="D170">
        <v>47</v>
      </c>
      <c r="E170" s="78">
        <v>8</v>
      </c>
      <c r="G170" t="s">
        <v>1055</v>
      </c>
    </row>
    <row r="171" spans="2:7" x14ac:dyDescent="0.25">
      <c r="B171" s="78" t="s">
        <v>1305</v>
      </c>
      <c r="C171" s="78" t="s">
        <v>909</v>
      </c>
      <c r="D171">
        <v>48</v>
      </c>
      <c r="E171" s="78">
        <v>8</v>
      </c>
      <c r="G171" t="s">
        <v>1056</v>
      </c>
    </row>
    <row r="172" spans="2:7" x14ac:dyDescent="0.25">
      <c r="B172" s="78" t="s">
        <v>1305</v>
      </c>
      <c r="C172" s="78" t="s">
        <v>909</v>
      </c>
      <c r="D172">
        <v>49</v>
      </c>
      <c r="E172" s="78">
        <v>8</v>
      </c>
      <c r="G172" t="s">
        <v>1057</v>
      </c>
    </row>
    <row r="173" spans="2:7" x14ac:dyDescent="0.25">
      <c r="B173" s="78" t="s">
        <v>1305</v>
      </c>
      <c r="C173" s="78" t="s">
        <v>909</v>
      </c>
      <c r="D173">
        <v>50</v>
      </c>
      <c r="E173" s="78">
        <v>8</v>
      </c>
      <c r="F173" s="9" t="n">
        <f>FS!K261</f>
        <v>2551143.0</v>
      </c>
      <c r="G173" t="s">
        <v>875</v>
      </c>
    </row>
    <row r="174" spans="2:7" x14ac:dyDescent="0.25">
      <c r="B174" s="78" t="s">
        <v>1305</v>
      </c>
      <c r="C174" s="78" t="s">
        <v>909</v>
      </c>
      <c r="D174">
        <v>52</v>
      </c>
      <c r="E174" s="78">
        <v>8</v>
      </c>
      <c r="G174" t="s">
        <v>905</v>
      </c>
    </row>
    <row r="175" spans="2:7" x14ac:dyDescent="0.25">
      <c r="B175" s="78" t="s">
        <v>1305</v>
      </c>
      <c r="C175" s="78" t="s">
        <v>909</v>
      </c>
      <c r="D175">
        <v>53</v>
      </c>
      <c r="E175" s="78">
        <v>8</v>
      </c>
      <c r="G175" t="s">
        <v>906</v>
      </c>
    </row>
    <row r="176" spans="2:7" x14ac:dyDescent="0.25">
      <c r="B176" s="78" t="s">
        <v>1305</v>
      </c>
      <c r="C176" s="78" t="s">
        <v>909</v>
      </c>
      <c r="D176">
        <v>54</v>
      </c>
      <c r="E176" s="78">
        <v>8</v>
      </c>
      <c r="F176" s="9" t="n">
        <f>'ICBS-TB-SC'!D2088</f>
        <v>0.0</v>
      </c>
      <c r="G176" t="s">
        <v>907</v>
      </c>
    </row>
    <row r="177" spans="2:7" x14ac:dyDescent="0.25">
      <c r="B177" s="78" t="s">
        <v>1305</v>
      </c>
      <c r="C177" s="78" t="s">
        <v>909</v>
      </c>
      <c r="D177">
        <v>57</v>
      </c>
      <c r="E177" s="78">
        <v>8</v>
      </c>
      <c r="G177" t="s">
        <v>973</v>
      </c>
    </row>
    <row r="178" spans="2:7" x14ac:dyDescent="0.25">
      <c r="B178" s="78" t="s">
        <v>1305</v>
      </c>
      <c r="C178" s="78" t="s">
        <v>909</v>
      </c>
      <c r="D178">
        <v>58</v>
      </c>
      <c r="E178" s="78">
        <v>8</v>
      </c>
      <c r="G178" t="s">
        <v>974</v>
      </c>
    </row>
    <row r="179" spans="2:7" x14ac:dyDescent="0.25">
      <c r="B179" s="78" t="s">
        <v>1305</v>
      </c>
      <c r="C179" s="78" t="s">
        <v>909</v>
      </c>
      <c r="D179">
        <v>59</v>
      </c>
      <c r="E179" s="78">
        <v>8</v>
      </c>
      <c r="G179" t="s">
        <v>975</v>
      </c>
    </row>
    <row r="180" spans="2:7" x14ac:dyDescent="0.25">
      <c r="B180" s="78" t="s">
        <v>1305</v>
      </c>
      <c r="C180" s="78" t="s">
        <v>909</v>
      </c>
      <c r="D180">
        <v>61</v>
      </c>
      <c r="E180" s="78">
        <v>8</v>
      </c>
      <c r="F180" s="9" t="n">
        <f>FS!M276</f>
        <v>2500000.0</v>
      </c>
      <c r="G180" t="s">
        <v>908</v>
      </c>
    </row>
    <row r="181" spans="2:7" x14ac:dyDescent="0.25">
      <c r="B181" s="78" t="s">
        <v>1305</v>
      </c>
      <c r="C181" s="78" t="s">
        <v>909</v>
      </c>
      <c r="D181">
        <v>63</v>
      </c>
      <c r="E181" s="78">
        <v>8</v>
      </c>
      <c r="G181" t="s">
        <v>976</v>
      </c>
    </row>
  </sheetData>
  <dataValidations count="1">
    <dataValidation type="decimal" operator="greaterThanOrEqual" allowBlank="1" showInputMessage="1" showErrorMessage="1" errorTitle="Invalid Entry" error="The value you entered is not valid." sqref="H138" xr:uid="{00000000-0002-0000-0C00-000000000000}">
      <formula1>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B1:G16"/>
  <sheetViews>
    <sheetView workbookViewId="0">
      <selection activeCell="F17" sqref="F17"/>
    </sheetView>
  </sheetViews>
  <sheetFormatPr defaultRowHeight="12.5" x14ac:dyDescent="0.25"/>
  <cols>
    <col min="2" max="2" customWidth="true" width="21.81640625" collapsed="true"/>
    <col min="3" max="3" customWidth="true" style="82" width="8.7265625" collapsed="true"/>
    <col min="6" max="6" bestFit="true" customWidth="true" style="9" width="12.81640625" collapsed="true"/>
    <col min="7" max="7" customWidth="true" width="75.26953125" collapsed="true"/>
  </cols>
  <sheetData>
    <row r="1" spans="2:7" x14ac:dyDescent="0.25">
      <c r="B1" t="s">
        <v>689</v>
      </c>
      <c r="C1" s="82" t="s">
        <v>690</v>
      </c>
      <c r="D1" s="78" t="s">
        <v>691</v>
      </c>
      <c r="E1" t="s">
        <v>692</v>
      </c>
      <c r="F1" s="9" t="s">
        <v>693</v>
      </c>
      <c r="G1" s="78" t="s">
        <v>832</v>
      </c>
    </row>
    <row r="2" spans="2:7" x14ac:dyDescent="0.25">
      <c r="B2" s="78" t="s">
        <v>1133</v>
      </c>
      <c r="C2" s="82">
        <v>28</v>
      </c>
      <c r="D2">
        <v>9</v>
      </c>
      <c r="E2">
        <v>8</v>
      </c>
      <c r="F2" s="9" t="n">
        <f>'ICBS-TB-SC'!D1243</f>
        <v>1805398.74</v>
      </c>
      <c r="G2" t="s">
        <v>977</v>
      </c>
    </row>
    <row r="3" spans="2:7" x14ac:dyDescent="0.25">
      <c r="B3" s="78" t="s">
        <v>1133</v>
      </c>
      <c r="C3" s="82">
        <v>28</v>
      </c>
      <c r="D3">
        <v>10</v>
      </c>
      <c r="E3">
        <v>8</v>
      </c>
      <c r="F3" s="9" t="n">
        <f>'ICBS-TB-SC'!D1244</f>
        <v>703130.7</v>
      </c>
      <c r="G3" s="88" t="s">
        <v>978</v>
      </c>
    </row>
    <row r="4" spans="2:7" x14ac:dyDescent="0.25">
      <c r="B4" s="78" t="s">
        <v>1133</v>
      </c>
      <c r="C4" s="82">
        <v>28</v>
      </c>
      <c r="D4">
        <v>11</v>
      </c>
      <c r="E4">
        <v>8</v>
      </c>
      <c r="F4" s="9" t="n">
        <f>'ICBS-TB-SC'!D1245</f>
        <v>0.0</v>
      </c>
      <c r="G4" s="78" t="s">
        <v>979</v>
      </c>
    </row>
    <row r="5" spans="2:7" x14ac:dyDescent="0.25">
      <c r="B5" s="78" t="s">
        <v>1133</v>
      </c>
      <c r="C5" s="82">
        <v>28</v>
      </c>
      <c r="D5">
        <v>12</v>
      </c>
      <c r="E5">
        <v>8</v>
      </c>
      <c r="F5" s="9" t="n">
        <f>'ICBS-TB-SC'!D1246</f>
        <v>0.0</v>
      </c>
      <c r="G5" s="78" t="s">
        <v>980</v>
      </c>
    </row>
    <row r="6" spans="2:7" x14ac:dyDescent="0.25">
      <c r="B6" s="78" t="s">
        <v>1133</v>
      </c>
      <c r="C6" s="82">
        <v>28</v>
      </c>
      <c r="D6">
        <v>14</v>
      </c>
      <c r="E6">
        <v>8</v>
      </c>
      <c r="F6" s="9" t="n">
        <f>FS!K103</f>
        <v>4332581.11</v>
      </c>
      <c r="G6" s="78" t="s">
        <v>1058</v>
      </c>
    </row>
    <row r="7" spans="2:7" x14ac:dyDescent="0.25">
      <c r="B7" s="78" t="s">
        <v>1133</v>
      </c>
      <c r="C7" s="82">
        <v>28</v>
      </c>
      <c r="D7">
        <v>15</v>
      </c>
      <c r="E7">
        <v>8</v>
      </c>
      <c r="F7" s="9" t="n">
        <f>'ICBS-TB-SC'!D1252</f>
        <v>0.0</v>
      </c>
      <c r="G7" s="78" t="s">
        <v>1059</v>
      </c>
    </row>
    <row r="8" spans="2:7" x14ac:dyDescent="0.25">
      <c r="B8" s="78" t="s">
        <v>1133</v>
      </c>
      <c r="C8" s="82">
        <v>28</v>
      </c>
      <c r="D8">
        <v>17</v>
      </c>
      <c r="E8">
        <v>8</v>
      </c>
      <c r="F8" s="9" t="n">
        <f>FS!K105</f>
        <v>5678772.37</v>
      </c>
      <c r="G8" s="78" t="s">
        <v>1060</v>
      </c>
    </row>
    <row r="9" spans="2:7" x14ac:dyDescent="0.25">
      <c r="B9" s="78" t="s">
        <v>1133</v>
      </c>
      <c r="C9" s="82">
        <v>28</v>
      </c>
      <c r="D9">
        <v>18</v>
      </c>
      <c r="E9">
        <v>8</v>
      </c>
      <c r="F9" s="9" t="n">
        <f>'ICBS-TB-SC'!D1249</f>
        <v>0.0</v>
      </c>
      <c r="G9" s="78" t="s">
        <v>1061</v>
      </c>
    </row>
    <row r="10" spans="2:7" x14ac:dyDescent="0.25">
      <c r="B10" s="78" t="s">
        <v>1133</v>
      </c>
      <c r="C10" s="82">
        <v>28</v>
      </c>
      <c r="D10">
        <v>20</v>
      </c>
      <c r="E10">
        <v>8</v>
      </c>
      <c r="F10" s="9" t="n">
        <f>'ICBS-TB-SC'!D1254</f>
        <v>0.0</v>
      </c>
      <c r="G10" s="78" t="s">
        <v>963</v>
      </c>
    </row>
    <row r="11" spans="2:7" x14ac:dyDescent="0.25">
      <c r="B11" s="78" t="s">
        <v>1133</v>
      </c>
      <c r="C11" s="82">
        <v>28</v>
      </c>
      <c r="D11">
        <v>21</v>
      </c>
      <c r="E11">
        <v>8</v>
      </c>
      <c r="F11" s="9" t="n">
        <f>'ICBS-TB-SC'!D1255</f>
        <v>30.25</v>
      </c>
      <c r="G11" s="78" t="s">
        <v>981</v>
      </c>
    </row>
    <row r="12" spans="2:7" x14ac:dyDescent="0.25">
      <c r="B12" s="78" t="s">
        <v>1133</v>
      </c>
      <c r="C12" s="82">
        <v>28</v>
      </c>
      <c r="D12">
        <v>22</v>
      </c>
      <c r="E12">
        <v>8</v>
      </c>
      <c r="F12" s="9" t="n">
        <f>'ICBS-TB-SC'!D1256</f>
        <v>0.0</v>
      </c>
      <c r="G12" s="78" t="s">
        <v>982</v>
      </c>
    </row>
    <row r="13" spans="2:7" x14ac:dyDescent="0.25">
      <c r="B13" s="78" t="s">
        <v>1133</v>
      </c>
      <c r="C13" s="82">
        <v>28</v>
      </c>
      <c r="D13">
        <v>23</v>
      </c>
      <c r="E13">
        <v>8</v>
      </c>
      <c r="F13" s="9" t="n">
        <f>'ICBS-TB-SC'!D1257</f>
        <v>0.0</v>
      </c>
      <c r="G13" s="78" t="s">
        <v>983</v>
      </c>
    </row>
    <row r="14" spans="2:7" x14ac:dyDescent="0.25">
      <c r="B14" s="78" t="s">
        <v>1133</v>
      </c>
      <c r="C14" s="82">
        <v>28</v>
      </c>
      <c r="D14">
        <v>26</v>
      </c>
      <c r="E14">
        <v>8</v>
      </c>
      <c r="G14" s="78" t="s">
        <v>1062</v>
      </c>
    </row>
    <row r="15" spans="2:7" x14ac:dyDescent="0.25">
      <c r="B15" s="78" t="s">
        <v>1133</v>
      </c>
      <c r="C15" s="82">
        <v>28</v>
      </c>
      <c r="D15">
        <v>27</v>
      </c>
      <c r="E15">
        <v>8</v>
      </c>
      <c r="G15" s="78" t="s">
        <v>1063</v>
      </c>
    </row>
    <row r="16" spans="2:7" x14ac:dyDescent="0.25">
      <c r="B16" s="78" t="s">
        <v>1133</v>
      </c>
      <c r="C16" s="82">
        <v>28</v>
      </c>
      <c r="D16">
        <v>29</v>
      </c>
      <c r="E16">
        <v>8</v>
      </c>
      <c r="F16" s="9" t="n">
        <f>'ICBS-TB-SC'!D1260</f>
        <v>3266384.08</v>
      </c>
      <c r="G16" s="78" t="s">
        <v>1064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B1:G69"/>
  <sheetViews>
    <sheetView topLeftCell="A52" workbookViewId="0">
      <selection activeCell="G63" sqref="G63"/>
    </sheetView>
  </sheetViews>
  <sheetFormatPr defaultRowHeight="12.5" x14ac:dyDescent="0.25"/>
  <cols>
    <col min="2" max="2" customWidth="true" width="21.453125" collapsed="true"/>
    <col min="3" max="3" customWidth="true" style="82" width="8.81640625" collapsed="true"/>
    <col min="4" max="4" customWidth="true" width="8.26953125" collapsed="true"/>
    <col min="5" max="5" customWidth="true" width="11.26953125" collapsed="true"/>
    <col min="6" max="6" customWidth="true" style="9" width="17.81640625" collapsed="true"/>
    <col min="7" max="7" customWidth="true" width="57.81640625" collapsed="true"/>
  </cols>
  <sheetData>
    <row r="1" spans="2:7" x14ac:dyDescent="0.25">
      <c r="B1" t="s">
        <v>689</v>
      </c>
      <c r="C1" s="82" t="s">
        <v>690</v>
      </c>
      <c r="D1" s="78" t="s">
        <v>691</v>
      </c>
      <c r="E1" t="s">
        <v>692</v>
      </c>
      <c r="F1" s="9" t="s">
        <v>693</v>
      </c>
      <c r="G1" s="78" t="s">
        <v>832</v>
      </c>
    </row>
    <row r="2" spans="2:7" x14ac:dyDescent="0.25">
      <c r="B2" t="s">
        <v>999</v>
      </c>
      <c r="C2" s="82">
        <v>16</v>
      </c>
      <c r="D2">
        <v>9</v>
      </c>
      <c r="E2" t="n">
        <f>10-2</f>
        <v>8.0</v>
      </c>
      <c r="F2" s="9" t="n">
        <f>TB!C105</f>
        <v>1.369425275E7</v>
      </c>
      <c r="G2" t="s">
        <v>1083</v>
      </c>
    </row>
    <row r="3" spans="2:7" x14ac:dyDescent="0.25">
      <c r="B3" t="s">
        <v>999</v>
      </c>
      <c r="C3" s="82">
        <v>16</v>
      </c>
      <c r="D3">
        <v>10</v>
      </c>
      <c r="E3" t="n">
        <f t="shared" ref="E3:E8" si="0">10-2</f>
        <v>8.0</v>
      </c>
      <c r="F3" s="9" t="n">
        <f>TB!C106</f>
        <v>4.21730762E7</v>
      </c>
      <c r="G3" t="s">
        <v>1084</v>
      </c>
    </row>
    <row r="4" spans="2:7" x14ac:dyDescent="0.25">
      <c r="B4" t="s">
        <v>999</v>
      </c>
      <c r="C4" s="82">
        <v>16</v>
      </c>
      <c r="D4">
        <v>11</v>
      </c>
      <c r="E4" t="n">
        <f t="shared" si="0"/>
        <v>8.0</v>
      </c>
      <c r="F4" s="9" t="n">
        <f>TB!C110</f>
        <v>3.325327048E7</v>
      </c>
      <c r="G4" t="s">
        <v>1085</v>
      </c>
    </row>
    <row r="5" spans="2:7" x14ac:dyDescent="0.25">
      <c r="B5" t="s">
        <v>999</v>
      </c>
      <c r="C5" s="82">
        <v>16</v>
      </c>
      <c r="D5">
        <v>12</v>
      </c>
      <c r="E5" t="n">
        <f t="shared" si="0"/>
        <v>8.0</v>
      </c>
      <c r="F5" s="9" t="n">
        <f>'ICBS-TB-SC'!D884</f>
        <v>0.0</v>
      </c>
      <c r="G5" t="s">
        <v>1086</v>
      </c>
    </row>
    <row r="6" spans="2:7" x14ac:dyDescent="0.25">
      <c r="B6" t="s">
        <v>999</v>
      </c>
      <c r="C6" s="82">
        <v>16</v>
      </c>
      <c r="D6">
        <v>13</v>
      </c>
      <c r="E6" t="n">
        <f t="shared" si="0"/>
        <v>8.0</v>
      </c>
      <c r="F6" s="9" t="n">
        <f>'ICBS-TB-SC'!D885</f>
        <v>0.0</v>
      </c>
      <c r="G6" t="s">
        <v>1087</v>
      </c>
    </row>
    <row r="7" spans="2:7" x14ac:dyDescent="0.25">
      <c r="B7" t="s">
        <v>999</v>
      </c>
      <c r="C7" s="82">
        <v>16</v>
      </c>
      <c r="D7">
        <v>14</v>
      </c>
      <c r="E7" t="n">
        <f t="shared" si="0"/>
        <v>8.0</v>
      </c>
      <c r="F7" s="9" t="n">
        <f>TB!C112</f>
        <v>1.486600844E7</v>
      </c>
      <c r="G7" t="s">
        <v>1088</v>
      </c>
    </row>
    <row r="8" spans="2:7" x14ac:dyDescent="0.25">
      <c r="B8" t="s">
        <v>999</v>
      </c>
      <c r="C8" s="82">
        <v>16</v>
      </c>
      <c r="D8">
        <v>15</v>
      </c>
      <c r="E8" t="n">
        <f t="shared" si="0"/>
        <v>8.0</v>
      </c>
      <c r="F8" s="9" t="n">
        <f>TB!C108</f>
        <v>3.023016817E7</v>
      </c>
      <c r="G8" t="s">
        <v>1089</v>
      </c>
    </row>
    <row r="9" spans="2:7" x14ac:dyDescent="0.25">
      <c r="B9" t="s">
        <v>999</v>
      </c>
      <c r="C9" s="82">
        <v>16</v>
      </c>
      <c r="D9">
        <v>9</v>
      </c>
      <c r="E9" t="n">
        <f>16</f>
        <v>16.0</v>
      </c>
      <c r="F9" s="9" t="n">
        <f>'ICBS-TB-SC'!D911</f>
        <v>0.0</v>
      </c>
      <c r="G9" t="s">
        <v>1104</v>
      </c>
    </row>
    <row r="10" spans="2:7" x14ac:dyDescent="0.25">
      <c r="B10" t="s">
        <v>999</v>
      </c>
      <c r="C10" s="82">
        <v>16</v>
      </c>
      <c r="D10">
        <v>10</v>
      </c>
      <c r="E10" t="n">
        <f>16</f>
        <v>16.0</v>
      </c>
      <c r="F10" s="9" t="n">
        <f>-TB!C107</f>
        <v>1.154653343E7</v>
      </c>
      <c r="G10" t="s">
        <v>1105</v>
      </c>
    </row>
    <row r="11" spans="2:7" x14ac:dyDescent="0.25">
      <c r="B11" t="s">
        <v>999</v>
      </c>
      <c r="C11" s="82">
        <v>16</v>
      </c>
      <c r="D11">
        <v>11</v>
      </c>
      <c r="E11" t="n">
        <f>16</f>
        <v>16.0</v>
      </c>
      <c r="F11" s="9" t="n">
        <f>-TB!C111</f>
        <v>2.548441318E7</v>
      </c>
      <c r="G11" t="s">
        <v>1106</v>
      </c>
    </row>
    <row r="12" spans="2:7" x14ac:dyDescent="0.25">
      <c r="B12" t="s">
        <v>999</v>
      </c>
      <c r="C12" s="82">
        <v>16</v>
      </c>
      <c r="D12">
        <v>12</v>
      </c>
      <c r="E12" t="n">
        <f>16</f>
        <v>16.0</v>
      </c>
      <c r="F12" s="9" t="n">
        <f>-'ICBS-TB-SC'!D914</f>
        <v>0.0</v>
      </c>
      <c r="G12" t="s">
        <v>1107</v>
      </c>
    </row>
    <row r="13" spans="2:7" x14ac:dyDescent="0.25">
      <c r="B13" t="s">
        <v>999</v>
      </c>
      <c r="C13" s="82">
        <v>16</v>
      </c>
      <c r="D13">
        <v>13</v>
      </c>
      <c r="E13" t="n">
        <f>16</f>
        <v>16.0</v>
      </c>
      <c r="F13" s="9" t="n">
        <f>-'ICBS-TB-SC'!D915</f>
        <v>0.0</v>
      </c>
      <c r="G13" t="s">
        <v>1108</v>
      </c>
    </row>
    <row r="14" spans="2:7" x14ac:dyDescent="0.25">
      <c r="B14" t="s">
        <v>999</v>
      </c>
      <c r="C14" s="82">
        <v>16</v>
      </c>
      <c r="D14">
        <v>14</v>
      </c>
      <c r="E14" t="n">
        <f>16</f>
        <v>16.0</v>
      </c>
      <c r="F14" s="9" t="n">
        <f>-TB!C113</f>
        <v>1.002998618E7</v>
      </c>
      <c r="G14" t="s">
        <v>1109</v>
      </c>
    </row>
    <row r="15" spans="2:7" x14ac:dyDescent="0.25">
      <c r="B15" t="s">
        <v>999</v>
      </c>
      <c r="C15" s="82">
        <v>16</v>
      </c>
      <c r="D15">
        <v>15</v>
      </c>
      <c r="E15" t="n">
        <f>16</f>
        <v>16.0</v>
      </c>
      <c r="F15" s="9" t="n">
        <f>-TB!C109</f>
        <v>1.363295005E7</v>
      </c>
      <c r="G15" t="s">
        <v>1110</v>
      </c>
    </row>
    <row r="16" spans="2:7" x14ac:dyDescent="0.25">
      <c r="B16" t="s">
        <v>999</v>
      </c>
      <c r="C16" s="82">
        <v>16</v>
      </c>
      <c r="D16">
        <v>9</v>
      </c>
      <c r="E16">
        <v>24</v>
      </c>
      <c r="F16" s="9" t="n">
        <f>-'ICBS-TB-SC'!D941</f>
        <v>0.0</v>
      </c>
      <c r="G16" t="s">
        <v>1111</v>
      </c>
    </row>
    <row r="17" spans="2:7" x14ac:dyDescent="0.25">
      <c r="B17" t="s">
        <v>999</v>
      </c>
      <c r="C17" s="82">
        <v>16</v>
      </c>
      <c r="D17">
        <v>10</v>
      </c>
      <c r="E17">
        <v>24</v>
      </c>
      <c r="F17" s="9" t="n">
        <f>-'ICBS-TB-SC'!D942</f>
        <v>0.0</v>
      </c>
      <c r="G17" t="s">
        <v>1112</v>
      </c>
    </row>
    <row r="18" spans="2:7" x14ac:dyDescent="0.25">
      <c r="B18" t="s">
        <v>999</v>
      </c>
      <c r="C18" s="82">
        <v>16</v>
      </c>
      <c r="D18">
        <v>11</v>
      </c>
      <c r="E18">
        <v>24</v>
      </c>
      <c r="F18" s="9" t="n">
        <f>-'ICBS-TB-SC'!D943</f>
        <v>0.0</v>
      </c>
      <c r="G18" t="s">
        <v>1113</v>
      </c>
    </row>
    <row r="19" spans="2:7" x14ac:dyDescent="0.25">
      <c r="B19" t="s">
        <v>999</v>
      </c>
      <c r="C19" s="82">
        <v>16</v>
      </c>
      <c r="D19">
        <v>12</v>
      </c>
      <c r="E19">
        <v>24</v>
      </c>
      <c r="F19" s="9" t="n">
        <f>-'ICBS-TB-SC'!D944</f>
        <v>0.0</v>
      </c>
      <c r="G19" t="s">
        <v>1114</v>
      </c>
    </row>
    <row r="20" spans="2:7" x14ac:dyDescent="0.25">
      <c r="B20" t="s">
        <v>999</v>
      </c>
      <c r="C20" s="82">
        <v>16</v>
      </c>
      <c r="D20">
        <v>13</v>
      </c>
      <c r="E20">
        <v>24</v>
      </c>
      <c r="F20" s="9" t="n">
        <f>-'ICBS-TB-SC'!D945</f>
        <v>0.0</v>
      </c>
      <c r="G20" t="s">
        <v>1115</v>
      </c>
    </row>
    <row r="21" spans="2:7" x14ac:dyDescent="0.25">
      <c r="B21" t="s">
        <v>999</v>
      </c>
      <c r="C21" s="82">
        <v>16</v>
      </c>
      <c r="D21">
        <v>14</v>
      </c>
      <c r="E21">
        <v>24</v>
      </c>
      <c r="F21" s="9" t="n">
        <f>-'ICBS-TB-SC'!D946</f>
        <v>0.0</v>
      </c>
      <c r="G21" t="s">
        <v>1116</v>
      </c>
    </row>
    <row r="22" spans="2:7" x14ac:dyDescent="0.25">
      <c r="B22" t="s">
        <v>999</v>
      </c>
      <c r="C22" s="82">
        <v>16</v>
      </c>
      <c r="D22">
        <v>15</v>
      </c>
      <c r="E22">
        <v>24</v>
      </c>
      <c r="F22" s="9" t="n">
        <f>-'ICBS-TB-SC'!D947</f>
        <v>0.0</v>
      </c>
      <c r="G22" t="s">
        <v>1117</v>
      </c>
    </row>
    <row r="23" spans="2:7" x14ac:dyDescent="0.25">
      <c r="B23" t="s">
        <v>999</v>
      </c>
      <c r="C23" s="82">
        <v>16</v>
      </c>
      <c r="D23">
        <v>17</v>
      </c>
      <c r="E23">
        <v>8</v>
      </c>
      <c r="G23" t="s">
        <v>1065</v>
      </c>
    </row>
    <row r="24" spans="2:7" x14ac:dyDescent="0.25">
      <c r="B24" t="s">
        <v>999</v>
      </c>
      <c r="C24" s="82">
        <v>16</v>
      </c>
      <c r="D24">
        <v>18</v>
      </c>
      <c r="E24">
        <v>8</v>
      </c>
      <c r="G24" t="s">
        <v>1066</v>
      </c>
    </row>
    <row r="25" spans="2:7" x14ac:dyDescent="0.25">
      <c r="B25" t="s">
        <v>999</v>
      </c>
      <c r="C25" s="82">
        <v>16</v>
      </c>
      <c r="D25">
        <v>19</v>
      </c>
      <c r="E25">
        <v>8</v>
      </c>
      <c r="G25" t="s">
        <v>1067</v>
      </c>
    </row>
    <row r="26" spans="2:7" x14ac:dyDescent="0.25">
      <c r="B26" t="s">
        <v>999</v>
      </c>
      <c r="C26" s="82">
        <v>16</v>
      </c>
      <c r="D26">
        <v>20</v>
      </c>
      <c r="E26">
        <v>8</v>
      </c>
      <c r="G26" t="s">
        <v>1068</v>
      </c>
    </row>
    <row r="27" spans="2:7" x14ac:dyDescent="0.25">
      <c r="B27" t="s">
        <v>999</v>
      </c>
      <c r="C27" s="82">
        <v>16</v>
      </c>
      <c r="D27">
        <v>21</v>
      </c>
      <c r="E27">
        <v>8</v>
      </c>
      <c r="G27" t="s">
        <v>1069</v>
      </c>
    </row>
    <row r="28" spans="2:7" x14ac:dyDescent="0.25">
      <c r="B28" t="s">
        <v>999</v>
      </c>
      <c r="C28" s="82">
        <v>16</v>
      </c>
      <c r="D28">
        <v>22</v>
      </c>
      <c r="E28">
        <v>8</v>
      </c>
      <c r="G28" t="s">
        <v>1070</v>
      </c>
    </row>
    <row r="29" spans="2:7" x14ac:dyDescent="0.25">
      <c r="B29" t="s">
        <v>999</v>
      </c>
      <c r="C29" s="82">
        <v>16</v>
      </c>
      <c r="D29">
        <v>24</v>
      </c>
      <c r="E29">
        <v>8</v>
      </c>
      <c r="G29" t="s">
        <v>1071</v>
      </c>
    </row>
    <row r="30" spans="2:7" x14ac:dyDescent="0.25">
      <c r="B30" t="s">
        <v>999</v>
      </c>
      <c r="C30" s="82">
        <v>16</v>
      </c>
      <c r="D30">
        <v>25</v>
      </c>
      <c r="E30">
        <v>8</v>
      </c>
      <c r="G30" t="s">
        <v>1072</v>
      </c>
    </row>
    <row r="31" spans="2:7" x14ac:dyDescent="0.25">
      <c r="B31" t="s">
        <v>999</v>
      </c>
      <c r="C31" s="82">
        <v>16</v>
      </c>
      <c r="D31">
        <v>26</v>
      </c>
      <c r="E31">
        <v>8</v>
      </c>
      <c r="G31" t="s">
        <v>1073</v>
      </c>
    </row>
    <row r="32" spans="2:7" x14ac:dyDescent="0.25">
      <c r="B32" t="s">
        <v>999</v>
      </c>
      <c r="C32" s="82">
        <v>16</v>
      </c>
      <c r="D32">
        <v>27</v>
      </c>
      <c r="E32">
        <v>8</v>
      </c>
      <c r="G32" t="s">
        <v>1074</v>
      </c>
    </row>
    <row r="33" spans="2:7" x14ac:dyDescent="0.25">
      <c r="B33" t="s">
        <v>999</v>
      </c>
      <c r="C33" s="82">
        <v>16</v>
      </c>
      <c r="D33">
        <v>28</v>
      </c>
      <c r="E33">
        <v>8</v>
      </c>
      <c r="G33" t="s">
        <v>1075</v>
      </c>
    </row>
    <row r="34" spans="2:7" x14ac:dyDescent="0.25">
      <c r="B34" t="s">
        <v>999</v>
      </c>
      <c r="C34" s="82">
        <v>16</v>
      </c>
      <c r="D34">
        <v>29</v>
      </c>
      <c r="E34">
        <v>8</v>
      </c>
      <c r="G34" t="s">
        <v>1076</v>
      </c>
    </row>
    <row r="35" spans="2:7" x14ac:dyDescent="0.25">
      <c r="B35" t="s">
        <v>999</v>
      </c>
      <c r="C35" s="82">
        <v>16</v>
      </c>
      <c r="D35">
        <v>31</v>
      </c>
      <c r="E35">
        <v>8</v>
      </c>
      <c r="G35" t="s">
        <v>1077</v>
      </c>
    </row>
    <row r="36" spans="2:7" x14ac:dyDescent="0.25">
      <c r="B36" t="s">
        <v>999</v>
      </c>
      <c r="C36" s="82">
        <v>16</v>
      </c>
      <c r="D36">
        <v>32</v>
      </c>
      <c r="E36">
        <v>8</v>
      </c>
      <c r="G36" t="s">
        <v>1078</v>
      </c>
    </row>
    <row r="37" spans="2:7" x14ac:dyDescent="0.25">
      <c r="B37" t="s">
        <v>999</v>
      </c>
      <c r="C37" s="82">
        <v>16</v>
      </c>
      <c r="D37">
        <v>33</v>
      </c>
      <c r="E37">
        <v>8</v>
      </c>
      <c r="G37" t="s">
        <v>1079</v>
      </c>
    </row>
    <row r="38" spans="2:7" x14ac:dyDescent="0.25">
      <c r="B38" t="s">
        <v>999</v>
      </c>
      <c r="C38" s="82">
        <v>16</v>
      </c>
      <c r="D38">
        <v>34</v>
      </c>
      <c r="E38">
        <v>8</v>
      </c>
      <c r="G38" t="s">
        <v>1080</v>
      </c>
    </row>
    <row r="39" spans="2:7" x14ac:dyDescent="0.25">
      <c r="B39" t="s">
        <v>999</v>
      </c>
      <c r="C39" s="82">
        <v>16</v>
      </c>
      <c r="D39">
        <v>35</v>
      </c>
      <c r="E39">
        <v>8</v>
      </c>
      <c r="G39" t="s">
        <v>1081</v>
      </c>
    </row>
    <row r="40" spans="2:7" x14ac:dyDescent="0.25">
      <c r="B40" t="s">
        <v>999</v>
      </c>
      <c r="C40" s="82">
        <v>16</v>
      </c>
      <c r="D40">
        <v>36</v>
      </c>
      <c r="E40">
        <v>8</v>
      </c>
      <c r="G40" t="s">
        <v>1082</v>
      </c>
    </row>
    <row r="41" spans="2:7" x14ac:dyDescent="0.25">
      <c r="B41" t="s">
        <v>999</v>
      </c>
      <c r="C41" s="82">
        <v>16</v>
      </c>
      <c r="D41">
        <v>37</v>
      </c>
      <c r="E41">
        <v>8</v>
      </c>
      <c r="G41" t="s">
        <v>1000</v>
      </c>
    </row>
    <row r="42" spans="2:7" x14ac:dyDescent="0.25">
      <c r="B42" t="s">
        <v>999</v>
      </c>
      <c r="C42" s="82">
        <v>17</v>
      </c>
      <c r="D42">
        <v>10</v>
      </c>
      <c r="E42">
        <v>8</v>
      </c>
      <c r="F42" s="9" t="n">
        <f>'ICBS-TB-SC'!D972</f>
        <v>1.0346150064E8</v>
      </c>
      <c r="G42" t="s">
        <v>1090</v>
      </c>
    </row>
    <row r="43" spans="2:7" x14ac:dyDescent="0.25">
      <c r="B43" t="s">
        <v>999</v>
      </c>
      <c r="C43" s="82">
        <v>17</v>
      </c>
      <c r="D43">
        <v>11</v>
      </c>
      <c r="E43">
        <v>8</v>
      </c>
      <c r="F43" s="9" t="n">
        <f>'ICBS-TB-SC'!D973</f>
        <v>3.033607032E7</v>
      </c>
      <c r="G43" t="s">
        <v>1091</v>
      </c>
    </row>
    <row r="44" spans="2:7" x14ac:dyDescent="0.25">
      <c r="B44" t="s">
        <v>999</v>
      </c>
      <c r="C44" s="82">
        <v>17</v>
      </c>
      <c r="D44">
        <v>12</v>
      </c>
      <c r="E44">
        <v>8</v>
      </c>
      <c r="F44" s="9" t="n">
        <f>'ICBS-TB-SC'!D974</f>
        <v>0.0</v>
      </c>
      <c r="G44" t="s">
        <v>1092</v>
      </c>
    </row>
    <row r="45" spans="2:7" x14ac:dyDescent="0.25">
      <c r="B45" t="s">
        <v>999</v>
      </c>
      <c r="C45" s="82">
        <v>17</v>
      </c>
      <c r="D45">
        <v>11</v>
      </c>
      <c r="E45">
        <v>16</v>
      </c>
      <c r="F45" s="9" t="n">
        <f>'ICBS-TB-SC'!D980</f>
        <v>9408823.48</v>
      </c>
      <c r="G45" t="s">
        <v>1118</v>
      </c>
    </row>
    <row r="46" spans="2:7" x14ac:dyDescent="0.25">
      <c r="B46" t="s">
        <v>999</v>
      </c>
      <c r="C46" s="82">
        <v>17</v>
      </c>
      <c r="D46">
        <v>12</v>
      </c>
      <c r="E46">
        <v>16</v>
      </c>
      <c r="F46" s="9" t="n">
        <f>'ICBS-TB-SC'!D981</f>
        <v>0.0</v>
      </c>
      <c r="G46" t="s">
        <v>1119</v>
      </c>
    </row>
    <row r="47" spans="2:7" x14ac:dyDescent="0.25">
      <c r="B47" t="s">
        <v>999</v>
      </c>
      <c r="C47" s="82">
        <v>17</v>
      </c>
      <c r="D47">
        <v>10</v>
      </c>
      <c r="E47">
        <v>24</v>
      </c>
      <c r="F47" s="9" t="n">
        <f>'ICBS-TB-SC'!D984</f>
        <v>63352.11</v>
      </c>
      <c r="G47" t="s">
        <v>1122</v>
      </c>
    </row>
    <row r="48" spans="2:7" x14ac:dyDescent="0.25">
      <c r="B48" t="s">
        <v>999</v>
      </c>
      <c r="C48" s="82">
        <v>17</v>
      </c>
      <c r="D48">
        <v>11</v>
      </c>
      <c r="E48">
        <v>24</v>
      </c>
      <c r="F48" s="9" t="n">
        <f>'ICBS-TB-SC'!D985</f>
        <v>23000.0</v>
      </c>
      <c r="G48" t="s">
        <v>1120</v>
      </c>
    </row>
    <row r="49" spans="2:7" x14ac:dyDescent="0.25">
      <c r="B49" t="s">
        <v>999</v>
      </c>
      <c r="C49" s="82">
        <v>17</v>
      </c>
      <c r="D49">
        <v>12</v>
      </c>
      <c r="E49">
        <v>24</v>
      </c>
      <c r="F49" s="9" t="n">
        <f>'ICBS-TB-SC'!D986</f>
        <v>0.0</v>
      </c>
      <c r="G49" t="s">
        <v>1121</v>
      </c>
    </row>
    <row r="50" spans="2:7" x14ac:dyDescent="0.25">
      <c r="B50" t="s">
        <v>999</v>
      </c>
      <c r="C50" s="82">
        <v>17</v>
      </c>
      <c r="D50">
        <v>15</v>
      </c>
      <c r="E50">
        <v>8</v>
      </c>
      <c r="G50" t="s">
        <v>1093</v>
      </c>
    </row>
    <row r="51" spans="2:7" x14ac:dyDescent="0.25">
      <c r="B51" t="s">
        <v>999</v>
      </c>
      <c r="C51" s="82">
        <v>17</v>
      </c>
      <c r="D51">
        <v>16</v>
      </c>
      <c r="E51">
        <v>8</v>
      </c>
      <c r="G51" t="s">
        <v>1094</v>
      </c>
    </row>
    <row r="52" spans="2:7" x14ac:dyDescent="0.25">
      <c r="B52" t="s">
        <v>999</v>
      </c>
      <c r="C52" s="82">
        <v>17</v>
      </c>
      <c r="D52">
        <v>17</v>
      </c>
      <c r="E52">
        <v>8</v>
      </c>
      <c r="G52" t="s">
        <v>1095</v>
      </c>
    </row>
    <row r="53" spans="2:7" x14ac:dyDescent="0.25">
      <c r="B53" t="s">
        <v>999</v>
      </c>
      <c r="C53" s="82">
        <v>19</v>
      </c>
      <c r="D53">
        <v>9</v>
      </c>
      <c r="E53">
        <v>8</v>
      </c>
      <c r="G53" t="s">
        <v>1001</v>
      </c>
    </row>
    <row r="54" spans="2:7" x14ac:dyDescent="0.25">
      <c r="B54" t="s">
        <v>999</v>
      </c>
      <c r="C54" s="82">
        <v>19</v>
      </c>
      <c r="D54">
        <v>10</v>
      </c>
      <c r="E54">
        <v>8</v>
      </c>
      <c r="G54" t="s">
        <v>1002</v>
      </c>
    </row>
    <row r="55" spans="2:7" x14ac:dyDescent="0.25">
      <c r="B55" t="s">
        <v>999</v>
      </c>
      <c r="C55" s="82">
        <v>19</v>
      </c>
      <c r="D55">
        <v>12</v>
      </c>
      <c r="E55">
        <v>8</v>
      </c>
      <c r="F55" s="9" t="n">
        <f>TB!C122</f>
        <v>6543125.67</v>
      </c>
      <c r="G55" t="s">
        <v>1096</v>
      </c>
    </row>
    <row r="56" spans="2:7" x14ac:dyDescent="0.25">
      <c r="B56" t="s">
        <v>999</v>
      </c>
      <c r="C56" s="82">
        <v>19</v>
      </c>
      <c r="D56">
        <v>13</v>
      </c>
      <c r="E56">
        <v>8</v>
      </c>
      <c r="G56" t="s">
        <v>1097</v>
      </c>
    </row>
    <row r="57" spans="2:7" x14ac:dyDescent="0.25">
      <c r="B57" t="s">
        <v>999</v>
      </c>
      <c r="C57" s="82">
        <v>19</v>
      </c>
      <c r="D57">
        <v>15</v>
      </c>
      <c r="E57">
        <v>8</v>
      </c>
      <c r="F57" s="9" t="n">
        <f>'ICBS-TB-SC'!D1008</f>
        <v>0.0</v>
      </c>
      <c r="G57" t="s">
        <v>1098</v>
      </c>
    </row>
    <row r="58" spans="2:7" x14ac:dyDescent="0.25">
      <c r="B58" t="s">
        <v>999</v>
      </c>
      <c r="C58" s="82">
        <v>19</v>
      </c>
      <c r="D58">
        <v>16</v>
      </c>
      <c r="E58">
        <v>8</v>
      </c>
      <c r="G58" t="s">
        <v>1099</v>
      </c>
    </row>
    <row r="59" spans="2:7" x14ac:dyDescent="0.25">
      <c r="B59" t="s">
        <v>999</v>
      </c>
      <c r="C59" s="82">
        <v>19</v>
      </c>
      <c r="D59">
        <v>18</v>
      </c>
      <c r="E59">
        <v>8</v>
      </c>
      <c r="F59" s="9" t="n">
        <f>'ICBS-TB-SC'!D1009</f>
        <v>0.0</v>
      </c>
      <c r="G59" t="s">
        <v>1003</v>
      </c>
    </row>
    <row r="60" spans="2:7" x14ac:dyDescent="0.25">
      <c r="B60" t="s">
        <v>999</v>
      </c>
      <c r="C60" s="82">
        <v>19</v>
      </c>
      <c r="D60">
        <v>19</v>
      </c>
      <c r="E60">
        <v>8</v>
      </c>
      <c r="G60" t="s">
        <v>1004</v>
      </c>
    </row>
    <row r="61" spans="2:7" x14ac:dyDescent="0.25">
      <c r="B61" t="s">
        <v>999</v>
      </c>
      <c r="C61" s="82">
        <v>19</v>
      </c>
      <c r="D61">
        <v>21</v>
      </c>
      <c r="E61">
        <v>8</v>
      </c>
      <c r="F61" s="9" t="n">
        <f>'ICBS-TB-SC'!D1012</f>
        <v>0.0</v>
      </c>
      <c r="G61" t="s">
        <v>1100</v>
      </c>
    </row>
    <row r="62" spans="2:7" x14ac:dyDescent="0.25">
      <c r="B62" t="s">
        <v>999</v>
      </c>
      <c r="C62" s="82">
        <v>19</v>
      </c>
      <c r="D62">
        <v>22</v>
      </c>
      <c r="E62">
        <v>8</v>
      </c>
      <c r="F62" s="9" t="n">
        <f>'ICBS-TB-SC'!D1013</f>
        <v>0.0</v>
      </c>
      <c r="G62" t="s">
        <v>1101</v>
      </c>
    </row>
    <row r="63" spans="2:7" x14ac:dyDescent="0.25">
      <c r="B63" t="s">
        <v>999</v>
      </c>
      <c r="C63" s="82">
        <v>19</v>
      </c>
      <c r="D63">
        <v>23</v>
      </c>
      <c r="E63">
        <v>8</v>
      </c>
      <c r="F63" s="9" t="n">
        <f>'ICBS-TB-SC'!D1014</f>
        <v>0.0</v>
      </c>
      <c r="G63" t="s">
        <v>1102</v>
      </c>
    </row>
    <row r="64" spans="2:7" x14ac:dyDescent="0.25">
      <c r="B64" t="s">
        <v>999</v>
      </c>
      <c r="C64" s="82">
        <v>19</v>
      </c>
      <c r="D64">
        <v>24</v>
      </c>
      <c r="E64">
        <v>8</v>
      </c>
      <c r="F64" s="9" t="n">
        <f>TB!C120</f>
        <v>3972657.0</v>
      </c>
      <c r="G64" t="s">
        <v>101</v>
      </c>
    </row>
    <row r="65" spans="2:7" x14ac:dyDescent="0.25">
      <c r="B65" t="s">
        <v>999</v>
      </c>
      <c r="C65" s="82">
        <v>19</v>
      </c>
      <c r="D65">
        <v>25</v>
      </c>
      <c r="E65">
        <v>8</v>
      </c>
      <c r="F65" s="9" t="n">
        <f>'ICBS-TB-SC'!D1016</f>
        <v>0.0</v>
      </c>
      <c r="G65" t="s">
        <v>1005</v>
      </c>
    </row>
    <row r="66" spans="2:7" x14ac:dyDescent="0.25">
      <c r="B66" t="s">
        <v>999</v>
      </c>
      <c r="C66" s="82">
        <v>19</v>
      </c>
      <c r="D66">
        <v>26</v>
      </c>
      <c r="E66">
        <v>8</v>
      </c>
      <c r="F66" s="9" t="n">
        <f>'ICBS-TB-SC'!D1017</f>
        <v>0.0</v>
      </c>
      <c r="G66" t="s">
        <v>1006</v>
      </c>
    </row>
    <row r="67" spans="2:7" x14ac:dyDescent="0.25">
      <c r="B67" t="s">
        <v>999</v>
      </c>
      <c r="C67" s="82">
        <v>19</v>
      </c>
      <c r="D67">
        <v>27</v>
      </c>
      <c r="E67">
        <v>8</v>
      </c>
      <c r="F67" s="9" t="n">
        <f>'ICBS-TB-SC'!D1018</f>
        <v>0.0</v>
      </c>
      <c r="G67" t="s">
        <v>1007</v>
      </c>
    </row>
    <row r="68" spans="2:7" x14ac:dyDescent="0.25">
      <c r="B68" t="s">
        <v>999</v>
      </c>
      <c r="C68" s="82">
        <v>19</v>
      </c>
      <c r="D68">
        <v>29</v>
      </c>
      <c r="E68">
        <v>8</v>
      </c>
      <c r="F68" s="9" t="n">
        <f>'ICBS-TB-SC'!D1019+'ICBS-TB-SC'!D1033</f>
        <v>1.374780646E7</v>
      </c>
      <c r="G68" t="s">
        <v>1134</v>
      </c>
    </row>
    <row r="69" spans="2:7" x14ac:dyDescent="0.25">
      <c r="B69" t="s">
        <v>999</v>
      </c>
      <c r="C69" s="82">
        <v>19</v>
      </c>
      <c r="D69">
        <v>32</v>
      </c>
      <c r="E69">
        <v>8</v>
      </c>
      <c r="F69" s="9" t="n">
        <f>'ICBS-TB-SC'!D1007+'ICBS-TB-SC'!D1033</f>
        <v>1951108.46</v>
      </c>
      <c r="G69" t="s">
        <v>1103</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B1:G16"/>
  <sheetViews>
    <sheetView workbookViewId="0">
      <selection activeCell="J14" sqref="J14"/>
    </sheetView>
  </sheetViews>
  <sheetFormatPr defaultRowHeight="12.5" x14ac:dyDescent="0.25"/>
  <cols>
    <col min="2" max="2" customWidth="true" width="17.26953125" collapsed="true"/>
    <col min="3" max="3" customWidth="true" style="82" width="6.453125" collapsed="true"/>
    <col min="6" max="6" style="9" width="9.1796875" collapsed="true"/>
    <col min="7" max="7" customWidth="true" width="22.1796875" collapsed="true"/>
  </cols>
  <sheetData>
    <row r="1" spans="2:7" x14ac:dyDescent="0.25">
      <c r="B1" t="s">
        <v>689</v>
      </c>
      <c r="C1" s="82" t="s">
        <v>690</v>
      </c>
      <c r="D1" s="78" t="s">
        <v>691</v>
      </c>
      <c r="E1" t="s">
        <v>692</v>
      </c>
      <c r="F1" s="9" t="s">
        <v>693</v>
      </c>
      <c r="G1" s="78" t="s">
        <v>832</v>
      </c>
    </row>
    <row r="2" spans="2:7" x14ac:dyDescent="0.25">
      <c r="B2" s="78" t="s">
        <v>984</v>
      </c>
      <c r="C2" s="82">
        <v>21</v>
      </c>
      <c r="D2">
        <v>11</v>
      </c>
      <c r="E2">
        <v>8</v>
      </c>
      <c r="G2" t="s">
        <v>985</v>
      </c>
    </row>
    <row r="3" spans="2:7" x14ac:dyDescent="0.25">
      <c r="B3" s="78" t="s">
        <v>984</v>
      </c>
      <c r="C3" s="82">
        <v>21</v>
      </c>
      <c r="D3">
        <v>12</v>
      </c>
      <c r="E3">
        <v>8</v>
      </c>
      <c r="G3" t="s">
        <v>986</v>
      </c>
    </row>
    <row r="4" spans="2:7" x14ac:dyDescent="0.25">
      <c r="B4" s="78" t="s">
        <v>984</v>
      </c>
      <c r="C4" s="82">
        <v>21</v>
      </c>
      <c r="D4">
        <v>14</v>
      </c>
      <c r="E4">
        <v>8</v>
      </c>
      <c r="G4" t="s">
        <v>987</v>
      </c>
    </row>
    <row r="5" spans="2:7" x14ac:dyDescent="0.25">
      <c r="B5" s="78" t="s">
        <v>984</v>
      </c>
      <c r="C5" s="82">
        <v>21</v>
      </c>
      <c r="D5">
        <v>15</v>
      </c>
      <c r="E5">
        <v>8</v>
      </c>
      <c r="G5" t="s">
        <v>988</v>
      </c>
    </row>
    <row r="6" spans="2:7" x14ac:dyDescent="0.25">
      <c r="B6" s="78" t="s">
        <v>984</v>
      </c>
      <c r="C6" s="82">
        <v>21</v>
      </c>
      <c r="D6">
        <v>16</v>
      </c>
      <c r="E6">
        <v>8</v>
      </c>
      <c r="G6" t="s">
        <v>989</v>
      </c>
    </row>
    <row r="7" spans="2:7" x14ac:dyDescent="0.25">
      <c r="B7" s="78" t="s">
        <v>984</v>
      </c>
      <c r="C7" s="82">
        <v>21</v>
      </c>
      <c r="D7">
        <v>17</v>
      </c>
      <c r="E7">
        <v>8</v>
      </c>
      <c r="G7" t="s">
        <v>990</v>
      </c>
    </row>
    <row r="8" spans="2:7" x14ac:dyDescent="0.25">
      <c r="B8" s="78" t="s">
        <v>984</v>
      </c>
      <c r="C8" s="82">
        <v>21</v>
      </c>
      <c r="D8">
        <v>20</v>
      </c>
      <c r="E8">
        <v>8</v>
      </c>
      <c r="G8" t="s">
        <v>991</v>
      </c>
    </row>
    <row r="9" spans="2:7" x14ac:dyDescent="0.25">
      <c r="B9" s="78" t="s">
        <v>984</v>
      </c>
      <c r="C9" s="82">
        <v>21</v>
      </c>
      <c r="D9">
        <v>21</v>
      </c>
      <c r="E9">
        <v>8</v>
      </c>
      <c r="G9" t="s">
        <v>992</v>
      </c>
    </row>
    <row r="10" spans="2:7" x14ac:dyDescent="0.25">
      <c r="B10" s="78" t="s">
        <v>984</v>
      </c>
      <c r="C10" s="82">
        <v>21</v>
      </c>
      <c r="D10">
        <v>22</v>
      </c>
      <c r="E10">
        <v>8</v>
      </c>
      <c r="G10" t="s">
        <v>993</v>
      </c>
    </row>
    <row r="11" spans="2:7" x14ac:dyDescent="0.25">
      <c r="B11" s="78" t="s">
        <v>984</v>
      </c>
      <c r="C11" s="82">
        <v>21</v>
      </c>
      <c r="D11">
        <v>24</v>
      </c>
      <c r="E11">
        <v>8</v>
      </c>
      <c r="G11" t="s">
        <v>994</v>
      </c>
    </row>
    <row r="12" spans="2:7" x14ac:dyDescent="0.25">
      <c r="B12" s="78" t="s">
        <v>984</v>
      </c>
      <c r="C12" s="82">
        <v>21</v>
      </c>
      <c r="D12">
        <v>25</v>
      </c>
      <c r="E12">
        <v>8</v>
      </c>
      <c r="G12" t="s">
        <v>989</v>
      </c>
    </row>
    <row r="13" spans="2:7" x14ac:dyDescent="0.25">
      <c r="B13" s="78" t="s">
        <v>984</v>
      </c>
      <c r="C13" s="82">
        <v>21</v>
      </c>
      <c r="D13">
        <v>26</v>
      </c>
      <c r="E13">
        <v>8</v>
      </c>
      <c r="G13" t="s">
        <v>995</v>
      </c>
    </row>
    <row r="14" spans="2:7" x14ac:dyDescent="0.25">
      <c r="B14" s="78" t="s">
        <v>984</v>
      </c>
      <c r="C14" s="82">
        <v>21</v>
      </c>
      <c r="D14">
        <v>33</v>
      </c>
      <c r="E14">
        <v>8</v>
      </c>
      <c r="G14" t="s">
        <v>996</v>
      </c>
    </row>
    <row r="15" spans="2:7" x14ac:dyDescent="0.25">
      <c r="B15" s="78" t="s">
        <v>984</v>
      </c>
      <c r="C15" s="82">
        <v>21</v>
      </c>
      <c r="D15">
        <v>34</v>
      </c>
      <c r="E15">
        <v>8</v>
      </c>
      <c r="G15" t="s">
        <v>997</v>
      </c>
    </row>
    <row r="16" spans="2:7" x14ac:dyDescent="0.25">
      <c r="B16" s="78" t="s">
        <v>984</v>
      </c>
      <c r="C16" s="82">
        <v>21</v>
      </c>
      <c r="D16">
        <v>35</v>
      </c>
      <c r="E16">
        <v>8</v>
      </c>
      <c r="G16" t="s">
        <v>998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186"/>
  <sheetViews>
    <sheetView topLeftCell="A109" workbookViewId="0">
      <selection activeCell="F134" sqref="F134"/>
    </sheetView>
  </sheetViews>
  <sheetFormatPr defaultRowHeight="12.5" x14ac:dyDescent="0.25"/>
  <cols>
    <col min="2" max="2" customWidth="true" width="24.7265625" collapsed="true"/>
    <col min="3" max="3" style="101" width="9.1796875" collapsed="true"/>
    <col min="6" max="6" customWidth="true" style="9" width="17.81640625" collapsed="true"/>
    <col min="7" max="7" customWidth="true" width="66.453125" collapsed="true"/>
  </cols>
  <sheetData>
    <row r="1" spans="2:7" x14ac:dyDescent="0.25">
      <c r="B1" t="s">
        <v>689</v>
      </c>
      <c r="C1" s="101" t="s">
        <v>690</v>
      </c>
      <c r="D1" s="78" t="s">
        <v>691</v>
      </c>
      <c r="E1" t="s">
        <v>692</v>
      </c>
      <c r="F1" s="9" t="s">
        <v>693</v>
      </c>
      <c r="G1" s="78" t="s">
        <v>832</v>
      </c>
    </row>
    <row r="2" spans="2:7" x14ac:dyDescent="0.25">
      <c r="B2" t="s">
        <v>1135</v>
      </c>
      <c r="C2" s="101">
        <v>13</v>
      </c>
      <c r="D2">
        <v>11</v>
      </c>
      <c r="E2">
        <v>8</v>
      </c>
      <c r="G2" t="s">
        <v>1136</v>
      </c>
    </row>
    <row r="3" spans="2:7" x14ac:dyDescent="0.25">
      <c r="B3" t="s">
        <v>1135</v>
      </c>
      <c r="C3" s="101">
        <v>13</v>
      </c>
      <c r="D3">
        <v>11</v>
      </c>
      <c r="E3">
        <v>11</v>
      </c>
      <c r="G3" t="s">
        <v>1137</v>
      </c>
    </row>
    <row r="4" spans="2:7" x14ac:dyDescent="0.25">
      <c r="B4" t="s">
        <v>1135</v>
      </c>
      <c r="C4" s="101">
        <v>13</v>
      </c>
      <c r="D4">
        <v>12</v>
      </c>
      <c r="E4">
        <v>8</v>
      </c>
      <c r="G4" t="s">
        <v>1138</v>
      </c>
    </row>
    <row r="5" spans="2:7" x14ac:dyDescent="0.25">
      <c r="B5" t="s">
        <v>1135</v>
      </c>
      <c r="C5" s="101">
        <v>13</v>
      </c>
      <c r="D5">
        <v>12</v>
      </c>
      <c r="E5">
        <v>11</v>
      </c>
      <c r="G5" t="s">
        <v>1139</v>
      </c>
    </row>
    <row r="6" spans="2:7" x14ac:dyDescent="0.25">
      <c r="B6" t="s">
        <v>1135</v>
      </c>
      <c r="C6" s="101">
        <v>13</v>
      </c>
      <c r="D6">
        <v>15</v>
      </c>
      <c r="E6">
        <v>8</v>
      </c>
      <c r="G6" t="s">
        <v>1140</v>
      </c>
    </row>
    <row r="7" spans="2:7" x14ac:dyDescent="0.25">
      <c r="B7" t="s">
        <v>1135</v>
      </c>
      <c r="C7" s="101">
        <v>13</v>
      </c>
      <c r="D7">
        <v>14</v>
      </c>
      <c r="E7">
        <v>11</v>
      </c>
      <c r="G7" t="s">
        <v>1141</v>
      </c>
    </row>
    <row r="8" spans="2:7" x14ac:dyDescent="0.25">
      <c r="B8" t="s">
        <v>1135</v>
      </c>
      <c r="C8" s="101">
        <v>13</v>
      </c>
      <c r="D8">
        <v>19</v>
      </c>
      <c r="E8">
        <v>8</v>
      </c>
      <c r="G8" t="s">
        <v>1142</v>
      </c>
    </row>
    <row r="9" spans="2:7" x14ac:dyDescent="0.25">
      <c r="B9" t="s">
        <v>1135</v>
      </c>
      <c r="C9" s="101">
        <v>13</v>
      </c>
      <c r="D9">
        <v>19</v>
      </c>
      <c r="E9">
        <v>11</v>
      </c>
      <c r="G9" t="s">
        <v>1143</v>
      </c>
    </row>
    <row r="10" spans="2:7" x14ac:dyDescent="0.25">
      <c r="B10" t="s">
        <v>1135</v>
      </c>
      <c r="C10" s="101">
        <v>13</v>
      </c>
      <c r="D10">
        <v>20</v>
      </c>
      <c r="E10">
        <v>8</v>
      </c>
      <c r="G10" t="s">
        <v>1144</v>
      </c>
    </row>
    <row r="11" spans="2:7" x14ac:dyDescent="0.25">
      <c r="B11" t="s">
        <v>1135</v>
      </c>
      <c r="C11" s="101">
        <v>13</v>
      </c>
      <c r="D11">
        <v>20</v>
      </c>
      <c r="E11">
        <v>11</v>
      </c>
      <c r="G11" t="s">
        <v>1145</v>
      </c>
    </row>
    <row r="12" spans="2:7" x14ac:dyDescent="0.25">
      <c r="B12" t="s">
        <v>1135</v>
      </c>
      <c r="C12" s="101">
        <v>13</v>
      </c>
      <c r="D12">
        <v>22</v>
      </c>
      <c r="E12">
        <v>8</v>
      </c>
      <c r="G12" t="s">
        <v>1146</v>
      </c>
    </row>
    <row r="13" spans="2:7" x14ac:dyDescent="0.25">
      <c r="B13" t="s">
        <v>1135</v>
      </c>
      <c r="C13" s="101">
        <v>13</v>
      </c>
      <c r="D13">
        <v>22</v>
      </c>
      <c r="E13">
        <v>11</v>
      </c>
      <c r="G13" t="s">
        <v>1147</v>
      </c>
    </row>
    <row r="14" spans="2:7" x14ac:dyDescent="0.25">
      <c r="B14" t="s">
        <v>1135</v>
      </c>
      <c r="C14" s="101" t="s">
        <v>1148</v>
      </c>
      <c r="D14">
        <v>12</v>
      </c>
      <c r="E14">
        <v>8</v>
      </c>
      <c r="G14" t="s">
        <v>1149</v>
      </c>
    </row>
    <row r="15" spans="2:7" x14ac:dyDescent="0.25">
      <c r="B15" t="s">
        <v>1135</v>
      </c>
      <c r="C15" s="101" t="s">
        <v>1148</v>
      </c>
      <c r="D15">
        <v>15</v>
      </c>
      <c r="E15">
        <v>8</v>
      </c>
      <c r="G15" t="s">
        <v>1150</v>
      </c>
    </row>
    <row r="16" spans="2:7" x14ac:dyDescent="0.25">
      <c r="B16" t="s">
        <v>1135</v>
      </c>
      <c r="C16" s="101" t="s">
        <v>1148</v>
      </c>
      <c r="D16">
        <v>16</v>
      </c>
      <c r="E16">
        <v>8</v>
      </c>
      <c r="G16" t="s">
        <v>1151</v>
      </c>
    </row>
    <row r="17" spans="2:7" x14ac:dyDescent="0.25">
      <c r="B17" t="s">
        <v>1135</v>
      </c>
      <c r="C17" s="101" t="s">
        <v>1148</v>
      </c>
      <c r="D17">
        <v>17</v>
      </c>
      <c r="E17">
        <v>8</v>
      </c>
      <c r="G17" t="s">
        <v>1152</v>
      </c>
    </row>
    <row r="18" spans="2:7" x14ac:dyDescent="0.25">
      <c r="B18" t="s">
        <v>1135</v>
      </c>
      <c r="C18" s="101" t="s">
        <v>1148</v>
      </c>
      <c r="D18">
        <v>18</v>
      </c>
      <c r="E18">
        <v>8</v>
      </c>
      <c r="G18" t="s">
        <v>1153</v>
      </c>
    </row>
    <row r="19" spans="2:7" x14ac:dyDescent="0.25">
      <c r="B19" t="s">
        <v>1135</v>
      </c>
      <c r="C19" s="101" t="s">
        <v>1148</v>
      </c>
      <c r="D19">
        <v>20</v>
      </c>
      <c r="E19">
        <v>8</v>
      </c>
      <c r="G19" t="s">
        <v>1154</v>
      </c>
    </row>
    <row r="20" spans="2:7" x14ac:dyDescent="0.25">
      <c r="B20" t="s">
        <v>1135</v>
      </c>
      <c r="C20" s="101" t="s">
        <v>1148</v>
      </c>
      <c r="D20">
        <v>23</v>
      </c>
      <c r="E20">
        <v>8</v>
      </c>
      <c r="G20" t="s">
        <v>1155</v>
      </c>
    </row>
    <row r="21" spans="2:7" x14ac:dyDescent="0.25">
      <c r="B21" t="s">
        <v>1135</v>
      </c>
      <c r="C21" s="101" t="s">
        <v>1148</v>
      </c>
      <c r="D21">
        <v>55</v>
      </c>
      <c r="E21">
        <v>8</v>
      </c>
      <c r="G21" t="s">
        <v>1156</v>
      </c>
    </row>
    <row r="22" spans="2:7" x14ac:dyDescent="0.25">
      <c r="B22" t="s">
        <v>1135</v>
      </c>
      <c r="C22" s="101" t="s">
        <v>1148</v>
      </c>
      <c r="D22">
        <v>56</v>
      </c>
      <c r="E22">
        <v>8</v>
      </c>
      <c r="G22" t="s">
        <v>1157</v>
      </c>
    </row>
    <row r="23" spans="2:7" x14ac:dyDescent="0.25">
      <c r="B23" t="s">
        <v>1135</v>
      </c>
      <c r="C23" s="101" t="s">
        <v>1148</v>
      </c>
      <c r="D23">
        <v>57</v>
      </c>
      <c r="E23">
        <v>8</v>
      </c>
      <c r="G23" t="s">
        <v>1158</v>
      </c>
    </row>
    <row r="24" spans="2:7" x14ac:dyDescent="0.25">
      <c r="B24" t="s">
        <v>1135</v>
      </c>
      <c r="C24" s="101" t="s">
        <v>1148</v>
      </c>
      <c r="D24">
        <v>59</v>
      </c>
      <c r="E24">
        <v>8</v>
      </c>
      <c r="G24" t="s">
        <v>1159</v>
      </c>
    </row>
    <row r="25" spans="2:7" x14ac:dyDescent="0.25">
      <c r="B25" t="s">
        <v>1135</v>
      </c>
      <c r="C25" s="101" t="s">
        <v>1148</v>
      </c>
      <c r="D25">
        <v>62</v>
      </c>
      <c r="E25">
        <v>8</v>
      </c>
      <c r="G25" t="s">
        <v>1160</v>
      </c>
    </row>
    <row r="26" spans="2:7" x14ac:dyDescent="0.25">
      <c r="B26" t="s">
        <v>1135</v>
      </c>
      <c r="C26" s="101" t="s">
        <v>1148</v>
      </c>
      <c r="D26">
        <v>66</v>
      </c>
      <c r="E26">
        <v>8</v>
      </c>
      <c r="G26" t="s">
        <v>1161</v>
      </c>
    </row>
    <row r="27" spans="2:7" x14ac:dyDescent="0.25">
      <c r="B27" t="s">
        <v>1135</v>
      </c>
      <c r="C27" s="101" t="s">
        <v>1148</v>
      </c>
      <c r="D27">
        <v>67</v>
      </c>
      <c r="E27">
        <v>8</v>
      </c>
      <c r="G27" t="s">
        <v>1162</v>
      </c>
    </row>
    <row r="28" spans="2:7" x14ac:dyDescent="0.25">
      <c r="B28" t="s">
        <v>1135</v>
      </c>
      <c r="C28" s="101" t="s">
        <v>1148</v>
      </c>
      <c r="D28">
        <v>68</v>
      </c>
      <c r="E28">
        <v>8</v>
      </c>
      <c r="G28" t="s">
        <v>1163</v>
      </c>
    </row>
    <row r="29" spans="2:7" x14ac:dyDescent="0.25">
      <c r="B29" t="s">
        <v>1135</v>
      </c>
      <c r="C29" s="101" t="s">
        <v>1148</v>
      </c>
      <c r="D29">
        <v>70</v>
      </c>
      <c r="E29">
        <v>8</v>
      </c>
      <c r="G29" t="s">
        <v>1164</v>
      </c>
    </row>
    <row r="30" spans="2:7" x14ac:dyDescent="0.25">
      <c r="B30" t="s">
        <v>1135</v>
      </c>
      <c r="C30" s="101" t="s">
        <v>1148</v>
      </c>
      <c r="D30">
        <v>71</v>
      </c>
      <c r="E30">
        <v>8</v>
      </c>
      <c r="G30" t="s">
        <v>1165</v>
      </c>
    </row>
    <row r="31" spans="2:7" x14ac:dyDescent="0.25">
      <c r="B31" t="s">
        <v>1135</v>
      </c>
      <c r="C31" s="101" t="s">
        <v>1148</v>
      </c>
      <c r="D31">
        <v>72</v>
      </c>
      <c r="E31">
        <v>8</v>
      </c>
      <c r="G31" t="s">
        <v>1166</v>
      </c>
    </row>
    <row r="32" spans="2:7" x14ac:dyDescent="0.25">
      <c r="B32" t="s">
        <v>1135</v>
      </c>
      <c r="C32" s="101" t="s">
        <v>1148</v>
      </c>
      <c r="D32">
        <v>76</v>
      </c>
      <c r="E32">
        <v>8</v>
      </c>
      <c r="G32" t="s">
        <v>1167</v>
      </c>
    </row>
    <row r="33" spans="2:7" x14ac:dyDescent="0.25">
      <c r="B33" t="s">
        <v>1135</v>
      </c>
      <c r="C33" s="101" t="s">
        <v>1148</v>
      </c>
      <c r="D33">
        <v>79</v>
      </c>
      <c r="E33">
        <v>8</v>
      </c>
      <c r="G33" t="s">
        <v>1168</v>
      </c>
    </row>
    <row r="34" spans="2:7" x14ac:dyDescent="0.25">
      <c r="B34" t="s">
        <v>1135</v>
      </c>
      <c r="C34" s="101" t="s">
        <v>1148</v>
      </c>
      <c r="D34">
        <v>80</v>
      </c>
      <c r="E34">
        <v>8</v>
      </c>
      <c r="G34" t="s">
        <v>1169</v>
      </c>
    </row>
    <row r="35" spans="2:7" x14ac:dyDescent="0.25">
      <c r="B35" t="s">
        <v>1135</v>
      </c>
      <c r="C35" s="101" t="s">
        <v>1148</v>
      </c>
      <c r="D35">
        <v>81</v>
      </c>
      <c r="E35">
        <v>8</v>
      </c>
      <c r="G35" t="s">
        <v>1170</v>
      </c>
    </row>
    <row r="36" spans="2:7" x14ac:dyDescent="0.25">
      <c r="B36" t="s">
        <v>1135</v>
      </c>
      <c r="C36" s="101" t="s">
        <v>1148</v>
      </c>
      <c r="D36">
        <v>82</v>
      </c>
      <c r="E36">
        <v>8</v>
      </c>
      <c r="G36" t="s">
        <v>1171</v>
      </c>
    </row>
    <row r="37" spans="2:7" x14ac:dyDescent="0.25">
      <c r="B37" t="s">
        <v>1135</v>
      </c>
      <c r="C37" s="101" t="s">
        <v>1148</v>
      </c>
      <c r="D37">
        <v>84</v>
      </c>
      <c r="E37">
        <v>8</v>
      </c>
      <c r="G37" t="s">
        <v>1172</v>
      </c>
    </row>
    <row r="38" spans="2:7" x14ac:dyDescent="0.25">
      <c r="B38" t="s">
        <v>1135</v>
      </c>
      <c r="C38" s="101" t="s">
        <v>1148</v>
      </c>
      <c r="D38">
        <v>106</v>
      </c>
      <c r="E38">
        <v>8</v>
      </c>
      <c r="G38" t="s">
        <v>1173</v>
      </c>
    </row>
    <row r="39" spans="2:7" x14ac:dyDescent="0.25">
      <c r="B39" t="s">
        <v>1135</v>
      </c>
      <c r="C39" s="101" t="s">
        <v>1148</v>
      </c>
      <c r="D39">
        <v>107</v>
      </c>
      <c r="E39">
        <v>8</v>
      </c>
      <c r="G39" t="s">
        <v>1174</v>
      </c>
    </row>
    <row r="40" spans="2:7" x14ac:dyDescent="0.25">
      <c r="B40" t="s">
        <v>1135</v>
      </c>
      <c r="C40" s="101" t="s">
        <v>1148</v>
      </c>
      <c r="D40">
        <v>108</v>
      </c>
      <c r="E40">
        <v>8</v>
      </c>
      <c r="G40" t="s">
        <v>1175</v>
      </c>
    </row>
    <row r="41" spans="2:7" x14ac:dyDescent="0.25">
      <c r="B41" t="s">
        <v>1135</v>
      </c>
      <c r="C41" s="101" t="s">
        <v>1148</v>
      </c>
      <c r="D41">
        <v>110</v>
      </c>
      <c r="E41">
        <v>8</v>
      </c>
      <c r="G41" t="s">
        <v>1176</v>
      </c>
    </row>
    <row r="42" spans="2:7" x14ac:dyDescent="0.25">
      <c r="B42" t="s">
        <v>1135</v>
      </c>
      <c r="C42" s="101" t="s">
        <v>1148</v>
      </c>
      <c r="D42">
        <v>114</v>
      </c>
      <c r="E42">
        <v>8</v>
      </c>
      <c r="G42" t="s">
        <v>1177</v>
      </c>
    </row>
    <row r="43" spans="2:7" x14ac:dyDescent="0.25">
      <c r="B43" t="s">
        <v>1135</v>
      </c>
      <c r="C43" s="101" t="s">
        <v>1148</v>
      </c>
      <c r="D43">
        <v>115</v>
      </c>
      <c r="E43">
        <v>8</v>
      </c>
      <c r="G43" t="s">
        <v>1178</v>
      </c>
    </row>
    <row r="44" spans="2:7" x14ac:dyDescent="0.25">
      <c r="B44" t="s">
        <v>1135</v>
      </c>
      <c r="C44" s="101" t="s">
        <v>1148</v>
      </c>
      <c r="D44">
        <v>116</v>
      </c>
      <c r="E44">
        <v>8</v>
      </c>
      <c r="G44" t="s">
        <v>1179</v>
      </c>
    </row>
    <row r="45" spans="2:7" x14ac:dyDescent="0.25">
      <c r="B45" t="s">
        <v>1135</v>
      </c>
      <c r="C45" s="101" t="s">
        <v>1148</v>
      </c>
      <c r="D45">
        <v>118</v>
      </c>
      <c r="E45">
        <v>8</v>
      </c>
      <c r="G45" t="s">
        <v>1180</v>
      </c>
    </row>
    <row r="46" spans="2:7" x14ac:dyDescent="0.25">
      <c r="B46" t="s">
        <v>1135</v>
      </c>
      <c r="C46" s="101" t="s">
        <v>1148</v>
      </c>
      <c r="D46">
        <v>119</v>
      </c>
      <c r="E46">
        <v>8</v>
      </c>
      <c r="G46" t="s">
        <v>1181</v>
      </c>
    </row>
    <row r="47" spans="2:7" x14ac:dyDescent="0.25">
      <c r="B47" t="s">
        <v>1135</v>
      </c>
      <c r="C47" s="101" t="s">
        <v>1148</v>
      </c>
      <c r="D47">
        <v>120</v>
      </c>
      <c r="E47">
        <v>8</v>
      </c>
      <c r="G47" t="s">
        <v>1182</v>
      </c>
    </row>
    <row r="48" spans="2:7" x14ac:dyDescent="0.25">
      <c r="B48" t="s">
        <v>1135</v>
      </c>
      <c r="C48" s="101" t="s">
        <v>1183</v>
      </c>
      <c r="D48">
        <v>12</v>
      </c>
      <c r="E48">
        <v>8</v>
      </c>
      <c r="G48" t="s">
        <v>1149</v>
      </c>
    </row>
    <row r="49" spans="2:7" x14ac:dyDescent="0.25">
      <c r="B49" t="s">
        <v>1135</v>
      </c>
      <c r="C49" s="101" t="s">
        <v>1183</v>
      </c>
      <c r="D49">
        <v>15</v>
      </c>
      <c r="E49">
        <v>8</v>
      </c>
      <c r="G49" t="s">
        <v>1150</v>
      </c>
    </row>
    <row r="50" spans="2:7" x14ac:dyDescent="0.25">
      <c r="B50" t="s">
        <v>1135</v>
      </c>
      <c r="C50" s="101" t="s">
        <v>1183</v>
      </c>
      <c r="D50">
        <v>16</v>
      </c>
      <c r="E50">
        <v>8</v>
      </c>
      <c r="G50" t="s">
        <v>1151</v>
      </c>
    </row>
    <row r="51" spans="2:7" x14ac:dyDescent="0.25">
      <c r="B51" t="s">
        <v>1135</v>
      </c>
      <c r="C51" s="101" t="s">
        <v>1183</v>
      </c>
      <c r="D51">
        <v>17</v>
      </c>
      <c r="E51">
        <v>8</v>
      </c>
      <c r="G51" t="s">
        <v>1152</v>
      </c>
    </row>
    <row r="52" spans="2:7" x14ac:dyDescent="0.25">
      <c r="B52" t="s">
        <v>1135</v>
      </c>
      <c r="C52" s="101" t="s">
        <v>1183</v>
      </c>
      <c r="D52">
        <v>18</v>
      </c>
      <c r="E52">
        <v>8</v>
      </c>
      <c r="G52" t="s">
        <v>1153</v>
      </c>
    </row>
    <row r="53" spans="2:7" x14ac:dyDescent="0.25">
      <c r="B53" t="s">
        <v>1135</v>
      </c>
      <c r="C53" s="101" t="s">
        <v>1183</v>
      </c>
      <c r="D53">
        <v>20</v>
      </c>
      <c r="E53">
        <v>8</v>
      </c>
      <c r="G53" t="s">
        <v>1154</v>
      </c>
    </row>
    <row r="54" spans="2:7" x14ac:dyDescent="0.25">
      <c r="B54" t="s">
        <v>1135</v>
      </c>
      <c r="C54" s="101" t="s">
        <v>1183</v>
      </c>
      <c r="D54">
        <v>23</v>
      </c>
      <c r="E54">
        <v>8</v>
      </c>
      <c r="G54" t="s">
        <v>1184</v>
      </c>
    </row>
    <row r="55" spans="2:7" x14ac:dyDescent="0.25">
      <c r="B55" t="s">
        <v>1135</v>
      </c>
      <c r="C55" s="101" t="s">
        <v>1183</v>
      </c>
      <c r="D55">
        <v>55</v>
      </c>
      <c r="E55">
        <v>8</v>
      </c>
      <c r="G55" t="s">
        <v>1156</v>
      </c>
    </row>
    <row r="56" spans="2:7" x14ac:dyDescent="0.25">
      <c r="B56" t="s">
        <v>1135</v>
      </c>
      <c r="C56" s="101" t="s">
        <v>1183</v>
      </c>
      <c r="D56">
        <v>56</v>
      </c>
      <c r="E56">
        <v>8</v>
      </c>
      <c r="G56" t="s">
        <v>1157</v>
      </c>
    </row>
    <row r="57" spans="2:7" x14ac:dyDescent="0.25">
      <c r="B57" t="s">
        <v>1135</v>
      </c>
      <c r="C57" s="101" t="s">
        <v>1183</v>
      </c>
      <c r="D57">
        <v>57</v>
      </c>
      <c r="E57">
        <v>8</v>
      </c>
      <c r="G57" t="s">
        <v>1158</v>
      </c>
    </row>
    <row r="58" spans="2:7" x14ac:dyDescent="0.25">
      <c r="B58" t="s">
        <v>1135</v>
      </c>
      <c r="C58" s="101" t="s">
        <v>1183</v>
      </c>
      <c r="D58">
        <v>59</v>
      </c>
      <c r="E58">
        <v>8</v>
      </c>
      <c r="G58" t="s">
        <v>1185</v>
      </c>
    </row>
    <row r="59" spans="2:7" x14ac:dyDescent="0.25">
      <c r="B59" t="s">
        <v>1135</v>
      </c>
      <c r="C59" s="101" t="s">
        <v>1183</v>
      </c>
      <c r="D59">
        <v>62</v>
      </c>
      <c r="E59">
        <v>8</v>
      </c>
      <c r="G59" t="s">
        <v>1160</v>
      </c>
    </row>
    <row r="60" spans="2:7" x14ac:dyDescent="0.25">
      <c r="B60" t="s">
        <v>1135</v>
      </c>
      <c r="C60" s="101" t="s">
        <v>1183</v>
      </c>
      <c r="D60">
        <v>66</v>
      </c>
      <c r="E60">
        <v>8</v>
      </c>
      <c r="G60" t="s">
        <v>1186</v>
      </c>
    </row>
    <row r="61" spans="2:7" x14ac:dyDescent="0.25">
      <c r="B61" t="s">
        <v>1135</v>
      </c>
      <c r="C61" s="101" t="s">
        <v>1183</v>
      </c>
      <c r="D61">
        <v>67</v>
      </c>
      <c r="E61">
        <v>8</v>
      </c>
      <c r="G61" t="s">
        <v>1162</v>
      </c>
    </row>
    <row r="62" spans="2:7" x14ac:dyDescent="0.25">
      <c r="B62" t="s">
        <v>1135</v>
      </c>
      <c r="C62" s="101" t="s">
        <v>1183</v>
      </c>
      <c r="D62">
        <v>68</v>
      </c>
      <c r="E62">
        <v>8</v>
      </c>
      <c r="G62" t="s">
        <v>1187</v>
      </c>
    </row>
    <row r="63" spans="2:7" x14ac:dyDescent="0.25">
      <c r="B63" t="s">
        <v>1135</v>
      </c>
      <c r="C63" s="101" t="s">
        <v>1183</v>
      </c>
      <c r="D63">
        <v>70</v>
      </c>
      <c r="E63">
        <v>8</v>
      </c>
      <c r="G63" t="s">
        <v>1164</v>
      </c>
    </row>
    <row r="64" spans="2:7" x14ac:dyDescent="0.25">
      <c r="B64" t="s">
        <v>1135</v>
      </c>
      <c r="C64" s="101" t="s">
        <v>1183</v>
      </c>
      <c r="D64">
        <v>71</v>
      </c>
      <c r="E64">
        <v>8</v>
      </c>
      <c r="G64" t="s">
        <v>1165</v>
      </c>
    </row>
    <row r="65" spans="2:7" x14ac:dyDescent="0.25">
      <c r="B65" t="s">
        <v>1135</v>
      </c>
      <c r="C65" s="101" t="s">
        <v>1183</v>
      </c>
      <c r="D65">
        <v>72</v>
      </c>
      <c r="E65">
        <v>8</v>
      </c>
      <c r="G65" t="s">
        <v>1188</v>
      </c>
    </row>
    <row r="66" spans="2:7" x14ac:dyDescent="0.25">
      <c r="B66" t="s">
        <v>1135</v>
      </c>
      <c r="C66" s="101" t="s">
        <v>1183</v>
      </c>
      <c r="D66">
        <v>76</v>
      </c>
      <c r="E66">
        <v>8</v>
      </c>
      <c r="G66" t="s">
        <v>1167</v>
      </c>
    </row>
    <row r="67" spans="2:7" x14ac:dyDescent="0.25">
      <c r="B67" t="s">
        <v>1135</v>
      </c>
      <c r="C67" s="101" t="s">
        <v>1183</v>
      </c>
      <c r="D67">
        <v>79</v>
      </c>
      <c r="E67">
        <v>8</v>
      </c>
      <c r="G67" t="s">
        <v>1189</v>
      </c>
    </row>
    <row r="68" spans="2:7" x14ac:dyDescent="0.25">
      <c r="B68" t="s">
        <v>1135</v>
      </c>
      <c r="C68" s="101" t="s">
        <v>1183</v>
      </c>
      <c r="D68">
        <v>80</v>
      </c>
      <c r="E68">
        <v>8</v>
      </c>
      <c r="G68" t="s">
        <v>1169</v>
      </c>
    </row>
    <row r="69" spans="2:7" x14ac:dyDescent="0.25">
      <c r="B69" t="s">
        <v>1135</v>
      </c>
      <c r="C69" s="101" t="s">
        <v>1183</v>
      </c>
      <c r="D69">
        <v>81</v>
      </c>
      <c r="E69">
        <v>8</v>
      </c>
      <c r="G69" t="s">
        <v>1170</v>
      </c>
    </row>
    <row r="70" spans="2:7" x14ac:dyDescent="0.25">
      <c r="B70" t="s">
        <v>1135</v>
      </c>
      <c r="C70" s="101" t="s">
        <v>1183</v>
      </c>
      <c r="D70">
        <v>82</v>
      </c>
      <c r="E70">
        <v>8</v>
      </c>
      <c r="G70" t="s">
        <v>1190</v>
      </c>
    </row>
    <row r="71" spans="2:7" x14ac:dyDescent="0.25">
      <c r="B71" t="s">
        <v>1135</v>
      </c>
      <c r="C71" s="101" t="s">
        <v>1183</v>
      </c>
      <c r="D71">
        <v>84</v>
      </c>
      <c r="E71">
        <v>8</v>
      </c>
      <c r="G71" t="s">
        <v>1191</v>
      </c>
    </row>
    <row r="72" spans="2:7" x14ac:dyDescent="0.25">
      <c r="B72" t="s">
        <v>1135</v>
      </c>
      <c r="C72" s="101" t="s">
        <v>1183</v>
      </c>
      <c r="D72">
        <v>106</v>
      </c>
      <c r="E72">
        <v>8</v>
      </c>
      <c r="G72" t="s">
        <v>1173</v>
      </c>
    </row>
    <row r="73" spans="2:7" x14ac:dyDescent="0.25">
      <c r="B73" t="s">
        <v>1135</v>
      </c>
      <c r="C73" s="101" t="s">
        <v>1183</v>
      </c>
      <c r="D73">
        <v>107</v>
      </c>
      <c r="E73">
        <v>8</v>
      </c>
      <c r="G73" t="s">
        <v>1174</v>
      </c>
    </row>
    <row r="74" spans="2:7" x14ac:dyDescent="0.25">
      <c r="B74" t="s">
        <v>1135</v>
      </c>
      <c r="C74" s="101" t="s">
        <v>1183</v>
      </c>
      <c r="D74">
        <v>108</v>
      </c>
      <c r="E74">
        <v>8</v>
      </c>
      <c r="G74" t="s">
        <v>1175</v>
      </c>
    </row>
    <row r="75" spans="2:7" x14ac:dyDescent="0.25">
      <c r="B75" t="s">
        <v>1135</v>
      </c>
      <c r="C75" s="101" t="s">
        <v>1183</v>
      </c>
      <c r="D75">
        <v>110</v>
      </c>
      <c r="E75">
        <v>8</v>
      </c>
      <c r="G75" t="s">
        <v>1192</v>
      </c>
    </row>
    <row r="76" spans="2:7" x14ac:dyDescent="0.25">
      <c r="B76" t="s">
        <v>1135</v>
      </c>
      <c r="C76" s="101" t="s">
        <v>1183</v>
      </c>
      <c r="D76">
        <v>114</v>
      </c>
      <c r="E76">
        <v>8</v>
      </c>
      <c r="G76" t="s">
        <v>1193</v>
      </c>
    </row>
    <row r="77" spans="2:7" x14ac:dyDescent="0.25">
      <c r="B77" t="s">
        <v>1135</v>
      </c>
      <c r="C77" s="101" t="s">
        <v>1183</v>
      </c>
      <c r="D77">
        <v>115</v>
      </c>
      <c r="E77">
        <v>8</v>
      </c>
      <c r="G77" t="s">
        <v>1194</v>
      </c>
    </row>
    <row r="78" spans="2:7" x14ac:dyDescent="0.25">
      <c r="B78" t="s">
        <v>1135</v>
      </c>
      <c r="C78" s="101" t="s">
        <v>1183</v>
      </c>
      <c r="D78">
        <v>116</v>
      </c>
      <c r="E78">
        <v>8</v>
      </c>
      <c r="G78" t="s">
        <v>1195</v>
      </c>
    </row>
    <row r="79" spans="2:7" x14ac:dyDescent="0.25">
      <c r="B79" t="s">
        <v>1135</v>
      </c>
      <c r="C79" s="101" t="s">
        <v>1183</v>
      </c>
      <c r="D79">
        <v>118</v>
      </c>
      <c r="E79">
        <v>8</v>
      </c>
      <c r="G79" t="s">
        <v>1180</v>
      </c>
    </row>
    <row r="80" spans="2:7" x14ac:dyDescent="0.25">
      <c r="B80" t="s">
        <v>1135</v>
      </c>
      <c r="C80" s="101" t="s">
        <v>1183</v>
      </c>
      <c r="D80">
        <v>119</v>
      </c>
      <c r="E80">
        <v>8</v>
      </c>
      <c r="G80" t="s">
        <v>1196</v>
      </c>
    </row>
    <row r="81" spans="2:7" x14ac:dyDescent="0.25">
      <c r="B81" t="s">
        <v>1135</v>
      </c>
      <c r="C81" s="101" t="s">
        <v>1183</v>
      </c>
      <c r="D81">
        <v>120</v>
      </c>
      <c r="E81">
        <v>8</v>
      </c>
      <c r="G81" t="s">
        <v>1197</v>
      </c>
    </row>
    <row r="82" spans="2:7" x14ac:dyDescent="0.25">
      <c r="B82" t="s">
        <v>1135</v>
      </c>
      <c r="C82" s="101" t="s">
        <v>1198</v>
      </c>
      <c r="D82">
        <v>11</v>
      </c>
      <c r="E82">
        <v>8</v>
      </c>
      <c r="G82" t="s">
        <v>1199</v>
      </c>
    </row>
    <row r="83" spans="2:7" x14ac:dyDescent="0.25">
      <c r="B83" t="s">
        <v>1135</v>
      </c>
      <c r="C83" s="101" t="s">
        <v>1198</v>
      </c>
      <c r="D83">
        <v>14</v>
      </c>
      <c r="E83">
        <v>8</v>
      </c>
      <c r="G83" t="s">
        <v>1200</v>
      </c>
    </row>
    <row r="84" spans="2:7" x14ac:dyDescent="0.25">
      <c r="B84" t="s">
        <v>1135</v>
      </c>
      <c r="C84" s="101" t="s">
        <v>1198</v>
      </c>
      <c r="D84">
        <v>15</v>
      </c>
      <c r="E84">
        <v>8</v>
      </c>
      <c r="G84" t="s">
        <v>1201</v>
      </c>
    </row>
    <row r="85" spans="2:7" x14ac:dyDescent="0.25">
      <c r="B85" t="s">
        <v>1135</v>
      </c>
      <c r="C85" s="101" t="s">
        <v>1198</v>
      </c>
      <c r="D85">
        <v>16</v>
      </c>
      <c r="E85">
        <v>8</v>
      </c>
      <c r="G85" t="s">
        <v>1202</v>
      </c>
    </row>
    <row r="86" spans="2:7" x14ac:dyDescent="0.25">
      <c r="B86" t="s">
        <v>1135</v>
      </c>
      <c r="C86" s="101" t="s">
        <v>1198</v>
      </c>
      <c r="D86">
        <v>17</v>
      </c>
      <c r="E86">
        <v>8</v>
      </c>
      <c r="G86" t="s">
        <v>1203</v>
      </c>
    </row>
    <row r="87" spans="2:7" x14ac:dyDescent="0.25">
      <c r="B87" t="s">
        <v>1135</v>
      </c>
      <c r="C87" s="101" t="s">
        <v>1198</v>
      </c>
      <c r="D87">
        <v>19</v>
      </c>
      <c r="E87">
        <v>8</v>
      </c>
      <c r="G87" t="s">
        <v>1204</v>
      </c>
    </row>
    <row r="88" spans="2:7" x14ac:dyDescent="0.25">
      <c r="B88" t="s">
        <v>1135</v>
      </c>
      <c r="C88" s="101" t="s">
        <v>1198</v>
      </c>
      <c r="D88">
        <v>22</v>
      </c>
      <c r="E88">
        <v>8</v>
      </c>
      <c r="G88" t="s">
        <v>1205</v>
      </c>
    </row>
    <row r="89" spans="2:7" x14ac:dyDescent="0.25">
      <c r="B89" t="s">
        <v>1135</v>
      </c>
      <c r="C89" s="101">
        <v>14</v>
      </c>
      <c r="D89">
        <v>10</v>
      </c>
      <c r="E89">
        <v>8</v>
      </c>
      <c r="F89" s="9" t="n">
        <f>'ICBS-TB-SC'!D809</f>
        <v>0.0</v>
      </c>
      <c r="G89" t="s">
        <v>1206</v>
      </c>
    </row>
    <row r="90" spans="2:7" x14ac:dyDescent="0.25">
      <c r="B90" t="s">
        <v>1135</v>
      </c>
      <c r="C90" s="101">
        <v>14</v>
      </c>
      <c r="D90">
        <v>11</v>
      </c>
      <c r="E90">
        <v>8</v>
      </c>
      <c r="F90" s="9" t="n">
        <f>'ICBS-TB-SC'!D810</f>
        <v>123.72</v>
      </c>
      <c r="G90" t="s">
        <v>1207</v>
      </c>
    </row>
    <row r="91" spans="2:7" x14ac:dyDescent="0.25">
      <c r="B91" t="s">
        <v>1135</v>
      </c>
      <c r="C91" s="101">
        <v>14</v>
      </c>
      <c r="D91">
        <v>13</v>
      </c>
      <c r="E91">
        <v>8</v>
      </c>
      <c r="F91" s="9" t="n">
        <f>'ICBS-TB-SC'!D812</f>
        <v>0.0</v>
      </c>
      <c r="G91" t="s">
        <v>1208</v>
      </c>
    </row>
    <row r="92" spans="2:7" x14ac:dyDescent="0.25">
      <c r="B92" t="s">
        <v>1135</v>
      </c>
      <c r="C92" s="101">
        <v>14</v>
      </c>
      <c r="D92">
        <v>14</v>
      </c>
      <c r="E92">
        <v>8</v>
      </c>
      <c r="F92" s="9" t="n">
        <f>'ICBS-TB-SC'!D813</f>
        <v>0.0</v>
      </c>
      <c r="G92" t="s">
        <v>1209</v>
      </c>
    </row>
    <row r="93" spans="2:7" x14ac:dyDescent="0.25">
      <c r="B93" t="s">
        <v>1135</v>
      </c>
      <c r="C93" s="101">
        <v>14</v>
      </c>
      <c r="D93">
        <v>15</v>
      </c>
      <c r="E93">
        <v>8</v>
      </c>
      <c r="F93" s="9" t="n">
        <f>'ICBS-TB-SC'!D814</f>
        <v>0.0</v>
      </c>
      <c r="G93" t="s">
        <v>1210</v>
      </c>
    </row>
    <row r="94" spans="2:7" x14ac:dyDescent="0.25">
      <c r="B94" t="s">
        <v>1135</v>
      </c>
      <c r="C94" s="101">
        <v>14</v>
      </c>
      <c r="D94">
        <v>16</v>
      </c>
      <c r="E94">
        <v>8</v>
      </c>
      <c r="F94" s="9" t="n">
        <f>'ICBS-TB-SC'!D815</f>
        <v>0.0</v>
      </c>
      <c r="G94" t="s">
        <v>1211</v>
      </c>
    </row>
    <row r="95" spans="2:7" x14ac:dyDescent="0.25">
      <c r="B95" t="s">
        <v>1135</v>
      </c>
      <c r="C95" s="101">
        <v>14</v>
      </c>
      <c r="D95">
        <v>17</v>
      </c>
      <c r="E95">
        <v>8</v>
      </c>
      <c r="F95" s="9" t="n">
        <f>'ICBS-TB-SC'!D816</f>
        <v>54699.99</v>
      </c>
      <c r="G95" t="s">
        <v>1212</v>
      </c>
    </row>
    <row r="96" spans="2:7" x14ac:dyDescent="0.25">
      <c r="B96" t="s">
        <v>1135</v>
      </c>
      <c r="C96" s="101">
        <v>14</v>
      </c>
      <c r="D96">
        <v>18</v>
      </c>
      <c r="E96">
        <v>8</v>
      </c>
      <c r="F96" s="9" t="n">
        <f>'ICBS-TB-SC'!D817</f>
        <v>0.0</v>
      </c>
      <c r="G96" t="s">
        <v>1213</v>
      </c>
    </row>
    <row r="97" spans="2:7" x14ac:dyDescent="0.25">
      <c r="B97" t="s">
        <v>1135</v>
      </c>
      <c r="C97" s="101">
        <v>14</v>
      </c>
      <c r="D97">
        <v>20</v>
      </c>
      <c r="E97">
        <v>8</v>
      </c>
      <c r="F97" s="9" t="n">
        <f>'ICBS-TB-SC'!D819</f>
        <v>0.0</v>
      </c>
      <c r="G97" t="s">
        <v>1214</v>
      </c>
    </row>
    <row r="98" spans="2:7" x14ac:dyDescent="0.25">
      <c r="B98" t="s">
        <v>1135</v>
      </c>
      <c r="C98" s="101">
        <v>14</v>
      </c>
      <c r="D98">
        <v>21</v>
      </c>
      <c r="E98">
        <v>8</v>
      </c>
      <c r="F98" s="9" t="n">
        <f>'ICBS-TB-SC'!D820</f>
        <v>0.0</v>
      </c>
      <c r="G98" t="s">
        <v>1215</v>
      </c>
    </row>
    <row r="99" spans="2:7" x14ac:dyDescent="0.25">
      <c r="B99" t="s">
        <v>1135</v>
      </c>
      <c r="C99" s="101">
        <v>14</v>
      </c>
      <c r="D99">
        <v>22</v>
      </c>
      <c r="E99">
        <v>8</v>
      </c>
      <c r="F99" s="9" t="n">
        <f>'ICBS-TB-SC'!D821</f>
        <v>0.0</v>
      </c>
      <c r="G99" t="s">
        <v>1216</v>
      </c>
    </row>
    <row r="100" spans="2:7" x14ac:dyDescent="0.25">
      <c r="B100" t="s">
        <v>1135</v>
      </c>
      <c r="C100" s="101">
        <v>14</v>
      </c>
      <c r="D100">
        <v>23</v>
      </c>
      <c r="E100">
        <v>8</v>
      </c>
      <c r="F100" s="9" t="n">
        <f>'ICBS-TB-SC'!D771</f>
        <v>0.0</v>
      </c>
      <c r="G100" t="s">
        <v>1217</v>
      </c>
    </row>
    <row r="101" spans="2:7" x14ac:dyDescent="0.25">
      <c r="B101" t="s">
        <v>1135</v>
      </c>
      <c r="C101" s="101">
        <v>14</v>
      </c>
      <c r="D101">
        <v>24</v>
      </c>
      <c r="E101">
        <v>8</v>
      </c>
      <c r="F101" s="9" t="n">
        <f>'ICBS-TB-SC'!D823</f>
        <v>0.0</v>
      </c>
      <c r="G101" t="s">
        <v>1218</v>
      </c>
    </row>
    <row r="102" spans="2:7" x14ac:dyDescent="0.25">
      <c r="B102" t="s">
        <v>1135</v>
      </c>
      <c r="C102" s="101">
        <v>14</v>
      </c>
      <c r="D102">
        <v>25</v>
      </c>
      <c r="E102">
        <v>8</v>
      </c>
      <c r="F102" s="9" t="n">
        <f>'ICBS-TB-SC'!D824</f>
        <v>0.0</v>
      </c>
      <c r="G102" t="s">
        <v>1219</v>
      </c>
    </row>
    <row r="103" spans="2:7" x14ac:dyDescent="0.25">
      <c r="B103" t="s">
        <v>1135</v>
      </c>
      <c r="C103" s="101">
        <v>14</v>
      </c>
      <c r="D103">
        <v>26</v>
      </c>
      <c r="E103">
        <v>8</v>
      </c>
      <c r="F103" s="9" t="n">
        <f>'ICBS-TB-SC'!D825</f>
        <v>0.0</v>
      </c>
      <c r="G103" t="s">
        <v>1220</v>
      </c>
    </row>
    <row r="104" spans="2:7" x14ac:dyDescent="0.25">
      <c r="B104" t="s">
        <v>1135</v>
      </c>
      <c r="C104" s="101">
        <v>14</v>
      </c>
      <c r="D104">
        <v>38</v>
      </c>
      <c r="E104">
        <v>8</v>
      </c>
      <c r="G104" t="s">
        <v>1221</v>
      </c>
    </row>
    <row r="105" spans="2:7" x14ac:dyDescent="0.25">
      <c r="B105" t="s">
        <v>1135</v>
      </c>
      <c r="C105" s="101">
        <v>14</v>
      </c>
      <c r="D105">
        <v>44</v>
      </c>
      <c r="E105">
        <v>8</v>
      </c>
      <c r="G105" t="s">
        <v>1222</v>
      </c>
    </row>
    <row r="106" spans="2:7" x14ac:dyDescent="0.25">
      <c r="B106" t="s">
        <v>1135</v>
      </c>
      <c r="C106" s="101">
        <v>14</v>
      </c>
      <c r="D106">
        <v>45</v>
      </c>
      <c r="E106">
        <v>8</v>
      </c>
      <c r="G106" t="s">
        <v>1223</v>
      </c>
    </row>
    <row r="107" spans="2:7" x14ac:dyDescent="0.25">
      <c r="B107" t="s">
        <v>1135</v>
      </c>
      <c r="C107" s="101">
        <v>14</v>
      </c>
      <c r="D107">
        <v>46</v>
      </c>
      <c r="E107">
        <v>8</v>
      </c>
      <c r="G107" t="s">
        <v>1224</v>
      </c>
    </row>
    <row r="108" spans="2:7" x14ac:dyDescent="0.25">
      <c r="B108" t="s">
        <v>1135</v>
      </c>
      <c r="C108" s="101">
        <v>14</v>
      </c>
      <c r="D108">
        <v>47</v>
      </c>
      <c r="E108">
        <v>8</v>
      </c>
      <c r="G108" t="s">
        <v>1225</v>
      </c>
    </row>
    <row r="109" spans="2:7" x14ac:dyDescent="0.25">
      <c r="B109" t="s">
        <v>1135</v>
      </c>
      <c r="C109" s="101">
        <v>14</v>
      </c>
      <c r="D109">
        <v>48</v>
      </c>
      <c r="E109">
        <v>8</v>
      </c>
      <c r="G109" t="s">
        <v>1226</v>
      </c>
    </row>
    <row r="110" spans="2:7" x14ac:dyDescent="0.25">
      <c r="B110" t="s">
        <v>1135</v>
      </c>
      <c r="C110" s="101">
        <v>14</v>
      </c>
      <c r="D110">
        <v>50</v>
      </c>
      <c r="E110">
        <v>8</v>
      </c>
      <c r="G110" t="s">
        <v>1227</v>
      </c>
    </row>
    <row r="111" spans="2:7" x14ac:dyDescent="0.25">
      <c r="B111" t="s">
        <v>1135</v>
      </c>
      <c r="C111" s="101">
        <v>14</v>
      </c>
      <c r="D111">
        <v>55</v>
      </c>
      <c r="E111">
        <v>8</v>
      </c>
      <c r="F111" s="9" t="n">
        <f>'ICBS-TB-SC'!D1204</f>
        <v>0.0</v>
      </c>
      <c r="G111" t="s">
        <v>1228</v>
      </c>
    </row>
    <row r="112" spans="2:7" x14ac:dyDescent="0.25">
      <c r="B112" t="s">
        <v>1135</v>
      </c>
      <c r="C112" s="101">
        <v>14</v>
      </c>
      <c r="D112">
        <v>56</v>
      </c>
      <c r="E112">
        <v>8</v>
      </c>
      <c r="G112" t="s">
        <v>1229</v>
      </c>
    </row>
    <row r="113" spans="2:7" x14ac:dyDescent="0.25">
      <c r="B113" t="s">
        <v>1135</v>
      </c>
      <c r="C113" s="101">
        <v>14</v>
      </c>
      <c r="D113">
        <v>57</v>
      </c>
      <c r="E113">
        <v>8</v>
      </c>
      <c r="G113" t="s">
        <v>1230</v>
      </c>
    </row>
    <row r="114" spans="2:7" x14ac:dyDescent="0.25">
      <c r="B114" t="s">
        <v>1135</v>
      </c>
      <c r="C114" s="101">
        <v>14</v>
      </c>
      <c r="D114">
        <v>59</v>
      </c>
      <c r="E114">
        <v>8</v>
      </c>
      <c r="F114" s="9" t="n">
        <f>'ICBS-TB-SC'!D1190</f>
        <v>0.0</v>
      </c>
      <c r="G114" t="s">
        <v>1231</v>
      </c>
    </row>
    <row r="115" spans="2:7" x14ac:dyDescent="0.25">
      <c r="B115" t="s">
        <v>1135</v>
      </c>
      <c r="C115" s="101">
        <v>14</v>
      </c>
      <c r="D115">
        <v>60</v>
      </c>
      <c r="E115">
        <v>8</v>
      </c>
      <c r="F115" s="9" t="n">
        <f>'ICBS-TB-SC'!D1191</f>
        <v>1516967.27</v>
      </c>
      <c r="G115" t="s">
        <v>1232</v>
      </c>
    </row>
    <row r="116" spans="2:7" x14ac:dyDescent="0.25">
      <c r="B116" t="s">
        <v>1135</v>
      </c>
      <c r="C116" s="101">
        <v>14</v>
      </c>
      <c r="D116">
        <v>61</v>
      </c>
      <c r="E116">
        <v>8</v>
      </c>
      <c r="F116" s="9" t="n">
        <f>'ICBS-TB-SC'!D1192</f>
        <v>0.0</v>
      </c>
      <c r="G116" t="s">
        <v>1233</v>
      </c>
    </row>
    <row r="117" spans="2:7" x14ac:dyDescent="0.25">
      <c r="B117" t="s">
        <v>1135</v>
      </c>
      <c r="C117" s="101">
        <v>14</v>
      </c>
      <c r="D117">
        <v>62</v>
      </c>
      <c r="E117">
        <v>8</v>
      </c>
      <c r="F117" s="9" t="n">
        <f>'ICBS-TB-SC'!D1193</f>
        <v>0.0</v>
      </c>
      <c r="G117" t="s">
        <v>1234</v>
      </c>
    </row>
    <row r="118" spans="2:7" x14ac:dyDescent="0.25">
      <c r="B118" t="s">
        <v>1135</v>
      </c>
      <c r="C118" s="101">
        <v>14</v>
      </c>
      <c r="D118">
        <v>63</v>
      </c>
      <c r="E118">
        <v>8</v>
      </c>
      <c r="G118" t="s">
        <v>1235</v>
      </c>
    </row>
    <row r="119" spans="2:7" x14ac:dyDescent="0.25">
      <c r="B119" t="s">
        <v>1135</v>
      </c>
      <c r="C119" s="101">
        <v>14</v>
      </c>
      <c r="D119">
        <v>65</v>
      </c>
      <c r="E119">
        <v>8</v>
      </c>
      <c r="F119" s="9" t="n">
        <f>'ICBS-TB-SC'!D1195</f>
        <v>0.0</v>
      </c>
      <c r="G119" t="s">
        <v>1236</v>
      </c>
    </row>
    <row r="120" spans="2:7" x14ac:dyDescent="0.25">
      <c r="B120" t="s">
        <v>1135</v>
      </c>
      <c r="C120" s="101">
        <v>14</v>
      </c>
      <c r="D120">
        <v>66</v>
      </c>
      <c r="E120">
        <v>8</v>
      </c>
      <c r="F120" s="9" t="n">
        <f>'ICBS-TB-SC'!D1196</f>
        <v>700515.26</v>
      </c>
      <c r="G120" t="s">
        <v>1237</v>
      </c>
    </row>
    <row r="121" spans="2:7" x14ac:dyDescent="0.25">
      <c r="B121" t="s">
        <v>1135</v>
      </c>
      <c r="C121" s="101">
        <v>14</v>
      </c>
      <c r="D121">
        <v>67</v>
      </c>
      <c r="E121">
        <v>8</v>
      </c>
      <c r="F121" s="9" t="n">
        <f>'ICBS-TB-SC'!D1199</f>
        <v>0.0</v>
      </c>
      <c r="G121" t="s">
        <v>1238</v>
      </c>
    </row>
    <row r="122" spans="2:7" x14ac:dyDescent="0.25">
      <c r="B122" t="s">
        <v>1135</v>
      </c>
      <c r="C122" s="101">
        <v>14</v>
      </c>
      <c r="D122">
        <v>68</v>
      </c>
      <c r="E122">
        <v>8</v>
      </c>
      <c r="F122" s="9" t="n">
        <f>'ICBS-TB-SC'!D1200</f>
        <v>0.0</v>
      </c>
      <c r="G122" t="s">
        <v>1239</v>
      </c>
    </row>
    <row r="123" spans="2:7" x14ac:dyDescent="0.25">
      <c r="B123" t="s">
        <v>1135</v>
      </c>
      <c r="C123" s="101">
        <v>14</v>
      </c>
      <c r="D123">
        <v>69</v>
      </c>
      <c r="E123">
        <v>8</v>
      </c>
      <c r="F123" s="9" t="n">
        <f>'ICBS-TB-SC'!D1201</f>
        <v>0.0</v>
      </c>
      <c r="G123" t="s">
        <v>1240</v>
      </c>
    </row>
    <row r="124" spans="2:7" x14ac:dyDescent="0.25">
      <c r="B124" t="s">
        <v>1135</v>
      </c>
      <c r="C124" s="101">
        <v>14</v>
      </c>
      <c r="D124">
        <v>70</v>
      </c>
      <c r="E124">
        <v>8</v>
      </c>
      <c r="F124" s="9" t="n">
        <f>'ICBS-TB-SC'!D1202</f>
        <v>0.0</v>
      </c>
      <c r="G124" t="s">
        <v>1241</v>
      </c>
    </row>
    <row r="125" spans="2:7" x14ac:dyDescent="0.25">
      <c r="B125" t="s">
        <v>1135</v>
      </c>
      <c r="C125" s="101">
        <v>14</v>
      </c>
      <c r="D125">
        <v>71</v>
      </c>
      <c r="E125">
        <v>8</v>
      </c>
      <c r="F125" s="9" t="n">
        <f>'ICBS-TB-SC'!D1203</f>
        <v>0.0</v>
      </c>
      <c r="G125" t="s">
        <v>1242</v>
      </c>
    </row>
    <row r="126" spans="2:7" x14ac:dyDescent="0.25">
      <c r="B126" t="s">
        <v>1135</v>
      </c>
      <c r="C126" s="101">
        <v>14</v>
      </c>
      <c r="D126">
        <v>72</v>
      </c>
      <c r="E126">
        <v>8</v>
      </c>
      <c r="F126" s="9" t="n">
        <f>'ICBS-TB-SC'!D1204</f>
        <v>0.0</v>
      </c>
      <c r="G126" t="s">
        <v>1243</v>
      </c>
    </row>
    <row r="127" spans="2:7" x14ac:dyDescent="0.25">
      <c r="B127" t="s">
        <v>1135</v>
      </c>
      <c r="C127" s="101">
        <v>14</v>
      </c>
      <c r="D127">
        <v>73</v>
      </c>
      <c r="E127">
        <v>8</v>
      </c>
      <c r="F127" s="9" t="n">
        <f>'ICBS-TB-SC'!D1205</f>
        <v>0.0</v>
      </c>
      <c r="G127" t="s">
        <v>1244</v>
      </c>
    </row>
    <row r="128" spans="2:7" x14ac:dyDescent="0.25">
      <c r="B128" t="s">
        <v>1135</v>
      </c>
      <c r="C128" s="101">
        <v>14</v>
      </c>
      <c r="D128">
        <v>74</v>
      </c>
      <c r="E128">
        <v>8</v>
      </c>
      <c r="F128" s="9" t="n">
        <f>'ICBS-TB-SC'!D1206</f>
        <v>0.0</v>
      </c>
      <c r="G128" t="s">
        <v>1245</v>
      </c>
    </row>
    <row r="129" spans="2:7" x14ac:dyDescent="0.25">
      <c r="B129" t="s">
        <v>1135</v>
      </c>
      <c r="C129" s="101">
        <v>14</v>
      </c>
      <c r="D129">
        <v>78</v>
      </c>
      <c r="E129">
        <v>8</v>
      </c>
      <c r="G129" t="s">
        <v>1246</v>
      </c>
    </row>
    <row r="130" spans="2:7" x14ac:dyDescent="0.25">
      <c r="B130" t="s">
        <v>1135</v>
      </c>
      <c r="C130" s="101">
        <v>14</v>
      </c>
      <c r="D130">
        <v>79</v>
      </c>
      <c r="E130">
        <v>8</v>
      </c>
      <c r="G130" t="s">
        <v>1247</v>
      </c>
    </row>
    <row r="131" spans="2:7" x14ac:dyDescent="0.25">
      <c r="B131" t="s">
        <v>1135</v>
      </c>
      <c r="C131" s="101">
        <v>14</v>
      </c>
      <c r="D131">
        <v>81</v>
      </c>
      <c r="E131">
        <v>8</v>
      </c>
      <c r="G131" t="s">
        <v>1248</v>
      </c>
    </row>
    <row r="132" spans="2:7" x14ac:dyDescent="0.25">
      <c r="B132" t="s">
        <v>1135</v>
      </c>
      <c r="C132" s="101">
        <v>14</v>
      </c>
      <c r="D132">
        <v>82</v>
      </c>
      <c r="E132">
        <v>8</v>
      </c>
      <c r="G132" t="s">
        <v>1249</v>
      </c>
    </row>
    <row r="133" spans="2:7" x14ac:dyDescent="0.25">
      <c r="B133" t="s">
        <v>1135</v>
      </c>
      <c r="C133" s="101">
        <v>14</v>
      </c>
      <c r="D133">
        <v>83</v>
      </c>
      <c r="E133">
        <v>8</v>
      </c>
      <c r="G133" t="s">
        <v>1250</v>
      </c>
    </row>
    <row r="134" spans="2:7" x14ac:dyDescent="0.25">
      <c r="B134" t="s">
        <v>1135</v>
      </c>
      <c r="C134" s="101">
        <v>14</v>
      </c>
      <c r="D134">
        <v>84</v>
      </c>
      <c r="E134">
        <v>8</v>
      </c>
      <c r="G134" t="s">
        <v>1251</v>
      </c>
    </row>
    <row r="135" spans="2:7" x14ac:dyDescent="0.25">
      <c r="B135" t="s">
        <v>1135</v>
      </c>
      <c r="C135" s="101">
        <v>14</v>
      </c>
      <c r="D135">
        <v>85</v>
      </c>
      <c r="E135">
        <v>8</v>
      </c>
      <c r="G135" t="s">
        <v>1252</v>
      </c>
    </row>
    <row r="136" spans="2:7" x14ac:dyDescent="0.25">
      <c r="B136" t="s">
        <v>1135</v>
      </c>
      <c r="C136" s="101">
        <v>14</v>
      </c>
      <c r="D136">
        <v>88</v>
      </c>
      <c r="E136">
        <v>8</v>
      </c>
      <c r="G136" t="s">
        <v>1253</v>
      </c>
    </row>
    <row r="137" spans="2:7" x14ac:dyDescent="0.25">
      <c r="B137" t="s">
        <v>1135</v>
      </c>
      <c r="C137" s="101">
        <v>14</v>
      </c>
      <c r="D137">
        <v>89</v>
      </c>
      <c r="E137">
        <v>8</v>
      </c>
      <c r="G137" t="s">
        <v>1254</v>
      </c>
    </row>
    <row r="138" spans="2:7" x14ac:dyDescent="0.25">
      <c r="B138" t="s">
        <v>1135</v>
      </c>
      <c r="C138" s="101">
        <v>14</v>
      </c>
      <c r="D138">
        <v>95</v>
      </c>
      <c r="E138">
        <v>8</v>
      </c>
      <c r="G138" t="s">
        <v>1255</v>
      </c>
    </row>
    <row r="139" spans="2:7" x14ac:dyDescent="0.25">
      <c r="B139" t="s">
        <v>1135</v>
      </c>
      <c r="C139" s="101">
        <v>15</v>
      </c>
      <c r="D139">
        <v>12</v>
      </c>
      <c r="E139">
        <v>8</v>
      </c>
      <c r="G139" t="s">
        <v>1256</v>
      </c>
    </row>
    <row r="140" spans="2:7" x14ac:dyDescent="0.25">
      <c r="B140" t="s">
        <v>1135</v>
      </c>
      <c r="C140" s="101">
        <v>15</v>
      </c>
      <c r="D140">
        <v>13</v>
      </c>
      <c r="E140">
        <v>8</v>
      </c>
      <c r="G140" t="s">
        <v>1257</v>
      </c>
    </row>
    <row r="141" spans="2:7" x14ac:dyDescent="0.25">
      <c r="B141" t="s">
        <v>1135</v>
      </c>
      <c r="C141" s="101">
        <v>15</v>
      </c>
      <c r="D141">
        <v>15</v>
      </c>
      <c r="E141">
        <v>8</v>
      </c>
      <c r="G141" t="s">
        <v>1258</v>
      </c>
    </row>
    <row r="142" spans="2:7" x14ac:dyDescent="0.25">
      <c r="B142" t="s">
        <v>1135</v>
      </c>
      <c r="C142" s="101">
        <v>15</v>
      </c>
      <c r="D142">
        <v>16</v>
      </c>
      <c r="E142">
        <v>8</v>
      </c>
      <c r="G142" t="s">
        <v>1259</v>
      </c>
    </row>
    <row r="143" spans="2:7" x14ac:dyDescent="0.25">
      <c r="B143" t="s">
        <v>1135</v>
      </c>
      <c r="C143" s="101">
        <v>15</v>
      </c>
      <c r="D143">
        <v>18</v>
      </c>
      <c r="E143">
        <v>8</v>
      </c>
      <c r="G143" t="s">
        <v>1260</v>
      </c>
    </row>
    <row r="144" spans="2:7" x14ac:dyDescent="0.25">
      <c r="B144" t="s">
        <v>1135</v>
      </c>
      <c r="C144" s="101">
        <v>15</v>
      </c>
      <c r="D144">
        <v>19</v>
      </c>
      <c r="E144">
        <v>8</v>
      </c>
      <c r="G144" t="s">
        <v>1261</v>
      </c>
    </row>
    <row r="145" spans="2:7" x14ac:dyDescent="0.25">
      <c r="B145" t="s">
        <v>1135</v>
      </c>
      <c r="C145" s="101">
        <v>15</v>
      </c>
      <c r="D145">
        <v>22</v>
      </c>
      <c r="E145">
        <v>8</v>
      </c>
      <c r="G145" t="s">
        <v>1262</v>
      </c>
    </row>
    <row r="146" spans="2:7" x14ac:dyDescent="0.25">
      <c r="B146" t="s">
        <v>1135</v>
      </c>
      <c r="C146" s="101">
        <v>15</v>
      </c>
      <c r="D146">
        <v>23</v>
      </c>
      <c r="E146">
        <v>8</v>
      </c>
      <c r="G146" t="s">
        <v>1263</v>
      </c>
    </row>
    <row r="147" spans="2:7" x14ac:dyDescent="0.25">
      <c r="B147" t="s">
        <v>1135</v>
      </c>
      <c r="C147" s="101">
        <v>15</v>
      </c>
      <c r="D147">
        <v>25</v>
      </c>
      <c r="E147">
        <v>8</v>
      </c>
      <c r="G147" t="s">
        <v>1264</v>
      </c>
    </row>
    <row r="148" spans="2:7" x14ac:dyDescent="0.25">
      <c r="B148" t="s">
        <v>1135</v>
      </c>
      <c r="C148" s="101">
        <v>15</v>
      </c>
      <c r="D148">
        <v>26</v>
      </c>
      <c r="E148">
        <v>8</v>
      </c>
      <c r="G148" t="s">
        <v>1265</v>
      </c>
    </row>
    <row r="149" spans="2:7" x14ac:dyDescent="0.25">
      <c r="B149" t="s">
        <v>1135</v>
      </c>
      <c r="C149" s="101">
        <v>15</v>
      </c>
      <c r="D149">
        <v>28</v>
      </c>
      <c r="E149">
        <v>8</v>
      </c>
      <c r="G149" t="s">
        <v>1266</v>
      </c>
    </row>
    <row r="150" spans="2:7" x14ac:dyDescent="0.25">
      <c r="B150" t="s">
        <v>1135</v>
      </c>
      <c r="C150" s="101">
        <v>15</v>
      </c>
      <c r="D150">
        <v>29</v>
      </c>
      <c r="E150">
        <v>8</v>
      </c>
      <c r="G150" t="s">
        <v>1267</v>
      </c>
    </row>
    <row r="151" spans="2:7" x14ac:dyDescent="0.25">
      <c r="B151" t="s">
        <v>1135</v>
      </c>
      <c r="C151" s="101">
        <v>15</v>
      </c>
      <c r="D151">
        <v>32</v>
      </c>
      <c r="E151">
        <v>8</v>
      </c>
      <c r="G151" t="s">
        <v>1268</v>
      </c>
    </row>
    <row r="152" spans="2:7" x14ac:dyDescent="0.25">
      <c r="B152" t="s">
        <v>1135</v>
      </c>
      <c r="C152" s="101">
        <v>15</v>
      </c>
      <c r="D152">
        <v>33</v>
      </c>
      <c r="E152">
        <v>8</v>
      </c>
      <c r="G152" t="s">
        <v>1269</v>
      </c>
    </row>
    <row r="153" spans="2:7" x14ac:dyDescent="0.25">
      <c r="B153" t="s">
        <v>1135</v>
      </c>
      <c r="C153" s="101">
        <v>15</v>
      </c>
      <c r="D153">
        <v>35</v>
      </c>
      <c r="E153">
        <v>8</v>
      </c>
      <c r="G153" t="s">
        <v>1270</v>
      </c>
    </row>
    <row r="154" spans="2:7" x14ac:dyDescent="0.25">
      <c r="B154" t="s">
        <v>1135</v>
      </c>
      <c r="C154" s="101">
        <v>15</v>
      </c>
      <c r="D154">
        <v>36</v>
      </c>
      <c r="E154">
        <v>8</v>
      </c>
      <c r="G154" t="s">
        <v>1271</v>
      </c>
    </row>
    <row r="155" spans="2:7" x14ac:dyDescent="0.25">
      <c r="B155" t="s">
        <v>1135</v>
      </c>
      <c r="C155" s="101">
        <v>15</v>
      </c>
      <c r="D155">
        <v>38</v>
      </c>
      <c r="E155">
        <v>8</v>
      </c>
      <c r="G155" t="s">
        <v>1272</v>
      </c>
    </row>
    <row r="156" spans="2:7" x14ac:dyDescent="0.25">
      <c r="B156" t="s">
        <v>1135</v>
      </c>
      <c r="C156" s="101">
        <v>15</v>
      </c>
      <c r="D156">
        <v>39</v>
      </c>
      <c r="E156">
        <v>8</v>
      </c>
      <c r="G156" t="s">
        <v>1273</v>
      </c>
    </row>
    <row r="157" spans="2:7" x14ac:dyDescent="0.25">
      <c r="B157" t="s">
        <v>1135</v>
      </c>
      <c r="C157" s="101">
        <v>15</v>
      </c>
      <c r="D157">
        <v>46</v>
      </c>
      <c r="E157">
        <v>8</v>
      </c>
      <c r="G157" t="s">
        <v>1274</v>
      </c>
    </row>
    <row r="158" spans="2:7" x14ac:dyDescent="0.25">
      <c r="B158" t="s">
        <v>1135</v>
      </c>
      <c r="C158" s="101" t="s">
        <v>1275</v>
      </c>
      <c r="D158">
        <v>11</v>
      </c>
      <c r="E158">
        <v>8</v>
      </c>
      <c r="G158" t="s">
        <v>1276</v>
      </c>
    </row>
    <row r="159" spans="2:7" x14ac:dyDescent="0.25">
      <c r="B159" t="s">
        <v>1135</v>
      </c>
      <c r="C159" s="101" t="s">
        <v>1275</v>
      </c>
      <c r="D159">
        <v>12</v>
      </c>
      <c r="E159">
        <v>8</v>
      </c>
      <c r="G159" t="s">
        <v>1277</v>
      </c>
    </row>
    <row r="160" spans="2:7" x14ac:dyDescent="0.25">
      <c r="B160" t="s">
        <v>1135</v>
      </c>
      <c r="C160" s="101" t="s">
        <v>1275</v>
      </c>
      <c r="D160">
        <v>14</v>
      </c>
      <c r="E160">
        <v>8</v>
      </c>
      <c r="G160" t="s">
        <v>1278</v>
      </c>
    </row>
    <row r="161" spans="2:7" x14ac:dyDescent="0.25">
      <c r="B161" t="s">
        <v>1135</v>
      </c>
      <c r="C161" s="101" t="s">
        <v>1275</v>
      </c>
      <c r="D161">
        <v>14</v>
      </c>
      <c r="E161">
        <v>8</v>
      </c>
      <c r="G161" t="s">
        <v>1279</v>
      </c>
    </row>
    <row r="162" spans="2:7" x14ac:dyDescent="0.25">
      <c r="B162" t="s">
        <v>1135</v>
      </c>
      <c r="C162" s="101" t="s">
        <v>1275</v>
      </c>
      <c r="D162">
        <v>15</v>
      </c>
      <c r="E162">
        <v>8</v>
      </c>
      <c r="G162" t="s">
        <v>1280</v>
      </c>
    </row>
    <row r="163" spans="2:7" x14ac:dyDescent="0.25">
      <c r="B163" t="s">
        <v>1135</v>
      </c>
      <c r="C163" s="101" t="s">
        <v>1275</v>
      </c>
      <c r="D163">
        <v>18</v>
      </c>
      <c r="E163">
        <v>8</v>
      </c>
      <c r="G163" t="s">
        <v>1281</v>
      </c>
    </row>
    <row r="164" spans="2:7" x14ac:dyDescent="0.25">
      <c r="B164" t="s">
        <v>1135</v>
      </c>
      <c r="C164" s="101" t="s">
        <v>1275</v>
      </c>
      <c r="D164">
        <v>19</v>
      </c>
      <c r="E164">
        <v>8</v>
      </c>
      <c r="G164" t="s">
        <v>1282</v>
      </c>
    </row>
    <row r="165" spans="2:7" x14ac:dyDescent="0.25">
      <c r="B165" t="s">
        <v>1135</v>
      </c>
      <c r="C165" s="101" t="s">
        <v>1275</v>
      </c>
      <c r="D165">
        <v>20</v>
      </c>
      <c r="E165">
        <v>8</v>
      </c>
      <c r="G165" t="s">
        <v>1283</v>
      </c>
    </row>
    <row r="166" spans="2:7" x14ac:dyDescent="0.25">
      <c r="B166" t="s">
        <v>1135</v>
      </c>
      <c r="C166" s="101" t="s">
        <v>1275</v>
      </c>
      <c r="D166">
        <v>21</v>
      </c>
      <c r="E166">
        <v>8</v>
      </c>
      <c r="G166" t="s">
        <v>1284</v>
      </c>
    </row>
    <row r="167" spans="2:7" x14ac:dyDescent="0.25">
      <c r="B167" t="s">
        <v>1135</v>
      </c>
      <c r="C167" s="101" t="s">
        <v>1275</v>
      </c>
      <c r="D167">
        <v>22</v>
      </c>
      <c r="E167">
        <v>8</v>
      </c>
      <c r="G167" t="s">
        <v>1285</v>
      </c>
    </row>
    <row r="168" spans="2:7" x14ac:dyDescent="0.25">
      <c r="B168" t="s">
        <v>1135</v>
      </c>
      <c r="C168" s="101" t="s">
        <v>1275</v>
      </c>
      <c r="D168">
        <v>25</v>
      </c>
      <c r="E168">
        <v>8</v>
      </c>
      <c r="G168" t="s">
        <v>1286</v>
      </c>
    </row>
    <row r="169" spans="2:7" x14ac:dyDescent="0.25">
      <c r="B169" t="s">
        <v>1135</v>
      </c>
      <c r="C169" s="101" t="s">
        <v>1275</v>
      </c>
      <c r="D169">
        <v>26</v>
      </c>
      <c r="E169">
        <v>8</v>
      </c>
      <c r="G169" t="s">
        <v>1287</v>
      </c>
    </row>
    <row r="170" spans="2:7" x14ac:dyDescent="0.25">
      <c r="B170" t="s">
        <v>1135</v>
      </c>
      <c r="C170" s="101" t="s">
        <v>1275</v>
      </c>
      <c r="D170">
        <v>27</v>
      </c>
      <c r="E170">
        <v>8</v>
      </c>
      <c r="G170" t="s">
        <v>1288</v>
      </c>
    </row>
    <row r="171" spans="2:7" x14ac:dyDescent="0.25">
      <c r="B171" t="s">
        <v>1135</v>
      </c>
      <c r="C171" s="101" t="s">
        <v>1275</v>
      </c>
      <c r="D171">
        <v>28</v>
      </c>
      <c r="E171">
        <v>8</v>
      </c>
      <c r="G171" t="s">
        <v>1289</v>
      </c>
    </row>
    <row r="172" spans="2:7" x14ac:dyDescent="0.25">
      <c r="B172" t="s">
        <v>1135</v>
      </c>
      <c r="C172" s="101" t="s">
        <v>1275</v>
      </c>
      <c r="D172">
        <v>29</v>
      </c>
      <c r="E172">
        <v>8</v>
      </c>
      <c r="G172" t="s">
        <v>1290</v>
      </c>
    </row>
    <row r="173" spans="2:7" x14ac:dyDescent="0.25">
      <c r="B173" t="s">
        <v>1135</v>
      </c>
      <c r="C173" s="101" t="s">
        <v>1275</v>
      </c>
      <c r="D173">
        <v>33</v>
      </c>
      <c r="E173">
        <v>8</v>
      </c>
      <c r="G173" t="s">
        <v>1291</v>
      </c>
    </row>
    <row r="174" spans="2:7" x14ac:dyDescent="0.25">
      <c r="B174" t="s">
        <v>1135</v>
      </c>
      <c r="C174" s="101" t="s">
        <v>1275</v>
      </c>
      <c r="D174">
        <v>34</v>
      </c>
      <c r="E174">
        <v>8</v>
      </c>
      <c r="G174" t="s">
        <v>1292</v>
      </c>
    </row>
    <row r="175" spans="2:7" x14ac:dyDescent="0.25">
      <c r="B175" t="s">
        <v>1135</v>
      </c>
      <c r="C175" s="101" t="s">
        <v>1275</v>
      </c>
      <c r="D175">
        <v>35</v>
      </c>
      <c r="E175">
        <v>8</v>
      </c>
      <c r="G175" t="s">
        <v>1293</v>
      </c>
    </row>
    <row r="176" spans="2:7" x14ac:dyDescent="0.25">
      <c r="B176" t="s">
        <v>1135</v>
      </c>
      <c r="C176" s="101" t="s">
        <v>1275</v>
      </c>
      <c r="D176">
        <v>36</v>
      </c>
      <c r="E176">
        <v>8</v>
      </c>
      <c r="G176" t="s">
        <v>1294</v>
      </c>
    </row>
    <row r="177" spans="2:7" x14ac:dyDescent="0.25">
      <c r="B177" t="s">
        <v>1135</v>
      </c>
      <c r="C177" s="101" t="s">
        <v>1275</v>
      </c>
      <c r="D177">
        <v>39</v>
      </c>
      <c r="E177">
        <v>8</v>
      </c>
      <c r="G177" t="s">
        <v>1295</v>
      </c>
    </row>
    <row r="178" spans="2:7" x14ac:dyDescent="0.25">
      <c r="B178" t="s">
        <v>1135</v>
      </c>
      <c r="C178" s="101" t="s">
        <v>1275</v>
      </c>
      <c r="D178">
        <v>40</v>
      </c>
      <c r="E178">
        <v>8</v>
      </c>
      <c r="G178" t="s">
        <v>1296</v>
      </c>
    </row>
    <row r="179" spans="2:7" x14ac:dyDescent="0.25">
      <c r="B179" t="s">
        <v>1135</v>
      </c>
      <c r="C179" s="101" t="s">
        <v>1275</v>
      </c>
      <c r="D179">
        <v>41</v>
      </c>
      <c r="E179">
        <v>8</v>
      </c>
      <c r="G179" t="s">
        <v>1297</v>
      </c>
    </row>
    <row r="180" spans="2:7" x14ac:dyDescent="0.25">
      <c r="B180" t="s">
        <v>1135</v>
      </c>
      <c r="C180" s="101" t="s">
        <v>1275</v>
      </c>
      <c r="D180">
        <v>42</v>
      </c>
      <c r="E180">
        <v>8</v>
      </c>
      <c r="G180" t="s">
        <v>1298</v>
      </c>
    </row>
    <row r="181" spans="2:7" x14ac:dyDescent="0.25">
      <c r="B181" t="s">
        <v>1135</v>
      </c>
      <c r="C181" s="101" t="s">
        <v>1275</v>
      </c>
      <c r="D181">
        <v>43</v>
      </c>
      <c r="E181">
        <v>8</v>
      </c>
      <c r="G181" t="s">
        <v>1299</v>
      </c>
    </row>
    <row r="182" spans="2:7" x14ac:dyDescent="0.25">
      <c r="B182" t="s">
        <v>1135</v>
      </c>
      <c r="C182" s="101" t="s">
        <v>1275</v>
      </c>
      <c r="D182">
        <v>46</v>
      </c>
      <c r="E182">
        <v>8</v>
      </c>
      <c r="G182" t="s">
        <v>1300</v>
      </c>
    </row>
    <row r="183" spans="2:7" x14ac:dyDescent="0.25">
      <c r="B183" t="s">
        <v>1135</v>
      </c>
      <c r="C183" s="101" t="s">
        <v>1275</v>
      </c>
      <c r="D183">
        <v>47</v>
      </c>
      <c r="E183">
        <v>8</v>
      </c>
      <c r="G183" t="s">
        <v>1301</v>
      </c>
    </row>
    <row r="184" spans="2:7" x14ac:dyDescent="0.25">
      <c r="B184" t="s">
        <v>1135</v>
      </c>
      <c r="C184" s="101" t="s">
        <v>1275</v>
      </c>
      <c r="D184">
        <v>48</v>
      </c>
      <c r="E184">
        <v>8</v>
      </c>
      <c r="G184" t="s">
        <v>1302</v>
      </c>
    </row>
    <row r="185" spans="2:7" x14ac:dyDescent="0.25">
      <c r="B185" t="s">
        <v>1135</v>
      </c>
      <c r="C185" s="101" t="s">
        <v>1275</v>
      </c>
      <c r="D185">
        <v>50</v>
      </c>
      <c r="E185">
        <v>8</v>
      </c>
      <c r="G185" t="s">
        <v>1303</v>
      </c>
    </row>
    <row r="186" spans="2:7" x14ac:dyDescent="0.25">
      <c r="B186" t="s">
        <v>1135</v>
      </c>
      <c r="C186" s="101" t="s">
        <v>1275</v>
      </c>
      <c r="D186">
        <v>51</v>
      </c>
      <c r="E186">
        <v>8</v>
      </c>
      <c r="G186" t="s">
        <v>1304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K41"/>
  <sheetViews>
    <sheetView topLeftCell="B1" workbookViewId="0">
      <selection activeCell="F15" sqref="F15"/>
    </sheetView>
  </sheetViews>
  <sheetFormatPr defaultRowHeight="12.5" x14ac:dyDescent="0.25"/>
  <cols>
    <col min="2" max="2" bestFit="true" customWidth="true" width="20.0" collapsed="true"/>
    <col min="3" max="3" style="82" width="9.1796875" collapsed="true"/>
    <col min="6" max="6" customWidth="true" style="9" width="20.453125" collapsed="true"/>
    <col min="11" max="11" customWidth="true" width="18.26953125" collapsed="true"/>
  </cols>
  <sheetData>
    <row r="1" spans="2:11" x14ac:dyDescent="0.25">
      <c r="B1" t="s">
        <v>689</v>
      </c>
      <c r="C1" s="101" t="s">
        <v>690</v>
      </c>
      <c r="D1" s="78" t="s">
        <v>691</v>
      </c>
      <c r="E1" t="s">
        <v>692</v>
      </c>
      <c r="F1" s="9" t="s">
        <v>693</v>
      </c>
      <c r="G1" s="78" t="s">
        <v>832</v>
      </c>
    </row>
    <row r="2" spans="2:11" x14ac:dyDescent="0.25">
      <c r="B2" t="s">
        <v>1307</v>
      </c>
      <c r="C2" s="101">
        <v>1</v>
      </c>
      <c r="D2">
        <v>10</v>
      </c>
      <c r="E2">
        <v>8</v>
      </c>
      <c r="F2" s="9" t="n">
        <f>'ICBS-TB-SC'!D6</f>
        <v>0.0</v>
      </c>
      <c r="G2" t="s">
        <v>1308</v>
      </c>
    </row>
    <row r="3" spans="2:11" x14ac:dyDescent="0.25">
      <c r="B3" t="s">
        <v>1307</v>
      </c>
      <c r="C3" s="101">
        <v>1</v>
      </c>
      <c r="D3">
        <v>11</v>
      </c>
      <c r="E3">
        <v>8</v>
      </c>
      <c r="F3" s="9" t="n">
        <f>'ICBS-TB-SC'!D7</f>
        <v>0.0</v>
      </c>
      <c r="G3" t="s">
        <v>1309</v>
      </c>
    </row>
    <row r="4" spans="2:11" x14ac:dyDescent="0.25">
      <c r="B4" t="s">
        <v>1307</v>
      </c>
      <c r="C4" s="101">
        <v>1</v>
      </c>
      <c r="D4">
        <v>13</v>
      </c>
      <c r="E4">
        <v>8</v>
      </c>
      <c r="F4" s="9" t="n">
        <f>'ICBS-TB-SC'!D9</f>
        <v>1501035.99</v>
      </c>
      <c r="G4" t="s">
        <v>1310</v>
      </c>
    </row>
    <row r="5" spans="2:11" x14ac:dyDescent="0.25">
      <c r="B5" t="s">
        <v>1307</v>
      </c>
      <c r="C5" s="101">
        <v>1</v>
      </c>
      <c r="D5">
        <v>14</v>
      </c>
      <c r="E5">
        <v>8</v>
      </c>
      <c r="F5" s="9" t="n">
        <f>'ICBS-TB-SC'!D10</f>
        <v>0.0</v>
      </c>
      <c r="G5" t="s">
        <v>1311</v>
      </c>
    </row>
    <row r="6" spans="2:11" x14ac:dyDescent="0.25">
      <c r="B6" t="s">
        <v>1307</v>
      </c>
      <c r="C6" s="101">
        <v>2</v>
      </c>
      <c r="D6">
        <v>10</v>
      </c>
      <c r="E6">
        <v>8</v>
      </c>
      <c r="F6" s="9" t="n">
        <f>'ICBS-TB-SC'!D18</f>
        <v>1.066625371E8</v>
      </c>
      <c r="G6" t="s">
        <v>1312</v>
      </c>
    </row>
    <row r="7" spans="2:11" x14ac:dyDescent="0.25">
      <c r="B7" t="s">
        <v>1307</v>
      </c>
      <c r="C7" s="101">
        <v>2</v>
      </c>
      <c r="D7">
        <v>11</v>
      </c>
      <c r="E7">
        <v>8</v>
      </c>
      <c r="F7" s="9" t="n">
        <f>'ICBS-TB-SC'!D26</f>
        <v>0.0</v>
      </c>
      <c r="G7" t="s">
        <v>1313</v>
      </c>
    </row>
    <row r="8" spans="2:11" x14ac:dyDescent="0.25">
      <c r="B8" t="s">
        <v>1307</v>
      </c>
      <c r="C8" s="101">
        <v>2</v>
      </c>
      <c r="D8">
        <v>22</v>
      </c>
      <c r="E8">
        <v>8</v>
      </c>
      <c r="F8" s="9" t="n">
        <f>'ICBS-TB-SC'!D18+'ICBS-TB-SC'!D26</f>
        <v>1.066625371E8</v>
      </c>
      <c r="G8" t="s">
        <v>1314</v>
      </c>
    </row>
    <row r="9" spans="2:11" x14ac:dyDescent="0.25">
      <c r="B9" t="s">
        <v>1307</v>
      </c>
      <c r="C9" s="101">
        <v>2</v>
      </c>
      <c r="D9">
        <v>10</v>
      </c>
      <c r="E9">
        <v>16</v>
      </c>
      <c r="F9" s="9" t="n">
        <f>'ICBS-TB-SC'!D19</f>
        <v>4.399437315E7</v>
      </c>
      <c r="G9" t="s">
        <v>1315</v>
      </c>
    </row>
    <row r="10" spans="2:11" x14ac:dyDescent="0.25">
      <c r="B10" t="s">
        <v>1307</v>
      </c>
      <c r="C10" s="101">
        <v>2</v>
      </c>
      <c r="D10">
        <v>11</v>
      </c>
      <c r="E10">
        <v>16</v>
      </c>
      <c r="F10" s="9" t="n">
        <f>'ICBS-TB-SC'!D27</f>
        <v>514920.42</v>
      </c>
      <c r="G10" t="s">
        <v>1316</v>
      </c>
    </row>
    <row r="11" spans="2:11" x14ac:dyDescent="0.25">
      <c r="B11" t="s">
        <v>1307</v>
      </c>
      <c r="C11" s="101">
        <v>2</v>
      </c>
      <c r="D11">
        <v>22</v>
      </c>
      <c r="E11">
        <v>16</v>
      </c>
      <c r="F11" s="9" t="n">
        <f>'ICBS-TB-SC'!D19+'ICBS-TB-SC'!D27</f>
        <v>4.450929357E7</v>
      </c>
      <c r="G11" t="s">
        <v>1317</v>
      </c>
    </row>
    <row r="12" spans="2:11" x14ac:dyDescent="0.25">
      <c r="B12" t="s">
        <v>1307</v>
      </c>
      <c r="C12" s="101">
        <v>2</v>
      </c>
      <c r="D12">
        <v>10</v>
      </c>
      <c r="E12">
        <v>24</v>
      </c>
      <c r="F12" s="9" t="n">
        <f>'ICBS-TB-SC'!D20</f>
        <v>2.556377291E7</v>
      </c>
      <c r="G12" t="s">
        <v>1318</v>
      </c>
    </row>
    <row r="13" spans="2:11" x14ac:dyDescent="0.25">
      <c r="B13" t="s">
        <v>1307</v>
      </c>
      <c r="C13" s="101">
        <v>2</v>
      </c>
      <c r="D13">
        <v>11</v>
      </c>
      <c r="E13">
        <v>24</v>
      </c>
      <c r="F13" s="9" t="n">
        <f>'ICBS-TB-SC'!D28</f>
        <v>0.0</v>
      </c>
      <c r="G13" t="s">
        <v>1319</v>
      </c>
    </row>
    <row r="14" spans="2:11" x14ac:dyDescent="0.25">
      <c r="B14" t="s">
        <v>1307</v>
      </c>
      <c r="C14" s="101">
        <v>2</v>
      </c>
      <c r="D14">
        <v>22</v>
      </c>
      <c r="E14">
        <v>24</v>
      </c>
      <c r="F14" s="9" t="n">
        <f>'ICBS-TB-SC'!D20+'ICBS-TB-SC'!D28</f>
        <v>2.556377291E7</v>
      </c>
      <c r="G14" t="s">
        <v>1320</v>
      </c>
    </row>
    <row r="15" spans="2:11" x14ac:dyDescent="0.25">
      <c r="B15" t="s">
        <v>1307</v>
      </c>
      <c r="C15" s="101">
        <v>2</v>
      </c>
      <c r="D15">
        <v>10</v>
      </c>
      <c r="E15">
        <v>32</v>
      </c>
      <c r="F15" s="9" t="n">
        <f>'ICBS-TB-SC'!D21</f>
        <v>5.9367084E7</v>
      </c>
      <c r="G15" t="s">
        <v>1321</v>
      </c>
      <c r="K15" s="4"/>
    </row>
    <row r="16" spans="2:11" x14ac:dyDescent="0.25">
      <c r="B16" t="s">
        <v>1307</v>
      </c>
      <c r="C16" s="101">
        <v>2</v>
      </c>
      <c r="D16">
        <v>11</v>
      </c>
      <c r="E16">
        <v>32</v>
      </c>
      <c r="F16" s="9" t="n">
        <f>'ICBS-TB-SC'!D29</f>
        <v>15357.27</v>
      </c>
      <c r="G16" t="s">
        <v>1322</v>
      </c>
    </row>
    <row r="17" spans="2:7" x14ac:dyDescent="0.25">
      <c r="B17" t="s">
        <v>1307</v>
      </c>
      <c r="C17" s="101">
        <v>2</v>
      </c>
      <c r="D17">
        <v>22</v>
      </c>
      <c r="E17">
        <v>32</v>
      </c>
      <c r="F17" s="9" t="n">
        <f>'ICBS-TB-SC'!D22+'ICBS-TB-SC'!D30</f>
        <v>5.938244127E7</v>
      </c>
      <c r="G17" t="s">
        <v>1323</v>
      </c>
    </row>
    <row r="18" spans="2:7" x14ac:dyDescent="0.25">
      <c r="B18" t="s">
        <v>1307</v>
      </c>
      <c r="C18" s="101">
        <v>2</v>
      </c>
      <c r="D18">
        <v>23</v>
      </c>
      <c r="E18">
        <v>32</v>
      </c>
      <c r="F18" s="9" t="n">
        <f>'ICBS-TB-SC'!D23+'ICBS-TB-SC'!D31</f>
        <v>0.0</v>
      </c>
      <c r="G18" t="s">
        <v>1324</v>
      </c>
    </row>
    <row r="19" spans="2:7" x14ac:dyDescent="0.25">
      <c r="B19" t="s">
        <v>1307</v>
      </c>
      <c r="C19" s="101">
        <v>2</v>
      </c>
      <c r="D19">
        <v>24</v>
      </c>
      <c r="E19">
        <v>32</v>
      </c>
      <c r="F19" s="9" t="n">
        <f>'ICBS-TB-SC'!D24+'ICBS-TB-SC'!D32</f>
        <v>0.0</v>
      </c>
      <c r="G19" t="s">
        <v>1325</v>
      </c>
    </row>
    <row r="20" spans="2:7" x14ac:dyDescent="0.25">
      <c r="C20" s="101"/>
    </row>
    <row r="21" spans="2:7" x14ac:dyDescent="0.25">
      <c r="C21" s="101"/>
    </row>
    <row r="22" spans="2:7" x14ac:dyDescent="0.25">
      <c r="C22" s="101"/>
    </row>
    <row r="23" spans="2:7" x14ac:dyDescent="0.25">
      <c r="C23" s="101"/>
    </row>
    <row r="24" spans="2:7" x14ac:dyDescent="0.25">
      <c r="C24" s="101"/>
    </row>
    <row r="25" spans="2:7" x14ac:dyDescent="0.25">
      <c r="C25" s="101"/>
    </row>
    <row r="26" spans="2:7" x14ac:dyDescent="0.25">
      <c r="C26" s="101"/>
    </row>
    <row r="27" spans="2:7" x14ac:dyDescent="0.25">
      <c r="C27" s="101"/>
    </row>
    <row r="28" spans="2:7" x14ac:dyDescent="0.25">
      <c r="C28" s="101"/>
    </row>
    <row r="29" spans="2:7" x14ac:dyDescent="0.25">
      <c r="C29" s="101"/>
    </row>
    <row r="30" spans="2:7" x14ac:dyDescent="0.25">
      <c r="C30" s="101"/>
    </row>
    <row r="31" spans="2:7" x14ac:dyDescent="0.25">
      <c r="C31" s="101"/>
    </row>
    <row r="32" spans="2:7" x14ac:dyDescent="0.25">
      <c r="C32" s="101"/>
    </row>
    <row r="33" spans="3:3" x14ac:dyDescent="0.25">
      <c r="C33" s="101"/>
    </row>
    <row r="34" spans="3:3" x14ac:dyDescent="0.25">
      <c r="C34" s="101"/>
    </row>
    <row r="35" spans="3:3" x14ac:dyDescent="0.25">
      <c r="C35" s="101"/>
    </row>
    <row r="36" spans="3:3" x14ac:dyDescent="0.25">
      <c r="C36" s="101"/>
    </row>
    <row r="37" spans="3:3" x14ac:dyDescent="0.25">
      <c r="C37" s="101"/>
    </row>
    <row r="38" spans="3:3" x14ac:dyDescent="0.25">
      <c r="C38" s="101"/>
    </row>
    <row r="39" spans="3:3" x14ac:dyDescent="0.25">
      <c r="C39" s="101"/>
    </row>
    <row r="40" spans="3:3" x14ac:dyDescent="0.25">
      <c r="C40" s="101"/>
    </row>
    <row r="41" spans="3:3" x14ac:dyDescent="0.25">
      <c r="C41" s="101"/>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G57"/>
  <sheetViews>
    <sheetView topLeftCell="C37" workbookViewId="0">
      <selection activeCell="F53" sqref="F53"/>
    </sheetView>
  </sheetViews>
  <sheetFormatPr defaultRowHeight="12.5" x14ac:dyDescent="0.25"/>
  <cols>
    <col min="2" max="2" customWidth="true" width="24.453125" collapsed="true"/>
    <col min="3" max="3" customWidth="true" style="82" width="14.7265625" collapsed="true"/>
    <col min="4" max="4" customWidth="true" width="14.54296875" collapsed="true"/>
    <col min="5" max="5" customWidth="true" width="12.26953125" collapsed="true"/>
    <col min="6" max="6" customWidth="true" style="9" width="23.81640625" collapsed="true"/>
  </cols>
  <sheetData>
    <row r="1" spans="2:7" x14ac:dyDescent="0.25">
      <c r="B1" t="s">
        <v>689</v>
      </c>
      <c r="C1" s="82" t="s">
        <v>690</v>
      </c>
      <c r="D1" t="s">
        <v>691</v>
      </c>
      <c r="E1" t="s">
        <v>692</v>
      </c>
      <c r="F1" s="9" t="s">
        <v>693</v>
      </c>
      <c r="G1" t="s">
        <v>832</v>
      </c>
    </row>
    <row r="2" spans="2:7" x14ac:dyDescent="0.25">
      <c r="B2" t="s">
        <v>1342</v>
      </c>
      <c r="C2" s="82">
        <v>24</v>
      </c>
      <c r="D2">
        <v>11</v>
      </c>
      <c r="E2">
        <v>8</v>
      </c>
      <c r="G2" t="s">
        <v>1350</v>
      </c>
    </row>
    <row r="3" spans="2:7" x14ac:dyDescent="0.25">
      <c r="B3" t="s">
        <v>1342</v>
      </c>
      <c r="C3" s="82">
        <v>24</v>
      </c>
      <c r="D3">
        <v>12</v>
      </c>
      <c r="E3">
        <v>8</v>
      </c>
      <c r="G3" t="s">
        <v>1351</v>
      </c>
    </row>
    <row r="4" spans="2:7" x14ac:dyDescent="0.25">
      <c r="B4" t="s">
        <v>1342</v>
      </c>
      <c r="C4" s="82">
        <v>24</v>
      </c>
      <c r="D4">
        <v>13</v>
      </c>
      <c r="E4">
        <v>8</v>
      </c>
      <c r="G4" t="s">
        <v>1352</v>
      </c>
    </row>
    <row r="5" spans="2:7" x14ac:dyDescent="0.25">
      <c r="B5" t="s">
        <v>1342</v>
      </c>
      <c r="C5" s="82">
        <v>24</v>
      </c>
      <c r="D5">
        <v>14</v>
      </c>
      <c r="E5">
        <v>8</v>
      </c>
      <c r="G5" t="s">
        <v>1353</v>
      </c>
    </row>
    <row r="6" spans="2:7" x14ac:dyDescent="0.25">
      <c r="B6" t="s">
        <v>1342</v>
      </c>
      <c r="C6" s="82">
        <v>24</v>
      </c>
      <c r="D6">
        <v>15</v>
      </c>
      <c r="E6">
        <v>8</v>
      </c>
      <c r="G6" t="s">
        <v>1354</v>
      </c>
    </row>
    <row r="7" spans="2:7" x14ac:dyDescent="0.25">
      <c r="B7" t="s">
        <v>1342</v>
      </c>
      <c r="C7" s="82">
        <v>24</v>
      </c>
      <c r="D7">
        <v>20</v>
      </c>
      <c r="E7">
        <v>8</v>
      </c>
      <c r="F7" s="9" t="n">
        <f>'ICBS-TB-SC'!D1078</f>
        <v>4.0177186847E8</v>
      </c>
      <c r="G7" t="s">
        <v>1355</v>
      </c>
    </row>
    <row r="8" spans="2:7" x14ac:dyDescent="0.25">
      <c r="B8" t="s">
        <v>1342</v>
      </c>
      <c r="C8" s="82">
        <v>24</v>
      </c>
      <c r="D8">
        <v>23</v>
      </c>
      <c r="E8">
        <v>8</v>
      </c>
      <c r="F8" s="9" t="n">
        <f>'ICBS-TB-SC'!D1079</f>
        <v>0.0</v>
      </c>
      <c r="G8" t="s">
        <v>1356</v>
      </c>
    </row>
    <row r="9" spans="2:7" x14ac:dyDescent="0.25">
      <c r="B9" t="s">
        <v>1342</v>
      </c>
      <c r="C9" s="82">
        <v>24</v>
      </c>
      <c r="D9">
        <v>26</v>
      </c>
      <c r="E9">
        <v>8</v>
      </c>
      <c r="G9" t="s">
        <v>1357</v>
      </c>
    </row>
    <row r="10" spans="2:7" x14ac:dyDescent="0.25">
      <c r="B10" t="s">
        <v>1342</v>
      </c>
      <c r="C10" s="82">
        <v>24</v>
      </c>
      <c r="D10">
        <v>28</v>
      </c>
      <c r="E10">
        <v>8</v>
      </c>
      <c r="G10" t="s">
        <v>1358</v>
      </c>
    </row>
    <row r="11" spans="2:7" x14ac:dyDescent="0.25">
      <c r="B11" t="s">
        <v>1342</v>
      </c>
      <c r="C11" s="82">
        <v>24</v>
      </c>
      <c r="D11">
        <v>32</v>
      </c>
      <c r="E11">
        <v>8</v>
      </c>
      <c r="G11" t="s">
        <v>1359</v>
      </c>
    </row>
    <row r="12" spans="2:7" x14ac:dyDescent="0.25">
      <c r="B12" t="s">
        <v>1342</v>
      </c>
      <c r="C12" s="82">
        <v>24</v>
      </c>
      <c r="D12">
        <v>35</v>
      </c>
      <c r="E12">
        <v>8</v>
      </c>
      <c r="G12" t="s">
        <v>1360</v>
      </c>
    </row>
    <row r="13" spans="2:7" x14ac:dyDescent="0.25">
      <c r="B13" t="s">
        <v>1342</v>
      </c>
      <c r="C13" s="82">
        <v>24</v>
      </c>
      <c r="D13">
        <v>38</v>
      </c>
      <c r="E13">
        <v>8</v>
      </c>
      <c r="G13" t="s">
        <v>1361</v>
      </c>
    </row>
    <row r="14" spans="2:7" x14ac:dyDescent="0.25">
      <c r="B14" t="s">
        <v>1342</v>
      </c>
      <c r="C14" s="82">
        <v>24</v>
      </c>
      <c r="D14">
        <v>40</v>
      </c>
      <c r="E14">
        <v>8</v>
      </c>
      <c r="G14" t="s">
        <v>1362</v>
      </c>
    </row>
    <row r="15" spans="2:7" x14ac:dyDescent="0.25">
      <c r="B15" t="s">
        <v>1342</v>
      </c>
      <c r="C15" s="82">
        <v>24</v>
      </c>
      <c r="D15">
        <v>42</v>
      </c>
      <c r="E15">
        <v>8</v>
      </c>
      <c r="G15" t="s">
        <v>1363</v>
      </c>
    </row>
    <row r="16" spans="2:7" x14ac:dyDescent="0.25">
      <c r="B16" t="s">
        <v>1342</v>
      </c>
      <c r="C16" s="82">
        <v>24</v>
      </c>
      <c r="D16">
        <v>46</v>
      </c>
      <c r="E16">
        <v>8</v>
      </c>
      <c r="G16" t="s">
        <v>1364</v>
      </c>
    </row>
    <row r="17" spans="2:7" x14ac:dyDescent="0.25">
      <c r="B17" t="s">
        <v>1342</v>
      </c>
      <c r="C17" s="82">
        <v>24</v>
      </c>
      <c r="D17">
        <v>47</v>
      </c>
      <c r="E17">
        <v>8</v>
      </c>
      <c r="G17" t="s">
        <v>1365</v>
      </c>
    </row>
    <row r="18" spans="2:7" x14ac:dyDescent="0.25">
      <c r="B18" t="s">
        <v>1342</v>
      </c>
      <c r="C18" s="82">
        <v>24</v>
      </c>
      <c r="D18">
        <v>48</v>
      </c>
      <c r="E18">
        <v>8</v>
      </c>
      <c r="G18" t="s">
        <v>1377</v>
      </c>
    </row>
    <row r="19" spans="2:7" x14ac:dyDescent="0.25">
      <c r="B19" t="s">
        <v>1342</v>
      </c>
      <c r="C19" s="82">
        <v>24</v>
      </c>
      <c r="D19">
        <v>50</v>
      </c>
      <c r="E19">
        <v>8</v>
      </c>
      <c r="G19" t="s">
        <v>1366</v>
      </c>
    </row>
    <row r="20" spans="2:7" x14ac:dyDescent="0.25">
      <c r="B20" t="s">
        <v>1342</v>
      </c>
      <c r="C20" s="82">
        <v>24</v>
      </c>
      <c r="D20">
        <v>51</v>
      </c>
      <c r="E20">
        <v>8</v>
      </c>
      <c r="G20" t="s">
        <v>1367</v>
      </c>
    </row>
    <row r="21" spans="2:7" x14ac:dyDescent="0.25">
      <c r="B21" t="s">
        <v>1342</v>
      </c>
      <c r="C21" s="82">
        <v>24</v>
      </c>
      <c r="D21">
        <v>52</v>
      </c>
      <c r="E21">
        <v>8</v>
      </c>
      <c r="G21" t="s">
        <v>1368</v>
      </c>
    </row>
    <row r="22" spans="2:7" x14ac:dyDescent="0.25">
      <c r="B22" t="s">
        <v>1342</v>
      </c>
      <c r="C22" s="82">
        <v>24</v>
      </c>
      <c r="D22">
        <v>56</v>
      </c>
      <c r="E22">
        <v>8</v>
      </c>
      <c r="G22" t="s">
        <v>1369</v>
      </c>
    </row>
    <row r="23" spans="2:7" x14ac:dyDescent="0.25">
      <c r="B23" t="s">
        <v>1342</v>
      </c>
      <c r="C23" s="82">
        <v>24</v>
      </c>
      <c r="D23">
        <v>57</v>
      </c>
      <c r="E23">
        <v>8</v>
      </c>
      <c r="G23" t="s">
        <v>1369</v>
      </c>
    </row>
    <row r="24" spans="2:7" x14ac:dyDescent="0.25">
      <c r="B24" t="s">
        <v>1342</v>
      </c>
      <c r="C24" s="82">
        <v>24</v>
      </c>
      <c r="D24">
        <v>58</v>
      </c>
      <c r="E24">
        <v>8</v>
      </c>
      <c r="G24" t="s">
        <v>1376</v>
      </c>
    </row>
    <row r="25" spans="2:7" x14ac:dyDescent="0.25">
      <c r="B25" t="s">
        <v>1342</v>
      </c>
      <c r="C25" s="82">
        <v>24</v>
      </c>
      <c r="D25">
        <v>60</v>
      </c>
      <c r="E25">
        <v>8</v>
      </c>
      <c r="G25" t="s">
        <v>1371</v>
      </c>
    </row>
    <row r="26" spans="2:7" x14ac:dyDescent="0.25">
      <c r="B26" t="s">
        <v>1342</v>
      </c>
      <c r="C26" s="82">
        <v>24</v>
      </c>
      <c r="D26">
        <v>61</v>
      </c>
      <c r="E26">
        <v>8</v>
      </c>
      <c r="G26" t="s">
        <v>1370</v>
      </c>
    </row>
    <row r="27" spans="2:7" x14ac:dyDescent="0.25">
      <c r="B27" t="s">
        <v>1342</v>
      </c>
      <c r="C27" s="82">
        <v>24</v>
      </c>
      <c r="D27">
        <v>62</v>
      </c>
      <c r="E27">
        <v>8</v>
      </c>
      <c r="G27" t="s">
        <v>1372</v>
      </c>
    </row>
    <row r="28" spans="2:7" x14ac:dyDescent="0.25">
      <c r="B28" t="s">
        <v>1342</v>
      </c>
      <c r="C28" s="82">
        <v>24</v>
      </c>
      <c r="D28">
        <v>66</v>
      </c>
      <c r="E28">
        <v>8</v>
      </c>
      <c r="G28" t="s">
        <v>1373</v>
      </c>
    </row>
    <row r="29" spans="2:7" x14ac:dyDescent="0.25">
      <c r="B29" t="s">
        <v>1342</v>
      </c>
      <c r="C29" s="82">
        <v>24</v>
      </c>
      <c r="D29">
        <v>67</v>
      </c>
      <c r="E29">
        <v>8</v>
      </c>
      <c r="G29" t="s">
        <v>1374</v>
      </c>
    </row>
    <row r="30" spans="2:7" x14ac:dyDescent="0.25">
      <c r="B30" t="s">
        <v>1342</v>
      </c>
      <c r="C30" s="82">
        <v>24</v>
      </c>
      <c r="D30">
        <v>68</v>
      </c>
      <c r="E30">
        <v>8</v>
      </c>
      <c r="G30" t="s">
        <v>1375</v>
      </c>
    </row>
    <row r="31" spans="2:7" x14ac:dyDescent="0.25">
      <c r="B31" t="s">
        <v>1342</v>
      </c>
      <c r="C31" s="82">
        <v>24</v>
      </c>
      <c r="D31">
        <v>70</v>
      </c>
      <c r="E31">
        <v>8</v>
      </c>
      <c r="G31" t="s">
        <v>1378</v>
      </c>
    </row>
    <row r="32" spans="2:7" x14ac:dyDescent="0.25">
      <c r="B32" t="s">
        <v>1342</v>
      </c>
      <c r="C32" s="82">
        <v>24</v>
      </c>
      <c r="D32">
        <v>71</v>
      </c>
      <c r="E32">
        <v>8</v>
      </c>
      <c r="G32" t="s">
        <v>1379</v>
      </c>
    </row>
    <row r="33" spans="2:7" x14ac:dyDescent="0.25">
      <c r="B33" t="s">
        <v>1342</v>
      </c>
      <c r="C33" s="82">
        <v>24</v>
      </c>
      <c r="D33">
        <v>72</v>
      </c>
      <c r="E33">
        <v>8</v>
      </c>
      <c r="G33" t="s">
        <v>1380</v>
      </c>
    </row>
    <row r="34" spans="2:7" x14ac:dyDescent="0.25">
      <c r="B34" t="s">
        <v>1342</v>
      </c>
      <c r="C34" s="82">
        <v>24</v>
      </c>
      <c r="D34">
        <v>75</v>
      </c>
      <c r="E34">
        <v>8</v>
      </c>
      <c r="G34" t="s">
        <v>1381</v>
      </c>
    </row>
    <row r="35" spans="2:7" x14ac:dyDescent="0.25">
      <c r="B35" t="s">
        <v>1342</v>
      </c>
      <c r="C35" s="82">
        <v>24</v>
      </c>
      <c r="D35">
        <v>76</v>
      </c>
      <c r="E35">
        <v>8</v>
      </c>
      <c r="G35" t="s">
        <v>1382</v>
      </c>
    </row>
    <row r="36" spans="2:7" x14ac:dyDescent="0.25">
      <c r="B36" t="s">
        <v>1342</v>
      </c>
      <c r="C36" s="82">
        <v>24</v>
      </c>
      <c r="D36">
        <v>77</v>
      </c>
      <c r="E36">
        <v>8</v>
      </c>
      <c r="G36" t="s">
        <v>1383</v>
      </c>
    </row>
    <row r="37" spans="2:7" x14ac:dyDescent="0.25">
      <c r="B37" t="s">
        <v>1342</v>
      </c>
      <c r="C37" s="82">
        <v>24</v>
      </c>
      <c r="D37">
        <v>79</v>
      </c>
      <c r="E37">
        <v>8</v>
      </c>
      <c r="G37" t="s">
        <v>1384</v>
      </c>
    </row>
    <row r="38" spans="2:7" x14ac:dyDescent="0.25">
      <c r="B38" t="s">
        <v>1342</v>
      </c>
      <c r="C38" s="82">
        <v>24</v>
      </c>
      <c r="D38">
        <v>82</v>
      </c>
      <c r="E38">
        <v>8</v>
      </c>
      <c r="G38" t="s">
        <v>1385</v>
      </c>
    </row>
    <row r="39" spans="2:7" x14ac:dyDescent="0.25">
      <c r="B39" t="s">
        <v>1342</v>
      </c>
      <c r="C39" s="82">
        <v>24</v>
      </c>
      <c r="D39">
        <v>83</v>
      </c>
      <c r="E39">
        <v>8</v>
      </c>
      <c r="G39" t="s">
        <v>1386</v>
      </c>
    </row>
    <row r="40" spans="2:7" x14ac:dyDescent="0.25">
      <c r="B40" t="s">
        <v>1342</v>
      </c>
      <c r="C40" s="82">
        <v>24</v>
      </c>
      <c r="D40">
        <v>84</v>
      </c>
      <c r="E40">
        <v>8</v>
      </c>
      <c r="G40" t="s">
        <v>1387</v>
      </c>
    </row>
    <row r="41" spans="2:7" x14ac:dyDescent="0.25">
      <c r="B41" t="s">
        <v>1342</v>
      </c>
      <c r="C41" s="82">
        <v>24</v>
      </c>
      <c r="D41">
        <v>86</v>
      </c>
      <c r="E41">
        <v>8</v>
      </c>
      <c r="G41" t="s">
        <v>1388</v>
      </c>
    </row>
    <row r="42" spans="2:7" x14ac:dyDescent="0.25">
      <c r="B42" t="s">
        <v>1342</v>
      </c>
      <c r="C42" s="82">
        <v>24</v>
      </c>
      <c r="D42">
        <v>87</v>
      </c>
      <c r="E42">
        <v>8</v>
      </c>
      <c r="G42" t="s">
        <v>1389</v>
      </c>
    </row>
    <row r="43" spans="2:7" x14ac:dyDescent="0.25">
      <c r="B43" t="s">
        <v>1342</v>
      </c>
      <c r="C43" s="82">
        <v>24</v>
      </c>
      <c r="D43">
        <v>88</v>
      </c>
      <c r="E43">
        <v>8</v>
      </c>
      <c r="G43" t="s">
        <v>1390</v>
      </c>
    </row>
    <row r="44" spans="2:7" x14ac:dyDescent="0.25">
      <c r="B44" t="s">
        <v>1342</v>
      </c>
      <c r="C44" s="82">
        <v>24</v>
      </c>
      <c r="D44">
        <v>92</v>
      </c>
      <c r="E44">
        <v>8</v>
      </c>
      <c r="G44" t="s">
        <v>1391</v>
      </c>
    </row>
    <row r="45" spans="2:7" x14ac:dyDescent="0.25">
      <c r="B45" t="s">
        <v>1342</v>
      </c>
      <c r="C45" s="82">
        <v>24</v>
      </c>
      <c r="D45">
        <v>93</v>
      </c>
      <c r="E45">
        <v>8</v>
      </c>
      <c r="G45" t="s">
        <v>1392</v>
      </c>
    </row>
    <row r="46" spans="2:7" x14ac:dyDescent="0.25">
      <c r="B46" t="s">
        <v>1342</v>
      </c>
      <c r="C46" s="82">
        <v>24</v>
      </c>
      <c r="D46">
        <v>94</v>
      </c>
      <c r="E46">
        <v>8</v>
      </c>
      <c r="G46" t="s">
        <v>1393</v>
      </c>
    </row>
    <row r="47" spans="2:7" x14ac:dyDescent="0.25">
      <c r="B47" t="s">
        <v>1342</v>
      </c>
      <c r="C47" s="82">
        <v>24</v>
      </c>
      <c r="D47">
        <v>96</v>
      </c>
      <c r="E47">
        <v>8</v>
      </c>
      <c r="G47" t="s">
        <v>1394</v>
      </c>
    </row>
    <row r="48" spans="2:7" x14ac:dyDescent="0.25">
      <c r="B48" t="s">
        <v>1342</v>
      </c>
      <c r="C48" s="82">
        <v>24</v>
      </c>
      <c r="D48">
        <v>97</v>
      </c>
      <c r="E48">
        <v>8</v>
      </c>
      <c r="G48" t="s">
        <v>1395</v>
      </c>
    </row>
    <row r="49" spans="2:7" x14ac:dyDescent="0.25">
      <c r="B49" t="s">
        <v>1342</v>
      </c>
      <c r="C49" s="82">
        <v>24</v>
      </c>
      <c r="D49">
        <v>98</v>
      </c>
      <c r="E49">
        <v>8</v>
      </c>
      <c r="G49" t="s">
        <v>1396</v>
      </c>
    </row>
    <row r="50" spans="2:7" x14ac:dyDescent="0.25">
      <c r="B50" t="s">
        <v>1342</v>
      </c>
      <c r="C50" s="82">
        <v>24</v>
      </c>
      <c r="D50">
        <v>99</v>
      </c>
      <c r="E50">
        <v>8</v>
      </c>
      <c r="F50" s="9" t="n">
        <f>'ICBS-TB-SC'!D1135</f>
        <v>9.25548867E7</v>
      </c>
      <c r="G50" t="s">
        <v>821</v>
      </c>
    </row>
    <row r="51" spans="2:7" x14ac:dyDescent="0.25">
      <c r="B51" t="s">
        <v>1342</v>
      </c>
      <c r="C51" s="82">
        <v>24</v>
      </c>
      <c r="D51">
        <v>124</v>
      </c>
      <c r="E51">
        <v>8</v>
      </c>
      <c r="F51" s="9" t="str">
        <f>'SUM-OTHERINFO'!D5</f>
        <v>8934322.4300000016</v>
      </c>
      <c r="G51" t="s">
        <v>1343</v>
      </c>
    </row>
    <row r="52" spans="2:7" x14ac:dyDescent="0.25">
      <c r="B52" t="s">
        <v>1342</v>
      </c>
      <c r="C52" s="82">
        <v>24</v>
      </c>
      <c r="D52">
        <v>125</v>
      </c>
      <c r="E52">
        <v>8</v>
      </c>
      <c r="F52" s="9" t="str">
        <f>'SUM-OTHERINFO'!D6</f>
        <v>411232411.14000005</v>
      </c>
      <c r="G52" t="s">
        <v>1344</v>
      </c>
    </row>
    <row r="53" spans="2:7" x14ac:dyDescent="0.25">
      <c r="B53" t="s">
        <v>1342</v>
      </c>
      <c r="C53" s="82">
        <v>24</v>
      </c>
      <c r="D53">
        <v>126</v>
      </c>
      <c r="E53">
        <v>8</v>
      </c>
      <c r="F53" s="9" t="str">
        <f>'SUM-OTHERINFO'!D7</f>
        <v>26876246.000000007</v>
      </c>
      <c r="G53" t="s">
        <v>1345</v>
      </c>
    </row>
    <row r="54" spans="2:7" x14ac:dyDescent="0.25">
      <c r="B54" t="s">
        <v>1342</v>
      </c>
      <c r="C54" s="82">
        <v>24</v>
      </c>
      <c r="D54">
        <v>128</v>
      </c>
      <c r="E54">
        <v>8</v>
      </c>
      <c r="F54" s="9" t="n">
        <f>'ICBS-TB-SC'!D1070</f>
        <v>0.0</v>
      </c>
      <c r="G54" t="s">
        <v>1346</v>
      </c>
    </row>
    <row r="55" spans="2:7" x14ac:dyDescent="0.25">
      <c r="B55" t="s">
        <v>1342</v>
      </c>
      <c r="C55" s="82">
        <v>24</v>
      </c>
      <c r="D55">
        <v>129</v>
      </c>
      <c r="E55">
        <v>8</v>
      </c>
      <c r="F55" s="9" t="n">
        <f>'ICBS-TB-SC'!D1075</f>
        <v>4.0177186847E8</v>
      </c>
      <c r="G55" t="s">
        <v>1347</v>
      </c>
    </row>
    <row r="56" spans="2:7" x14ac:dyDescent="0.25">
      <c r="B56" t="s">
        <v>1342</v>
      </c>
      <c r="C56" s="82">
        <v>24</v>
      </c>
      <c r="D56">
        <v>130</v>
      </c>
      <c r="E56">
        <v>8</v>
      </c>
      <c r="F56" s="9" t="n">
        <f>'ICBS-TB-SC'!D1088</f>
        <v>0.0</v>
      </c>
      <c r="G56" t="s">
        <v>1348</v>
      </c>
    </row>
    <row r="57" spans="2:7" x14ac:dyDescent="0.25">
      <c r="B57" t="s">
        <v>1342</v>
      </c>
      <c r="C57" s="82">
        <v>24</v>
      </c>
      <c r="D57">
        <v>131</v>
      </c>
      <c r="E57">
        <v>8</v>
      </c>
      <c r="F57" s="9" t="n">
        <f>'ICBS-TB-SC'!D1135</f>
        <v>9.25548867E7</v>
      </c>
      <c r="G57" t="s">
        <v>1349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28"/>
  <sheetViews>
    <sheetView workbookViewId="0">
      <selection activeCell="C3" sqref="C3:C26"/>
    </sheetView>
  </sheetViews>
  <sheetFormatPr defaultColWidth="9.1796875" defaultRowHeight="12.5" x14ac:dyDescent="0.25"/>
  <cols>
    <col min="1" max="1" bestFit="true" customWidth="true" style="13" width="35.0" collapsed="true"/>
    <col min="2" max="3" bestFit="true" customWidth="true" style="13" width="11.26953125" collapsed="true"/>
    <col min="4" max="5" style="13" width="9.1796875" collapsed="true"/>
    <col min="6" max="7" bestFit="true" customWidth="true" style="13" width="11.26953125" collapsed="true"/>
    <col min="8" max="9" bestFit="true" customWidth="true" style="13" width="10.26953125" collapsed="true"/>
    <col min="10" max="11" customWidth="true" style="13" width="10.26953125" collapsed="true"/>
    <col min="12" max="12" bestFit="true" customWidth="true" style="13" width="11.81640625" collapsed="true"/>
    <col min="13" max="13" customWidth="true" style="13" width="12.81640625" collapsed="true"/>
    <col min="14" max="16384" style="13" width="9.1796875" collapsed="true"/>
  </cols>
  <sheetData>
    <row r="1" spans="1:13" ht="13.5" thickBot="1" x14ac:dyDescent="0.35">
      <c r="A1" s="11" t="s">
        <v>379</v>
      </c>
      <c r="B1" s="177" t="s">
        <v>163</v>
      </c>
      <c r="C1" s="178"/>
      <c r="D1" s="177" t="s">
        <v>369</v>
      </c>
      <c r="E1" s="178"/>
      <c r="F1" s="177" t="s">
        <v>161</v>
      </c>
      <c r="G1" s="178"/>
      <c r="H1" s="177" t="s">
        <v>380</v>
      </c>
      <c r="I1" s="178"/>
      <c r="J1" s="177" t="s">
        <v>160</v>
      </c>
      <c r="K1" s="178"/>
      <c r="L1" s="12" t="s">
        <v>381</v>
      </c>
    </row>
    <row r="2" spans="1:13" ht="13.5" thickBot="1" x14ac:dyDescent="0.35">
      <c r="A2" s="14"/>
      <c r="B2" s="15" t="s">
        <v>382</v>
      </c>
      <c r="C2" s="16" t="s">
        <v>383</v>
      </c>
      <c r="D2" s="16" t="s">
        <v>382</v>
      </c>
      <c r="E2" s="16" t="s">
        <v>383</v>
      </c>
      <c r="F2" s="16" t="s">
        <v>382</v>
      </c>
      <c r="G2" s="16" t="s">
        <v>383</v>
      </c>
      <c r="H2" s="16" t="s">
        <v>382</v>
      </c>
      <c r="I2" s="17" t="s">
        <v>383</v>
      </c>
      <c r="J2" s="16" t="s">
        <v>382</v>
      </c>
      <c r="K2" s="17" t="s">
        <v>383</v>
      </c>
    </row>
    <row r="3" spans="1:13" x14ac:dyDescent="0.25">
      <c r="A3" s="18" t="s">
        <v>384</v>
      </c>
      <c r="B3" s="19"/>
      <c r="C3" s="18">
        <v>170603.34</v>
      </c>
      <c r="D3" s="19"/>
      <c r="E3" s="19"/>
      <c r="F3" s="19"/>
      <c r="G3" s="19"/>
      <c r="H3" s="19"/>
      <c r="I3" s="19"/>
      <c r="J3" s="19"/>
      <c r="K3" s="19"/>
      <c r="L3" s="20" t="n">
        <f t="shared" ref="L3:L8" si="0">B3-C3+D3-E3+F3-G3+H3-I3</f>
        <v>-170603.34</v>
      </c>
    </row>
    <row r="4" spans="1:13" x14ac:dyDescent="0.25">
      <c r="A4" s="21" t="s">
        <v>167</v>
      </c>
      <c r="B4" s="19"/>
      <c r="C4" s="19"/>
      <c r="D4" s="19"/>
      <c r="E4" s="19"/>
      <c r="F4" s="19"/>
      <c r="G4" s="18">
        <v>1</v>
      </c>
      <c r="H4" s="19"/>
      <c r="I4" s="19"/>
      <c r="J4" s="19"/>
      <c r="K4" s="19"/>
      <c r="L4" s="20" t="n">
        <f t="shared" si="0"/>
        <v>-1.0</v>
      </c>
    </row>
    <row r="5" spans="1:13" x14ac:dyDescent="0.25">
      <c r="A5" s="18" t="s">
        <v>385</v>
      </c>
      <c r="B5" s="18">
        <v>78333.33</v>
      </c>
      <c r="C5" s="19"/>
      <c r="D5" s="19"/>
      <c r="E5" s="19"/>
      <c r="F5" s="22"/>
      <c r="G5" s="22"/>
      <c r="H5" s="19"/>
      <c r="I5" s="19"/>
      <c r="J5" s="19"/>
      <c r="K5" s="19"/>
      <c r="L5" s="20" t="n">
        <f t="shared" si="0"/>
        <v>78333.33</v>
      </c>
    </row>
    <row r="6" spans="1:13" x14ac:dyDescent="0.25">
      <c r="A6" s="18" t="s">
        <v>386</v>
      </c>
      <c r="B6" s="19"/>
      <c r="C6" s="19"/>
      <c r="D6" s="19"/>
      <c r="E6" s="19"/>
      <c r="F6" s="19"/>
      <c r="G6" s="23">
        <v>118134.39999999999</v>
      </c>
      <c r="H6" s="19"/>
      <c r="I6" s="19"/>
      <c r="J6" s="19"/>
      <c r="K6" s="19"/>
      <c r="L6" s="20" t="n">
        <f t="shared" si="0"/>
        <v>-118134.4</v>
      </c>
    </row>
    <row r="7" spans="1:13" x14ac:dyDescent="0.25">
      <c r="A7" s="18" t="s">
        <v>176</v>
      </c>
      <c r="B7" s="19"/>
      <c r="C7" s="19"/>
      <c r="D7" s="18">
        <v>6000</v>
      </c>
      <c r="E7" s="19"/>
      <c r="F7" s="19"/>
      <c r="G7" s="19"/>
      <c r="H7" s="19"/>
      <c r="I7" s="19"/>
      <c r="J7" s="19"/>
      <c r="K7" s="19"/>
      <c r="L7" s="20" t="n">
        <f t="shared" si="0"/>
        <v>6000.0</v>
      </c>
    </row>
    <row r="8" spans="1:13" x14ac:dyDescent="0.25">
      <c r="A8" s="18" t="s">
        <v>185</v>
      </c>
      <c r="B8" s="19"/>
      <c r="C8" s="19"/>
      <c r="D8" s="19"/>
      <c r="E8" s="19"/>
      <c r="F8" s="23">
        <v>118134.39999999999</v>
      </c>
      <c r="G8" s="19"/>
      <c r="H8" s="19"/>
      <c r="I8" s="19"/>
      <c r="J8" s="19"/>
      <c r="K8" s="19"/>
      <c r="L8" s="20" t="n">
        <f t="shared" si="0"/>
        <v>118134.4</v>
      </c>
    </row>
    <row r="9" spans="1:13" x14ac:dyDescent="0.25">
      <c r="A9" s="18" t="s">
        <v>387</v>
      </c>
      <c r="B9" s="23">
        <v>118134.39999999999</v>
      </c>
      <c r="C9" s="18"/>
      <c r="D9" s="19"/>
      <c r="E9" s="19"/>
      <c r="F9" s="19"/>
      <c r="G9" s="23"/>
      <c r="H9" s="19"/>
      <c r="I9" s="19"/>
      <c r="J9" s="19"/>
      <c r="K9" s="19"/>
      <c r="L9" s="20" t="n">
        <f t="shared" ref="L9:L20" si="1">-B9+C9-D9+E9-F9+G9-H9+I9</f>
        <v>-118134.4</v>
      </c>
    </row>
    <row r="10" spans="1:13" x14ac:dyDescent="0.25">
      <c r="A10" s="18" t="s">
        <v>388</v>
      </c>
      <c r="B10" s="19"/>
      <c r="C10" s="19"/>
      <c r="D10" s="19"/>
      <c r="E10" s="19"/>
      <c r="F10" s="18">
        <v>1</v>
      </c>
      <c r="G10" s="19"/>
      <c r="H10" s="19"/>
      <c r="I10" s="19"/>
      <c r="J10" s="19"/>
      <c r="K10" s="19"/>
      <c r="L10" s="20" t="n">
        <f t="shared" si="1"/>
        <v>-1.0</v>
      </c>
    </row>
    <row r="11" spans="1:13" x14ac:dyDescent="0.25">
      <c r="A11" s="18" t="s">
        <v>389</v>
      </c>
      <c r="B11" s="18">
        <v>855.65</v>
      </c>
      <c r="C11" s="18"/>
      <c r="D11" s="19"/>
      <c r="E11" s="19"/>
      <c r="F11" s="19"/>
      <c r="G11" s="19"/>
      <c r="H11" s="19"/>
      <c r="I11" s="19"/>
      <c r="J11" s="19"/>
      <c r="K11" s="19"/>
      <c r="L11" s="20" t="n">
        <f t="shared" si="1"/>
        <v>-855.65</v>
      </c>
    </row>
    <row r="12" spans="1:13" x14ac:dyDescent="0.25">
      <c r="A12" s="18" t="s">
        <v>390</v>
      </c>
      <c r="B12" s="18">
        <v>469.37</v>
      </c>
      <c r="C12" s="18"/>
      <c r="D12" s="19"/>
      <c r="E12" s="19"/>
      <c r="F12" s="19"/>
      <c r="G12" s="19"/>
      <c r="H12" s="19"/>
      <c r="I12" s="19"/>
      <c r="J12" s="19"/>
      <c r="K12" s="19"/>
      <c r="L12" s="20" t="n">
        <f t="shared" si="1"/>
        <v>-469.37</v>
      </c>
    </row>
    <row r="13" spans="1:13" x14ac:dyDescent="0.25">
      <c r="A13" s="18" t="s">
        <v>391</v>
      </c>
      <c r="B13" s="18"/>
      <c r="C13" s="18">
        <v>5000</v>
      </c>
      <c r="D13" s="19"/>
      <c r="E13" s="19"/>
      <c r="F13" s="19"/>
      <c r="G13" s="19"/>
      <c r="H13" s="19"/>
      <c r="I13" s="19"/>
      <c r="J13" s="19"/>
      <c r="K13" s="19"/>
      <c r="L13" s="20" t="n">
        <f t="shared" si="1"/>
        <v>5000.0</v>
      </c>
    </row>
    <row r="14" spans="1:13" x14ac:dyDescent="0.25">
      <c r="A14" s="18" t="s">
        <v>392</v>
      </c>
      <c r="B14" s="18"/>
      <c r="C14" s="18">
        <v>118134.39999999999</v>
      </c>
      <c r="D14" s="19"/>
      <c r="E14" s="19"/>
      <c r="F14" s="19"/>
      <c r="G14" s="19"/>
      <c r="H14" s="19"/>
      <c r="I14" s="19"/>
      <c r="J14" s="19"/>
      <c r="K14" s="19"/>
      <c r="L14" s="20" t="n">
        <f t="shared" si="1"/>
        <v>118134.4</v>
      </c>
    </row>
    <row r="15" spans="1:13" x14ac:dyDescent="0.25">
      <c r="A15" s="18" t="s">
        <v>393</v>
      </c>
      <c r="B15" s="18">
        <v>66576.679999999993</v>
      </c>
      <c r="C15" s="19"/>
      <c r="D15" s="19"/>
      <c r="E15" s="19"/>
      <c r="F15" s="19"/>
      <c r="G15" s="19"/>
      <c r="H15" s="19"/>
      <c r="I15" s="19"/>
      <c r="J15" s="19"/>
      <c r="K15" s="19"/>
      <c r="L15" s="20" t="n">
        <f t="shared" si="1"/>
        <v>-66576.68</v>
      </c>
      <c r="M15" s="20" t="n">
        <f>-L15</f>
        <v>66576.68</v>
      </c>
    </row>
    <row r="16" spans="1:13" x14ac:dyDescent="0.25">
      <c r="A16" s="18" t="s">
        <v>394</v>
      </c>
      <c r="B16" s="18">
        <v>18988</v>
      </c>
      <c r="C16" s="19"/>
      <c r="D16" s="19"/>
      <c r="E16" s="19"/>
      <c r="F16" s="19"/>
      <c r="G16" s="19"/>
      <c r="H16" s="19"/>
      <c r="I16" s="19"/>
      <c r="J16" s="19"/>
      <c r="K16" s="19"/>
      <c r="L16" s="20" t="n">
        <f t="shared" si="1"/>
        <v>-18988.0</v>
      </c>
      <c r="M16" s="20" t="n">
        <f>-L16-H17</f>
        <v>-29496.03</v>
      </c>
    </row>
    <row r="17" spans="1:13" x14ac:dyDescent="0.25">
      <c r="A17" s="27" t="s">
        <v>378</v>
      </c>
      <c r="B17" s="18"/>
      <c r="C17" s="19"/>
      <c r="D17" s="19"/>
      <c r="E17" s="19"/>
      <c r="F17" s="19"/>
      <c r="G17" s="19"/>
      <c r="H17" s="18">
        <v>48484.03</v>
      </c>
      <c r="I17" s="19"/>
      <c r="J17" s="19"/>
      <c r="K17" s="19"/>
      <c r="L17" s="20" t="n">
        <f t="shared" si="1"/>
        <v>-48484.03</v>
      </c>
      <c r="M17" s="20"/>
    </row>
    <row r="18" spans="1:13" x14ac:dyDescent="0.25">
      <c r="A18" s="18" t="s">
        <v>395</v>
      </c>
      <c r="B18" s="19"/>
      <c r="C18" s="19"/>
      <c r="D18" s="19"/>
      <c r="E18" s="19"/>
      <c r="F18" s="19"/>
      <c r="G18" s="19"/>
      <c r="H18" s="19"/>
      <c r="I18" s="18">
        <v>48484.03</v>
      </c>
      <c r="J18" s="18"/>
      <c r="K18" s="18"/>
      <c r="L18" s="20" t="n">
        <f t="shared" si="1"/>
        <v>48484.03</v>
      </c>
    </row>
    <row r="19" spans="1:13" x14ac:dyDescent="0.25">
      <c r="A19" s="18" t="s">
        <v>177</v>
      </c>
      <c r="B19" s="24">
        <v>6705.33</v>
      </c>
      <c r="C19" s="19"/>
      <c r="D19" s="19"/>
      <c r="E19" s="19"/>
      <c r="F19" s="22"/>
      <c r="G19" s="22"/>
      <c r="H19" s="19"/>
      <c r="I19" s="19"/>
      <c r="J19" s="19"/>
      <c r="K19" s="19"/>
      <c r="L19" s="20" t="n">
        <f t="shared" si="1"/>
        <v>-6705.33</v>
      </c>
      <c r="M19" s="20" t="n">
        <f>-L19</f>
        <v>6705.33</v>
      </c>
    </row>
    <row r="20" spans="1:13" x14ac:dyDescent="0.25">
      <c r="A20" s="18" t="s">
        <v>195</v>
      </c>
      <c r="B20" s="24">
        <v>5000</v>
      </c>
      <c r="C20" s="19"/>
      <c r="D20" s="19"/>
      <c r="E20" s="19"/>
      <c r="F20" s="22"/>
      <c r="G20" s="22"/>
      <c r="H20" s="19"/>
      <c r="I20" s="19"/>
      <c r="J20" s="19"/>
      <c r="K20" s="19"/>
      <c r="L20" s="20" t="n">
        <f t="shared" si="1"/>
        <v>-5000.0</v>
      </c>
      <c r="M20" s="20" t="n">
        <f>-L20</f>
        <v>5000.0</v>
      </c>
    </row>
    <row r="21" spans="1:13" x14ac:dyDescent="0.25">
      <c r="A21" s="18" t="s">
        <v>258</v>
      </c>
      <c r="B21" s="19"/>
      <c r="C21" s="18" t="n">
        <f>2774.02-1449</f>
        <v>1325.02</v>
      </c>
      <c r="D21" s="19"/>
      <c r="E21" s="19"/>
      <c r="F21" s="19"/>
      <c r="G21" s="19"/>
      <c r="H21" s="19"/>
      <c r="I21" s="19"/>
      <c r="J21" s="19"/>
      <c r="K21" s="19"/>
      <c r="L21" s="20" t="n">
        <f>B21-C21+D21-E21+F21-G21+H21-I21</f>
        <v>-1325.02</v>
      </c>
      <c r="M21" s="20" t="n">
        <f>L21</f>
        <v>-1325.02</v>
      </c>
    </row>
    <row r="22" spans="1:13" x14ac:dyDescent="0.25">
      <c r="A22" s="18" t="s">
        <v>396</v>
      </c>
      <c r="B22" s="19"/>
      <c r="C22" s="19"/>
      <c r="D22" s="19"/>
      <c r="E22" s="18">
        <v>6000</v>
      </c>
      <c r="F22" s="19"/>
      <c r="G22" s="19"/>
      <c r="H22" s="19"/>
      <c r="I22" s="19"/>
      <c r="J22" s="19"/>
      <c r="K22" s="19"/>
      <c r="L22" s="20" t="n">
        <f>B22-C22+D22-E22+F22-G22+H22-I22</f>
        <v>-6000.0</v>
      </c>
    </row>
    <row r="23" spans="1:13" x14ac:dyDescent="0.25">
      <c r="A23" s="27" t="s">
        <v>169</v>
      </c>
      <c r="B23" s="19"/>
      <c r="C23" s="19"/>
      <c r="D23" s="19"/>
      <c r="E23" s="18"/>
      <c r="F23" s="19"/>
      <c r="G23" s="19"/>
      <c r="H23" s="19"/>
      <c r="I23" s="19"/>
      <c r="J23" s="19"/>
      <c r="K23" s="10">
        <v>70000</v>
      </c>
      <c r="L23" s="20"/>
    </row>
    <row r="24" spans="1:13" x14ac:dyDescent="0.25">
      <c r="A24" s="27" t="s">
        <v>143</v>
      </c>
      <c r="B24" s="19"/>
      <c r="C24" s="19"/>
      <c r="D24" s="19"/>
      <c r="E24" s="18"/>
      <c r="F24" s="19"/>
      <c r="G24" s="19"/>
      <c r="H24" s="19"/>
      <c r="I24" s="19"/>
      <c r="J24" s="10">
        <v>70000</v>
      </c>
      <c r="K24" s="19"/>
      <c r="L24" s="20"/>
    </row>
    <row r="25" spans="1:13" x14ac:dyDescent="0.25">
      <c r="A25" s="18" t="s">
        <v>385</v>
      </c>
      <c r="B25" s="19"/>
      <c r="C25" s="26">
        <v>705000.01</v>
      </c>
      <c r="D25" s="19"/>
      <c r="E25" s="18"/>
      <c r="F25" s="19"/>
      <c r="G25" s="19"/>
      <c r="H25" s="19"/>
      <c r="I25" s="19"/>
      <c r="J25" s="10"/>
      <c r="K25" s="19"/>
      <c r="L25" s="20"/>
    </row>
    <row r="26" spans="1:13" x14ac:dyDescent="0.25">
      <c r="A26" s="27" t="s">
        <v>349</v>
      </c>
      <c r="B26" s="26">
        <v>705000.01</v>
      </c>
      <c r="C26" s="19"/>
      <c r="D26" s="19"/>
      <c r="E26" s="18"/>
      <c r="F26" s="19"/>
      <c r="G26" s="19"/>
      <c r="H26" s="19"/>
      <c r="I26" s="19"/>
      <c r="J26" s="10"/>
      <c r="K26" s="19"/>
      <c r="L26" s="20"/>
    </row>
    <row r="27" spans="1:13" ht="13.5" thickBot="1" x14ac:dyDescent="0.35">
      <c r="A27" s="14" t="s">
        <v>21</v>
      </c>
      <c r="B27" s="25" t="n">
        <f t="shared" ref="B27:I27" si="2">SUM(B3:B22)</f>
        <v>295062.75999999995</v>
      </c>
      <c r="C27" s="25" t="n">
        <f t="shared" si="2"/>
        <v>295062.76</v>
      </c>
      <c r="D27" s="25" t="n">
        <f t="shared" si="2"/>
        <v>6000.0</v>
      </c>
      <c r="E27" s="25" t="n">
        <f t="shared" si="2"/>
        <v>6000.0</v>
      </c>
      <c r="F27" s="25" t="n">
        <f t="shared" si="2"/>
        <v>118135.4</v>
      </c>
      <c r="G27" s="25" t="n">
        <f t="shared" si="2"/>
        <v>118135.4</v>
      </c>
      <c r="H27" s="25" t="n">
        <f t="shared" si="2"/>
        <v>48484.03</v>
      </c>
      <c r="I27" s="25" t="n">
        <f t="shared" si="2"/>
        <v>48484.03</v>
      </c>
      <c r="J27" s="25" t="n">
        <f>SUM(J3:J24)</f>
        <v>70000.0</v>
      </c>
      <c r="K27" s="25" t="n">
        <f>SUM(K3:K24)</f>
        <v>70000.0</v>
      </c>
    </row>
    <row r="28" spans="1:13" ht="13" thickTop="1" x14ac:dyDescent="0.25">
      <c r="A28" s="18"/>
      <c r="B28" s="18"/>
      <c r="C28" s="26" t="n">
        <f>B27-C27</f>
        <v>-5.820766091346741E-11</v>
      </c>
      <c r="D28" s="19"/>
      <c r="E28" s="26" t="n">
        <f>D27-E27</f>
        <v>0.0</v>
      </c>
      <c r="F28" s="19"/>
      <c r="G28" s="26" t="n">
        <f>F27-G27</f>
        <v>0.0</v>
      </c>
      <c r="H28" s="19"/>
      <c r="I28" s="26" t="n">
        <f>H27-I27</f>
        <v>0.0</v>
      </c>
      <c r="J28" s="26"/>
      <c r="K28" s="26" t="n">
        <f>J27-K27</f>
        <v>0.0</v>
      </c>
    </row>
  </sheetData>
  <mergeCells count="5">
    <mergeCell ref="B1:C1"/>
    <mergeCell ref="D1:E1"/>
    <mergeCell ref="F1:G1"/>
    <mergeCell ref="H1:I1"/>
    <mergeCell ref="J1:K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G16"/>
  <sheetViews>
    <sheetView workbookViewId="0">
      <selection activeCell="L15" sqref="L15"/>
    </sheetView>
  </sheetViews>
  <sheetFormatPr defaultRowHeight="12.5" x14ac:dyDescent="0.25"/>
  <cols>
    <col min="2" max="2" bestFit="true" customWidth="true" width="19.1796875" collapsed="true"/>
    <col min="3" max="3" customWidth="true" style="82" width="13.453125" collapsed="true"/>
    <col min="4" max="4" customWidth="true" width="12.81640625" collapsed="true"/>
    <col min="6" max="6" style="9" width="9.1796875" collapsed="true"/>
  </cols>
  <sheetData>
    <row r="1" spans="2:7" x14ac:dyDescent="0.25">
      <c r="B1" t="s">
        <v>689</v>
      </c>
      <c r="C1" s="101" t="s">
        <v>690</v>
      </c>
      <c r="D1" s="78" t="s">
        <v>691</v>
      </c>
      <c r="E1" t="s">
        <v>692</v>
      </c>
      <c r="F1" s="9" t="s">
        <v>693</v>
      </c>
      <c r="G1" s="78" t="s">
        <v>832</v>
      </c>
    </row>
    <row r="2" spans="2:7" x14ac:dyDescent="0.25">
      <c r="B2" t="s">
        <v>1326</v>
      </c>
      <c r="C2" s="82">
        <v>38</v>
      </c>
      <c r="D2">
        <v>47</v>
      </c>
      <c r="E2">
        <v>8</v>
      </c>
      <c r="G2" t="s">
        <v>1327</v>
      </c>
    </row>
    <row r="3" spans="2:7" x14ac:dyDescent="0.25">
      <c r="B3" t="s">
        <v>1326</v>
      </c>
      <c r="C3" s="82">
        <v>38</v>
      </c>
      <c r="D3" t="n">
        <f>D2+1</f>
        <v>48.0</v>
      </c>
      <c r="E3">
        <v>8</v>
      </c>
      <c r="G3" t="s">
        <v>1328</v>
      </c>
    </row>
    <row r="4" spans="2:7" x14ac:dyDescent="0.25">
      <c r="B4" t="s">
        <v>1326</v>
      </c>
      <c r="C4" s="82">
        <v>38</v>
      </c>
      <c r="D4" t="n">
        <f t="shared" ref="D4:D15" si="0">D3+1</f>
        <v>49.0</v>
      </c>
      <c r="E4">
        <v>8</v>
      </c>
      <c r="G4" t="s">
        <v>1329</v>
      </c>
    </row>
    <row r="5" spans="2:7" x14ac:dyDescent="0.25">
      <c r="B5" t="s">
        <v>1326</v>
      </c>
      <c r="C5" s="82">
        <v>38</v>
      </c>
      <c r="D5" t="n">
        <f t="shared" si="0"/>
        <v>50.0</v>
      </c>
      <c r="E5">
        <v>8</v>
      </c>
      <c r="G5" t="s">
        <v>1330</v>
      </c>
    </row>
    <row r="6" spans="2:7" x14ac:dyDescent="0.25">
      <c r="B6" t="s">
        <v>1326</v>
      </c>
      <c r="C6" s="82">
        <v>38</v>
      </c>
      <c r="D6">
        <v>52</v>
      </c>
      <c r="E6">
        <v>8</v>
      </c>
      <c r="G6" t="s">
        <v>1331</v>
      </c>
    </row>
    <row r="7" spans="2:7" x14ac:dyDescent="0.25">
      <c r="B7" t="s">
        <v>1326</v>
      </c>
      <c r="C7" s="82">
        <v>38</v>
      </c>
      <c r="D7" t="n">
        <f t="shared" si="0"/>
        <v>53.0</v>
      </c>
      <c r="E7">
        <v>8</v>
      </c>
      <c r="G7" t="s">
        <v>1332</v>
      </c>
    </row>
    <row r="8" spans="2:7" x14ac:dyDescent="0.25">
      <c r="B8" t="s">
        <v>1326</v>
      </c>
      <c r="C8" s="82">
        <v>38</v>
      </c>
      <c r="D8">
        <v>55</v>
      </c>
      <c r="E8">
        <v>8</v>
      </c>
      <c r="G8" t="s">
        <v>1333</v>
      </c>
    </row>
    <row r="9" spans="2:7" x14ac:dyDescent="0.25">
      <c r="B9" t="s">
        <v>1326</v>
      </c>
      <c r="C9" s="82">
        <v>38</v>
      </c>
      <c r="D9" t="n">
        <f t="shared" si="0"/>
        <v>56.0</v>
      </c>
      <c r="E9">
        <v>8</v>
      </c>
      <c r="G9" t="s">
        <v>1334</v>
      </c>
    </row>
    <row r="10" spans="2:7" x14ac:dyDescent="0.25">
      <c r="B10" t="s">
        <v>1326</v>
      </c>
      <c r="C10" s="82">
        <v>38</v>
      </c>
      <c r="D10" t="n">
        <f t="shared" si="0"/>
        <v>57.0</v>
      </c>
      <c r="E10">
        <v>8</v>
      </c>
      <c r="G10" t="s">
        <v>1335</v>
      </c>
    </row>
    <row r="11" spans="2:7" x14ac:dyDescent="0.25">
      <c r="B11" t="s">
        <v>1326</v>
      </c>
      <c r="C11" s="82">
        <v>38</v>
      </c>
      <c r="D11" t="n">
        <f t="shared" si="0"/>
        <v>58.0</v>
      </c>
      <c r="E11">
        <v>8</v>
      </c>
      <c r="F11" s="9" t="n">
        <f>'SUM-OTHERINFO'!C19</f>
        <v>2.0</v>
      </c>
      <c r="G11" t="s">
        <v>1336</v>
      </c>
    </row>
    <row r="12" spans="2:7" x14ac:dyDescent="0.25">
      <c r="B12" t="s">
        <v>1326</v>
      </c>
      <c r="C12" s="82">
        <v>38</v>
      </c>
      <c r="D12" t="n">
        <f t="shared" si="0"/>
        <v>59.0</v>
      </c>
      <c r="E12">
        <v>8</v>
      </c>
      <c r="G12" t="s">
        <v>1337</v>
      </c>
    </row>
    <row r="13" spans="2:7" x14ac:dyDescent="0.25">
      <c r="B13" t="s">
        <v>1326</v>
      </c>
      <c r="C13" s="82">
        <v>38</v>
      </c>
      <c r="D13" t="n">
        <f t="shared" si="0"/>
        <v>60.0</v>
      </c>
      <c r="E13">
        <v>8</v>
      </c>
      <c r="G13" t="s">
        <v>1338</v>
      </c>
    </row>
    <row r="14" spans="2:7" x14ac:dyDescent="0.25">
      <c r="B14" t="s">
        <v>1326</v>
      </c>
      <c r="C14" s="82">
        <v>38</v>
      </c>
      <c r="D14">
        <v>68</v>
      </c>
      <c r="E14">
        <v>8</v>
      </c>
      <c r="G14" t="s">
        <v>1339</v>
      </c>
    </row>
    <row r="15" spans="2:7" x14ac:dyDescent="0.25">
      <c r="B15" t="s">
        <v>1326</v>
      </c>
      <c r="C15" s="82">
        <v>38</v>
      </c>
      <c r="D15" t="n">
        <f t="shared" si="0"/>
        <v>69.0</v>
      </c>
      <c r="E15">
        <v>8</v>
      </c>
      <c r="G15" t="s">
        <v>1340</v>
      </c>
    </row>
    <row r="16" spans="2:7" x14ac:dyDescent="0.25">
      <c r="B16" t="s">
        <v>1326</v>
      </c>
      <c r="C16" s="82">
        <v>38</v>
      </c>
      <c r="D16">
        <v>71</v>
      </c>
      <c r="E16">
        <v>8</v>
      </c>
      <c r="G16" t="s">
        <v>1341</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393"/>
  <sheetViews>
    <sheetView topLeftCell="A342" zoomScale="80" zoomScaleNormal="80" workbookViewId="0">
      <selection activeCell="F371" sqref="F371"/>
    </sheetView>
  </sheetViews>
  <sheetFormatPr defaultRowHeight="12.5" x14ac:dyDescent="0.25"/>
  <cols>
    <col min="2" max="2" customWidth="true" width="18.26953125" collapsed="true"/>
    <col min="3" max="3" style="108" width="9.1796875" collapsed="true"/>
    <col min="6" max="6" customWidth="true" width="16.7265625" collapsed="true"/>
    <col min="7" max="7" customWidth="true" width="133.453125" collapsed="true"/>
  </cols>
  <sheetData>
    <row r="1" spans="2:7" x14ac:dyDescent="0.25">
      <c r="B1" t="s">
        <v>689</v>
      </c>
      <c r="C1" s="107" t="s">
        <v>690</v>
      </c>
      <c r="D1" s="78" t="s">
        <v>691</v>
      </c>
      <c r="E1" t="s">
        <v>692</v>
      </c>
      <c r="F1" s="9" t="s">
        <v>693</v>
      </c>
      <c r="G1" s="78" t="s">
        <v>832</v>
      </c>
    </row>
    <row r="2" spans="2:7" x14ac:dyDescent="0.25">
      <c r="B2" t="s">
        <v>7780</v>
      </c>
      <c r="C2" s="108">
        <v>29</v>
      </c>
      <c r="D2" s="78">
        <v>10</v>
      </c>
      <c r="E2">
        <v>8</v>
      </c>
      <c r="F2" s="9" t="n">
        <f>'ICBS-TB-SC'!D1344</f>
        <v>0.0</v>
      </c>
      <c r="G2" t="s">
        <v>7781</v>
      </c>
    </row>
    <row r="3" spans="2:7" x14ac:dyDescent="0.25">
      <c r="B3" t="s">
        <v>7780</v>
      </c>
      <c r="C3" s="108">
        <v>29</v>
      </c>
      <c r="D3">
        <v>11</v>
      </c>
      <c r="E3">
        <v>8</v>
      </c>
      <c r="F3" s="4" t="n">
        <f>'ICBS-TB-SC'!D1345</f>
        <v>180893.66</v>
      </c>
      <c r="G3" t="s">
        <v>7782</v>
      </c>
    </row>
    <row r="4" spans="2:7" x14ac:dyDescent="0.25">
      <c r="B4" t="s">
        <v>7780</v>
      </c>
      <c r="C4" s="108">
        <v>29</v>
      </c>
      <c r="D4">
        <v>13</v>
      </c>
      <c r="E4">
        <v>8</v>
      </c>
      <c r="G4" t="s">
        <v>7783</v>
      </c>
    </row>
    <row r="5" spans="2:7" x14ac:dyDescent="0.25">
      <c r="B5" t="s">
        <v>7780</v>
      </c>
      <c r="C5" s="108">
        <v>29</v>
      </c>
      <c r="D5">
        <v>14</v>
      </c>
      <c r="E5">
        <v>8</v>
      </c>
      <c r="G5" t="s">
        <v>7784</v>
      </c>
    </row>
    <row r="6" spans="2:7" x14ac:dyDescent="0.25">
      <c r="B6" t="s">
        <v>7780</v>
      </c>
      <c r="C6" s="108">
        <v>29</v>
      </c>
      <c r="D6">
        <v>15</v>
      </c>
      <c r="E6">
        <v>8</v>
      </c>
      <c r="G6" t="s">
        <v>7785</v>
      </c>
    </row>
    <row r="7" spans="2:7" x14ac:dyDescent="0.25">
      <c r="B7" t="s">
        <v>7780</v>
      </c>
      <c r="C7" s="108">
        <v>29</v>
      </c>
      <c r="D7">
        <v>16</v>
      </c>
      <c r="E7">
        <v>8</v>
      </c>
      <c r="G7" t="s">
        <v>7786</v>
      </c>
    </row>
    <row r="8" spans="2:7" x14ac:dyDescent="0.25">
      <c r="B8" t="s">
        <v>7780</v>
      </c>
      <c r="C8" s="108">
        <v>29</v>
      </c>
      <c r="D8">
        <v>17</v>
      </c>
      <c r="E8">
        <v>8</v>
      </c>
      <c r="F8" s="4" t="n">
        <f>'ICBS-TB-SC'!D1382</f>
        <v>213554.15</v>
      </c>
      <c r="G8" t="s">
        <v>7787</v>
      </c>
    </row>
    <row r="9" spans="2:7" x14ac:dyDescent="0.25">
      <c r="B9" t="s">
        <v>7780</v>
      </c>
      <c r="C9" s="108">
        <v>29</v>
      </c>
      <c r="D9">
        <v>18</v>
      </c>
      <c r="E9">
        <v>8</v>
      </c>
      <c r="G9" t="s">
        <v>7788</v>
      </c>
    </row>
    <row r="10" spans="2:7" x14ac:dyDescent="0.25">
      <c r="B10" t="s">
        <v>7780</v>
      </c>
      <c r="C10" s="108">
        <v>29</v>
      </c>
      <c r="D10">
        <v>20</v>
      </c>
      <c r="E10">
        <v>8</v>
      </c>
      <c r="G10" t="s">
        <v>7789</v>
      </c>
    </row>
    <row r="11" spans="2:7" x14ac:dyDescent="0.25">
      <c r="B11" t="s">
        <v>7780</v>
      </c>
      <c r="C11" s="108">
        <v>29</v>
      </c>
      <c r="D11">
        <v>21</v>
      </c>
      <c r="E11">
        <v>8</v>
      </c>
      <c r="G11" t="s">
        <v>7790</v>
      </c>
    </row>
    <row r="12" spans="2:7" x14ac:dyDescent="0.25">
      <c r="B12" t="s">
        <v>7780</v>
      </c>
      <c r="C12" s="108">
        <v>29</v>
      </c>
      <c r="D12">
        <v>22</v>
      </c>
      <c r="E12">
        <v>8</v>
      </c>
      <c r="F12" s="4" t="n">
        <f>'ICBS-TB-SC'!D1423</f>
        <v>3.3814290129999995E7</v>
      </c>
      <c r="G12" t="s">
        <v>7791</v>
      </c>
    </row>
    <row r="13" spans="2:7" x14ac:dyDescent="0.25">
      <c r="B13" t="s">
        <v>7780</v>
      </c>
      <c r="C13" s="108">
        <v>29</v>
      </c>
      <c r="D13">
        <v>23</v>
      </c>
      <c r="E13">
        <v>8</v>
      </c>
      <c r="G13" t="s">
        <v>7792</v>
      </c>
    </row>
    <row r="14" spans="2:7" x14ac:dyDescent="0.25">
      <c r="B14" t="s">
        <v>7780</v>
      </c>
      <c r="C14" s="108">
        <v>29</v>
      </c>
      <c r="D14">
        <v>24</v>
      </c>
      <c r="E14">
        <v>8</v>
      </c>
      <c r="G14" t="s">
        <v>7793</v>
      </c>
    </row>
    <row r="15" spans="2:7" x14ac:dyDescent="0.25">
      <c r="B15" t="s">
        <v>7780</v>
      </c>
      <c r="C15" s="108">
        <v>29</v>
      </c>
      <c r="D15">
        <v>25</v>
      </c>
      <c r="E15">
        <v>8</v>
      </c>
      <c r="F15" s="4" t="n">
        <f>'ICBS-TB-SC'!D1668</f>
        <v>315862.5</v>
      </c>
      <c r="G15" t="s">
        <v>7794</v>
      </c>
    </row>
    <row r="16" spans="2:7" x14ac:dyDescent="0.25">
      <c r="B16" t="s">
        <v>7780</v>
      </c>
      <c r="C16" s="108">
        <v>29</v>
      </c>
      <c r="D16">
        <v>26</v>
      </c>
      <c r="E16">
        <v>8</v>
      </c>
      <c r="G16" t="s">
        <v>7795</v>
      </c>
    </row>
    <row r="17" spans="2:7" x14ac:dyDescent="0.25">
      <c r="B17" t="s">
        <v>7780</v>
      </c>
      <c r="C17" s="108">
        <v>29</v>
      </c>
      <c r="D17">
        <v>28</v>
      </c>
      <c r="E17">
        <v>8</v>
      </c>
      <c r="G17" t="s">
        <v>7796</v>
      </c>
    </row>
    <row r="18" spans="2:7" x14ac:dyDescent="0.25">
      <c r="B18" t="s">
        <v>7780</v>
      </c>
      <c r="C18" s="108">
        <v>29</v>
      </c>
      <c r="D18">
        <v>38</v>
      </c>
      <c r="E18">
        <v>8</v>
      </c>
      <c r="G18" t="s">
        <v>7797</v>
      </c>
    </row>
    <row r="19" spans="2:7" x14ac:dyDescent="0.25">
      <c r="B19" t="s">
        <v>7780</v>
      </c>
      <c r="C19" s="108">
        <v>29</v>
      </c>
      <c r="D19">
        <v>44</v>
      </c>
      <c r="E19">
        <v>8</v>
      </c>
      <c r="G19" t="s">
        <v>7798</v>
      </c>
    </row>
    <row r="20" spans="2:7" x14ac:dyDescent="0.25">
      <c r="B20" t="s">
        <v>7780</v>
      </c>
      <c r="C20" s="108">
        <v>29</v>
      </c>
      <c r="D20">
        <v>45</v>
      </c>
      <c r="E20">
        <v>8</v>
      </c>
      <c r="G20" t="s">
        <v>7799</v>
      </c>
    </row>
    <row r="21" spans="2:7" x14ac:dyDescent="0.25">
      <c r="B21" t="s">
        <v>7780</v>
      </c>
      <c r="C21" s="108">
        <v>29</v>
      </c>
      <c r="D21">
        <v>46</v>
      </c>
      <c r="E21">
        <v>8</v>
      </c>
      <c r="G21" t="s">
        <v>7800</v>
      </c>
    </row>
    <row r="22" spans="2:7" x14ac:dyDescent="0.25">
      <c r="B22" t="s">
        <v>7780</v>
      </c>
      <c r="C22" s="108">
        <v>29</v>
      </c>
      <c r="D22">
        <v>47</v>
      </c>
      <c r="E22">
        <v>8</v>
      </c>
      <c r="G22" t="s">
        <v>7801</v>
      </c>
    </row>
    <row r="23" spans="2:7" x14ac:dyDescent="0.25">
      <c r="B23" t="s">
        <v>7780</v>
      </c>
      <c r="C23" s="108">
        <v>29</v>
      </c>
      <c r="D23">
        <v>48</v>
      </c>
      <c r="E23">
        <v>8</v>
      </c>
      <c r="G23" t="s">
        <v>7802</v>
      </c>
    </row>
    <row r="24" spans="2:7" x14ac:dyDescent="0.25">
      <c r="B24" t="s">
        <v>7780</v>
      </c>
      <c r="C24" s="108">
        <v>29</v>
      </c>
      <c r="D24">
        <v>53</v>
      </c>
      <c r="E24">
        <v>8</v>
      </c>
      <c r="G24" t="s">
        <v>7803</v>
      </c>
    </row>
    <row r="25" spans="2:7" x14ac:dyDescent="0.25">
      <c r="B25" t="s">
        <v>7780</v>
      </c>
      <c r="C25" s="108">
        <v>29</v>
      </c>
      <c r="D25">
        <v>54</v>
      </c>
      <c r="E25">
        <v>8</v>
      </c>
      <c r="G25" t="s">
        <v>7804</v>
      </c>
    </row>
    <row r="26" spans="2:7" x14ac:dyDescent="0.25">
      <c r="B26" t="s">
        <v>7780</v>
      </c>
      <c r="C26" s="108">
        <v>29</v>
      </c>
      <c r="D26">
        <v>55</v>
      </c>
      <c r="E26">
        <v>8</v>
      </c>
      <c r="G26" t="s">
        <v>7805</v>
      </c>
    </row>
    <row r="27" spans="2:7" x14ac:dyDescent="0.25">
      <c r="B27" t="s">
        <v>7780</v>
      </c>
      <c r="C27" s="108">
        <v>29</v>
      </c>
      <c r="D27">
        <v>57</v>
      </c>
      <c r="E27">
        <v>8</v>
      </c>
      <c r="G27" t="s">
        <v>7806</v>
      </c>
    </row>
    <row r="28" spans="2:7" x14ac:dyDescent="0.25">
      <c r="B28" t="s">
        <v>7780</v>
      </c>
      <c r="C28" s="108">
        <v>29</v>
      </c>
      <c r="D28">
        <v>58</v>
      </c>
      <c r="E28">
        <v>8</v>
      </c>
      <c r="F28" s="4" t="n">
        <f>'ICBS-TB-SC'!D1859</f>
        <v>3973904.5600000005</v>
      </c>
      <c r="G28" t="s">
        <v>7807</v>
      </c>
    </row>
    <row r="29" spans="2:7" x14ac:dyDescent="0.25">
      <c r="B29" t="s">
        <v>7780</v>
      </c>
      <c r="C29" s="108">
        <v>29</v>
      </c>
      <c r="D29">
        <v>59</v>
      </c>
      <c r="E29">
        <v>8</v>
      </c>
      <c r="G29" t="s">
        <v>7808</v>
      </c>
    </row>
    <row r="30" spans="2:7" x14ac:dyDescent="0.25">
      <c r="B30" t="s">
        <v>7780</v>
      </c>
      <c r="C30" s="108">
        <v>29</v>
      </c>
      <c r="D30">
        <v>60</v>
      </c>
      <c r="E30">
        <v>8</v>
      </c>
      <c r="F30" s="4" t="n">
        <f>'ICBS-TB-SC'!D1862</f>
        <v>0.0</v>
      </c>
      <c r="G30" t="s">
        <v>7809</v>
      </c>
    </row>
    <row r="31" spans="2:7" x14ac:dyDescent="0.25">
      <c r="B31" t="s">
        <v>7780</v>
      </c>
      <c r="C31" s="108">
        <v>29</v>
      </c>
      <c r="D31">
        <v>61</v>
      </c>
      <c r="E31">
        <v>8</v>
      </c>
      <c r="G31" t="s">
        <v>7810</v>
      </c>
    </row>
    <row r="32" spans="2:7" x14ac:dyDescent="0.25">
      <c r="B32" t="s">
        <v>7780</v>
      </c>
      <c r="C32" s="108">
        <v>29</v>
      </c>
      <c r="D32">
        <v>63</v>
      </c>
      <c r="E32">
        <v>8</v>
      </c>
      <c r="G32" t="s">
        <v>7811</v>
      </c>
    </row>
    <row r="33" spans="2:9" x14ac:dyDescent="0.25">
      <c r="B33" t="s">
        <v>7780</v>
      </c>
      <c r="C33" s="108">
        <v>29</v>
      </c>
      <c r="D33">
        <v>64</v>
      </c>
      <c r="E33">
        <v>8</v>
      </c>
      <c r="F33" s="4" t="n">
        <f>'ICBS-TB-SC'!D1869</f>
        <v>4583921.11</v>
      </c>
      <c r="G33" t="s">
        <v>7812</v>
      </c>
    </row>
    <row r="34" spans="2:9" x14ac:dyDescent="0.25">
      <c r="B34" t="s">
        <v>7780</v>
      </c>
      <c r="C34" s="108">
        <v>29</v>
      </c>
      <c r="D34">
        <v>65</v>
      </c>
      <c r="E34">
        <v>8</v>
      </c>
      <c r="F34" s="4" t="n">
        <f>'ICBS-TB-SC'!D1882</f>
        <v>0.0</v>
      </c>
      <c r="G34" t="s">
        <v>7813</v>
      </c>
    </row>
    <row r="35" spans="2:9" x14ac:dyDescent="0.25">
      <c r="B35" t="s">
        <v>7780</v>
      </c>
      <c r="C35" s="108">
        <v>29</v>
      </c>
      <c r="D35">
        <v>66</v>
      </c>
      <c r="E35">
        <v>8</v>
      </c>
      <c r="F35" s="4" t="n">
        <f>'ICBS-TB-SC'!D1929</f>
        <v>478664.41</v>
      </c>
      <c r="G35" t="s">
        <v>7814</v>
      </c>
    </row>
    <row r="36" spans="2:9" x14ac:dyDescent="0.25">
      <c r="B36" t="s">
        <v>7780</v>
      </c>
      <c r="C36" s="108">
        <v>29</v>
      </c>
      <c r="D36">
        <v>67</v>
      </c>
      <c r="E36">
        <v>8</v>
      </c>
      <c r="G36" t="s">
        <v>7815</v>
      </c>
    </row>
    <row r="37" spans="2:9" x14ac:dyDescent="0.25">
      <c r="B37" t="s">
        <v>7780</v>
      </c>
      <c r="C37" s="108">
        <v>29</v>
      </c>
      <c r="D37">
        <v>68</v>
      </c>
      <c r="E37">
        <v>8</v>
      </c>
      <c r="G37" t="s">
        <v>7816</v>
      </c>
    </row>
    <row r="38" spans="2:9" x14ac:dyDescent="0.25">
      <c r="B38" t="s">
        <v>7780</v>
      </c>
      <c r="C38" s="108">
        <v>29</v>
      </c>
      <c r="D38">
        <v>69</v>
      </c>
      <c r="E38">
        <v>8</v>
      </c>
      <c r="G38" t="s">
        <v>7817</v>
      </c>
    </row>
    <row r="39" spans="2:9" x14ac:dyDescent="0.25">
      <c r="B39" t="s">
        <v>7780</v>
      </c>
      <c r="C39" s="108">
        <v>29</v>
      </c>
      <c r="D39">
        <v>70</v>
      </c>
      <c r="E39">
        <v>8</v>
      </c>
      <c r="G39" t="s">
        <v>7818</v>
      </c>
    </row>
    <row r="40" spans="2:9" x14ac:dyDescent="0.25">
      <c r="B40" t="s">
        <v>7780</v>
      </c>
      <c r="C40" s="108">
        <v>29</v>
      </c>
      <c r="D40">
        <v>71</v>
      </c>
      <c r="E40">
        <v>8</v>
      </c>
      <c r="G40" t="s">
        <v>7819</v>
      </c>
      <c r="H40" s="109"/>
      <c r="I40" t="s">
        <v>7820</v>
      </c>
    </row>
    <row r="41" spans="2:9" x14ac:dyDescent="0.25">
      <c r="B41" t="s">
        <v>7780</v>
      </c>
      <c r="C41" s="108">
        <v>29</v>
      </c>
      <c r="D41">
        <v>72</v>
      </c>
      <c r="E41">
        <v>8</v>
      </c>
      <c r="F41" s="4" t="n">
        <f>'ICBS-TB-SC'!D1973</f>
        <v>80923.17</v>
      </c>
      <c r="G41" t="s">
        <v>7821</v>
      </c>
      <c r="H41" s="110"/>
      <c r="I41" t="s">
        <v>7822</v>
      </c>
    </row>
    <row r="42" spans="2:9" x14ac:dyDescent="0.25">
      <c r="B42" t="s">
        <v>7780</v>
      </c>
      <c r="C42" s="108">
        <v>29</v>
      </c>
      <c r="D42">
        <v>76</v>
      </c>
      <c r="E42">
        <v>8</v>
      </c>
      <c r="G42" t="s">
        <v>7823</v>
      </c>
      <c r="H42" s="111"/>
      <c r="I42" t="s">
        <v>7824</v>
      </c>
    </row>
    <row r="43" spans="2:9" x14ac:dyDescent="0.25">
      <c r="B43" t="s">
        <v>7780</v>
      </c>
      <c r="C43" s="108">
        <v>29</v>
      </c>
      <c r="D43">
        <v>77</v>
      </c>
      <c r="E43">
        <v>8</v>
      </c>
      <c r="G43" t="s">
        <v>7825</v>
      </c>
    </row>
    <row r="44" spans="2:9" x14ac:dyDescent="0.25">
      <c r="B44" t="s">
        <v>7780</v>
      </c>
      <c r="C44" s="108">
        <v>29</v>
      </c>
      <c r="D44">
        <v>79</v>
      </c>
      <c r="E44">
        <v>8</v>
      </c>
      <c r="G44" t="s">
        <v>7826</v>
      </c>
    </row>
    <row r="45" spans="2:9" x14ac:dyDescent="0.25">
      <c r="B45" t="s">
        <v>7780</v>
      </c>
      <c r="C45" s="108">
        <v>29</v>
      </c>
      <c r="D45">
        <v>80</v>
      </c>
      <c r="E45">
        <v>8</v>
      </c>
      <c r="G45" t="s">
        <v>7827</v>
      </c>
    </row>
    <row r="46" spans="2:9" x14ac:dyDescent="0.25">
      <c r="B46" t="s">
        <v>7780</v>
      </c>
      <c r="C46" s="108">
        <v>29</v>
      </c>
      <c r="D46">
        <v>81</v>
      </c>
      <c r="E46">
        <v>8</v>
      </c>
      <c r="G46" t="s">
        <v>7828</v>
      </c>
    </row>
    <row r="47" spans="2:9" x14ac:dyDescent="0.25">
      <c r="B47" t="s">
        <v>7780</v>
      </c>
      <c r="C47" s="108">
        <v>29</v>
      </c>
      <c r="D47">
        <v>82</v>
      </c>
      <c r="E47">
        <v>8</v>
      </c>
      <c r="G47" t="s">
        <v>7829</v>
      </c>
    </row>
    <row r="48" spans="2:9" x14ac:dyDescent="0.25">
      <c r="B48" t="s">
        <v>7780</v>
      </c>
      <c r="C48" s="108">
        <v>29</v>
      </c>
      <c r="D48">
        <v>83</v>
      </c>
      <c r="E48">
        <v>8</v>
      </c>
      <c r="G48" t="s">
        <v>7830</v>
      </c>
    </row>
    <row r="49" spans="2:7" x14ac:dyDescent="0.25">
      <c r="B49" t="s">
        <v>7780</v>
      </c>
      <c r="C49" s="108">
        <v>29</v>
      </c>
      <c r="D49">
        <v>86</v>
      </c>
      <c r="E49">
        <v>8</v>
      </c>
      <c r="G49" t="s">
        <v>7831</v>
      </c>
    </row>
    <row r="50" spans="2:7" x14ac:dyDescent="0.25">
      <c r="B50" t="s">
        <v>7780</v>
      </c>
      <c r="C50" s="108">
        <v>29</v>
      </c>
      <c r="D50">
        <v>87</v>
      </c>
      <c r="E50">
        <v>8</v>
      </c>
      <c r="G50" t="s">
        <v>7832</v>
      </c>
    </row>
    <row r="51" spans="2:7" x14ac:dyDescent="0.25">
      <c r="B51" t="s">
        <v>7780</v>
      </c>
      <c r="C51" s="108">
        <v>29</v>
      </c>
      <c r="D51">
        <v>88</v>
      </c>
      <c r="E51">
        <v>8</v>
      </c>
      <c r="G51" t="s">
        <v>7833</v>
      </c>
    </row>
    <row r="52" spans="2:7" x14ac:dyDescent="0.25">
      <c r="B52" t="s">
        <v>7780</v>
      </c>
      <c r="C52" s="108">
        <v>29</v>
      </c>
      <c r="D52">
        <v>89</v>
      </c>
      <c r="E52">
        <v>8</v>
      </c>
      <c r="G52" t="s">
        <v>7834</v>
      </c>
    </row>
    <row r="53" spans="2:7" x14ac:dyDescent="0.25">
      <c r="B53" t="s">
        <v>7780</v>
      </c>
      <c r="C53" s="108">
        <v>29</v>
      </c>
      <c r="D53">
        <v>90</v>
      </c>
      <c r="E53">
        <v>8</v>
      </c>
      <c r="G53" t="s">
        <v>7835</v>
      </c>
    </row>
    <row r="54" spans="2:7" x14ac:dyDescent="0.25">
      <c r="B54" t="s">
        <v>7780</v>
      </c>
      <c r="C54" s="108" t="s">
        <v>7836</v>
      </c>
      <c r="D54">
        <v>10</v>
      </c>
      <c r="E54">
        <v>8</v>
      </c>
      <c r="F54" s="112" t="n">
        <f>'ICBS-TB-SC'!D1347</f>
        <v>23281.7</v>
      </c>
      <c r="G54" t="s">
        <v>7837</v>
      </c>
    </row>
    <row r="55" spans="2:7" x14ac:dyDescent="0.25">
      <c r="B55" t="s">
        <v>7780</v>
      </c>
      <c r="C55" s="108" t="s">
        <v>7836</v>
      </c>
      <c r="D55">
        <v>10</v>
      </c>
      <c r="E55">
        <v>16</v>
      </c>
      <c r="F55" s="4" t="n">
        <f>'ICBS-TB-SC'!D1348</f>
        <v>20410.57</v>
      </c>
      <c r="G55" t="s">
        <v>7838</v>
      </c>
    </row>
    <row r="56" spans="2:7" x14ac:dyDescent="0.25">
      <c r="B56" t="s">
        <v>7780</v>
      </c>
      <c r="C56" s="108" t="s">
        <v>7836</v>
      </c>
      <c r="D56">
        <v>10</v>
      </c>
      <c r="E56">
        <v>24</v>
      </c>
      <c r="F56" s="112" t="n">
        <f>'ICBS-TB-SC'!D1349</f>
        <v>12944.64</v>
      </c>
      <c r="G56" t="s">
        <v>7839</v>
      </c>
    </row>
    <row r="57" spans="2:7" x14ac:dyDescent="0.25">
      <c r="B57" t="s">
        <v>7780</v>
      </c>
      <c r="C57" s="108" t="s">
        <v>7836</v>
      </c>
      <c r="D57">
        <v>10</v>
      </c>
      <c r="E57">
        <v>32</v>
      </c>
      <c r="F57" s="4" t="n">
        <f>'ICBS-TB-SC'!D1350</f>
        <v>122567.52</v>
      </c>
      <c r="G57" t="s">
        <v>7840</v>
      </c>
    </row>
    <row r="58" spans="2:7" x14ac:dyDescent="0.25">
      <c r="B58" t="s">
        <v>7780</v>
      </c>
      <c r="C58" s="108" t="s">
        <v>7836</v>
      </c>
      <c r="D58">
        <v>11</v>
      </c>
      <c r="E58">
        <v>8</v>
      </c>
      <c r="F58" s="112" t="n">
        <f>'ICBS-TB-SC'!D1355</f>
        <v>0.0</v>
      </c>
      <c r="G58" s="58" t="s">
        <v>7841</v>
      </c>
    </row>
    <row r="59" spans="2:7" x14ac:dyDescent="0.25">
      <c r="B59" t="s">
        <v>7780</v>
      </c>
      <c r="C59" s="108" t="s">
        <v>7836</v>
      </c>
      <c r="D59">
        <v>11</v>
      </c>
      <c r="E59">
        <v>16</v>
      </c>
      <c r="F59" s="4" t="n">
        <f>'ICBS-TB-SC'!D1356</f>
        <v>79.29</v>
      </c>
      <c r="G59" t="s">
        <v>7842</v>
      </c>
    </row>
    <row r="60" spans="2:7" x14ac:dyDescent="0.25">
      <c r="B60" t="s">
        <v>7780</v>
      </c>
      <c r="C60" s="108" t="s">
        <v>7836</v>
      </c>
      <c r="D60">
        <v>11</v>
      </c>
      <c r="E60">
        <v>24</v>
      </c>
      <c r="F60" s="4" t="n">
        <f>'ICBS-TB-SC'!D1357</f>
        <v>0.0</v>
      </c>
      <c r="G60" t="s">
        <v>7843</v>
      </c>
    </row>
    <row r="61" spans="2:7" x14ac:dyDescent="0.25">
      <c r="B61" t="s">
        <v>7780</v>
      </c>
      <c r="C61" s="108" t="s">
        <v>7836</v>
      </c>
      <c r="D61">
        <v>11</v>
      </c>
      <c r="E61">
        <v>32</v>
      </c>
      <c r="F61" s="4" t="n">
        <f>'ICBS-TB-SC'!D1358</f>
        <v>1609.94</v>
      </c>
      <c r="G61" t="s">
        <v>7844</v>
      </c>
    </row>
    <row r="62" spans="2:7" x14ac:dyDescent="0.25">
      <c r="B62" t="s">
        <v>7780</v>
      </c>
      <c r="C62" s="108" t="s">
        <v>7836</v>
      </c>
      <c r="D62">
        <v>16</v>
      </c>
      <c r="E62" s="113">
        <v>8</v>
      </c>
      <c r="F62" s="113"/>
      <c r="G62" s="113" t="s">
        <v>7845</v>
      </c>
    </row>
    <row r="63" spans="2:7" x14ac:dyDescent="0.25">
      <c r="B63" t="s">
        <v>7780</v>
      </c>
      <c r="C63" s="108" t="s">
        <v>7836</v>
      </c>
      <c r="D63" s="114">
        <v>16</v>
      </c>
      <c r="E63" s="115">
        <v>16</v>
      </c>
      <c r="F63" s="115"/>
      <c r="G63" s="115" t="s">
        <v>7846</v>
      </c>
    </row>
    <row r="64" spans="2:7" x14ac:dyDescent="0.25">
      <c r="B64" t="s">
        <v>7780</v>
      </c>
      <c r="C64" s="108" t="s">
        <v>7847</v>
      </c>
      <c r="D64" s="114">
        <v>12</v>
      </c>
      <c r="E64" s="116">
        <v>8</v>
      </c>
      <c r="F64" s="117"/>
      <c r="G64" s="115" t="s">
        <v>7848</v>
      </c>
    </row>
    <row r="65" spans="2:7" x14ac:dyDescent="0.25">
      <c r="B65" t="s">
        <v>7780</v>
      </c>
      <c r="C65" s="108" t="s">
        <v>7847</v>
      </c>
      <c r="D65" s="114">
        <v>12</v>
      </c>
      <c r="E65" s="116">
        <v>16</v>
      </c>
      <c r="F65" s="115"/>
      <c r="G65" s="115" t="s">
        <v>7849</v>
      </c>
    </row>
    <row r="66" spans="2:7" x14ac:dyDescent="0.25">
      <c r="B66" t="s">
        <v>7780</v>
      </c>
      <c r="C66" s="108" t="s">
        <v>7847</v>
      </c>
      <c r="D66">
        <v>12</v>
      </c>
      <c r="E66">
        <v>24</v>
      </c>
      <c r="G66" t="s">
        <v>7850</v>
      </c>
    </row>
    <row r="67" spans="2:7" x14ac:dyDescent="0.25">
      <c r="B67" t="s">
        <v>7780</v>
      </c>
      <c r="C67" s="108" t="s">
        <v>7847</v>
      </c>
      <c r="D67">
        <v>12</v>
      </c>
      <c r="E67">
        <v>32</v>
      </c>
      <c r="F67" s="112" t="n">
        <f>'ICBS-TB-SC'!D1384</f>
        <v>213554.15</v>
      </c>
      <c r="G67" t="s">
        <v>7851</v>
      </c>
    </row>
    <row r="68" spans="2:7" x14ac:dyDescent="0.25">
      <c r="B68" t="s">
        <v>7780</v>
      </c>
      <c r="C68" s="108" t="s">
        <v>7847</v>
      </c>
      <c r="D68">
        <v>12</v>
      </c>
      <c r="E68">
        <v>40</v>
      </c>
      <c r="G68" t="s">
        <v>7852</v>
      </c>
    </row>
    <row r="69" spans="2:7" x14ac:dyDescent="0.25">
      <c r="B69" t="s">
        <v>7780</v>
      </c>
      <c r="C69" s="108" t="s">
        <v>7847</v>
      </c>
      <c r="D69">
        <v>13</v>
      </c>
      <c r="E69">
        <v>8</v>
      </c>
      <c r="G69" t="s">
        <v>7853</v>
      </c>
    </row>
    <row r="70" spans="2:7" x14ac:dyDescent="0.25">
      <c r="B70" t="s">
        <v>7780</v>
      </c>
      <c r="C70" s="108" t="s">
        <v>7847</v>
      </c>
      <c r="D70">
        <v>13</v>
      </c>
      <c r="E70">
        <v>16</v>
      </c>
      <c r="G70" t="s">
        <v>7854</v>
      </c>
    </row>
    <row r="71" spans="2:7" x14ac:dyDescent="0.25">
      <c r="B71" t="s">
        <v>7780</v>
      </c>
      <c r="C71" s="108" t="s">
        <v>7847</v>
      </c>
      <c r="D71">
        <v>13</v>
      </c>
      <c r="E71">
        <v>24</v>
      </c>
      <c r="G71" t="s">
        <v>7855</v>
      </c>
    </row>
    <row r="72" spans="2:7" x14ac:dyDescent="0.25">
      <c r="B72" t="s">
        <v>7780</v>
      </c>
      <c r="C72" s="108" t="s">
        <v>7847</v>
      </c>
      <c r="D72">
        <v>13</v>
      </c>
      <c r="E72">
        <v>32</v>
      </c>
      <c r="G72" t="s">
        <v>7856</v>
      </c>
    </row>
    <row r="73" spans="2:7" x14ac:dyDescent="0.25">
      <c r="B73" t="s">
        <v>7780</v>
      </c>
      <c r="C73" s="108" t="s">
        <v>7847</v>
      </c>
      <c r="D73">
        <v>13</v>
      </c>
      <c r="E73">
        <v>40</v>
      </c>
      <c r="G73" t="s">
        <v>7857</v>
      </c>
    </row>
    <row r="74" spans="2:7" x14ac:dyDescent="0.25">
      <c r="B74" t="s">
        <v>7780</v>
      </c>
      <c r="C74" s="108" t="s">
        <v>7847</v>
      </c>
      <c r="D74">
        <v>15</v>
      </c>
      <c r="E74">
        <v>8</v>
      </c>
      <c r="G74" t="s">
        <v>7858</v>
      </c>
    </row>
    <row r="75" spans="2:7" x14ac:dyDescent="0.25">
      <c r="B75" t="s">
        <v>7780</v>
      </c>
      <c r="C75" s="108" t="s">
        <v>7847</v>
      </c>
      <c r="D75">
        <v>15</v>
      </c>
      <c r="E75">
        <v>16</v>
      </c>
      <c r="G75" t="s">
        <v>7859</v>
      </c>
    </row>
    <row r="76" spans="2:7" x14ac:dyDescent="0.25">
      <c r="B76" t="s">
        <v>7780</v>
      </c>
      <c r="C76" s="108" t="s">
        <v>7847</v>
      </c>
      <c r="D76">
        <v>15</v>
      </c>
      <c r="E76">
        <v>24</v>
      </c>
      <c r="G76" t="s">
        <v>7860</v>
      </c>
    </row>
    <row r="77" spans="2:7" x14ac:dyDescent="0.25">
      <c r="B77" t="s">
        <v>7780</v>
      </c>
      <c r="C77" s="108" t="s">
        <v>7847</v>
      </c>
      <c r="D77">
        <v>15</v>
      </c>
      <c r="E77">
        <v>32</v>
      </c>
      <c r="G77" t="s">
        <v>7861</v>
      </c>
    </row>
    <row r="78" spans="2:7" x14ac:dyDescent="0.25">
      <c r="B78" t="s">
        <v>7780</v>
      </c>
      <c r="C78" s="108" t="s">
        <v>7847</v>
      </c>
      <c r="D78">
        <v>15</v>
      </c>
      <c r="E78">
        <v>40</v>
      </c>
      <c r="G78" t="s">
        <v>7862</v>
      </c>
    </row>
    <row r="79" spans="2:7" x14ac:dyDescent="0.25">
      <c r="B79" t="s">
        <v>7780</v>
      </c>
      <c r="C79" s="108" t="s">
        <v>7847</v>
      </c>
      <c r="D79">
        <v>16</v>
      </c>
      <c r="E79">
        <v>8</v>
      </c>
      <c r="G79" t="s">
        <v>7863</v>
      </c>
    </row>
    <row r="80" spans="2:7" x14ac:dyDescent="0.25">
      <c r="B80" t="s">
        <v>7780</v>
      </c>
      <c r="C80" s="108" t="s">
        <v>7847</v>
      </c>
      <c r="D80">
        <v>16</v>
      </c>
      <c r="E80">
        <v>16</v>
      </c>
      <c r="G80" t="s">
        <v>7864</v>
      </c>
    </row>
    <row r="81" spans="2:7" x14ac:dyDescent="0.25">
      <c r="B81" t="s">
        <v>7780</v>
      </c>
      <c r="C81" s="108" t="s">
        <v>7847</v>
      </c>
      <c r="D81">
        <v>16</v>
      </c>
      <c r="E81">
        <v>24</v>
      </c>
      <c r="G81" t="s">
        <v>7865</v>
      </c>
    </row>
    <row r="82" spans="2:7" x14ac:dyDescent="0.25">
      <c r="B82" t="s">
        <v>7780</v>
      </c>
      <c r="C82" s="108" t="s">
        <v>7847</v>
      </c>
      <c r="D82">
        <v>16</v>
      </c>
      <c r="E82">
        <v>32</v>
      </c>
      <c r="G82" t="s">
        <v>7866</v>
      </c>
    </row>
    <row r="83" spans="2:7" x14ac:dyDescent="0.25">
      <c r="B83" t="s">
        <v>7780</v>
      </c>
      <c r="C83" s="108" t="s">
        <v>7847</v>
      </c>
      <c r="D83">
        <v>16</v>
      </c>
      <c r="E83">
        <v>40</v>
      </c>
      <c r="G83" t="s">
        <v>7867</v>
      </c>
    </row>
    <row r="84" spans="2:7" x14ac:dyDescent="0.25">
      <c r="B84" t="s">
        <v>7780</v>
      </c>
      <c r="C84" s="108" t="s">
        <v>7847</v>
      </c>
      <c r="D84">
        <v>17</v>
      </c>
      <c r="E84">
        <v>8</v>
      </c>
      <c r="G84" t="s">
        <v>7868</v>
      </c>
    </row>
    <row r="85" spans="2:7" x14ac:dyDescent="0.25">
      <c r="B85" t="s">
        <v>7780</v>
      </c>
      <c r="C85" s="108" t="s">
        <v>7847</v>
      </c>
      <c r="D85">
        <v>17</v>
      </c>
      <c r="E85">
        <v>16</v>
      </c>
      <c r="G85" t="s">
        <v>7869</v>
      </c>
    </row>
    <row r="86" spans="2:7" x14ac:dyDescent="0.25">
      <c r="B86" t="s">
        <v>7780</v>
      </c>
      <c r="C86" s="108" t="s">
        <v>7847</v>
      </c>
      <c r="D86">
        <v>17</v>
      </c>
      <c r="E86">
        <v>24</v>
      </c>
      <c r="G86" t="s">
        <v>7870</v>
      </c>
    </row>
    <row r="87" spans="2:7" x14ac:dyDescent="0.25">
      <c r="B87" t="s">
        <v>7780</v>
      </c>
      <c r="C87" s="108" t="s">
        <v>7847</v>
      </c>
      <c r="D87">
        <v>17</v>
      </c>
      <c r="E87">
        <v>32</v>
      </c>
      <c r="G87" t="s">
        <v>7871</v>
      </c>
    </row>
    <row r="88" spans="2:7" x14ac:dyDescent="0.25">
      <c r="B88" t="s">
        <v>7780</v>
      </c>
      <c r="C88" s="108" t="s">
        <v>7847</v>
      </c>
      <c r="D88">
        <v>17</v>
      </c>
      <c r="E88">
        <v>40</v>
      </c>
      <c r="G88" t="s">
        <v>7872</v>
      </c>
    </row>
    <row r="89" spans="2:7" x14ac:dyDescent="0.25">
      <c r="B89" t="s">
        <v>7780</v>
      </c>
      <c r="C89" s="108" t="s">
        <v>7847</v>
      </c>
      <c r="D89">
        <v>18</v>
      </c>
      <c r="E89">
        <v>8</v>
      </c>
      <c r="G89" t="s">
        <v>7873</v>
      </c>
    </row>
    <row r="90" spans="2:7" x14ac:dyDescent="0.25">
      <c r="B90" t="s">
        <v>7780</v>
      </c>
      <c r="C90" s="108" t="s">
        <v>7847</v>
      </c>
      <c r="D90">
        <v>18</v>
      </c>
      <c r="E90">
        <v>16</v>
      </c>
      <c r="G90" t="s">
        <v>7874</v>
      </c>
    </row>
    <row r="91" spans="2:7" x14ac:dyDescent="0.25">
      <c r="B91" t="s">
        <v>7780</v>
      </c>
      <c r="C91" s="108" t="s">
        <v>7847</v>
      </c>
      <c r="D91">
        <v>18</v>
      </c>
      <c r="E91">
        <v>24</v>
      </c>
      <c r="G91" t="s">
        <v>7875</v>
      </c>
    </row>
    <row r="92" spans="2:7" x14ac:dyDescent="0.25">
      <c r="B92" t="s">
        <v>7780</v>
      </c>
      <c r="C92" s="108" t="s">
        <v>7847</v>
      </c>
      <c r="D92">
        <v>18</v>
      </c>
      <c r="E92">
        <v>32</v>
      </c>
      <c r="G92" t="s">
        <v>7876</v>
      </c>
    </row>
    <row r="93" spans="2:7" x14ac:dyDescent="0.25">
      <c r="B93" t="s">
        <v>7780</v>
      </c>
      <c r="C93" s="108" t="s">
        <v>7847</v>
      </c>
      <c r="D93">
        <v>18</v>
      </c>
      <c r="E93">
        <v>40</v>
      </c>
      <c r="G93" t="s">
        <v>7877</v>
      </c>
    </row>
    <row r="94" spans="2:7" x14ac:dyDescent="0.25">
      <c r="B94" t="s">
        <v>7780</v>
      </c>
      <c r="C94" s="108" t="s">
        <v>7847</v>
      </c>
      <c r="D94">
        <v>20</v>
      </c>
      <c r="E94">
        <v>8</v>
      </c>
      <c r="G94" t="s">
        <v>7878</v>
      </c>
    </row>
    <row r="95" spans="2:7" x14ac:dyDescent="0.25">
      <c r="B95" t="s">
        <v>7780</v>
      </c>
      <c r="C95" s="108" t="s">
        <v>7847</v>
      </c>
      <c r="D95">
        <v>20</v>
      </c>
      <c r="E95">
        <v>16</v>
      </c>
      <c r="G95" t="s">
        <v>7879</v>
      </c>
    </row>
    <row r="96" spans="2:7" x14ac:dyDescent="0.25">
      <c r="B96" t="s">
        <v>7780</v>
      </c>
      <c r="C96" s="108" t="s">
        <v>7847</v>
      </c>
      <c r="D96">
        <v>20</v>
      </c>
      <c r="E96">
        <v>32</v>
      </c>
      <c r="G96" t="s">
        <v>7880</v>
      </c>
    </row>
    <row r="97" spans="2:7" x14ac:dyDescent="0.25">
      <c r="B97" t="s">
        <v>7780</v>
      </c>
      <c r="C97" s="108" t="s">
        <v>7847</v>
      </c>
      <c r="D97">
        <v>20</v>
      </c>
      <c r="E97">
        <v>40</v>
      </c>
      <c r="G97" t="s">
        <v>7881</v>
      </c>
    </row>
    <row r="98" spans="2:7" x14ac:dyDescent="0.25">
      <c r="B98" t="s">
        <v>7780</v>
      </c>
      <c r="C98" s="108" t="s">
        <v>7847</v>
      </c>
      <c r="D98">
        <v>21</v>
      </c>
      <c r="E98">
        <v>8</v>
      </c>
      <c r="G98" t="s">
        <v>7882</v>
      </c>
    </row>
    <row r="99" spans="2:7" x14ac:dyDescent="0.25">
      <c r="B99" t="s">
        <v>7780</v>
      </c>
      <c r="C99" s="108" t="s">
        <v>7847</v>
      </c>
      <c r="D99">
        <v>21</v>
      </c>
      <c r="E99">
        <v>16</v>
      </c>
      <c r="G99" t="s">
        <v>7883</v>
      </c>
    </row>
    <row r="100" spans="2:7" x14ac:dyDescent="0.25">
      <c r="B100" t="s">
        <v>7780</v>
      </c>
      <c r="C100" s="108" t="s">
        <v>7847</v>
      </c>
      <c r="D100">
        <v>21</v>
      </c>
      <c r="E100">
        <v>32</v>
      </c>
      <c r="G100" t="s">
        <v>7884</v>
      </c>
    </row>
    <row r="101" spans="2:7" x14ac:dyDescent="0.25">
      <c r="B101" t="s">
        <v>7780</v>
      </c>
      <c r="C101" s="108" t="s">
        <v>7847</v>
      </c>
      <c r="D101">
        <v>21</v>
      </c>
      <c r="E101">
        <v>40</v>
      </c>
      <c r="G101" t="s">
        <v>7885</v>
      </c>
    </row>
    <row r="102" spans="2:7" x14ac:dyDescent="0.25">
      <c r="B102" t="s">
        <v>7780</v>
      </c>
      <c r="C102" s="108" t="s">
        <v>7847</v>
      </c>
      <c r="D102">
        <v>23</v>
      </c>
      <c r="E102">
        <v>8</v>
      </c>
      <c r="G102" t="s">
        <v>7886</v>
      </c>
    </row>
    <row r="103" spans="2:7" x14ac:dyDescent="0.25">
      <c r="B103" t="s">
        <v>7780</v>
      </c>
      <c r="C103" s="108" t="s">
        <v>7847</v>
      </c>
      <c r="D103">
        <v>23</v>
      </c>
      <c r="E103">
        <v>16</v>
      </c>
      <c r="G103" t="s">
        <v>7887</v>
      </c>
    </row>
    <row r="104" spans="2:7" x14ac:dyDescent="0.25">
      <c r="B104" t="s">
        <v>7780</v>
      </c>
      <c r="C104" s="108" t="s">
        <v>7847</v>
      </c>
      <c r="D104">
        <v>23</v>
      </c>
      <c r="E104">
        <v>24</v>
      </c>
      <c r="G104" t="s">
        <v>7888</v>
      </c>
    </row>
    <row r="105" spans="2:7" x14ac:dyDescent="0.25">
      <c r="B105" t="s">
        <v>7780</v>
      </c>
      <c r="C105" s="108" t="s">
        <v>7847</v>
      </c>
      <c r="D105">
        <v>23</v>
      </c>
      <c r="E105">
        <v>32</v>
      </c>
      <c r="G105" t="s">
        <v>7889</v>
      </c>
    </row>
    <row r="106" spans="2:7" x14ac:dyDescent="0.25">
      <c r="B106" t="s">
        <v>7780</v>
      </c>
      <c r="C106" s="108" t="s">
        <v>7847</v>
      </c>
      <c r="D106">
        <v>23</v>
      </c>
      <c r="E106">
        <v>40</v>
      </c>
      <c r="G106" t="s">
        <v>7890</v>
      </c>
    </row>
    <row r="107" spans="2:7" x14ac:dyDescent="0.25">
      <c r="B107" t="s">
        <v>7780</v>
      </c>
      <c r="C107" s="108" t="s">
        <v>7847</v>
      </c>
      <c r="D107">
        <v>24</v>
      </c>
      <c r="E107">
        <v>8</v>
      </c>
      <c r="G107" t="s">
        <v>7891</v>
      </c>
    </row>
    <row r="108" spans="2:7" x14ac:dyDescent="0.25">
      <c r="B108" t="s">
        <v>7780</v>
      </c>
      <c r="C108" s="108" t="s">
        <v>7847</v>
      </c>
      <c r="D108">
        <v>24</v>
      </c>
      <c r="E108">
        <v>16</v>
      </c>
      <c r="G108" t="s">
        <v>7892</v>
      </c>
    </row>
    <row r="109" spans="2:7" x14ac:dyDescent="0.25">
      <c r="B109" t="s">
        <v>7780</v>
      </c>
      <c r="C109" s="108" t="s">
        <v>7847</v>
      </c>
      <c r="D109">
        <v>24</v>
      </c>
      <c r="E109">
        <v>24</v>
      </c>
      <c r="G109" t="s">
        <v>7893</v>
      </c>
    </row>
    <row r="110" spans="2:7" x14ac:dyDescent="0.25">
      <c r="B110" t="s">
        <v>7780</v>
      </c>
      <c r="C110" s="108" t="s">
        <v>7847</v>
      </c>
      <c r="D110">
        <v>24</v>
      </c>
      <c r="E110">
        <v>32</v>
      </c>
      <c r="G110" t="s">
        <v>7894</v>
      </c>
    </row>
    <row r="111" spans="2:7" x14ac:dyDescent="0.25">
      <c r="B111" t="s">
        <v>7780</v>
      </c>
      <c r="C111" s="108" t="s">
        <v>7847</v>
      </c>
      <c r="D111">
        <v>24</v>
      </c>
      <c r="E111">
        <v>40</v>
      </c>
      <c r="G111" t="s">
        <v>7895</v>
      </c>
    </row>
    <row r="112" spans="2:7" x14ac:dyDescent="0.25">
      <c r="B112" t="s">
        <v>7780</v>
      </c>
      <c r="C112" s="108" t="s">
        <v>7847</v>
      </c>
      <c r="D112">
        <v>32</v>
      </c>
      <c r="E112">
        <v>8</v>
      </c>
      <c r="G112" t="s">
        <v>7896</v>
      </c>
    </row>
    <row r="113" spans="2:7" x14ac:dyDescent="0.25">
      <c r="B113" t="s">
        <v>7780</v>
      </c>
      <c r="C113" s="108" t="s">
        <v>7847</v>
      </c>
      <c r="D113">
        <v>32</v>
      </c>
      <c r="E113">
        <v>16</v>
      </c>
      <c r="G113" t="s">
        <v>7897</v>
      </c>
    </row>
    <row r="114" spans="2:7" x14ac:dyDescent="0.25">
      <c r="B114" t="s">
        <v>7780</v>
      </c>
      <c r="C114" s="108" t="s">
        <v>7847</v>
      </c>
      <c r="D114">
        <v>32</v>
      </c>
      <c r="E114">
        <v>24</v>
      </c>
      <c r="G114" t="s">
        <v>7898</v>
      </c>
    </row>
    <row r="115" spans="2:7" x14ac:dyDescent="0.25">
      <c r="B115" t="s">
        <v>7780</v>
      </c>
      <c r="C115" s="108" t="s">
        <v>7847</v>
      </c>
      <c r="D115">
        <v>32</v>
      </c>
      <c r="E115">
        <v>32</v>
      </c>
      <c r="G115" t="s">
        <v>7899</v>
      </c>
    </row>
    <row r="116" spans="2:7" x14ac:dyDescent="0.25">
      <c r="B116" t="s">
        <v>7780</v>
      </c>
      <c r="C116" s="108" t="s">
        <v>7847</v>
      </c>
      <c r="D116">
        <v>32</v>
      </c>
      <c r="E116">
        <v>40</v>
      </c>
      <c r="G116" t="s">
        <v>7900</v>
      </c>
    </row>
    <row r="117" spans="2:7" x14ac:dyDescent="0.25">
      <c r="B117" t="s">
        <v>7780</v>
      </c>
      <c r="C117" s="108" t="s">
        <v>7847</v>
      </c>
      <c r="D117">
        <v>35</v>
      </c>
      <c r="E117">
        <v>8</v>
      </c>
      <c r="G117" t="s">
        <v>7901</v>
      </c>
    </row>
    <row r="118" spans="2:7" x14ac:dyDescent="0.25">
      <c r="B118" t="s">
        <v>7780</v>
      </c>
      <c r="C118" s="108" t="s">
        <v>7847</v>
      </c>
      <c r="D118">
        <v>36</v>
      </c>
      <c r="E118">
        <v>8</v>
      </c>
      <c r="G118" t="s">
        <v>7902</v>
      </c>
    </row>
    <row r="119" spans="2:7" x14ac:dyDescent="0.25">
      <c r="B119" t="s">
        <v>7780</v>
      </c>
      <c r="C119" s="108" t="s">
        <v>7847</v>
      </c>
      <c r="D119">
        <v>37</v>
      </c>
      <c r="E119">
        <v>8</v>
      </c>
      <c r="G119" t="s">
        <v>7903</v>
      </c>
    </row>
    <row r="120" spans="2:7" x14ac:dyDescent="0.25">
      <c r="B120" t="s">
        <v>7780</v>
      </c>
      <c r="C120" s="108" t="s">
        <v>7847</v>
      </c>
      <c r="D120">
        <v>38</v>
      </c>
      <c r="E120">
        <v>8</v>
      </c>
      <c r="G120" t="s">
        <v>7904</v>
      </c>
    </row>
    <row r="121" spans="2:7" x14ac:dyDescent="0.25">
      <c r="B121" t="s">
        <v>7780</v>
      </c>
      <c r="C121" s="108" t="s">
        <v>7847</v>
      </c>
      <c r="D121">
        <v>40</v>
      </c>
      <c r="E121">
        <v>8</v>
      </c>
      <c r="G121" t="s">
        <v>7905</v>
      </c>
    </row>
    <row r="122" spans="2:7" x14ac:dyDescent="0.25">
      <c r="B122" t="s">
        <v>7780</v>
      </c>
      <c r="C122" s="108" t="s">
        <v>7847</v>
      </c>
      <c r="D122">
        <v>41</v>
      </c>
      <c r="E122">
        <v>8</v>
      </c>
      <c r="G122" t="s">
        <v>7906</v>
      </c>
    </row>
    <row r="123" spans="2:7" x14ac:dyDescent="0.25">
      <c r="B123" t="s">
        <v>7780</v>
      </c>
      <c r="C123" s="108" t="s">
        <v>7847</v>
      </c>
      <c r="D123">
        <v>42</v>
      </c>
      <c r="E123">
        <v>8</v>
      </c>
      <c r="G123" t="s">
        <v>7907</v>
      </c>
    </row>
    <row r="124" spans="2:7" x14ac:dyDescent="0.25">
      <c r="B124" t="s">
        <v>7780</v>
      </c>
      <c r="C124" s="108" t="s">
        <v>7847</v>
      </c>
      <c r="D124">
        <v>43</v>
      </c>
      <c r="E124">
        <v>8</v>
      </c>
      <c r="G124" t="s">
        <v>7908</v>
      </c>
    </row>
    <row r="125" spans="2:7" x14ac:dyDescent="0.25">
      <c r="B125" t="s">
        <v>7780</v>
      </c>
      <c r="C125" s="108" t="s">
        <v>7909</v>
      </c>
      <c r="D125">
        <v>11</v>
      </c>
      <c r="E125">
        <v>9</v>
      </c>
      <c r="G125" t="s">
        <v>7910</v>
      </c>
    </row>
    <row r="126" spans="2:7" x14ac:dyDescent="0.25">
      <c r="B126" t="s">
        <v>7780</v>
      </c>
      <c r="C126" s="108" t="s">
        <v>7909</v>
      </c>
      <c r="D126">
        <v>11</v>
      </c>
      <c r="E126">
        <v>11</v>
      </c>
      <c r="G126" t="s">
        <v>7911</v>
      </c>
    </row>
    <row r="127" spans="2:7" x14ac:dyDescent="0.25">
      <c r="B127" t="s">
        <v>7780</v>
      </c>
      <c r="C127" s="108" t="s">
        <v>7909</v>
      </c>
      <c r="D127">
        <v>11</v>
      </c>
      <c r="E127">
        <v>13</v>
      </c>
      <c r="G127" t="s">
        <v>7912</v>
      </c>
    </row>
    <row r="128" spans="2:7" x14ac:dyDescent="0.25">
      <c r="B128" t="s">
        <v>7780</v>
      </c>
      <c r="C128" s="108" t="s">
        <v>7909</v>
      </c>
      <c r="D128">
        <v>11</v>
      </c>
      <c r="E128">
        <v>15</v>
      </c>
      <c r="G128" t="s">
        <v>7913</v>
      </c>
    </row>
    <row r="129" spans="2:7" x14ac:dyDescent="0.25">
      <c r="B129" t="s">
        <v>7780</v>
      </c>
      <c r="C129" s="108" t="s">
        <v>7909</v>
      </c>
      <c r="D129">
        <v>12</v>
      </c>
      <c r="E129">
        <v>9</v>
      </c>
      <c r="G129" t="s">
        <v>7914</v>
      </c>
    </row>
    <row r="130" spans="2:7" x14ac:dyDescent="0.25">
      <c r="B130" t="s">
        <v>7780</v>
      </c>
      <c r="C130" s="108" t="s">
        <v>7909</v>
      </c>
      <c r="D130">
        <v>12</v>
      </c>
      <c r="E130">
        <v>11</v>
      </c>
      <c r="G130" t="s">
        <v>7915</v>
      </c>
    </row>
    <row r="131" spans="2:7" x14ac:dyDescent="0.25">
      <c r="B131" t="s">
        <v>7780</v>
      </c>
      <c r="C131" s="108" t="s">
        <v>7909</v>
      </c>
      <c r="D131">
        <v>12</v>
      </c>
      <c r="E131">
        <v>13</v>
      </c>
      <c r="G131" t="s">
        <v>7916</v>
      </c>
    </row>
    <row r="132" spans="2:7" x14ac:dyDescent="0.25">
      <c r="B132" t="s">
        <v>7780</v>
      </c>
      <c r="C132" s="108" t="s">
        <v>7909</v>
      </c>
      <c r="D132">
        <v>12</v>
      </c>
      <c r="E132">
        <v>15</v>
      </c>
      <c r="G132" t="s">
        <v>7917</v>
      </c>
    </row>
    <row r="133" spans="2:7" x14ac:dyDescent="0.25">
      <c r="B133" t="s">
        <v>7780</v>
      </c>
      <c r="C133" s="108" t="s">
        <v>7909</v>
      </c>
      <c r="D133">
        <v>14</v>
      </c>
      <c r="E133">
        <v>9</v>
      </c>
      <c r="G133" t="s">
        <v>7918</v>
      </c>
    </row>
    <row r="134" spans="2:7" x14ac:dyDescent="0.25">
      <c r="B134" t="s">
        <v>7780</v>
      </c>
      <c r="C134" s="108" t="s">
        <v>7909</v>
      </c>
      <c r="D134">
        <v>14</v>
      </c>
      <c r="E134">
        <v>11</v>
      </c>
      <c r="G134" t="s">
        <v>7919</v>
      </c>
    </row>
    <row r="135" spans="2:7" x14ac:dyDescent="0.25">
      <c r="B135" t="s">
        <v>7780</v>
      </c>
      <c r="C135" s="108" t="s">
        <v>7909</v>
      </c>
      <c r="D135">
        <v>14</v>
      </c>
      <c r="E135">
        <v>13</v>
      </c>
      <c r="G135" t="s">
        <v>7920</v>
      </c>
    </row>
    <row r="136" spans="2:7" x14ac:dyDescent="0.25">
      <c r="B136" t="s">
        <v>7780</v>
      </c>
      <c r="C136" s="108" t="s">
        <v>7909</v>
      </c>
      <c r="D136">
        <v>14</v>
      </c>
      <c r="E136">
        <v>15</v>
      </c>
      <c r="G136" t="s">
        <v>7921</v>
      </c>
    </row>
    <row r="137" spans="2:7" x14ac:dyDescent="0.25">
      <c r="B137" t="s">
        <v>7780</v>
      </c>
      <c r="C137" s="108" t="s">
        <v>7909</v>
      </c>
      <c r="D137">
        <v>15</v>
      </c>
      <c r="E137">
        <v>9</v>
      </c>
      <c r="G137" t="s">
        <v>7922</v>
      </c>
    </row>
    <row r="138" spans="2:7" x14ac:dyDescent="0.25">
      <c r="B138" t="s">
        <v>7780</v>
      </c>
      <c r="C138" s="108" t="s">
        <v>7909</v>
      </c>
      <c r="D138">
        <v>15</v>
      </c>
      <c r="E138">
        <v>11</v>
      </c>
      <c r="G138" t="s">
        <v>7923</v>
      </c>
    </row>
    <row r="139" spans="2:7" x14ac:dyDescent="0.25">
      <c r="B139" t="s">
        <v>7780</v>
      </c>
      <c r="C139" s="108" t="s">
        <v>7909</v>
      </c>
      <c r="D139">
        <v>15</v>
      </c>
      <c r="E139">
        <v>13</v>
      </c>
      <c r="G139" t="s">
        <v>7924</v>
      </c>
    </row>
    <row r="140" spans="2:7" x14ac:dyDescent="0.25">
      <c r="B140" t="s">
        <v>7780</v>
      </c>
      <c r="C140" s="108" t="s">
        <v>7909</v>
      </c>
      <c r="D140">
        <v>15</v>
      </c>
      <c r="E140">
        <v>15</v>
      </c>
      <c r="G140" t="s">
        <v>7925</v>
      </c>
    </row>
    <row r="141" spans="2:7" x14ac:dyDescent="0.25">
      <c r="B141" t="s">
        <v>7780</v>
      </c>
      <c r="C141" s="108" t="s">
        <v>7909</v>
      </c>
      <c r="D141">
        <v>16</v>
      </c>
      <c r="E141">
        <v>9</v>
      </c>
      <c r="G141" t="s">
        <v>7926</v>
      </c>
    </row>
    <row r="142" spans="2:7" x14ac:dyDescent="0.25">
      <c r="B142" t="s">
        <v>7780</v>
      </c>
      <c r="C142" s="108" t="s">
        <v>7909</v>
      </c>
      <c r="D142">
        <v>16</v>
      </c>
      <c r="E142">
        <v>11</v>
      </c>
      <c r="G142" t="s">
        <v>7927</v>
      </c>
    </row>
    <row r="143" spans="2:7" x14ac:dyDescent="0.25">
      <c r="B143" t="s">
        <v>7780</v>
      </c>
      <c r="C143" s="108" t="s">
        <v>7909</v>
      </c>
      <c r="D143">
        <v>16</v>
      </c>
      <c r="E143">
        <v>13</v>
      </c>
      <c r="G143" t="s">
        <v>7928</v>
      </c>
    </row>
    <row r="144" spans="2:7" x14ac:dyDescent="0.25">
      <c r="B144" t="s">
        <v>7780</v>
      </c>
      <c r="C144" s="108" t="s">
        <v>7909</v>
      </c>
      <c r="D144">
        <v>16</v>
      </c>
      <c r="E144">
        <v>15</v>
      </c>
      <c r="G144" t="s">
        <v>7929</v>
      </c>
    </row>
    <row r="145" spans="2:7" x14ac:dyDescent="0.25">
      <c r="B145" t="s">
        <v>7780</v>
      </c>
      <c r="C145" s="108" t="s">
        <v>7909</v>
      </c>
      <c r="D145">
        <v>18</v>
      </c>
      <c r="E145">
        <v>9</v>
      </c>
      <c r="F145" s="4" t="n">
        <f>'ICBS-TB-SC'!D1453</f>
        <v>1.3160926899999999E7</v>
      </c>
      <c r="G145" t="s">
        <v>7930</v>
      </c>
    </row>
    <row r="146" spans="2:7" x14ac:dyDescent="0.25">
      <c r="B146" t="s">
        <v>7780</v>
      </c>
      <c r="C146" s="108" t="s">
        <v>7909</v>
      </c>
      <c r="D146">
        <v>18</v>
      </c>
      <c r="E146">
        <v>11</v>
      </c>
      <c r="F146" s="4" t="n">
        <f>'ICBS-TB-SC'!D1454</f>
        <v>41855.79</v>
      </c>
      <c r="G146" t="s">
        <v>7931</v>
      </c>
    </row>
    <row r="147" spans="2:7" x14ac:dyDescent="0.25">
      <c r="B147" t="s">
        <v>7780</v>
      </c>
      <c r="C147" s="108" t="s">
        <v>7909</v>
      </c>
      <c r="D147">
        <v>18</v>
      </c>
      <c r="E147">
        <v>13</v>
      </c>
      <c r="F147" s="4" t="n">
        <f>'ICBS-TB-SC'!D1455</f>
        <v>54675.63</v>
      </c>
      <c r="G147" t="s">
        <v>7932</v>
      </c>
    </row>
    <row r="148" spans="2:7" x14ac:dyDescent="0.25">
      <c r="B148" t="s">
        <v>7780</v>
      </c>
      <c r="C148" s="108" t="s">
        <v>7909</v>
      </c>
      <c r="D148">
        <v>18</v>
      </c>
      <c r="E148">
        <v>15</v>
      </c>
      <c r="G148" t="s">
        <v>7933</v>
      </c>
    </row>
    <row r="149" spans="2:7" x14ac:dyDescent="0.25">
      <c r="B149" t="s">
        <v>7780</v>
      </c>
      <c r="C149" s="108" t="s">
        <v>7909</v>
      </c>
      <c r="D149">
        <v>19</v>
      </c>
      <c r="E149">
        <v>9</v>
      </c>
      <c r="F149" s="112" t="n">
        <f>'ICBS-TB-SC'!D1458</f>
        <v>3156997.65</v>
      </c>
      <c r="G149" t="s">
        <v>7934</v>
      </c>
    </row>
    <row r="150" spans="2:7" x14ac:dyDescent="0.25">
      <c r="B150" t="s">
        <v>7780</v>
      </c>
      <c r="C150" s="108" t="s">
        <v>7909</v>
      </c>
      <c r="D150">
        <v>19</v>
      </c>
      <c r="E150">
        <v>11</v>
      </c>
      <c r="F150" s="4" t="n">
        <f>'ICBS-TB-SC'!D1459</f>
        <v>416859.09</v>
      </c>
      <c r="G150" t="s">
        <v>7935</v>
      </c>
    </row>
    <row r="151" spans="2:7" x14ac:dyDescent="0.25">
      <c r="B151" t="s">
        <v>7780</v>
      </c>
      <c r="C151" s="108" t="s">
        <v>7909</v>
      </c>
      <c r="D151">
        <v>19</v>
      </c>
      <c r="E151">
        <v>13</v>
      </c>
      <c r="F151" s="112" t="n">
        <f>'ICBS-TB-SC'!D1460</f>
        <v>22133.34</v>
      </c>
      <c r="G151" t="s">
        <v>7936</v>
      </c>
    </row>
    <row r="152" spans="2:7" x14ac:dyDescent="0.25">
      <c r="B152" t="s">
        <v>7780</v>
      </c>
      <c r="C152" s="108" t="s">
        <v>7909</v>
      </c>
      <c r="D152">
        <v>19</v>
      </c>
      <c r="E152">
        <v>15</v>
      </c>
      <c r="G152" t="s">
        <v>7937</v>
      </c>
    </row>
    <row r="153" spans="2:7" x14ac:dyDescent="0.25">
      <c r="B153" t="s">
        <v>7780</v>
      </c>
      <c r="C153" s="108" t="s">
        <v>7909</v>
      </c>
      <c r="D153">
        <v>21</v>
      </c>
      <c r="E153">
        <v>9</v>
      </c>
      <c r="F153" s="4" t="n">
        <f>'ICBS-TB-SC'!D1464</f>
        <v>1180249.74</v>
      </c>
      <c r="G153" t="s">
        <v>7938</v>
      </c>
    </row>
    <row r="154" spans="2:7" x14ac:dyDescent="0.25">
      <c r="B154" t="s">
        <v>7780</v>
      </c>
      <c r="C154" s="108" t="s">
        <v>7909</v>
      </c>
      <c r="D154">
        <v>21</v>
      </c>
      <c r="E154">
        <v>11</v>
      </c>
      <c r="F154" s="4" t="n">
        <f>'ICBS-TB-SC'!D1465</f>
        <v>0.0</v>
      </c>
      <c r="G154" t="s">
        <v>7939</v>
      </c>
    </row>
    <row r="155" spans="2:7" x14ac:dyDescent="0.25">
      <c r="B155" t="s">
        <v>7780</v>
      </c>
      <c r="C155" s="108" t="s">
        <v>7909</v>
      </c>
      <c r="D155">
        <v>21</v>
      </c>
      <c r="E155">
        <v>13</v>
      </c>
      <c r="F155" s="4" t="n">
        <f>'ICBS-TB-SC'!D1466</f>
        <v>123744.28</v>
      </c>
      <c r="G155" t="s">
        <v>7940</v>
      </c>
    </row>
    <row r="156" spans="2:7" x14ac:dyDescent="0.25">
      <c r="B156" t="s">
        <v>7780</v>
      </c>
      <c r="C156" s="108" t="s">
        <v>7909</v>
      </c>
      <c r="D156">
        <v>21</v>
      </c>
      <c r="E156">
        <v>15</v>
      </c>
      <c r="G156" t="s">
        <v>7941</v>
      </c>
    </row>
    <row r="157" spans="2:7" x14ac:dyDescent="0.25">
      <c r="B157" t="s">
        <v>7780</v>
      </c>
      <c r="C157" s="108" t="s">
        <v>7909</v>
      </c>
      <c r="D157">
        <v>22</v>
      </c>
      <c r="E157">
        <v>9</v>
      </c>
      <c r="G157" t="s">
        <v>7942</v>
      </c>
    </row>
    <row r="158" spans="2:7" x14ac:dyDescent="0.25">
      <c r="B158" t="s">
        <v>7780</v>
      </c>
      <c r="C158" s="108" t="s">
        <v>7909</v>
      </c>
      <c r="D158">
        <v>22</v>
      </c>
      <c r="E158">
        <v>11</v>
      </c>
      <c r="G158" t="s">
        <v>7943</v>
      </c>
    </row>
    <row r="159" spans="2:7" x14ac:dyDescent="0.25">
      <c r="B159" t="s">
        <v>7780</v>
      </c>
      <c r="C159" s="108" t="s">
        <v>7909</v>
      </c>
      <c r="D159">
        <v>22</v>
      </c>
      <c r="E159">
        <v>13</v>
      </c>
      <c r="G159" t="s">
        <v>7944</v>
      </c>
    </row>
    <row r="160" spans="2:7" x14ac:dyDescent="0.25">
      <c r="B160" t="s">
        <v>7780</v>
      </c>
      <c r="C160" s="108" t="s">
        <v>7909</v>
      </c>
      <c r="D160">
        <v>22</v>
      </c>
      <c r="E160">
        <v>15</v>
      </c>
      <c r="G160" t="s">
        <v>7945</v>
      </c>
    </row>
    <row r="161" spans="2:7" x14ac:dyDescent="0.25">
      <c r="B161" t="s">
        <v>7780</v>
      </c>
      <c r="C161" s="108" t="s">
        <v>7909</v>
      </c>
      <c r="D161">
        <v>24</v>
      </c>
      <c r="E161">
        <v>9</v>
      </c>
      <c r="F161" s="112" t="n">
        <f>'ICBS-TB-SC'!D1475</f>
        <v>4165014.87</v>
      </c>
      <c r="G161" t="s">
        <v>7946</v>
      </c>
    </row>
    <row r="162" spans="2:7" x14ac:dyDescent="0.25">
      <c r="B162" t="s">
        <v>7780</v>
      </c>
      <c r="C162" s="108" t="s">
        <v>7909</v>
      </c>
      <c r="D162">
        <v>24</v>
      </c>
      <c r="E162">
        <v>11</v>
      </c>
      <c r="F162" s="4" t="n">
        <f>'ICBS-TB-SC'!D1476</f>
        <v>139333.91</v>
      </c>
      <c r="G162" t="s">
        <v>7947</v>
      </c>
    </row>
    <row r="163" spans="2:7" x14ac:dyDescent="0.25">
      <c r="B163" t="s">
        <v>7780</v>
      </c>
      <c r="C163" s="108" t="s">
        <v>7909</v>
      </c>
      <c r="D163">
        <v>24</v>
      </c>
      <c r="E163">
        <v>13</v>
      </c>
      <c r="F163" s="112" t="n">
        <f>'ICBS-TB-SC'!D1477</f>
        <v>297134.73</v>
      </c>
      <c r="G163" t="s">
        <v>7948</v>
      </c>
    </row>
    <row r="164" spans="2:7" x14ac:dyDescent="0.25">
      <c r="B164" t="s">
        <v>7780</v>
      </c>
      <c r="C164" s="108" t="s">
        <v>7909</v>
      </c>
      <c r="D164">
        <v>24</v>
      </c>
      <c r="E164">
        <v>15</v>
      </c>
      <c r="G164" t="s">
        <v>7949</v>
      </c>
    </row>
    <row r="165" spans="2:7" x14ac:dyDescent="0.25">
      <c r="B165" t="s">
        <v>7780</v>
      </c>
      <c r="C165" s="108" t="s">
        <v>7909</v>
      </c>
      <c r="D165">
        <v>25</v>
      </c>
      <c r="E165">
        <v>9</v>
      </c>
      <c r="F165" s="112" t="n">
        <f>'ICBS-TB-SC'!D1480</f>
        <v>3763777.5</v>
      </c>
      <c r="G165" t="s">
        <v>7950</v>
      </c>
    </row>
    <row r="166" spans="2:7" x14ac:dyDescent="0.25">
      <c r="B166" t="s">
        <v>7780</v>
      </c>
      <c r="C166" s="108" t="s">
        <v>7909</v>
      </c>
      <c r="D166">
        <v>25</v>
      </c>
      <c r="E166">
        <v>11</v>
      </c>
      <c r="F166" s="4" t="n">
        <f>'ICBS-TB-SC'!D1481</f>
        <v>594447.5</v>
      </c>
      <c r="G166" t="s">
        <v>7951</v>
      </c>
    </row>
    <row r="167" spans="2:7" x14ac:dyDescent="0.25">
      <c r="B167" t="s">
        <v>7780</v>
      </c>
      <c r="C167" s="108" t="s">
        <v>7909</v>
      </c>
      <c r="D167">
        <v>25</v>
      </c>
      <c r="E167">
        <v>13</v>
      </c>
      <c r="F167" s="4" t="n">
        <f>'ICBS-TB-SC'!D1482</f>
        <v>92851.39</v>
      </c>
      <c r="G167" t="s">
        <v>7952</v>
      </c>
    </row>
    <row r="168" spans="2:7" x14ac:dyDescent="0.25">
      <c r="B168" t="s">
        <v>7780</v>
      </c>
      <c r="C168" s="108" t="s">
        <v>7909</v>
      </c>
      <c r="D168">
        <v>25</v>
      </c>
      <c r="E168">
        <v>15</v>
      </c>
      <c r="G168" t="s">
        <v>7953</v>
      </c>
    </row>
    <row r="169" spans="2:7" x14ac:dyDescent="0.25">
      <c r="B169" t="s">
        <v>7780</v>
      </c>
      <c r="C169" s="108" t="s">
        <v>7909</v>
      </c>
      <c r="D169">
        <v>26</v>
      </c>
      <c r="E169">
        <v>9</v>
      </c>
      <c r="G169" t="s">
        <v>7954</v>
      </c>
    </row>
    <row r="170" spans="2:7" x14ac:dyDescent="0.25">
      <c r="B170" t="s">
        <v>7780</v>
      </c>
      <c r="C170" s="108" t="s">
        <v>7909</v>
      </c>
      <c r="D170">
        <v>26</v>
      </c>
      <c r="E170">
        <v>11</v>
      </c>
      <c r="G170" t="s">
        <v>7955</v>
      </c>
    </row>
    <row r="171" spans="2:7" x14ac:dyDescent="0.25">
      <c r="B171" t="s">
        <v>7780</v>
      </c>
      <c r="C171" s="108" t="s">
        <v>7909</v>
      </c>
      <c r="D171">
        <v>26</v>
      </c>
      <c r="E171">
        <v>13</v>
      </c>
      <c r="G171" t="s">
        <v>7956</v>
      </c>
    </row>
    <row r="172" spans="2:7" x14ac:dyDescent="0.25">
      <c r="B172" t="s">
        <v>7780</v>
      </c>
      <c r="C172" s="108" t="s">
        <v>7909</v>
      </c>
      <c r="D172">
        <v>26</v>
      </c>
      <c r="E172">
        <v>15</v>
      </c>
      <c r="G172" t="s">
        <v>7957</v>
      </c>
    </row>
    <row r="173" spans="2:7" x14ac:dyDescent="0.25">
      <c r="B173" t="s">
        <v>7780</v>
      </c>
      <c r="C173" s="108" t="s">
        <v>7909</v>
      </c>
      <c r="D173">
        <v>28</v>
      </c>
      <c r="E173">
        <v>9</v>
      </c>
      <c r="G173" t="s">
        <v>7958</v>
      </c>
    </row>
    <row r="174" spans="2:7" x14ac:dyDescent="0.25">
      <c r="B174" t="s">
        <v>7780</v>
      </c>
      <c r="C174" s="108" t="s">
        <v>7909</v>
      </c>
      <c r="D174">
        <v>28</v>
      </c>
      <c r="E174">
        <v>11</v>
      </c>
      <c r="G174" t="s">
        <v>7959</v>
      </c>
    </row>
    <row r="175" spans="2:7" x14ac:dyDescent="0.25">
      <c r="B175" t="s">
        <v>7780</v>
      </c>
      <c r="C175" s="108" t="s">
        <v>7909</v>
      </c>
      <c r="D175">
        <v>28</v>
      </c>
      <c r="E175">
        <v>13</v>
      </c>
      <c r="G175" t="s">
        <v>7960</v>
      </c>
    </row>
    <row r="176" spans="2:7" x14ac:dyDescent="0.25">
      <c r="B176" t="s">
        <v>7780</v>
      </c>
      <c r="C176" s="108" t="s">
        <v>7909</v>
      </c>
      <c r="D176">
        <v>28</v>
      </c>
      <c r="E176">
        <v>15</v>
      </c>
      <c r="G176" t="s">
        <v>7961</v>
      </c>
    </row>
    <row r="177" spans="2:7" x14ac:dyDescent="0.25">
      <c r="B177" t="s">
        <v>7780</v>
      </c>
      <c r="C177" s="108" t="s">
        <v>7909</v>
      </c>
      <c r="D177">
        <v>29</v>
      </c>
      <c r="E177">
        <v>9</v>
      </c>
      <c r="F177" s="4" t="n">
        <f>'ICBS-TB-SC'!D1496</f>
        <v>172101.25</v>
      </c>
      <c r="G177" t="s">
        <v>7962</v>
      </c>
    </row>
    <row r="178" spans="2:7" x14ac:dyDescent="0.25">
      <c r="B178" t="s">
        <v>7780</v>
      </c>
      <c r="C178" s="108" t="s">
        <v>7909</v>
      </c>
      <c r="D178">
        <v>29</v>
      </c>
      <c r="E178">
        <v>11</v>
      </c>
      <c r="F178" s="4" t="n">
        <f>'ICBS-TB-SC'!D1497</f>
        <v>0.0</v>
      </c>
      <c r="G178" t="s">
        <v>7963</v>
      </c>
    </row>
    <row r="179" spans="2:7" x14ac:dyDescent="0.25">
      <c r="B179" t="s">
        <v>7780</v>
      </c>
      <c r="C179" s="108" t="s">
        <v>7909</v>
      </c>
      <c r="D179">
        <v>29</v>
      </c>
      <c r="E179">
        <v>13</v>
      </c>
      <c r="F179" s="4" t="n">
        <f>'ICBS-TB-SC'!D1498</f>
        <v>0.0</v>
      </c>
      <c r="G179" t="s">
        <v>7964</v>
      </c>
    </row>
    <row r="180" spans="2:7" x14ac:dyDescent="0.25">
      <c r="B180" t="s">
        <v>7780</v>
      </c>
      <c r="C180" s="108" t="s">
        <v>7909</v>
      </c>
      <c r="D180">
        <v>29</v>
      </c>
      <c r="E180">
        <v>15</v>
      </c>
      <c r="F180" s="4" t="n">
        <f>'ICBS-TB-SC'!D1499</f>
        <v>0.0</v>
      </c>
      <c r="G180" t="s">
        <v>7965</v>
      </c>
    </row>
    <row r="181" spans="2:7" x14ac:dyDescent="0.25">
      <c r="B181" t="s">
        <v>7780</v>
      </c>
      <c r="C181" s="108" t="s">
        <v>7909</v>
      </c>
      <c r="D181">
        <v>30</v>
      </c>
      <c r="E181">
        <v>9</v>
      </c>
      <c r="F181" s="112" t="n">
        <f>'ICBS-TB-SC'!D1501</f>
        <v>509042.24</v>
      </c>
      <c r="G181" t="s">
        <v>7966</v>
      </c>
    </row>
    <row r="182" spans="2:7" x14ac:dyDescent="0.25">
      <c r="B182" t="s">
        <v>7780</v>
      </c>
      <c r="C182" s="108" t="s">
        <v>7909</v>
      </c>
      <c r="D182">
        <v>30</v>
      </c>
      <c r="E182">
        <v>11</v>
      </c>
      <c r="F182" s="4" t="n">
        <f>'ICBS-TB-SC'!D1502</f>
        <v>24199.93</v>
      </c>
      <c r="G182" t="s">
        <v>7967</v>
      </c>
    </row>
    <row r="183" spans="2:7" x14ac:dyDescent="0.25">
      <c r="B183" t="s">
        <v>7780</v>
      </c>
      <c r="C183" s="108" t="s">
        <v>7909</v>
      </c>
      <c r="D183">
        <v>30</v>
      </c>
      <c r="E183">
        <v>13</v>
      </c>
      <c r="F183" s="4" t="n">
        <f>'ICBS-TB-SC'!D1503</f>
        <v>37538.27</v>
      </c>
      <c r="G183" t="s">
        <v>7968</v>
      </c>
    </row>
    <row r="184" spans="2:7" x14ac:dyDescent="0.25">
      <c r="B184" t="s">
        <v>7780</v>
      </c>
      <c r="C184" s="108" t="s">
        <v>7909</v>
      </c>
      <c r="D184">
        <v>30</v>
      </c>
      <c r="E184">
        <v>15</v>
      </c>
      <c r="G184" t="s">
        <v>7969</v>
      </c>
    </row>
    <row r="185" spans="2:7" x14ac:dyDescent="0.25">
      <c r="B185" t="s">
        <v>7780</v>
      </c>
      <c r="C185" s="108" t="s">
        <v>7909</v>
      </c>
      <c r="D185">
        <v>32</v>
      </c>
      <c r="E185">
        <v>9</v>
      </c>
      <c r="G185" t="s">
        <v>7970</v>
      </c>
    </row>
    <row r="186" spans="2:7" x14ac:dyDescent="0.25">
      <c r="B186" t="s">
        <v>7780</v>
      </c>
      <c r="C186" s="108" t="s">
        <v>7909</v>
      </c>
      <c r="D186">
        <v>32</v>
      </c>
      <c r="E186">
        <v>11</v>
      </c>
      <c r="G186" t="s">
        <v>7971</v>
      </c>
    </row>
    <row r="187" spans="2:7" x14ac:dyDescent="0.25">
      <c r="B187" t="s">
        <v>7780</v>
      </c>
      <c r="C187" s="108" t="s">
        <v>7909</v>
      </c>
      <c r="D187">
        <v>32</v>
      </c>
      <c r="E187">
        <v>13</v>
      </c>
      <c r="G187" t="s">
        <v>7972</v>
      </c>
    </row>
    <row r="188" spans="2:7" x14ac:dyDescent="0.25">
      <c r="B188" t="s">
        <v>7780</v>
      </c>
      <c r="C188" s="108" t="s">
        <v>7909</v>
      </c>
      <c r="D188">
        <v>32</v>
      </c>
      <c r="E188">
        <v>15</v>
      </c>
      <c r="G188" t="s">
        <v>7973</v>
      </c>
    </row>
    <row r="189" spans="2:7" x14ac:dyDescent="0.25">
      <c r="B189" t="s">
        <v>7780</v>
      </c>
      <c r="C189" s="108" t="s">
        <v>7909</v>
      </c>
      <c r="D189">
        <v>37</v>
      </c>
      <c r="E189">
        <v>9</v>
      </c>
      <c r="F189" s="4" t="n">
        <f>'ICBS-TB-SC'!D1528</f>
        <v>1925328.3</v>
      </c>
      <c r="G189" t="s">
        <v>7974</v>
      </c>
    </row>
    <row r="190" spans="2:7" x14ac:dyDescent="0.25">
      <c r="B190" t="s">
        <v>7780</v>
      </c>
      <c r="C190" s="108" t="s">
        <v>7909</v>
      </c>
      <c r="D190">
        <v>37</v>
      </c>
      <c r="E190">
        <v>11</v>
      </c>
      <c r="F190" s="118" t="n">
        <f>'ICBS-TB-SC'!D1529</f>
        <v>176719.17</v>
      </c>
      <c r="G190" t="s">
        <v>7975</v>
      </c>
    </row>
    <row r="191" spans="2:7" x14ac:dyDescent="0.25">
      <c r="B191" t="s">
        <v>7780</v>
      </c>
      <c r="C191" s="108" t="s">
        <v>7909</v>
      </c>
      <c r="D191">
        <v>37</v>
      </c>
      <c r="E191">
        <v>13</v>
      </c>
      <c r="F191" s="112" t="n">
        <f>'ICBS-TB-SC'!D1530</f>
        <v>84764.94</v>
      </c>
      <c r="G191" t="s">
        <v>7976</v>
      </c>
    </row>
    <row r="192" spans="2:7" x14ac:dyDescent="0.25">
      <c r="B192" t="s">
        <v>7780</v>
      </c>
      <c r="C192" s="108" t="s">
        <v>7909</v>
      </c>
      <c r="D192">
        <v>37</v>
      </c>
      <c r="E192">
        <v>15</v>
      </c>
      <c r="F192" s="118" t="n">
        <f>'ICBS-TB-SC'!D1531</f>
        <v>0.0</v>
      </c>
      <c r="G192" t="s">
        <v>7977</v>
      </c>
    </row>
    <row r="193" spans="2:7" x14ac:dyDescent="0.25">
      <c r="B193" t="s">
        <v>7780</v>
      </c>
      <c r="C193" s="108" t="s">
        <v>7909</v>
      </c>
      <c r="D193">
        <v>38</v>
      </c>
      <c r="E193">
        <v>9</v>
      </c>
      <c r="F193" s="112" t="n">
        <f>'ICBS-TB-SC'!D1533</f>
        <v>3324649.34</v>
      </c>
      <c r="G193" t="s">
        <v>7978</v>
      </c>
    </row>
    <row r="194" spans="2:7" x14ac:dyDescent="0.25">
      <c r="B194" t="s">
        <v>7780</v>
      </c>
      <c r="C194" s="108" t="s">
        <v>7909</v>
      </c>
      <c r="D194">
        <v>38</v>
      </c>
      <c r="E194">
        <v>11</v>
      </c>
      <c r="F194" s="4" t="n">
        <f>'ICBS-TB-SC'!D1534</f>
        <v>251094.52</v>
      </c>
      <c r="G194" t="s">
        <v>7979</v>
      </c>
    </row>
    <row r="195" spans="2:7" x14ac:dyDescent="0.25">
      <c r="B195" t="s">
        <v>7780</v>
      </c>
      <c r="C195" s="108" t="s">
        <v>7909</v>
      </c>
      <c r="D195">
        <v>38</v>
      </c>
      <c r="E195">
        <v>13</v>
      </c>
      <c r="F195" s="4" t="n">
        <f>'ICBS-TB-SC'!D1535</f>
        <v>98849.85</v>
      </c>
      <c r="G195" t="s">
        <v>7980</v>
      </c>
    </row>
    <row r="196" spans="2:7" x14ac:dyDescent="0.25">
      <c r="B196" t="s">
        <v>7780</v>
      </c>
      <c r="C196" s="108" t="s">
        <v>7909</v>
      </c>
      <c r="D196">
        <v>38</v>
      </c>
      <c r="E196">
        <v>15</v>
      </c>
      <c r="F196" s="4" t="n">
        <f>'ICBS-TB-SC'!D1536</f>
        <v>0.0</v>
      </c>
      <c r="G196" t="s">
        <v>7981</v>
      </c>
    </row>
    <row r="197" spans="2:7" x14ac:dyDescent="0.25">
      <c r="B197" t="s">
        <v>7780</v>
      </c>
      <c r="C197" s="108" t="s">
        <v>7909</v>
      </c>
      <c r="D197">
        <v>43</v>
      </c>
      <c r="E197">
        <v>9</v>
      </c>
      <c r="F197" s="118"/>
      <c r="G197" t="s">
        <v>7982</v>
      </c>
    </row>
    <row r="198" spans="2:7" x14ac:dyDescent="0.25">
      <c r="B198" t="s">
        <v>7780</v>
      </c>
      <c r="C198" s="108" t="s">
        <v>7909</v>
      </c>
      <c r="D198">
        <v>43</v>
      </c>
      <c r="E198">
        <v>11</v>
      </c>
      <c r="F198" s="4"/>
      <c r="G198" t="s">
        <v>7983</v>
      </c>
    </row>
    <row r="199" spans="2:7" x14ac:dyDescent="0.25">
      <c r="B199" t="s">
        <v>7780</v>
      </c>
      <c r="C199" s="108" t="s">
        <v>7909</v>
      </c>
      <c r="D199">
        <v>43</v>
      </c>
      <c r="E199">
        <v>13</v>
      </c>
      <c r="F199" s="4"/>
      <c r="G199" t="s">
        <v>7984</v>
      </c>
    </row>
    <row r="200" spans="2:7" x14ac:dyDescent="0.25">
      <c r="B200" t="s">
        <v>7780</v>
      </c>
      <c r="C200" s="108" t="s">
        <v>7909</v>
      </c>
      <c r="D200">
        <v>43</v>
      </c>
      <c r="E200">
        <v>15</v>
      </c>
      <c r="F200" s="4"/>
      <c r="G200" t="s">
        <v>7985</v>
      </c>
    </row>
    <row r="201" spans="2:7" x14ac:dyDescent="0.25">
      <c r="B201" t="s">
        <v>7780</v>
      </c>
      <c r="C201" s="108" t="s">
        <v>7986</v>
      </c>
      <c r="D201">
        <v>11</v>
      </c>
      <c r="E201">
        <v>8</v>
      </c>
      <c r="F201" s="111" t="n">
        <f>'ICBS-SIEACCT-RESIDENT'!D2</f>
        <v>0.0</v>
      </c>
      <c r="G201" t="s">
        <v>7987</v>
      </c>
    </row>
    <row r="202" spans="2:7" x14ac:dyDescent="0.25">
      <c r="B202" t="s">
        <v>7780</v>
      </c>
      <c r="C202" s="108" t="s">
        <v>7986</v>
      </c>
      <c r="D202">
        <v>11</v>
      </c>
      <c r="E202">
        <v>14</v>
      </c>
      <c r="F202" s="121" t="str">
        <f>'ICBS-SIEACCT-RESIDENT'!C2</f>
        <v>44717.660000000003</v>
      </c>
      <c r="G202" t="s">
        <v>7988</v>
      </c>
    </row>
    <row r="203" spans="2:7" x14ac:dyDescent="0.25">
      <c r="B203" t="s">
        <v>7780</v>
      </c>
      <c r="C203" s="108" t="s">
        <v>7986</v>
      </c>
      <c r="D203">
        <v>11</v>
      </c>
      <c r="E203">
        <v>20</v>
      </c>
      <c r="F203" s="111"/>
      <c r="G203" t="s">
        <v>7989</v>
      </c>
    </row>
    <row r="204" spans="2:7" x14ac:dyDescent="0.25">
      <c r="B204" t="s">
        <v>7780</v>
      </c>
      <c r="C204" s="108" t="s">
        <v>7986</v>
      </c>
      <c r="D204">
        <v>11</v>
      </c>
      <c r="E204">
        <v>26</v>
      </c>
      <c r="F204" s="121" t="n">
        <f>'ICBS-SIEACCT-RESIDENT'!E2</f>
        <v>0.0</v>
      </c>
      <c r="G204" t="s">
        <v>7990</v>
      </c>
    </row>
    <row r="205" spans="2:7" x14ac:dyDescent="0.25">
      <c r="B205" t="s">
        <v>7780</v>
      </c>
      <c r="C205" s="108" t="s">
        <v>7986</v>
      </c>
      <c r="D205">
        <v>12</v>
      </c>
      <c r="E205">
        <v>8</v>
      </c>
      <c r="F205" s="111"/>
      <c r="G205" t="s">
        <v>7991</v>
      </c>
    </row>
    <row r="206" spans="2:7" x14ac:dyDescent="0.25">
      <c r="B206" t="s">
        <v>7780</v>
      </c>
      <c r="C206" s="108" t="s">
        <v>7986</v>
      </c>
      <c r="D206">
        <v>12</v>
      </c>
      <c r="E206">
        <v>14</v>
      </c>
      <c r="F206" s="121" t="str">
        <f>'ICBS-SIEACCT-RESIDENT'!C3</f>
        <v>1.3100000000000001</v>
      </c>
      <c r="G206" t="s">
        <v>7992</v>
      </c>
    </row>
    <row r="207" spans="2:7" x14ac:dyDescent="0.25">
      <c r="B207" t="s">
        <v>7780</v>
      </c>
      <c r="C207" s="108" t="s">
        <v>7986</v>
      </c>
      <c r="D207">
        <v>12</v>
      </c>
      <c r="E207">
        <v>20</v>
      </c>
      <c r="F207" s="111"/>
      <c r="G207" t="s">
        <v>7993</v>
      </c>
    </row>
    <row r="208" spans="2:7" x14ac:dyDescent="0.25">
      <c r="B208" t="s">
        <v>7780</v>
      </c>
      <c r="C208" s="108" t="s">
        <v>7986</v>
      </c>
      <c r="D208">
        <v>12</v>
      </c>
      <c r="E208">
        <v>26</v>
      </c>
      <c r="F208" s="121" t="n">
        <f>'ICBS-SIEACCT-RESIDENT'!E3</f>
        <v>0.0</v>
      </c>
      <c r="G208" t="s">
        <v>7994</v>
      </c>
    </row>
    <row r="209" spans="2:7" x14ac:dyDescent="0.25">
      <c r="B209" t="s">
        <v>7780</v>
      </c>
      <c r="C209" s="108" t="s">
        <v>7986</v>
      </c>
      <c r="D209">
        <v>14</v>
      </c>
      <c r="E209">
        <v>8</v>
      </c>
      <c r="F209" s="111"/>
      <c r="G209" t="s">
        <v>7995</v>
      </c>
    </row>
    <row r="210" spans="2:7" x14ac:dyDescent="0.25">
      <c r="B210" t="s">
        <v>7780</v>
      </c>
      <c r="C210" s="108" t="s">
        <v>7986</v>
      </c>
      <c r="D210">
        <v>14</v>
      </c>
      <c r="E210">
        <v>14</v>
      </c>
      <c r="F210" s="121" t="n">
        <f>'ICBS-SIEACCT-RESIDENT'!C4</f>
        <v>0.0</v>
      </c>
      <c r="G210" t="s">
        <v>7996</v>
      </c>
    </row>
    <row r="211" spans="2:7" x14ac:dyDescent="0.25">
      <c r="B211" t="s">
        <v>7780</v>
      </c>
      <c r="C211" s="108" t="s">
        <v>7986</v>
      </c>
      <c r="D211">
        <v>14</v>
      </c>
      <c r="E211">
        <v>20</v>
      </c>
      <c r="F211" s="111"/>
      <c r="G211" t="s">
        <v>7997</v>
      </c>
    </row>
    <row r="212" spans="2:7" x14ac:dyDescent="0.25">
      <c r="B212" t="s">
        <v>7780</v>
      </c>
      <c r="C212" s="108" t="s">
        <v>7986</v>
      </c>
      <c r="D212">
        <v>14</v>
      </c>
      <c r="E212">
        <v>26</v>
      </c>
      <c r="F212" s="121" t="n">
        <f>'ICBS-SIEACCT-RESIDENT'!E4</f>
        <v>0.0</v>
      </c>
      <c r="G212" t="s">
        <v>7998</v>
      </c>
    </row>
    <row r="213" spans="2:7" x14ac:dyDescent="0.25">
      <c r="B213" t="s">
        <v>7780</v>
      </c>
      <c r="C213" s="108" t="s">
        <v>7986</v>
      </c>
      <c r="D213">
        <v>15</v>
      </c>
      <c r="E213">
        <v>8</v>
      </c>
      <c r="F213" s="111"/>
      <c r="G213" t="s">
        <v>7999</v>
      </c>
    </row>
    <row r="214" spans="2:7" x14ac:dyDescent="0.25">
      <c r="B214" t="s">
        <v>7780</v>
      </c>
      <c r="C214" s="108" t="s">
        <v>7986</v>
      </c>
      <c r="D214">
        <v>15</v>
      </c>
      <c r="E214">
        <v>14</v>
      </c>
      <c r="F214" s="121" t="n">
        <f>'ICBS-SIEACCT-RESIDENT'!C5</f>
        <v>0.0</v>
      </c>
      <c r="G214" t="s">
        <v>8000</v>
      </c>
    </row>
    <row r="215" spans="2:7" x14ac:dyDescent="0.25">
      <c r="B215" t="s">
        <v>7780</v>
      </c>
      <c r="C215" s="108" t="s">
        <v>7986</v>
      </c>
      <c r="D215">
        <v>15</v>
      </c>
      <c r="E215">
        <v>20</v>
      </c>
      <c r="F215" s="111"/>
      <c r="G215" t="s">
        <v>8001</v>
      </c>
    </row>
    <row r="216" spans="2:7" x14ac:dyDescent="0.25">
      <c r="B216" t="s">
        <v>7780</v>
      </c>
      <c r="C216" s="108" t="s">
        <v>7986</v>
      </c>
      <c r="D216">
        <v>15</v>
      </c>
      <c r="E216">
        <v>26</v>
      </c>
      <c r="F216" s="121" t="n">
        <f>'ICBS-SIEACCT-RESIDENT'!E5</f>
        <v>0.0</v>
      </c>
      <c r="G216" t="s">
        <v>8002</v>
      </c>
    </row>
    <row r="217" spans="2:7" x14ac:dyDescent="0.25">
      <c r="B217" t="s">
        <v>7780</v>
      </c>
      <c r="C217" s="108" t="s">
        <v>7986</v>
      </c>
      <c r="D217">
        <v>16</v>
      </c>
      <c r="E217">
        <v>8</v>
      </c>
      <c r="F217" s="111"/>
      <c r="G217" t="s">
        <v>8003</v>
      </c>
    </row>
    <row r="218" spans="2:7" x14ac:dyDescent="0.25">
      <c r="B218" t="s">
        <v>7780</v>
      </c>
      <c r="C218" s="108" t="s">
        <v>7986</v>
      </c>
      <c r="D218">
        <v>16</v>
      </c>
      <c r="E218">
        <v>14</v>
      </c>
      <c r="F218" s="121" t="n">
        <f>'ICBS-SIEACCT-RESIDENT'!C6</f>
        <v>0.0</v>
      </c>
      <c r="G218" t="s">
        <v>8004</v>
      </c>
    </row>
    <row r="219" spans="2:7" x14ac:dyDescent="0.25">
      <c r="B219" t="s">
        <v>7780</v>
      </c>
      <c r="C219" s="108" t="s">
        <v>7986</v>
      </c>
      <c r="D219">
        <v>16</v>
      </c>
      <c r="E219">
        <v>20</v>
      </c>
      <c r="F219" s="111"/>
      <c r="G219" t="s">
        <v>8005</v>
      </c>
    </row>
    <row r="220" spans="2:7" x14ac:dyDescent="0.25">
      <c r="B220" t="s">
        <v>7780</v>
      </c>
      <c r="C220" s="108" t="s">
        <v>7986</v>
      </c>
      <c r="D220">
        <v>16</v>
      </c>
      <c r="E220">
        <v>26</v>
      </c>
      <c r="F220" s="121" t="n">
        <f>'ICBS-SIEACCT-RESIDENT'!E6</f>
        <v>0.0</v>
      </c>
      <c r="G220" t="s">
        <v>8006</v>
      </c>
    </row>
    <row r="221" spans="2:7" x14ac:dyDescent="0.25">
      <c r="B221" t="s">
        <v>7780</v>
      </c>
      <c r="C221" s="108" t="s">
        <v>7986</v>
      </c>
      <c r="D221">
        <v>19</v>
      </c>
      <c r="E221">
        <v>8</v>
      </c>
      <c r="F221" s="111"/>
      <c r="G221" t="s">
        <v>8007</v>
      </c>
    </row>
    <row r="222" spans="2:7" x14ac:dyDescent="0.25">
      <c r="B222" t="s">
        <v>7780</v>
      </c>
      <c r="C222" s="108" t="s">
        <v>7986</v>
      </c>
      <c r="D222">
        <v>19</v>
      </c>
      <c r="E222">
        <v>14</v>
      </c>
      <c r="F222" s="121" t="n">
        <f>'ICBS-SIEACCT-RESIDENT'!C7</f>
        <v>0.0</v>
      </c>
      <c r="G222" t="s">
        <v>8008</v>
      </c>
    </row>
    <row r="223" spans="2:7" x14ac:dyDescent="0.25">
      <c r="B223" t="s">
        <v>7780</v>
      </c>
      <c r="C223" s="108" t="s">
        <v>7986</v>
      </c>
      <c r="D223">
        <v>19</v>
      </c>
      <c r="E223">
        <v>20</v>
      </c>
      <c r="F223" s="111"/>
      <c r="G223" t="s">
        <v>8009</v>
      </c>
    </row>
    <row r="224" spans="2:7" x14ac:dyDescent="0.25">
      <c r="B224" t="s">
        <v>7780</v>
      </c>
      <c r="C224" s="108" t="s">
        <v>7986</v>
      </c>
      <c r="D224">
        <v>19</v>
      </c>
      <c r="E224">
        <v>26</v>
      </c>
      <c r="F224" s="121" t="n">
        <f>'ICBS-SIEACCT-RESIDENT'!E7</f>
        <v>0.0</v>
      </c>
      <c r="G224" t="s">
        <v>8010</v>
      </c>
    </row>
    <row r="225" spans="2:7" x14ac:dyDescent="0.25">
      <c r="B225" t="s">
        <v>7780</v>
      </c>
      <c r="C225" s="108" t="s">
        <v>7986</v>
      </c>
      <c r="D225">
        <v>20</v>
      </c>
      <c r="E225">
        <v>8</v>
      </c>
      <c r="F225" s="111"/>
      <c r="G225" t="s">
        <v>8011</v>
      </c>
    </row>
    <row r="226" spans="2:7" x14ac:dyDescent="0.25">
      <c r="B226" t="s">
        <v>7780</v>
      </c>
      <c r="C226" s="108" t="s">
        <v>7986</v>
      </c>
      <c r="D226">
        <v>20</v>
      </c>
      <c r="E226">
        <v>14</v>
      </c>
      <c r="F226" s="121" t="n">
        <f>'ICBS-SIEACCT-RESIDENT'!C8</f>
        <v>0.0</v>
      </c>
      <c r="G226" t="s">
        <v>8012</v>
      </c>
    </row>
    <row r="227" spans="2:7" x14ac:dyDescent="0.25">
      <c r="B227" t="s">
        <v>7780</v>
      </c>
      <c r="C227" s="108" t="s">
        <v>7986</v>
      </c>
      <c r="D227">
        <v>20</v>
      </c>
      <c r="E227">
        <v>20</v>
      </c>
      <c r="F227" s="111"/>
      <c r="G227" t="s">
        <v>8013</v>
      </c>
    </row>
    <row r="228" spans="2:7" x14ac:dyDescent="0.25">
      <c r="B228" t="s">
        <v>7780</v>
      </c>
      <c r="C228" s="108" t="s">
        <v>7986</v>
      </c>
      <c r="D228">
        <v>20</v>
      </c>
      <c r="E228">
        <v>26</v>
      </c>
      <c r="F228" s="121" t="n">
        <f>'ICBS-SIEACCT-RESIDENT'!E8</f>
        <v>0.0</v>
      </c>
      <c r="G228" t="s">
        <v>8014</v>
      </c>
    </row>
    <row r="229" spans="2:7" x14ac:dyDescent="0.25">
      <c r="B229" t="s">
        <v>7780</v>
      </c>
      <c r="C229" s="108" t="s">
        <v>7986</v>
      </c>
      <c r="D229">
        <v>21</v>
      </c>
      <c r="E229">
        <v>8</v>
      </c>
      <c r="F229" s="111"/>
      <c r="G229" t="s">
        <v>8015</v>
      </c>
    </row>
    <row r="230" spans="2:7" x14ac:dyDescent="0.25">
      <c r="B230" t="s">
        <v>7780</v>
      </c>
      <c r="C230" s="108" t="s">
        <v>7986</v>
      </c>
      <c r="D230">
        <v>21</v>
      </c>
      <c r="E230">
        <v>14</v>
      </c>
      <c r="F230" s="121" t="n">
        <f>'ICBS-SIEACCT-RESIDENT'!C9</f>
        <v>0.0</v>
      </c>
      <c r="G230" t="s">
        <v>8016</v>
      </c>
    </row>
    <row r="231" spans="2:7" x14ac:dyDescent="0.25">
      <c r="B231" t="s">
        <v>7780</v>
      </c>
      <c r="C231" s="108" t="s">
        <v>7986</v>
      </c>
      <c r="D231">
        <v>21</v>
      </c>
      <c r="E231">
        <v>20</v>
      </c>
      <c r="F231" s="111"/>
      <c r="G231" t="s">
        <v>8017</v>
      </c>
    </row>
    <row r="232" spans="2:7" x14ac:dyDescent="0.25">
      <c r="B232" t="s">
        <v>7780</v>
      </c>
      <c r="C232" s="108" t="s">
        <v>7986</v>
      </c>
      <c r="D232">
        <v>21</v>
      </c>
      <c r="E232">
        <v>26</v>
      </c>
      <c r="F232" s="121" t="n">
        <f>'ICBS-SIEACCT-RESIDENT'!E9</f>
        <v>0.0</v>
      </c>
      <c r="G232" t="s">
        <v>8018</v>
      </c>
    </row>
    <row r="233" spans="2:7" x14ac:dyDescent="0.25">
      <c r="B233" t="s">
        <v>7780</v>
      </c>
      <c r="C233" s="108" t="s">
        <v>7986</v>
      </c>
      <c r="D233">
        <v>23</v>
      </c>
      <c r="E233">
        <v>8</v>
      </c>
      <c r="F233" s="111"/>
      <c r="G233" t="s">
        <v>8019</v>
      </c>
    </row>
    <row r="234" spans="2:7" x14ac:dyDescent="0.25">
      <c r="B234" t="s">
        <v>7780</v>
      </c>
      <c r="C234" s="108" t="s">
        <v>7986</v>
      </c>
      <c r="D234">
        <v>23</v>
      </c>
      <c r="E234">
        <v>14</v>
      </c>
      <c r="F234" s="121" t="str">
        <f>'ICBS-SIEACCT-RESIDENT'!C10</f>
        <v>49397.440000000002</v>
      </c>
      <c r="G234" t="s">
        <v>8020</v>
      </c>
    </row>
    <row r="235" spans="2:7" x14ac:dyDescent="0.25">
      <c r="B235" t="s">
        <v>7780</v>
      </c>
      <c r="C235" s="108" t="s">
        <v>7986</v>
      </c>
      <c r="D235">
        <v>23</v>
      </c>
      <c r="E235">
        <v>20</v>
      </c>
      <c r="F235" s="111"/>
      <c r="G235" t="s">
        <v>8021</v>
      </c>
    </row>
    <row r="236" spans="2:7" x14ac:dyDescent="0.25">
      <c r="B236" t="s">
        <v>7780</v>
      </c>
      <c r="C236" s="108" t="s">
        <v>7986</v>
      </c>
      <c r="D236">
        <v>23</v>
      </c>
      <c r="E236">
        <v>26</v>
      </c>
      <c r="F236" s="121" t="n">
        <f>'ICBS-SIEACCT-RESIDENT'!E10</f>
        <v>0.0</v>
      </c>
      <c r="G236" t="s">
        <v>8022</v>
      </c>
    </row>
    <row r="237" spans="2:7" x14ac:dyDescent="0.25">
      <c r="B237" t="s">
        <v>7780</v>
      </c>
      <c r="C237" s="108" t="s">
        <v>7986</v>
      </c>
      <c r="D237">
        <v>24</v>
      </c>
      <c r="E237">
        <v>8</v>
      </c>
      <c r="F237" s="111"/>
      <c r="G237" t="s">
        <v>8023</v>
      </c>
    </row>
    <row r="238" spans="2:7" x14ac:dyDescent="0.25">
      <c r="B238" t="s">
        <v>7780</v>
      </c>
      <c r="C238" s="108" t="s">
        <v>7986</v>
      </c>
      <c r="D238">
        <v>24</v>
      </c>
      <c r="E238">
        <v>14</v>
      </c>
      <c r="F238" s="121" t="str">
        <f>'ICBS-SIEACCT-RESIDENT'!C11</f>
        <v>54851.519999999997</v>
      </c>
      <c r="G238" t="s">
        <v>8024</v>
      </c>
    </row>
    <row r="239" spans="2:7" x14ac:dyDescent="0.25">
      <c r="B239" t="s">
        <v>7780</v>
      </c>
      <c r="C239" s="108" t="s">
        <v>7986</v>
      </c>
      <c r="D239">
        <v>24</v>
      </c>
      <c r="E239">
        <v>20</v>
      </c>
      <c r="F239" s="111"/>
      <c r="G239" t="s">
        <v>8025</v>
      </c>
    </row>
    <row r="240" spans="2:7" x14ac:dyDescent="0.25">
      <c r="B240" t="s">
        <v>7780</v>
      </c>
      <c r="C240" s="108" t="s">
        <v>7986</v>
      </c>
      <c r="D240">
        <v>24</v>
      </c>
      <c r="E240">
        <v>26</v>
      </c>
      <c r="F240" s="121" t="n">
        <f>'ICBS-SIEACCT-RESIDENT'!E11</f>
        <v>0.0</v>
      </c>
      <c r="G240" t="s">
        <v>8026</v>
      </c>
    </row>
    <row r="241" spans="2:7" x14ac:dyDescent="0.25">
      <c r="B241" t="s">
        <v>7780</v>
      </c>
      <c r="C241" s="108" t="s">
        <v>7986</v>
      </c>
      <c r="D241">
        <v>25</v>
      </c>
      <c r="E241">
        <v>8</v>
      </c>
      <c r="F241" s="111"/>
      <c r="G241" t="s">
        <v>8027</v>
      </c>
    </row>
    <row r="242" spans="2:7" x14ac:dyDescent="0.25">
      <c r="B242" t="s">
        <v>7780</v>
      </c>
      <c r="C242" s="108" t="s">
        <v>7986</v>
      </c>
      <c r="D242">
        <v>25</v>
      </c>
      <c r="E242">
        <v>14</v>
      </c>
      <c r="F242" s="121" t="str">
        <f>'ICBS-SIEACCT-RESIDENT'!C12</f>
        <v>3824352.9300000002</v>
      </c>
      <c r="G242" t="s">
        <v>8028</v>
      </c>
    </row>
    <row r="243" spans="2:7" x14ac:dyDescent="0.25">
      <c r="B243" t="s">
        <v>7780</v>
      </c>
      <c r="C243" s="108" t="s">
        <v>7986</v>
      </c>
      <c r="D243">
        <v>25</v>
      </c>
      <c r="E243">
        <v>20</v>
      </c>
      <c r="F243" s="111"/>
      <c r="G243" t="s">
        <v>8029</v>
      </c>
    </row>
    <row r="244" spans="2:7" x14ac:dyDescent="0.25">
      <c r="B244" t="s">
        <v>7780</v>
      </c>
      <c r="C244" s="108" t="s">
        <v>7986</v>
      </c>
      <c r="D244">
        <v>25</v>
      </c>
      <c r="E244">
        <v>26</v>
      </c>
      <c r="F244" s="121" t="n">
        <f>'ICBS-SIEACCT-RESIDENT'!E12</f>
        <v>0.0</v>
      </c>
      <c r="G244" t="s">
        <v>8030</v>
      </c>
    </row>
    <row r="245" spans="2:7" x14ac:dyDescent="0.25">
      <c r="B245" t="s">
        <v>7780</v>
      </c>
      <c r="C245" s="108" t="s">
        <v>7986</v>
      </c>
      <c r="D245">
        <v>26</v>
      </c>
      <c r="E245">
        <v>8</v>
      </c>
      <c r="F245" s="111"/>
      <c r="G245" t="s">
        <v>8031</v>
      </c>
    </row>
    <row r="246" spans="2:7" x14ac:dyDescent="0.25">
      <c r="B246" t="s">
        <v>7780</v>
      </c>
      <c r="C246" s="108" t="s">
        <v>7986</v>
      </c>
      <c r="D246">
        <v>26</v>
      </c>
      <c r="E246">
        <v>14</v>
      </c>
      <c r="F246" s="121" t="n">
        <f>'ICBS-SIEACCT-RESIDENT'!C13</f>
        <v>0.0</v>
      </c>
      <c r="G246" t="s">
        <v>8032</v>
      </c>
    </row>
    <row r="247" spans="2:7" x14ac:dyDescent="0.25">
      <c r="B247" t="s">
        <v>7780</v>
      </c>
      <c r="C247" s="108" t="s">
        <v>7986</v>
      </c>
      <c r="D247">
        <v>26</v>
      </c>
      <c r="E247">
        <v>20</v>
      </c>
      <c r="F247" s="111"/>
      <c r="G247" t="s">
        <v>8033</v>
      </c>
    </row>
    <row r="248" spans="2:7" x14ac:dyDescent="0.25">
      <c r="B248" t="s">
        <v>7780</v>
      </c>
      <c r="C248" s="108" t="s">
        <v>7986</v>
      </c>
      <c r="D248">
        <v>26</v>
      </c>
      <c r="E248">
        <v>26</v>
      </c>
      <c r="F248" s="121" t="n">
        <f>'ICBS-SIEACCT-RESIDENT'!E13</f>
        <v>0.0</v>
      </c>
      <c r="G248" t="s">
        <v>8034</v>
      </c>
    </row>
    <row r="249" spans="2:7" x14ac:dyDescent="0.25">
      <c r="B249" t="s">
        <v>7780</v>
      </c>
      <c r="C249" s="108" t="s">
        <v>7986</v>
      </c>
      <c r="D249">
        <v>28</v>
      </c>
      <c r="E249">
        <v>8</v>
      </c>
      <c r="F249" s="111"/>
      <c r="G249" t="s">
        <v>8035</v>
      </c>
    </row>
    <row r="250" spans="2:7" x14ac:dyDescent="0.25">
      <c r="B250" t="s">
        <v>7780</v>
      </c>
      <c r="C250" s="108" t="s">
        <v>7986</v>
      </c>
      <c r="D250">
        <v>28</v>
      </c>
      <c r="E250">
        <v>14</v>
      </c>
      <c r="F250" s="121" t="n">
        <f>'ICBS-SIEACCT-RESIDENT'!C14</f>
        <v>0.0</v>
      </c>
      <c r="G250" t="s">
        <v>8036</v>
      </c>
    </row>
    <row r="251" spans="2:7" x14ac:dyDescent="0.25">
      <c r="B251" t="s">
        <v>7780</v>
      </c>
      <c r="C251" s="108" t="s">
        <v>7986</v>
      </c>
      <c r="D251">
        <v>28</v>
      </c>
      <c r="E251">
        <v>20</v>
      </c>
      <c r="F251" s="111"/>
      <c r="G251" t="s">
        <v>8037</v>
      </c>
    </row>
    <row r="252" spans="2:7" x14ac:dyDescent="0.25">
      <c r="B252" t="s">
        <v>7780</v>
      </c>
      <c r="C252" s="108" t="s">
        <v>7986</v>
      </c>
      <c r="D252">
        <v>28</v>
      </c>
      <c r="E252">
        <v>26</v>
      </c>
      <c r="F252" s="121" t="n">
        <f>'ICBS-SIEACCT-RESIDENT'!E14</f>
        <v>0.0</v>
      </c>
      <c r="G252" t="s">
        <v>8038</v>
      </c>
    </row>
    <row r="253" spans="2:7" x14ac:dyDescent="0.25">
      <c r="B253" t="s">
        <v>7780</v>
      </c>
      <c r="C253" s="108" t="s">
        <v>7986</v>
      </c>
      <c r="D253">
        <v>29</v>
      </c>
      <c r="E253">
        <v>8</v>
      </c>
      <c r="F253" s="111"/>
      <c r="G253" t="s">
        <v>8039</v>
      </c>
    </row>
    <row r="254" spans="2:7" x14ac:dyDescent="0.25">
      <c r="B254" t="s">
        <v>7780</v>
      </c>
      <c r="C254" s="108" t="s">
        <v>7986</v>
      </c>
      <c r="D254">
        <v>29</v>
      </c>
      <c r="E254">
        <v>14</v>
      </c>
      <c r="F254" s="121" t="str">
        <f>'ICBS-SIEACCT-RESIDENT'!C15</f>
        <v>88.319999999999993</v>
      </c>
      <c r="G254" t="s">
        <v>8040</v>
      </c>
    </row>
    <row r="255" spans="2:7" x14ac:dyDescent="0.25">
      <c r="B255" t="s">
        <v>7780</v>
      </c>
      <c r="C255" s="108" t="s">
        <v>7986</v>
      </c>
      <c r="D255">
        <v>29</v>
      </c>
      <c r="E255">
        <v>20</v>
      </c>
      <c r="F255" s="111"/>
      <c r="G255" t="s">
        <v>8041</v>
      </c>
    </row>
    <row r="256" spans="2:7" x14ac:dyDescent="0.25">
      <c r="B256" t="s">
        <v>7780</v>
      </c>
      <c r="C256" s="108" t="s">
        <v>7986</v>
      </c>
      <c r="D256">
        <v>29</v>
      </c>
      <c r="E256">
        <v>26</v>
      </c>
      <c r="F256" s="121" t="n">
        <f>'ICBS-SIEACCT-RESIDENT'!E15</f>
        <v>0.0</v>
      </c>
      <c r="G256" t="s">
        <v>8042</v>
      </c>
    </row>
    <row r="257" spans="2:7" x14ac:dyDescent="0.25">
      <c r="B257" t="s">
        <v>7780</v>
      </c>
      <c r="C257" s="108" t="s">
        <v>7986</v>
      </c>
      <c r="D257">
        <v>32</v>
      </c>
      <c r="E257">
        <v>8</v>
      </c>
      <c r="F257" s="121" t="n">
        <f>'ICBS-TB-SC'!D1856</f>
        <v>0.0</v>
      </c>
      <c r="G257" t="s">
        <v>8043</v>
      </c>
    </row>
    <row r="258" spans="2:7" x14ac:dyDescent="0.25">
      <c r="B258" t="s">
        <v>7780</v>
      </c>
      <c r="C258" s="108" t="s">
        <v>7986</v>
      </c>
      <c r="D258">
        <v>32</v>
      </c>
      <c r="E258">
        <v>14</v>
      </c>
      <c r="F258" s="121" t="n">
        <f>'ICBS-TB-SC'!D1859</f>
        <v>3973904.5600000005</v>
      </c>
      <c r="G258" t="s">
        <v>8044</v>
      </c>
    </row>
    <row r="259" spans="2:7" x14ac:dyDescent="0.25">
      <c r="B259" t="s">
        <v>7780</v>
      </c>
      <c r="C259" s="108" t="s">
        <v>7986</v>
      </c>
      <c r="D259">
        <v>32</v>
      </c>
      <c r="E259">
        <v>20</v>
      </c>
      <c r="F259" s="111"/>
      <c r="G259" t="s">
        <v>8045</v>
      </c>
    </row>
    <row r="260" spans="2:7" x14ac:dyDescent="0.25">
      <c r="B260" t="s">
        <v>7780</v>
      </c>
      <c r="C260" s="108" t="s">
        <v>7986</v>
      </c>
      <c r="D260">
        <v>32</v>
      </c>
      <c r="E260">
        <v>26</v>
      </c>
      <c r="F260" s="121" t="n">
        <f>'ICBS-TB-SC'!D1862</f>
        <v>0.0</v>
      </c>
      <c r="G260" t="s">
        <v>8046</v>
      </c>
    </row>
    <row r="261" spans="2:7" x14ac:dyDescent="0.25">
      <c r="B261" t="s">
        <v>7780</v>
      </c>
      <c r="C261" s="108" t="s">
        <v>7986</v>
      </c>
      <c r="D261">
        <v>32</v>
      </c>
      <c r="E261">
        <v>32</v>
      </c>
      <c r="F261" s="111"/>
      <c r="G261" t="s">
        <v>8047</v>
      </c>
    </row>
    <row r="262" spans="2:7" x14ac:dyDescent="0.25">
      <c r="B262" t="s">
        <v>7780</v>
      </c>
      <c r="C262" s="108" t="s">
        <v>7986</v>
      </c>
      <c r="D262">
        <v>33</v>
      </c>
      <c r="E262">
        <v>8</v>
      </c>
      <c r="F262" s="111"/>
      <c r="G262" t="s">
        <v>8048</v>
      </c>
    </row>
    <row r="263" spans="2:7" x14ac:dyDescent="0.25">
      <c r="B263" t="s">
        <v>7780</v>
      </c>
      <c r="C263" s="108" t="s">
        <v>7986</v>
      </c>
      <c r="D263">
        <v>33</v>
      </c>
      <c r="E263">
        <v>14</v>
      </c>
      <c r="F263" s="111"/>
      <c r="G263" t="s">
        <v>8049</v>
      </c>
    </row>
    <row r="264" spans="2:7" x14ac:dyDescent="0.25">
      <c r="B264" t="s">
        <v>7780</v>
      </c>
      <c r="C264" s="108" t="s">
        <v>7986</v>
      </c>
      <c r="D264">
        <v>33</v>
      </c>
      <c r="E264">
        <v>20</v>
      </c>
      <c r="F264" s="111"/>
      <c r="G264" t="s">
        <v>8050</v>
      </c>
    </row>
    <row r="265" spans="2:7" x14ac:dyDescent="0.25">
      <c r="B265" t="s">
        <v>7780</v>
      </c>
      <c r="C265" s="108" t="s">
        <v>7986</v>
      </c>
      <c r="D265">
        <v>33</v>
      </c>
      <c r="E265">
        <v>26</v>
      </c>
      <c r="F265" s="111"/>
      <c r="G265" t="s">
        <v>8051</v>
      </c>
    </row>
    <row r="266" spans="2:7" x14ac:dyDescent="0.25">
      <c r="B266" t="s">
        <v>7780</v>
      </c>
      <c r="C266" s="108" t="s">
        <v>7986</v>
      </c>
      <c r="D266">
        <v>33</v>
      </c>
      <c r="E266">
        <v>32</v>
      </c>
      <c r="F266" s="111"/>
      <c r="G266" t="s">
        <v>8052</v>
      </c>
    </row>
    <row r="267" spans="2:7" x14ac:dyDescent="0.25">
      <c r="B267" t="s">
        <v>7780</v>
      </c>
      <c r="C267" s="108" t="s">
        <v>7986</v>
      </c>
      <c r="D267">
        <v>34</v>
      </c>
      <c r="E267">
        <v>8</v>
      </c>
      <c r="F267" s="121" t="n">
        <f>'ICBS-TB-SC'!D1858</f>
        <v>0.0</v>
      </c>
      <c r="G267" t="s">
        <v>8053</v>
      </c>
    </row>
    <row r="268" spans="2:7" x14ac:dyDescent="0.25">
      <c r="B268" t="s">
        <v>7780</v>
      </c>
      <c r="C268" s="108" t="s">
        <v>7986</v>
      </c>
      <c r="D268">
        <v>34</v>
      </c>
      <c r="E268">
        <v>14</v>
      </c>
      <c r="F268" s="121" t="n">
        <f>'ICBS-TB-SC'!D1861</f>
        <v>205.07</v>
      </c>
      <c r="G268" t="s">
        <v>8054</v>
      </c>
    </row>
    <row r="269" spans="2:7" x14ac:dyDescent="0.25">
      <c r="B269" t="s">
        <v>7780</v>
      </c>
      <c r="C269" s="108" t="s">
        <v>7986</v>
      </c>
      <c r="D269">
        <v>34</v>
      </c>
      <c r="E269">
        <v>20</v>
      </c>
      <c r="F269" s="111"/>
      <c r="G269" t="s">
        <v>8055</v>
      </c>
    </row>
    <row r="270" spans="2:7" x14ac:dyDescent="0.25">
      <c r="B270" t="s">
        <v>7780</v>
      </c>
      <c r="C270" s="108" t="s">
        <v>7986</v>
      </c>
      <c r="D270">
        <v>34</v>
      </c>
      <c r="E270">
        <v>26</v>
      </c>
      <c r="F270" s="111"/>
      <c r="G270" t="s">
        <v>8056</v>
      </c>
    </row>
    <row r="271" spans="2:7" x14ac:dyDescent="0.25">
      <c r="B271" t="s">
        <v>7780</v>
      </c>
      <c r="C271" s="108" t="s">
        <v>7986</v>
      </c>
      <c r="D271">
        <v>34</v>
      </c>
      <c r="E271">
        <v>32</v>
      </c>
      <c r="F271" s="111"/>
      <c r="G271" t="s">
        <v>8057</v>
      </c>
    </row>
    <row r="272" spans="2:7" x14ac:dyDescent="0.25">
      <c r="B272" t="s">
        <v>7780</v>
      </c>
      <c r="C272" s="108" t="s">
        <v>7986</v>
      </c>
      <c r="D272">
        <v>36</v>
      </c>
      <c r="E272">
        <v>26</v>
      </c>
      <c r="F272" s="111"/>
      <c r="G272" t="s">
        <v>8058</v>
      </c>
    </row>
    <row r="273" spans="2:7" x14ac:dyDescent="0.25">
      <c r="B273" t="s">
        <v>7780</v>
      </c>
      <c r="C273" s="108" t="s">
        <v>7986</v>
      </c>
      <c r="D273">
        <v>36</v>
      </c>
      <c r="E273">
        <v>32</v>
      </c>
      <c r="F273" s="111"/>
      <c r="G273" t="s">
        <v>8059</v>
      </c>
    </row>
    <row r="274" spans="2:7" x14ac:dyDescent="0.25">
      <c r="B274" t="s">
        <v>7780</v>
      </c>
      <c r="C274" s="108" t="s">
        <v>7986</v>
      </c>
      <c r="D274">
        <v>37</v>
      </c>
      <c r="E274">
        <v>26</v>
      </c>
      <c r="F274" s="111"/>
      <c r="G274" t="s">
        <v>8060</v>
      </c>
    </row>
    <row r="275" spans="2:7" x14ac:dyDescent="0.25">
      <c r="B275" t="s">
        <v>7780</v>
      </c>
      <c r="C275" s="108" t="s">
        <v>7986</v>
      </c>
      <c r="D275">
        <v>37</v>
      </c>
      <c r="E275">
        <v>32</v>
      </c>
      <c r="F275" s="111"/>
      <c r="G275" t="s">
        <v>8061</v>
      </c>
    </row>
    <row r="276" spans="2:7" x14ac:dyDescent="0.25">
      <c r="B276" t="s">
        <v>7780</v>
      </c>
      <c r="C276" s="108" t="s">
        <v>7986</v>
      </c>
      <c r="D276">
        <v>38</v>
      </c>
      <c r="E276">
        <v>26</v>
      </c>
      <c r="F276" s="111"/>
      <c r="G276" t="s">
        <v>8062</v>
      </c>
    </row>
    <row r="277" spans="2:7" x14ac:dyDescent="0.25">
      <c r="B277" t="s">
        <v>7780</v>
      </c>
      <c r="C277" s="108" t="s">
        <v>7986</v>
      </c>
      <c r="D277">
        <v>38</v>
      </c>
      <c r="E277">
        <v>32</v>
      </c>
      <c r="F277" s="111"/>
      <c r="G277" t="s">
        <v>8063</v>
      </c>
    </row>
    <row r="278" spans="2:7" x14ac:dyDescent="0.25">
      <c r="B278" t="s">
        <v>7780</v>
      </c>
      <c r="C278" s="108" t="s">
        <v>8064</v>
      </c>
      <c r="D278">
        <v>11</v>
      </c>
      <c r="E278">
        <v>8</v>
      </c>
      <c r="G278" t="s">
        <v>8065</v>
      </c>
    </row>
    <row r="279" spans="2:7" x14ac:dyDescent="0.25">
      <c r="B279" t="s">
        <v>7780</v>
      </c>
      <c r="C279" s="108" t="s">
        <v>8064</v>
      </c>
      <c r="D279">
        <v>12</v>
      </c>
      <c r="E279">
        <v>8</v>
      </c>
      <c r="G279" t="s">
        <v>8066</v>
      </c>
    </row>
    <row r="280" spans="2:7" x14ac:dyDescent="0.25">
      <c r="B280" t="s">
        <v>7780</v>
      </c>
      <c r="C280" s="108" t="s">
        <v>8064</v>
      </c>
      <c r="D280">
        <v>13</v>
      </c>
      <c r="E280">
        <v>8</v>
      </c>
      <c r="G280" t="s">
        <v>8067</v>
      </c>
    </row>
    <row r="281" spans="2:7" x14ac:dyDescent="0.25">
      <c r="B281" t="s">
        <v>7780</v>
      </c>
      <c r="C281" s="108" t="s">
        <v>8064</v>
      </c>
      <c r="D281">
        <v>14</v>
      </c>
      <c r="E281">
        <v>8</v>
      </c>
      <c r="G281" t="s">
        <v>8068</v>
      </c>
    </row>
    <row r="282" spans="2:7" x14ac:dyDescent="0.25">
      <c r="B282" t="s">
        <v>7780</v>
      </c>
      <c r="C282" s="108" t="s">
        <v>8064</v>
      </c>
      <c r="D282">
        <v>15</v>
      </c>
      <c r="E282">
        <v>8</v>
      </c>
      <c r="G282" t="s">
        <v>8069</v>
      </c>
    </row>
    <row r="283" spans="2:7" x14ac:dyDescent="0.25">
      <c r="B283" t="s">
        <v>7780</v>
      </c>
      <c r="C283" s="108" t="s">
        <v>8064</v>
      </c>
      <c r="D283">
        <v>20</v>
      </c>
      <c r="E283">
        <v>8</v>
      </c>
      <c r="F283" s="4" t="n">
        <f>'ICBS-TB-SC'!D1872</f>
        <v>4583921.11</v>
      </c>
      <c r="G283" t="s">
        <v>8070</v>
      </c>
    </row>
    <row r="284" spans="2:7" x14ac:dyDescent="0.25">
      <c r="B284" t="s">
        <v>7780</v>
      </c>
      <c r="C284" s="108" t="s">
        <v>8064</v>
      </c>
      <c r="D284">
        <v>23</v>
      </c>
      <c r="E284">
        <v>8</v>
      </c>
      <c r="F284" s="4" t="n">
        <f>'ICBS-TB-SC'!D1873</f>
        <v>0.0</v>
      </c>
      <c r="G284" t="s">
        <v>8071</v>
      </c>
    </row>
    <row r="285" spans="2:7" x14ac:dyDescent="0.25">
      <c r="B285" t="s">
        <v>7780</v>
      </c>
      <c r="C285" s="108" t="s">
        <v>8064</v>
      </c>
      <c r="D285">
        <v>26</v>
      </c>
      <c r="E285">
        <v>8</v>
      </c>
      <c r="G285" t="s">
        <v>8072</v>
      </c>
    </row>
    <row r="286" spans="2:7" x14ac:dyDescent="0.25">
      <c r="B286" t="s">
        <v>7780</v>
      </c>
      <c r="C286" s="108" t="s">
        <v>8064</v>
      </c>
      <c r="D286">
        <v>28</v>
      </c>
      <c r="E286">
        <v>8</v>
      </c>
      <c r="G286" t="s">
        <v>8073</v>
      </c>
    </row>
    <row r="287" spans="2:7" x14ac:dyDescent="0.25">
      <c r="B287" t="s">
        <v>7780</v>
      </c>
      <c r="C287" s="108" t="s">
        <v>8064</v>
      </c>
      <c r="D287">
        <v>32</v>
      </c>
      <c r="E287">
        <v>8</v>
      </c>
      <c r="G287" t="s">
        <v>8074</v>
      </c>
    </row>
    <row r="288" spans="2:7" x14ac:dyDescent="0.25">
      <c r="B288" t="s">
        <v>7780</v>
      </c>
      <c r="C288" s="108" t="s">
        <v>8064</v>
      </c>
      <c r="D288">
        <v>35</v>
      </c>
      <c r="E288">
        <v>8</v>
      </c>
      <c r="G288" t="s">
        <v>8075</v>
      </c>
    </row>
    <row r="289" spans="2:7" x14ac:dyDescent="0.25">
      <c r="B289" t="s">
        <v>7780</v>
      </c>
      <c r="C289" s="108" t="s">
        <v>8064</v>
      </c>
      <c r="D289">
        <v>38</v>
      </c>
      <c r="E289">
        <v>8</v>
      </c>
      <c r="G289" t="s">
        <v>8076</v>
      </c>
    </row>
    <row r="290" spans="2:7" x14ac:dyDescent="0.25">
      <c r="B290" t="s">
        <v>7780</v>
      </c>
      <c r="C290" s="108" t="s">
        <v>8064</v>
      </c>
      <c r="D290">
        <v>40</v>
      </c>
      <c r="E290">
        <v>8</v>
      </c>
      <c r="G290" t="s">
        <v>8077</v>
      </c>
    </row>
    <row r="291" spans="2:7" x14ac:dyDescent="0.25">
      <c r="B291" t="s">
        <v>7780</v>
      </c>
      <c r="C291" s="108" t="s">
        <v>8064</v>
      </c>
      <c r="D291">
        <v>42</v>
      </c>
      <c r="E291">
        <v>8</v>
      </c>
      <c r="G291" t="s">
        <v>8078</v>
      </c>
    </row>
    <row r="292" spans="2:7" x14ac:dyDescent="0.25">
      <c r="B292" t="s">
        <v>7780</v>
      </c>
      <c r="C292" s="108" t="s">
        <v>8064</v>
      </c>
      <c r="D292">
        <v>46</v>
      </c>
      <c r="E292">
        <v>8</v>
      </c>
      <c r="G292" t="s">
        <v>8079</v>
      </c>
    </row>
    <row r="293" spans="2:7" x14ac:dyDescent="0.25">
      <c r="B293" t="s">
        <v>7780</v>
      </c>
      <c r="C293" s="108" t="s">
        <v>8064</v>
      </c>
      <c r="D293">
        <v>47</v>
      </c>
      <c r="E293">
        <v>8</v>
      </c>
      <c r="G293" t="s">
        <v>8080</v>
      </c>
    </row>
    <row r="294" spans="2:7" x14ac:dyDescent="0.25">
      <c r="B294" t="s">
        <v>7780</v>
      </c>
      <c r="C294" s="108" t="s">
        <v>8064</v>
      </c>
      <c r="D294">
        <v>48</v>
      </c>
      <c r="E294">
        <v>8</v>
      </c>
      <c r="G294" t="s">
        <v>8081</v>
      </c>
    </row>
    <row r="295" spans="2:7" x14ac:dyDescent="0.25">
      <c r="B295" t="s">
        <v>7780</v>
      </c>
      <c r="C295" s="108" t="s">
        <v>8064</v>
      </c>
      <c r="D295">
        <v>50</v>
      </c>
      <c r="E295">
        <v>8</v>
      </c>
      <c r="G295" t="s">
        <v>8082</v>
      </c>
    </row>
    <row r="296" spans="2:7" x14ac:dyDescent="0.25">
      <c r="B296" t="s">
        <v>7780</v>
      </c>
      <c r="C296" s="108" t="s">
        <v>8064</v>
      </c>
      <c r="D296">
        <v>51</v>
      </c>
      <c r="E296">
        <v>8</v>
      </c>
      <c r="G296" t="s">
        <v>8083</v>
      </c>
    </row>
    <row r="297" spans="2:7" x14ac:dyDescent="0.25">
      <c r="B297" t="s">
        <v>7780</v>
      </c>
      <c r="C297" s="108" t="s">
        <v>8064</v>
      </c>
      <c r="D297">
        <v>52</v>
      </c>
      <c r="E297">
        <v>8</v>
      </c>
      <c r="G297" t="s">
        <v>8084</v>
      </c>
    </row>
    <row r="298" spans="2:7" x14ac:dyDescent="0.25">
      <c r="B298" t="s">
        <v>7780</v>
      </c>
      <c r="C298" s="108" t="s">
        <v>8064</v>
      </c>
      <c r="D298">
        <v>56</v>
      </c>
      <c r="E298">
        <v>8</v>
      </c>
      <c r="G298" t="s">
        <v>8085</v>
      </c>
    </row>
    <row r="299" spans="2:7" x14ac:dyDescent="0.25">
      <c r="B299" t="s">
        <v>7780</v>
      </c>
      <c r="C299" s="108" t="s">
        <v>8064</v>
      </c>
      <c r="D299">
        <v>57</v>
      </c>
      <c r="E299">
        <v>8</v>
      </c>
      <c r="G299" t="s">
        <v>8086</v>
      </c>
    </row>
    <row r="300" spans="2:7" x14ac:dyDescent="0.25">
      <c r="B300" t="s">
        <v>7780</v>
      </c>
      <c r="C300" s="108" t="s">
        <v>8064</v>
      </c>
      <c r="D300">
        <v>58</v>
      </c>
      <c r="E300">
        <v>8</v>
      </c>
      <c r="G300" t="s">
        <v>8087</v>
      </c>
    </row>
    <row r="301" spans="2:7" x14ac:dyDescent="0.25">
      <c r="B301" t="s">
        <v>7780</v>
      </c>
      <c r="C301" s="108" t="s">
        <v>8064</v>
      </c>
      <c r="D301">
        <v>60</v>
      </c>
      <c r="E301">
        <v>8</v>
      </c>
      <c r="G301" t="s">
        <v>8088</v>
      </c>
    </row>
    <row r="302" spans="2:7" x14ac:dyDescent="0.25">
      <c r="B302" t="s">
        <v>7780</v>
      </c>
      <c r="C302" s="108" t="s">
        <v>8064</v>
      </c>
      <c r="D302">
        <v>61</v>
      </c>
      <c r="E302">
        <v>8</v>
      </c>
      <c r="G302" t="s">
        <v>8089</v>
      </c>
    </row>
    <row r="303" spans="2:7" x14ac:dyDescent="0.25">
      <c r="B303" t="s">
        <v>7780</v>
      </c>
      <c r="C303" s="108" t="s">
        <v>8064</v>
      </c>
      <c r="D303">
        <v>62</v>
      </c>
      <c r="E303">
        <v>8</v>
      </c>
      <c r="G303" t="s">
        <v>8090</v>
      </c>
    </row>
    <row r="304" spans="2:7" x14ac:dyDescent="0.25">
      <c r="B304" t="s">
        <v>7780</v>
      </c>
      <c r="C304" s="108" t="s">
        <v>8064</v>
      </c>
      <c r="D304">
        <v>66</v>
      </c>
      <c r="E304">
        <v>8</v>
      </c>
      <c r="G304" t="s">
        <v>8091</v>
      </c>
    </row>
    <row r="305" spans="2:7" x14ac:dyDescent="0.25">
      <c r="B305" t="s">
        <v>7780</v>
      </c>
      <c r="C305" s="108" t="s">
        <v>8064</v>
      </c>
      <c r="D305">
        <v>67</v>
      </c>
      <c r="E305">
        <v>8</v>
      </c>
      <c r="G305" t="s">
        <v>8092</v>
      </c>
    </row>
    <row r="306" spans="2:7" x14ac:dyDescent="0.25">
      <c r="B306" t="s">
        <v>7780</v>
      </c>
      <c r="C306" s="108" t="s">
        <v>8064</v>
      </c>
      <c r="D306">
        <v>68</v>
      </c>
      <c r="E306">
        <v>8</v>
      </c>
      <c r="G306" t="s">
        <v>8093</v>
      </c>
    </row>
    <row r="307" spans="2:7" x14ac:dyDescent="0.25">
      <c r="B307" t="s">
        <v>7780</v>
      </c>
      <c r="C307" s="108" t="s">
        <v>8064</v>
      </c>
      <c r="D307">
        <v>70</v>
      </c>
      <c r="E307">
        <v>8</v>
      </c>
      <c r="G307" t="s">
        <v>8094</v>
      </c>
    </row>
    <row r="308" spans="2:7" x14ac:dyDescent="0.25">
      <c r="B308" t="s">
        <v>7780</v>
      </c>
      <c r="C308" s="108" t="s">
        <v>8064</v>
      </c>
      <c r="D308">
        <v>71</v>
      </c>
      <c r="E308">
        <v>8</v>
      </c>
      <c r="G308" t="s">
        <v>8095</v>
      </c>
    </row>
    <row r="309" spans="2:7" x14ac:dyDescent="0.25">
      <c r="B309" t="s">
        <v>7780</v>
      </c>
      <c r="C309" s="108" t="s">
        <v>8064</v>
      </c>
      <c r="D309">
        <v>72</v>
      </c>
      <c r="E309">
        <v>8</v>
      </c>
      <c r="G309" t="s">
        <v>8096</v>
      </c>
    </row>
    <row r="310" spans="2:7" x14ac:dyDescent="0.25">
      <c r="B310" t="s">
        <v>7780</v>
      </c>
      <c r="C310" s="108" t="s">
        <v>8064</v>
      </c>
      <c r="D310">
        <v>75</v>
      </c>
      <c r="E310">
        <v>8</v>
      </c>
      <c r="G310" t="s">
        <v>8097</v>
      </c>
    </row>
    <row r="311" spans="2:7" x14ac:dyDescent="0.25">
      <c r="B311" t="s">
        <v>7780</v>
      </c>
      <c r="C311" s="108" t="s">
        <v>8064</v>
      </c>
      <c r="D311">
        <v>76</v>
      </c>
      <c r="E311">
        <v>8</v>
      </c>
      <c r="G311" t="s">
        <v>8098</v>
      </c>
    </row>
    <row r="312" spans="2:7" x14ac:dyDescent="0.25">
      <c r="B312" t="s">
        <v>7780</v>
      </c>
      <c r="C312" s="108" t="s">
        <v>8064</v>
      </c>
      <c r="D312">
        <v>77</v>
      </c>
      <c r="E312">
        <v>8</v>
      </c>
      <c r="G312" t="s">
        <v>8099</v>
      </c>
    </row>
    <row r="313" spans="2:7" x14ac:dyDescent="0.25">
      <c r="B313" t="s">
        <v>7780</v>
      </c>
      <c r="C313" s="108" t="s">
        <v>8064</v>
      </c>
      <c r="D313">
        <v>81</v>
      </c>
      <c r="E313">
        <v>8</v>
      </c>
      <c r="G313" t="s">
        <v>8100</v>
      </c>
    </row>
    <row r="314" spans="2:7" x14ac:dyDescent="0.25">
      <c r="B314" t="s">
        <v>7780</v>
      </c>
      <c r="C314" s="108" t="s">
        <v>8064</v>
      </c>
      <c r="D314">
        <v>82</v>
      </c>
      <c r="E314">
        <v>8</v>
      </c>
      <c r="G314" t="s">
        <v>8101</v>
      </c>
    </row>
    <row r="315" spans="2:7" x14ac:dyDescent="0.25">
      <c r="B315" t="s">
        <v>7780</v>
      </c>
      <c r="C315" s="108" t="s">
        <v>8064</v>
      </c>
      <c r="D315">
        <v>83</v>
      </c>
      <c r="E315">
        <v>8</v>
      </c>
      <c r="G315" t="s">
        <v>8102</v>
      </c>
    </row>
    <row r="316" spans="2:7" x14ac:dyDescent="0.25">
      <c r="B316" t="s">
        <v>7780</v>
      </c>
      <c r="C316" s="108" t="s">
        <v>8064</v>
      </c>
      <c r="D316">
        <v>85</v>
      </c>
      <c r="E316">
        <v>8</v>
      </c>
      <c r="G316" t="s">
        <v>8103</v>
      </c>
    </row>
    <row r="317" spans="2:7" x14ac:dyDescent="0.25">
      <c r="B317" t="s">
        <v>7780</v>
      </c>
      <c r="C317" s="108" t="s">
        <v>8064</v>
      </c>
      <c r="D317">
        <v>86</v>
      </c>
      <c r="E317">
        <v>8</v>
      </c>
      <c r="G317" t="s">
        <v>8104</v>
      </c>
    </row>
    <row r="318" spans="2:7" x14ac:dyDescent="0.25">
      <c r="B318" t="s">
        <v>7780</v>
      </c>
      <c r="C318" s="108" t="s">
        <v>8064</v>
      </c>
      <c r="D318">
        <v>87</v>
      </c>
      <c r="E318">
        <v>8</v>
      </c>
      <c r="G318" t="s">
        <v>8105</v>
      </c>
    </row>
    <row r="319" spans="2:7" x14ac:dyDescent="0.25">
      <c r="B319" t="s">
        <v>7780</v>
      </c>
      <c r="C319" s="108" t="s">
        <v>8064</v>
      </c>
      <c r="D319">
        <v>91</v>
      </c>
      <c r="E319">
        <v>8</v>
      </c>
      <c r="G319" t="s">
        <v>8106</v>
      </c>
    </row>
    <row r="320" spans="2:7" x14ac:dyDescent="0.25">
      <c r="B320" t="s">
        <v>7780</v>
      </c>
      <c r="C320" s="108" t="s">
        <v>8064</v>
      </c>
      <c r="D320">
        <v>92</v>
      </c>
      <c r="E320">
        <v>8</v>
      </c>
      <c r="G320" t="s">
        <v>8107</v>
      </c>
    </row>
    <row r="321" spans="2:7" x14ac:dyDescent="0.25">
      <c r="B321" t="s">
        <v>7780</v>
      </c>
      <c r="C321" s="108" t="s">
        <v>8064</v>
      </c>
      <c r="D321">
        <v>93</v>
      </c>
      <c r="E321">
        <v>8</v>
      </c>
      <c r="G321" t="s">
        <v>8108</v>
      </c>
    </row>
    <row r="322" spans="2:7" x14ac:dyDescent="0.25">
      <c r="B322" t="s">
        <v>7780</v>
      </c>
      <c r="C322" s="108" t="s">
        <v>8064</v>
      </c>
      <c r="D322">
        <v>95</v>
      </c>
      <c r="E322">
        <v>8</v>
      </c>
      <c r="G322" t="s">
        <v>8109</v>
      </c>
    </row>
    <row r="323" spans="2:7" x14ac:dyDescent="0.25">
      <c r="B323" t="s">
        <v>7780</v>
      </c>
      <c r="C323" s="108" t="s">
        <v>8064</v>
      </c>
      <c r="D323">
        <v>96</v>
      </c>
      <c r="E323">
        <v>8</v>
      </c>
      <c r="G323" t="s">
        <v>8110</v>
      </c>
    </row>
    <row r="324" spans="2:7" x14ac:dyDescent="0.25">
      <c r="B324" t="s">
        <v>7780</v>
      </c>
      <c r="C324" s="108" t="s">
        <v>8064</v>
      </c>
      <c r="D324">
        <v>97</v>
      </c>
      <c r="E324">
        <v>8</v>
      </c>
      <c r="G324" t="s">
        <v>8111</v>
      </c>
    </row>
    <row r="325" spans="2:7" x14ac:dyDescent="0.25">
      <c r="B325" t="s">
        <v>7780</v>
      </c>
      <c r="C325" s="108" t="s">
        <v>8064</v>
      </c>
      <c r="D325">
        <v>98</v>
      </c>
      <c r="E325">
        <v>8</v>
      </c>
      <c r="F325" s="4" t="n">
        <f>'ICBS-TB-SC'!D1929</f>
        <v>478664.41</v>
      </c>
      <c r="G325" t="s">
        <v>8112</v>
      </c>
    </row>
    <row r="326" spans="2:7" x14ac:dyDescent="0.25">
      <c r="B326" t="s">
        <v>7780</v>
      </c>
      <c r="C326" s="108" t="s">
        <v>8064</v>
      </c>
      <c r="D326">
        <v>108</v>
      </c>
      <c r="E326">
        <v>8</v>
      </c>
      <c r="G326" t="s">
        <v>8113</v>
      </c>
    </row>
    <row r="327" spans="2:7" x14ac:dyDescent="0.25">
      <c r="B327" t="s">
        <v>7780</v>
      </c>
      <c r="C327" s="108" t="s">
        <v>8064</v>
      </c>
      <c r="D327">
        <v>109</v>
      </c>
      <c r="E327">
        <v>8</v>
      </c>
      <c r="G327" t="s">
        <v>8114</v>
      </c>
    </row>
    <row r="328" spans="2:7" x14ac:dyDescent="0.25">
      <c r="B328" t="s">
        <v>7780</v>
      </c>
      <c r="C328" s="108" t="s">
        <v>8064</v>
      </c>
      <c r="D328">
        <v>111</v>
      </c>
      <c r="E328">
        <v>8</v>
      </c>
      <c r="G328" t="s">
        <v>8115</v>
      </c>
    </row>
    <row r="329" spans="2:7" x14ac:dyDescent="0.25">
      <c r="B329" t="s">
        <v>7780</v>
      </c>
      <c r="C329" s="108" t="s">
        <v>8064</v>
      </c>
      <c r="D329">
        <v>112</v>
      </c>
      <c r="E329">
        <v>8</v>
      </c>
      <c r="G329" t="s">
        <v>8116</v>
      </c>
    </row>
    <row r="330" spans="2:7" x14ac:dyDescent="0.25">
      <c r="B330" t="s">
        <v>7780</v>
      </c>
      <c r="C330" s="108" t="s">
        <v>8064</v>
      </c>
      <c r="D330">
        <v>114</v>
      </c>
      <c r="E330">
        <v>8</v>
      </c>
      <c r="G330" t="s">
        <v>8117</v>
      </c>
    </row>
    <row r="331" spans="2:7" x14ac:dyDescent="0.25">
      <c r="B331" t="s">
        <v>7780</v>
      </c>
      <c r="C331" s="108" t="s">
        <v>8064</v>
      </c>
      <c r="D331">
        <v>115</v>
      </c>
      <c r="E331">
        <v>8</v>
      </c>
      <c r="G331" t="s">
        <v>8118</v>
      </c>
    </row>
    <row r="332" spans="2:7" x14ac:dyDescent="0.25">
      <c r="B332" t="s">
        <v>7780</v>
      </c>
      <c r="C332" s="108" t="s">
        <v>8064</v>
      </c>
      <c r="D332">
        <v>117</v>
      </c>
      <c r="E332">
        <v>8</v>
      </c>
      <c r="G332" t="s">
        <v>8119</v>
      </c>
    </row>
    <row r="333" spans="2:7" x14ac:dyDescent="0.25">
      <c r="B333" t="s">
        <v>7780</v>
      </c>
      <c r="C333" s="108" t="s">
        <v>8064</v>
      </c>
      <c r="D333">
        <v>118</v>
      </c>
      <c r="E333">
        <v>8</v>
      </c>
      <c r="G333" t="s">
        <v>8120</v>
      </c>
    </row>
    <row r="334" spans="2:7" x14ac:dyDescent="0.25">
      <c r="B334" t="s">
        <v>7780</v>
      </c>
      <c r="C334" s="108" t="s">
        <v>8064</v>
      </c>
      <c r="D334">
        <v>119</v>
      </c>
      <c r="E334">
        <v>8</v>
      </c>
      <c r="G334" t="s">
        <v>8121</v>
      </c>
    </row>
    <row r="335" spans="2:7" x14ac:dyDescent="0.25">
      <c r="B335" t="s">
        <v>7780</v>
      </c>
      <c r="C335" s="108" t="s">
        <v>8064</v>
      </c>
      <c r="D335">
        <v>123</v>
      </c>
      <c r="E335">
        <v>8</v>
      </c>
      <c r="G335" t="s">
        <v>8122</v>
      </c>
    </row>
    <row r="336" spans="2:7" x14ac:dyDescent="0.25">
      <c r="B336" t="s">
        <v>7780</v>
      </c>
      <c r="C336" s="108" t="s">
        <v>8064</v>
      </c>
      <c r="D336">
        <v>124</v>
      </c>
      <c r="E336">
        <v>8</v>
      </c>
      <c r="F336" s="119" t="n">
        <f>'ICBS-TB-SC'!D1869</f>
        <v>4583921.11</v>
      </c>
      <c r="G336" t="s">
        <v>8123</v>
      </c>
    </row>
    <row r="337" spans="2:7" x14ac:dyDescent="0.25">
      <c r="B337" t="s">
        <v>7780</v>
      </c>
      <c r="C337" s="108" t="s">
        <v>8064</v>
      </c>
      <c r="D337">
        <v>125</v>
      </c>
      <c r="E337">
        <v>8</v>
      </c>
      <c r="G337" t="s">
        <v>8124</v>
      </c>
    </row>
    <row r="338" spans="2:7" x14ac:dyDescent="0.25">
      <c r="B338" t="s">
        <v>7780</v>
      </c>
      <c r="C338" s="108" t="s">
        <v>8064</v>
      </c>
      <c r="D338">
        <v>126</v>
      </c>
      <c r="E338">
        <v>8</v>
      </c>
      <c r="F338" s="120" t="n">
        <f>'ICBS-TB-SC'!D1929</f>
        <v>478664.41</v>
      </c>
      <c r="G338" t="s">
        <v>8125</v>
      </c>
    </row>
    <row r="339" spans="2:7" x14ac:dyDescent="0.25">
      <c r="B339" t="s">
        <v>7780</v>
      </c>
      <c r="C339" s="108">
        <v>34</v>
      </c>
      <c r="D339">
        <v>9</v>
      </c>
      <c r="E339">
        <v>8</v>
      </c>
      <c r="F339" s="4" t="n">
        <f>'ICBS-TB-SC'!D1976</f>
        <v>7844819.83</v>
      </c>
      <c r="G339" t="s">
        <v>72</v>
      </c>
    </row>
    <row r="340" spans="2:7" x14ac:dyDescent="0.25">
      <c r="B340" t="s">
        <v>7780</v>
      </c>
      <c r="C340" s="108">
        <v>34</v>
      </c>
      <c r="D340">
        <v>11</v>
      </c>
      <c r="E340">
        <v>8</v>
      </c>
      <c r="F340" s="112" t="n">
        <f>'ICBS-TB-SC'!D1978</f>
        <v>0.0</v>
      </c>
      <c r="G340" t="s">
        <v>8126</v>
      </c>
    </row>
    <row r="341" spans="2:7" x14ac:dyDescent="0.25">
      <c r="B341" t="s">
        <v>7780</v>
      </c>
      <c r="C341" s="108">
        <v>34</v>
      </c>
      <c r="D341">
        <v>12</v>
      </c>
      <c r="E341">
        <v>8</v>
      </c>
      <c r="F341" s="112" t="n">
        <f>'ICBS-TB-SC'!D1979</f>
        <v>4551110.52</v>
      </c>
      <c r="G341" t="s">
        <v>8127</v>
      </c>
    </row>
    <row r="342" spans="2:7" x14ac:dyDescent="0.25">
      <c r="B342" t="s">
        <v>7780</v>
      </c>
      <c r="C342" s="108">
        <v>34</v>
      </c>
      <c r="D342">
        <v>13</v>
      </c>
      <c r="E342">
        <v>8</v>
      </c>
      <c r="F342" s="112" t="n">
        <f>'ICBS-TB-SC'!D1981</f>
        <v>708016.09</v>
      </c>
      <c r="G342" t="s">
        <v>8128</v>
      </c>
    </row>
    <row r="343" spans="2:7" x14ac:dyDescent="0.25">
      <c r="B343" t="s">
        <v>7780</v>
      </c>
      <c r="C343" s="108">
        <v>34</v>
      </c>
      <c r="D343">
        <v>14</v>
      </c>
      <c r="E343">
        <v>8</v>
      </c>
      <c r="F343" s="4" t="n">
        <f>'ICBS-TB-SC'!D1982</f>
        <v>681383.36</v>
      </c>
      <c r="G343" t="s">
        <v>8129</v>
      </c>
    </row>
    <row r="344" spans="2:7" x14ac:dyDescent="0.25">
      <c r="B344" t="s">
        <v>7780</v>
      </c>
      <c r="C344" s="108">
        <v>34</v>
      </c>
      <c r="D344">
        <v>15</v>
      </c>
      <c r="E344">
        <v>8</v>
      </c>
      <c r="F344" s="4" t="n">
        <f>'ICBS-TB-SC'!D1983</f>
        <v>15408.14</v>
      </c>
      <c r="G344" t="s">
        <v>75</v>
      </c>
    </row>
    <row r="345" spans="2:7" x14ac:dyDescent="0.25">
      <c r="B345" t="s">
        <v>7780</v>
      </c>
      <c r="C345" s="108">
        <v>34</v>
      </c>
      <c r="D345">
        <v>16</v>
      </c>
      <c r="E345">
        <v>8</v>
      </c>
      <c r="F345" s="121" t="n">
        <f>'ICBS-TB-SC'!D1984</f>
        <v>155900.0</v>
      </c>
      <c r="G345" t="s">
        <v>8130</v>
      </c>
    </row>
    <row r="346" spans="2:7" x14ac:dyDescent="0.25">
      <c r="B346" t="s">
        <v>7780</v>
      </c>
      <c r="C346" s="108">
        <v>34</v>
      </c>
      <c r="D346">
        <v>17</v>
      </c>
      <c r="E346">
        <v>8</v>
      </c>
      <c r="F346" s="112" t="n">
        <f>'ICBS-TB-SC'!D1985</f>
        <v>400000.0</v>
      </c>
      <c r="G346" t="s">
        <v>8131</v>
      </c>
    </row>
    <row r="347" spans="2:7" x14ac:dyDescent="0.25">
      <c r="B347" t="s">
        <v>7780</v>
      </c>
      <c r="C347" s="108">
        <v>35</v>
      </c>
      <c r="D347">
        <v>9</v>
      </c>
      <c r="E347">
        <v>8</v>
      </c>
      <c r="F347" s="4" t="n">
        <f>'ICBS-TB-SC'!D1989</f>
        <v>855427.78</v>
      </c>
      <c r="G347" t="s">
        <v>285</v>
      </c>
    </row>
    <row r="348" spans="2:7" x14ac:dyDescent="0.25">
      <c r="B348" t="s">
        <v>7780</v>
      </c>
      <c r="C348" s="108">
        <v>35</v>
      </c>
      <c r="D348">
        <v>10</v>
      </c>
      <c r="E348">
        <v>8</v>
      </c>
      <c r="F348" s="4" t="n">
        <f>'ICBS-TB-SC'!D1990</f>
        <v>643725.67</v>
      </c>
      <c r="G348" t="s">
        <v>107</v>
      </c>
    </row>
    <row r="349" spans="2:7" x14ac:dyDescent="0.25">
      <c r="B349" t="s">
        <v>7780</v>
      </c>
      <c r="C349" s="108">
        <v>35</v>
      </c>
      <c r="D349">
        <v>11</v>
      </c>
      <c r="E349">
        <v>8</v>
      </c>
      <c r="F349" s="4" t="n">
        <f>'ICBS-TB-SC'!D1991</f>
        <v>683792.4</v>
      </c>
      <c r="G349" t="s">
        <v>8132</v>
      </c>
    </row>
    <row r="350" spans="2:7" x14ac:dyDescent="0.25">
      <c r="B350" t="s">
        <v>7780</v>
      </c>
      <c r="C350" s="108">
        <v>35</v>
      </c>
      <c r="D350">
        <v>12</v>
      </c>
      <c r="E350">
        <v>8</v>
      </c>
      <c r="F350" s="4" t="n">
        <f>'ICBS-TB-SC'!D1992</f>
        <v>462928.52</v>
      </c>
      <c r="G350" t="s">
        <v>8133</v>
      </c>
    </row>
    <row r="351" spans="2:7" x14ac:dyDescent="0.25">
      <c r="B351" t="s">
        <v>7780</v>
      </c>
      <c r="C351" s="108">
        <v>35</v>
      </c>
      <c r="D351">
        <v>13</v>
      </c>
      <c r="E351">
        <v>8</v>
      </c>
      <c r="F351" s="4" t="n">
        <f>'ICBS-TB-SC'!D1993</f>
        <v>973805.48</v>
      </c>
      <c r="G351" t="s">
        <v>8134</v>
      </c>
    </row>
    <row r="352" spans="2:7" x14ac:dyDescent="0.25">
      <c r="B352" t="s">
        <v>7780</v>
      </c>
      <c r="C352" s="108">
        <v>35</v>
      </c>
      <c r="D352">
        <v>14</v>
      </c>
      <c r="E352">
        <v>8</v>
      </c>
      <c r="F352" s="4" t="n">
        <f>'ICBS-TB-SC'!D1994</f>
        <v>280940.03</v>
      </c>
      <c r="G352" t="s">
        <v>8135</v>
      </c>
    </row>
    <row r="353" spans="2:7" x14ac:dyDescent="0.25">
      <c r="B353" t="s">
        <v>7780</v>
      </c>
      <c r="C353" s="108">
        <v>35</v>
      </c>
      <c r="D353">
        <v>15</v>
      </c>
      <c r="E353">
        <v>8</v>
      </c>
      <c r="F353" s="4" t="n">
        <f>'ICBS-TB-SC'!D1995</f>
        <v>45000.0</v>
      </c>
      <c r="G353" t="s">
        <v>8136</v>
      </c>
    </row>
    <row r="354" spans="2:7" x14ac:dyDescent="0.25">
      <c r="B354" t="s">
        <v>7780</v>
      </c>
      <c r="C354" s="108">
        <v>35</v>
      </c>
      <c r="D354">
        <v>17</v>
      </c>
      <c r="E354">
        <v>8</v>
      </c>
      <c r="F354" s="4" t="n">
        <f>'ICBS-TB-SC'!D1997</f>
        <v>300000.0</v>
      </c>
      <c r="G354" t="s">
        <v>8137</v>
      </c>
    </row>
    <row r="355" spans="2:7" x14ac:dyDescent="0.25">
      <c r="B355" t="s">
        <v>7780</v>
      </c>
      <c r="C355" s="108">
        <v>35</v>
      </c>
      <c r="D355">
        <v>18</v>
      </c>
      <c r="E355">
        <v>8</v>
      </c>
      <c r="F355" s="4" t="n">
        <f>'ICBS-TB-SC'!D1998</f>
        <v>0.0</v>
      </c>
      <c r="G355" t="s">
        <v>8138</v>
      </c>
    </row>
    <row r="356" spans="2:7" x14ac:dyDescent="0.25">
      <c r="B356" t="s">
        <v>7780</v>
      </c>
      <c r="C356" s="108">
        <v>35</v>
      </c>
      <c r="D356">
        <v>19</v>
      </c>
      <c r="E356">
        <v>8</v>
      </c>
      <c r="F356" s="4" t="n">
        <f>'ICBS-TB-SC'!D1999</f>
        <v>747887.35</v>
      </c>
      <c r="G356" t="s">
        <v>8139</v>
      </c>
    </row>
    <row r="357" spans="2:7" x14ac:dyDescent="0.25">
      <c r="B357" t="s">
        <v>7780</v>
      </c>
      <c r="C357" s="108">
        <v>35</v>
      </c>
      <c r="D357">
        <v>20</v>
      </c>
      <c r="E357">
        <v>8</v>
      </c>
      <c r="F357" s="4" t="n">
        <f>'ICBS-TB-SC'!D2000</f>
        <v>343022.17</v>
      </c>
      <c r="G357" t="s">
        <v>8140</v>
      </c>
    </row>
    <row r="358" spans="2:7" x14ac:dyDescent="0.25">
      <c r="B358" t="s">
        <v>7780</v>
      </c>
      <c r="C358" s="108">
        <v>35</v>
      </c>
      <c r="D358">
        <v>21</v>
      </c>
      <c r="E358">
        <v>8</v>
      </c>
      <c r="F358" s="4" t="n">
        <f>'ICBS-TB-SC'!D2001</f>
        <v>87413.25</v>
      </c>
      <c r="G358" t="s">
        <v>111</v>
      </c>
    </row>
    <row r="359" spans="2:7" x14ac:dyDescent="0.25">
      <c r="B359" t="s">
        <v>7780</v>
      </c>
      <c r="C359" s="108">
        <v>35</v>
      </c>
      <c r="D359">
        <v>22</v>
      </c>
      <c r="E359">
        <v>8</v>
      </c>
      <c r="F359" s="4" t="n">
        <f>'ICBS-TB-SC'!D2002</f>
        <v>3056370.56</v>
      </c>
      <c r="G359" t="s">
        <v>260</v>
      </c>
    </row>
    <row r="360" spans="2:7" x14ac:dyDescent="0.25">
      <c r="B360" t="s">
        <v>7780</v>
      </c>
      <c r="C360" s="108">
        <v>35</v>
      </c>
      <c r="D360">
        <v>23</v>
      </c>
      <c r="E360">
        <v>8</v>
      </c>
      <c r="F360" s="4" t="n">
        <f>'ICBS-TB-SC'!D2003</f>
        <v>296464.73</v>
      </c>
      <c r="G360" t="s">
        <v>8141</v>
      </c>
    </row>
    <row r="361" spans="2:7" x14ac:dyDescent="0.25">
      <c r="B361" t="s">
        <v>7780</v>
      </c>
      <c r="C361" s="108">
        <v>35</v>
      </c>
      <c r="D361">
        <v>24</v>
      </c>
      <c r="E361">
        <v>8</v>
      </c>
      <c r="F361" s="4" t="n">
        <f>'ICBS-TB-SC'!D2004</f>
        <v>46490.0</v>
      </c>
      <c r="G361" t="s">
        <v>8142</v>
      </c>
    </row>
    <row r="362" spans="2:7" x14ac:dyDescent="0.25">
      <c r="B362" t="s">
        <v>7780</v>
      </c>
      <c r="C362" s="108">
        <v>35</v>
      </c>
      <c r="D362">
        <v>25</v>
      </c>
      <c r="E362">
        <v>8</v>
      </c>
      <c r="F362" s="4" t="n">
        <f>'ICBS-TB-SC'!D2005</f>
        <v>20526.66</v>
      </c>
      <c r="G362" t="s">
        <v>112</v>
      </c>
    </row>
    <row r="363" spans="2:7" x14ac:dyDescent="0.25">
      <c r="B363" t="s">
        <v>7780</v>
      </c>
      <c r="C363" s="108">
        <v>35</v>
      </c>
      <c r="D363">
        <v>26</v>
      </c>
      <c r="E363">
        <v>8</v>
      </c>
      <c r="F363" s="4" t="n">
        <f>'ICBS-TB-SC'!D2006</f>
        <v>0.0</v>
      </c>
      <c r="G363" t="s">
        <v>113</v>
      </c>
    </row>
    <row r="364" spans="2:7" x14ac:dyDescent="0.25">
      <c r="B364" t="s">
        <v>7780</v>
      </c>
      <c r="C364" s="108">
        <v>35</v>
      </c>
      <c r="D364">
        <v>27</v>
      </c>
      <c r="E364">
        <v>8</v>
      </c>
      <c r="F364" s="4" t="n">
        <f>'ICBS-TB-SC'!D2007</f>
        <v>9335.0</v>
      </c>
      <c r="G364" t="s">
        <v>110</v>
      </c>
    </row>
    <row r="365" spans="2:7" x14ac:dyDescent="0.25">
      <c r="B365" t="s">
        <v>7780</v>
      </c>
      <c r="C365" s="108">
        <v>35</v>
      </c>
      <c r="D365">
        <v>28</v>
      </c>
      <c r="E365">
        <v>8</v>
      </c>
      <c r="F365" s="4" t="n">
        <f>'ICBS-TB-SC'!D2008</f>
        <v>1196373.67</v>
      </c>
      <c r="G365" t="s">
        <v>8143</v>
      </c>
    </row>
    <row r="366" spans="2:7" x14ac:dyDescent="0.25">
      <c r="B366" t="s">
        <v>7780</v>
      </c>
      <c r="C366" s="108">
        <v>35</v>
      </c>
      <c r="D366">
        <v>29</v>
      </c>
      <c r="E366">
        <v>8</v>
      </c>
      <c r="F366" s="4" t="n">
        <f>'ICBS-TB-SC'!D2009</f>
        <v>243818.73</v>
      </c>
      <c r="G366" t="s">
        <v>8144</v>
      </c>
    </row>
    <row r="367" spans="2:7" x14ac:dyDescent="0.25">
      <c r="B367" t="s">
        <v>7780</v>
      </c>
      <c r="C367" s="108">
        <v>35</v>
      </c>
      <c r="D367">
        <v>30</v>
      </c>
      <c r="E367">
        <v>8</v>
      </c>
      <c r="F367" s="4" t="n">
        <f>'ICBS-TB-SC'!D2010</f>
        <v>23338.0</v>
      </c>
      <c r="G367" t="s">
        <v>8145</v>
      </c>
    </row>
    <row r="368" spans="2:7" x14ac:dyDescent="0.25">
      <c r="B368" t="s">
        <v>7780</v>
      </c>
      <c r="C368" s="108">
        <v>35</v>
      </c>
      <c r="D368">
        <v>31</v>
      </c>
      <c r="E368">
        <v>8</v>
      </c>
      <c r="F368" s="4" t="n">
        <f>'ICBS-TB-SC'!D2011</f>
        <v>71085.06</v>
      </c>
      <c r="G368" t="s">
        <v>8146</v>
      </c>
    </row>
    <row r="369" spans="2:7" x14ac:dyDescent="0.25">
      <c r="B369" t="s">
        <v>7780</v>
      </c>
      <c r="C369" s="108">
        <v>35</v>
      </c>
      <c r="D369">
        <v>33</v>
      </c>
      <c r="E369">
        <v>8</v>
      </c>
      <c r="F369" s="112" t="n">
        <f>'ICBS-TB-SC'!D2012</f>
        <v>931949.1</v>
      </c>
      <c r="G369" t="s">
        <v>8147</v>
      </c>
    </row>
    <row r="370" spans="2:7" x14ac:dyDescent="0.25">
      <c r="B370" t="s">
        <v>7780</v>
      </c>
      <c r="C370" s="108">
        <v>36</v>
      </c>
      <c r="D370">
        <v>10</v>
      </c>
      <c r="E370">
        <v>8</v>
      </c>
      <c r="F370" s="112" t="n">
        <f>'ICBS-TB-SC'!D2015+'ICBS-TB-SC'!D2040</f>
        <v>347701.7</v>
      </c>
      <c r="G370" t="s">
        <v>8148</v>
      </c>
    </row>
    <row r="371" spans="2:7" x14ac:dyDescent="0.25">
      <c r="B371" t="s">
        <v>7780</v>
      </c>
      <c r="C371" s="108">
        <v>36</v>
      </c>
      <c r="D371">
        <v>11</v>
      </c>
      <c r="E371">
        <v>8</v>
      </c>
      <c r="F371" s="4" t="n">
        <f>'ICBS-TB-SC'!D2016</f>
        <v>1081582.99</v>
      </c>
      <c r="G371" t="s">
        <v>8149</v>
      </c>
    </row>
    <row r="372" spans="2:7" x14ac:dyDescent="0.25">
      <c r="B372" t="s">
        <v>7780</v>
      </c>
      <c r="C372" s="108">
        <v>36</v>
      </c>
      <c r="D372">
        <v>12</v>
      </c>
      <c r="E372">
        <v>8</v>
      </c>
      <c r="F372" s="4" t="n">
        <f>'ICBS-TB-SC'!D2017</f>
        <v>0.0</v>
      </c>
      <c r="G372" t="s">
        <v>8150</v>
      </c>
    </row>
    <row r="373" spans="2:7" x14ac:dyDescent="0.25">
      <c r="B373" t="s">
        <v>7780</v>
      </c>
      <c r="C373" s="108">
        <v>36</v>
      </c>
      <c r="D373">
        <v>13</v>
      </c>
      <c r="E373">
        <v>8</v>
      </c>
      <c r="F373" s="4" t="n">
        <f>'ICBS-TB-SC'!D2018</f>
        <v>0.0</v>
      </c>
      <c r="G373" t="s">
        <v>8151</v>
      </c>
    </row>
    <row r="374" spans="2:7" x14ac:dyDescent="0.25">
      <c r="B374" t="s">
        <v>7780</v>
      </c>
      <c r="C374" s="108">
        <v>36</v>
      </c>
      <c r="D374">
        <v>14</v>
      </c>
      <c r="E374">
        <v>8</v>
      </c>
      <c r="F374" s="4" t="n">
        <f>'ICBS-TB-SC'!D2019</f>
        <v>488773.72</v>
      </c>
      <c r="G374" t="s">
        <v>8152</v>
      </c>
    </row>
    <row r="375" spans="2:7" x14ac:dyDescent="0.25">
      <c r="B375" t="s">
        <v>7780</v>
      </c>
      <c r="C375" s="108">
        <v>36</v>
      </c>
      <c r="D375">
        <v>15</v>
      </c>
      <c r="E375">
        <v>8</v>
      </c>
      <c r="F375" s="4" t="n">
        <f>'ICBS-TB-SC'!D2020</f>
        <v>375467.76</v>
      </c>
      <c r="G375" t="s">
        <v>8153</v>
      </c>
    </row>
    <row r="376" spans="2:7" x14ac:dyDescent="0.25">
      <c r="B376" t="s">
        <v>7780</v>
      </c>
      <c r="C376" s="108">
        <v>36</v>
      </c>
      <c r="D376">
        <v>17</v>
      </c>
      <c r="E376">
        <v>8</v>
      </c>
      <c r="F376" s="4" t="n">
        <f>'ICBS-TB-SC'!D2022</f>
        <v>0.0</v>
      </c>
      <c r="G376" t="s">
        <v>8154</v>
      </c>
    </row>
    <row r="377" spans="2:7" x14ac:dyDescent="0.25">
      <c r="B377" t="s">
        <v>7780</v>
      </c>
      <c r="C377" s="108">
        <v>36</v>
      </c>
      <c r="D377">
        <v>18</v>
      </c>
      <c r="E377">
        <v>8</v>
      </c>
      <c r="F377" s="4" t="n">
        <f>'ICBS-TB-SC'!D2023</f>
        <v>0.0</v>
      </c>
      <c r="G377" t="s">
        <v>8155</v>
      </c>
    </row>
    <row r="378" spans="2:7" x14ac:dyDescent="0.25">
      <c r="B378" t="s">
        <v>7780</v>
      </c>
      <c r="C378" s="108">
        <v>36</v>
      </c>
      <c r="D378">
        <v>19</v>
      </c>
      <c r="E378">
        <v>8</v>
      </c>
      <c r="F378" s="4" t="n">
        <f>'ICBS-TB-SC'!D2024</f>
        <v>0.0</v>
      </c>
      <c r="G378" t="s">
        <v>8156</v>
      </c>
    </row>
    <row r="379" spans="2:7" x14ac:dyDescent="0.25">
      <c r="B379" t="s">
        <v>7780</v>
      </c>
      <c r="C379" s="108">
        <v>36</v>
      </c>
      <c r="D379">
        <v>20</v>
      </c>
      <c r="E379">
        <v>8</v>
      </c>
      <c r="F379" s="4" t="n">
        <f>'ICBS-TB-SC'!D2025</f>
        <v>0.0</v>
      </c>
      <c r="G379" t="s">
        <v>8157</v>
      </c>
    </row>
    <row r="380" spans="2:7" x14ac:dyDescent="0.25">
      <c r="B380" t="s">
        <v>7780</v>
      </c>
      <c r="C380" s="108">
        <v>36</v>
      </c>
      <c r="D380">
        <v>21</v>
      </c>
      <c r="E380">
        <v>8</v>
      </c>
      <c r="F380" s="4" t="n">
        <f>'ICBS-TB-SC'!D2026</f>
        <v>0.0</v>
      </c>
      <c r="G380" t="s">
        <v>8158</v>
      </c>
    </row>
    <row r="381" spans="2:7" x14ac:dyDescent="0.25">
      <c r="B381" t="s">
        <v>7780</v>
      </c>
      <c r="C381" s="108">
        <v>36</v>
      </c>
      <c r="D381">
        <v>23</v>
      </c>
      <c r="E381">
        <v>8</v>
      </c>
      <c r="F381" s="4" t="n">
        <f>'ICBS-TB-SC'!D2029</f>
        <v>0.0</v>
      </c>
      <c r="G381" t="s">
        <v>8159</v>
      </c>
    </row>
    <row r="382" spans="2:7" x14ac:dyDescent="0.25">
      <c r="B382" t="s">
        <v>7780</v>
      </c>
      <c r="C382" s="108">
        <v>36</v>
      </c>
      <c r="D382">
        <v>24</v>
      </c>
      <c r="E382">
        <v>8</v>
      </c>
      <c r="F382" s="4" t="n">
        <f>'ICBS-TB-SC'!D2030</f>
        <v>0.0</v>
      </c>
      <c r="G382" t="s">
        <v>8160</v>
      </c>
    </row>
    <row r="383" spans="2:7" x14ac:dyDescent="0.25">
      <c r="B383" t="s">
        <v>7780</v>
      </c>
      <c r="C383" s="108">
        <v>36</v>
      </c>
      <c r="D383">
        <v>25</v>
      </c>
      <c r="E383">
        <v>8</v>
      </c>
      <c r="F383" s="4" t="n">
        <f>'ICBS-TB-SC'!D2031</f>
        <v>0.0</v>
      </c>
      <c r="G383" t="s">
        <v>8161</v>
      </c>
    </row>
    <row r="384" spans="2:7" x14ac:dyDescent="0.25">
      <c r="B384" t="s">
        <v>7780</v>
      </c>
      <c r="C384" s="108">
        <v>36</v>
      </c>
      <c r="D384">
        <v>26</v>
      </c>
      <c r="E384">
        <v>8</v>
      </c>
      <c r="F384" s="4" t="n">
        <f>'ICBS-TB-SC'!D2032</f>
        <v>0.0</v>
      </c>
      <c r="G384" t="s">
        <v>8162</v>
      </c>
    </row>
    <row r="385" spans="2:7" x14ac:dyDescent="0.25">
      <c r="B385" t="s">
        <v>7780</v>
      </c>
      <c r="C385" s="108">
        <v>36</v>
      </c>
      <c r="D385">
        <v>27</v>
      </c>
      <c r="E385">
        <v>8</v>
      </c>
      <c r="F385" s="4" t="n">
        <f>'ICBS-TB-SC'!D2039</f>
        <v>0.0</v>
      </c>
      <c r="G385" t="s">
        <v>8163</v>
      </c>
    </row>
    <row r="386" spans="2:7" x14ac:dyDescent="0.25">
      <c r="B386" t="s">
        <v>7780</v>
      </c>
      <c r="C386" s="108">
        <v>36</v>
      </c>
      <c r="D386">
        <v>29</v>
      </c>
      <c r="E386">
        <v>8</v>
      </c>
      <c r="F386" s="4" t="n">
        <f>'ICBS-TB-SC'!D2035</f>
        <v>0.0</v>
      </c>
      <c r="G386" t="s">
        <v>8164</v>
      </c>
    </row>
    <row r="387" spans="2:7" x14ac:dyDescent="0.25">
      <c r="B387" t="s">
        <v>7780</v>
      </c>
      <c r="C387" s="108">
        <v>36</v>
      </c>
      <c r="D387">
        <v>30</v>
      </c>
      <c r="E387">
        <v>8</v>
      </c>
      <c r="F387" s="4" t="n">
        <f>'ICBS-TB-SC'!D2036</f>
        <v>0.0</v>
      </c>
      <c r="G387" t="s">
        <v>8165</v>
      </c>
    </row>
    <row r="388" spans="2:7" x14ac:dyDescent="0.25">
      <c r="B388" t="s">
        <v>7780</v>
      </c>
      <c r="C388" s="108">
        <v>36</v>
      </c>
      <c r="D388">
        <v>31</v>
      </c>
      <c r="E388">
        <v>8</v>
      </c>
      <c r="F388" s="4" t="n">
        <f>'ICBS-TB-SC'!D2037</f>
        <v>0.0</v>
      </c>
      <c r="G388" t="s">
        <v>8166</v>
      </c>
    </row>
    <row r="389" spans="2:7" x14ac:dyDescent="0.25">
      <c r="B389" t="s">
        <v>7780</v>
      </c>
      <c r="C389" s="108">
        <v>36</v>
      </c>
      <c r="D389">
        <v>32</v>
      </c>
      <c r="E389">
        <v>8</v>
      </c>
      <c r="F389" s="4" t="n">
        <f>'ICBS-TB-SC'!D2038</f>
        <v>0.0</v>
      </c>
      <c r="G389" t="s">
        <v>8167</v>
      </c>
    </row>
    <row r="390" spans="2:7" x14ac:dyDescent="0.25">
      <c r="B390" t="s">
        <v>7780</v>
      </c>
      <c r="C390" s="108">
        <v>36</v>
      </c>
      <c r="D390">
        <v>33</v>
      </c>
      <c r="E390">
        <v>8</v>
      </c>
      <c r="F390" s="4" t="n">
        <f>'ICBS-TB-SC'!D2039</f>
        <v>0.0</v>
      </c>
      <c r="G390" t="s">
        <v>8168</v>
      </c>
    </row>
    <row r="391" spans="2:7" x14ac:dyDescent="0.25">
      <c r="B391" t="s">
        <v>7780</v>
      </c>
      <c r="C391" s="108">
        <v>36</v>
      </c>
      <c r="D391">
        <v>35</v>
      </c>
      <c r="E391">
        <v>8</v>
      </c>
      <c r="F391" s="4" t="n">
        <f>'ICBS-TB-SC'!D2042</f>
        <v>722805.54</v>
      </c>
      <c r="G391" t="s">
        <v>8169</v>
      </c>
    </row>
    <row r="392" spans="2:7" x14ac:dyDescent="0.25">
      <c r="B392" t="s">
        <v>7780</v>
      </c>
      <c r="C392" s="108">
        <v>36</v>
      </c>
      <c r="D392">
        <v>36</v>
      </c>
      <c r="E392">
        <v>8</v>
      </c>
      <c r="F392" s="4" t="n">
        <f>'ICBS-TB-SC'!D2043</f>
        <v>0.0</v>
      </c>
      <c r="G392" t="s">
        <v>8170</v>
      </c>
    </row>
    <row r="393" spans="2:7" x14ac:dyDescent="0.25">
      <c r="B393" t="s">
        <v>7780</v>
      </c>
      <c r="C393" s="108">
        <v>36</v>
      </c>
      <c r="D393">
        <v>39</v>
      </c>
      <c r="E393">
        <v>8</v>
      </c>
      <c r="F393" s="4" t="n">
        <f>'ICBS-TB-SC'!D2044</f>
        <v>0.0</v>
      </c>
      <c r="G393" t="s">
        <v>8171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H30"/>
  <sheetViews>
    <sheetView topLeftCell="A13" workbookViewId="0">
      <selection activeCell="G13" sqref="G13"/>
    </sheetView>
  </sheetViews>
  <sheetFormatPr defaultRowHeight="12.5" x14ac:dyDescent="0.25"/>
  <cols>
    <col min="2" max="2" customWidth="true" width="20.1796875" collapsed="true"/>
    <col min="3" max="3" style="107" width="9.1796875" collapsed="true"/>
    <col min="6" max="6" bestFit="true" customWidth="true" width="14.26953125" collapsed="true"/>
    <col min="7" max="7" customWidth="true" width="113.26953125" collapsed="true"/>
  </cols>
  <sheetData>
    <row r="1" spans="2:8" x14ac:dyDescent="0.25">
      <c r="B1" t="s">
        <v>689</v>
      </c>
      <c r="C1" s="107" t="s">
        <v>690</v>
      </c>
      <c r="D1" s="78" t="s">
        <v>691</v>
      </c>
      <c r="E1" t="s">
        <v>692</v>
      </c>
      <c r="F1" t="s">
        <v>693</v>
      </c>
      <c r="G1" s="78" t="s">
        <v>832</v>
      </c>
      <c r="H1" s="78"/>
    </row>
    <row r="2" spans="2:8" x14ac:dyDescent="0.25">
      <c r="B2" t="s">
        <v>7754</v>
      </c>
      <c r="C2" s="107">
        <v>7</v>
      </c>
      <c r="D2">
        <v>13</v>
      </c>
      <c r="E2">
        <v>8</v>
      </c>
      <c r="F2" s="4" t="n">
        <f>'ICBS-TB-SC'!D175-'ICBS-TB-SC'!D235</f>
        <v>1.284309306E7</v>
      </c>
      <c r="G2" t="s">
        <v>7755</v>
      </c>
    </row>
    <row r="3" spans="2:8" x14ac:dyDescent="0.25">
      <c r="B3" t="s">
        <v>7754</v>
      </c>
      <c r="C3" s="107">
        <v>7</v>
      </c>
      <c r="D3" t="n">
        <f>D2+1</f>
        <v>14.0</v>
      </c>
      <c r="E3">
        <v>8</v>
      </c>
      <c r="F3" s="4" t="n">
        <f>'ICBS-TB-SC'!D179-'ICBS-TB-SC'!D236</f>
        <v>1.3E7</v>
      </c>
      <c r="G3" t="s">
        <v>7756</v>
      </c>
    </row>
    <row r="4" spans="2:8" x14ac:dyDescent="0.25">
      <c r="B4" t="s">
        <v>7754</v>
      </c>
      <c r="C4" s="107">
        <v>7</v>
      </c>
      <c r="D4">
        <v>16</v>
      </c>
      <c r="E4">
        <v>8</v>
      </c>
      <c r="F4" s="4" t="n">
        <f>'ICBS-TB-SC'!D183-'ICBS-TB-SC'!D237</f>
        <v>0.0</v>
      </c>
      <c r="G4" t="s">
        <v>7757</v>
      </c>
    </row>
    <row r="5" spans="2:8" x14ac:dyDescent="0.25">
      <c r="B5" t="s">
        <v>7754</v>
      </c>
      <c r="C5" s="107">
        <v>7</v>
      </c>
      <c r="D5">
        <v>18</v>
      </c>
      <c r="E5">
        <v>8</v>
      </c>
      <c r="F5" s="4" t="n">
        <f>'ICBS-TB-SC'!D187-'ICBS-TB-SC'!D238</f>
        <v>0.0</v>
      </c>
      <c r="G5" t="s">
        <v>7758</v>
      </c>
    </row>
    <row r="6" spans="2:8" x14ac:dyDescent="0.25">
      <c r="B6" t="s">
        <v>7754</v>
      </c>
      <c r="C6" s="107">
        <v>7</v>
      </c>
      <c r="D6">
        <v>20</v>
      </c>
      <c r="E6">
        <v>8</v>
      </c>
      <c r="F6" s="4" t="n">
        <f>'ICBS-TB-SC'!D192-'ICBS-TB-SC'!D240</f>
        <v>0.0</v>
      </c>
      <c r="G6" t="s">
        <v>7759</v>
      </c>
    </row>
    <row r="7" spans="2:8" x14ac:dyDescent="0.25">
      <c r="B7" t="s">
        <v>7754</v>
      </c>
      <c r="C7" s="107">
        <v>7</v>
      </c>
      <c r="D7" t="n">
        <f t="shared" ref="D7:D14" si="0">D6+1</f>
        <v>21.0</v>
      </c>
      <c r="E7">
        <v>8</v>
      </c>
      <c r="F7" s="4" t="n">
        <f>'ICBS-TB-SC'!D196-'ICBS-TB-SC'!D241</f>
        <v>0.0</v>
      </c>
      <c r="G7" t="s">
        <v>7760</v>
      </c>
    </row>
    <row r="8" spans="2:8" x14ac:dyDescent="0.25">
      <c r="B8" t="s">
        <v>7754</v>
      </c>
      <c r="C8" s="107">
        <v>7</v>
      </c>
      <c r="D8" t="n">
        <f t="shared" si="0"/>
        <v>22.0</v>
      </c>
      <c r="E8">
        <v>8</v>
      </c>
      <c r="F8" s="4" t="n">
        <f>'ICBS-TB-SC'!D200-'ICBS-TB-SC'!D241</f>
        <v>0.0</v>
      </c>
      <c r="G8" t="s">
        <v>7761</v>
      </c>
    </row>
    <row r="9" spans="2:8" x14ac:dyDescent="0.25">
      <c r="B9" t="s">
        <v>7754</v>
      </c>
      <c r="C9" s="107">
        <v>7</v>
      </c>
      <c r="D9" t="n">
        <f t="shared" si="0"/>
        <v>23.0</v>
      </c>
      <c r="E9">
        <v>8</v>
      </c>
      <c r="F9" s="4" t="n">
        <f>'ICBS-TB-SC'!D204-'ICBS-TB-SC'!D243</f>
        <v>0.0</v>
      </c>
      <c r="G9" t="s">
        <v>7762</v>
      </c>
    </row>
    <row r="10" spans="2:8" x14ac:dyDescent="0.25">
      <c r="B10" t="s">
        <v>7754</v>
      </c>
      <c r="C10" s="107">
        <v>7</v>
      </c>
      <c r="D10">
        <v>25</v>
      </c>
      <c r="E10">
        <v>8</v>
      </c>
      <c r="F10" s="4" t="n">
        <f>'ICBS-TB-SC'!D209-'ICBS-TB-SC'!D245</f>
        <v>0.0</v>
      </c>
      <c r="G10" t="s">
        <v>7763</v>
      </c>
    </row>
    <row r="11" spans="2:8" x14ac:dyDescent="0.25">
      <c r="B11" t="s">
        <v>7754</v>
      </c>
      <c r="C11" s="107">
        <v>7</v>
      </c>
      <c r="D11" t="n">
        <f t="shared" si="0"/>
        <v>26.0</v>
      </c>
      <c r="E11">
        <v>8</v>
      </c>
      <c r="F11" s="4" t="n">
        <f>'ICBS-TB-SC'!D213-'ICBS-TB-SC'!D246</f>
        <v>0.0</v>
      </c>
      <c r="G11" t="s">
        <v>7764</v>
      </c>
    </row>
    <row r="12" spans="2:8" x14ac:dyDescent="0.25">
      <c r="B12" t="s">
        <v>7754</v>
      </c>
      <c r="C12" s="107">
        <v>7</v>
      </c>
      <c r="D12">
        <v>29</v>
      </c>
      <c r="E12">
        <v>8</v>
      </c>
      <c r="F12" s="4" t="n">
        <f>'ICBS-TB-SC'!D219-'ICBS-TB-SC'!D249</f>
        <v>0.0</v>
      </c>
      <c r="G12" t="s">
        <v>7765</v>
      </c>
    </row>
    <row r="13" spans="2:8" x14ac:dyDescent="0.25">
      <c r="B13" t="s">
        <v>7754</v>
      </c>
      <c r="C13" s="107">
        <v>7</v>
      </c>
      <c r="D13" t="n">
        <f t="shared" si="0"/>
        <v>30.0</v>
      </c>
      <c r="E13">
        <v>8</v>
      </c>
      <c r="F13" s="4" t="n">
        <f>'ICBS-TB-SC'!D223-'ICBS-TB-SC'!D250</f>
        <v>0.0</v>
      </c>
      <c r="G13" t="s">
        <v>7766</v>
      </c>
    </row>
    <row r="14" spans="2:8" x14ac:dyDescent="0.25">
      <c r="B14" t="s">
        <v>7754</v>
      </c>
      <c r="C14" s="107">
        <v>7</v>
      </c>
      <c r="D14" t="n">
        <f t="shared" si="0"/>
        <v>31.0</v>
      </c>
      <c r="E14">
        <v>8</v>
      </c>
      <c r="F14" s="4" t="n">
        <f>'ICBS-TB-SC'!D227-'ICBS-TB-SC'!D251</f>
        <v>0.0</v>
      </c>
      <c r="G14" t="s">
        <v>7767</v>
      </c>
    </row>
    <row r="15" spans="2:8" x14ac:dyDescent="0.25">
      <c r="B15" t="s">
        <v>7754</v>
      </c>
      <c r="C15" s="107">
        <v>7</v>
      </c>
      <c r="D15">
        <v>43</v>
      </c>
      <c r="E15">
        <v>8</v>
      </c>
      <c r="F15" s="4" t="n">
        <f>'ICBS-TB-SC'!D171</f>
        <v>2.584309306E7</v>
      </c>
      <c r="G15" t="s">
        <v>7768</v>
      </c>
    </row>
    <row r="16" spans="2:8" x14ac:dyDescent="0.25">
      <c r="B16" t="s">
        <v>7754</v>
      </c>
      <c r="C16" s="107">
        <v>7</v>
      </c>
      <c r="D16">
        <v>60</v>
      </c>
      <c r="E16">
        <v>8</v>
      </c>
      <c r="G16" t="s">
        <v>7769</v>
      </c>
    </row>
    <row r="17" spans="2:7" x14ac:dyDescent="0.25">
      <c r="B17" t="s">
        <v>7754</v>
      </c>
      <c r="C17" s="107">
        <v>7</v>
      </c>
      <c r="D17">
        <v>64</v>
      </c>
      <c r="E17">
        <v>8</v>
      </c>
      <c r="F17" s="4" t="n">
        <f>'ICBS-TB-SC'!D176+'ICBS-TB-SC'!D180+'ICBS-TB-SC'!D184+'ICBS-TB-SC'!D188+'ICBS-TB-SC'!D193+'ICBS-TB-SC'!D197+'ICBS-TB-SC'!D201+'ICBS-TB-SC'!D205+'ICBS-TB-SC'!D210+'ICBS-TB-SC'!D214+'ICBS-TB-SC'!D220+'ICBS-TB-SC'!D224+'ICBS-TB-SC'!D228-'ICBS-TB-SC'!D235</f>
        <v>1.284309306E7</v>
      </c>
      <c r="G17" t="s">
        <v>7770</v>
      </c>
    </row>
    <row r="18" spans="2:7" x14ac:dyDescent="0.25">
      <c r="B18" t="s">
        <v>7754</v>
      </c>
      <c r="C18" s="107">
        <v>7</v>
      </c>
      <c r="D18">
        <v>65</v>
      </c>
      <c r="E18">
        <v>8</v>
      </c>
      <c r="F18" s="4" t="n">
        <f>'ICBS-TB-SC'!D177+'ICBS-TB-SC'!D181+'ICBS-TB-SC'!D185+'ICBS-TB-SC'!D189+'ICBS-TB-SC'!D194+'ICBS-TB-SC'!D198+'ICBS-TB-SC'!D202+'ICBS-TB-SC'!D206+'ICBS-TB-SC'!D211+'ICBS-TB-SC'!D215+'ICBS-TB-SC'!D221+'ICBS-TB-SC'!D225+'ICBS-TB-SC'!D229-'ICBS-TB-SC'!D236</f>
        <v>0.0</v>
      </c>
      <c r="G18" t="s">
        <v>7771</v>
      </c>
    </row>
    <row r="19" spans="2:7" x14ac:dyDescent="0.25">
      <c r="B19" t="s">
        <v>7754</v>
      </c>
      <c r="C19" s="107">
        <v>7</v>
      </c>
      <c r="D19">
        <v>66</v>
      </c>
      <c r="E19">
        <v>8</v>
      </c>
      <c r="F19" s="4" t="n">
        <f>'ICBS-TB-SC'!D178+'ICBS-TB-SC'!D182+'ICBS-TB-SC'!D186+'ICBS-TB-SC'!D190+'ICBS-TB-SC'!D195+'ICBS-TB-SC'!D199+'ICBS-TB-SC'!D203+'ICBS-TB-SC'!D207+'ICBS-TB-SC'!D212+'ICBS-TB-SC'!D216+'ICBS-TB-SC'!D222+'ICBS-TB-SC'!D226+'ICBS-TB-SC'!D230-'ICBS-TB-SC'!D237</f>
        <v>1.3E7</v>
      </c>
      <c r="G19" t="s">
        <v>7772</v>
      </c>
    </row>
    <row r="20" spans="2:7" x14ac:dyDescent="0.25">
      <c r="B20" t="s">
        <v>7754</v>
      </c>
      <c r="C20" s="107" t="s">
        <v>7773</v>
      </c>
      <c r="D20">
        <v>12</v>
      </c>
      <c r="E20">
        <v>8</v>
      </c>
      <c r="F20" s="4" t="n">
        <f>'ICBS-TB-SC'!D171</f>
        <v>2.584309306E7</v>
      </c>
      <c r="G20" t="s">
        <v>7774</v>
      </c>
    </row>
    <row r="21" spans="2:7" x14ac:dyDescent="0.25">
      <c r="B21" t="s">
        <v>7754</v>
      </c>
      <c r="C21" s="107" t="s">
        <v>7775</v>
      </c>
      <c r="D21">
        <v>13</v>
      </c>
      <c r="E21">
        <v>8</v>
      </c>
      <c r="F21" s="4" t="n">
        <f>'ICBS-TB-SC'!D175-'ICBS-TB-SC'!D235</f>
        <v>1.284309306E7</v>
      </c>
      <c r="G21" t="s">
        <v>7755</v>
      </c>
    </row>
    <row r="22" spans="2:7" x14ac:dyDescent="0.25">
      <c r="B22" t="s">
        <v>7754</v>
      </c>
      <c r="C22" s="107" t="s">
        <v>7775</v>
      </c>
      <c r="D22">
        <v>14</v>
      </c>
      <c r="E22">
        <v>8</v>
      </c>
      <c r="F22" s="4" t="n">
        <f>'ICBS-TB-SC'!D179-'ICBS-TB-SC'!D236</f>
        <v>1.3E7</v>
      </c>
      <c r="G22" t="s">
        <v>7756</v>
      </c>
    </row>
    <row r="23" spans="2:7" x14ac:dyDescent="0.25">
      <c r="B23" t="s">
        <v>7754</v>
      </c>
      <c r="C23" s="107">
        <v>8</v>
      </c>
      <c r="D23">
        <v>23</v>
      </c>
      <c r="E23">
        <v>8</v>
      </c>
      <c r="F23" s="4" t="n">
        <f>'ICBS-TB-SC'!D306</f>
        <v>303500.0</v>
      </c>
      <c r="G23" t="s">
        <v>7776</v>
      </c>
    </row>
    <row r="24" spans="2:7" x14ac:dyDescent="0.25">
      <c r="B24" t="s">
        <v>7754</v>
      </c>
      <c r="C24" s="107">
        <v>8</v>
      </c>
      <c r="D24">
        <v>23</v>
      </c>
      <c r="E24">
        <v>24</v>
      </c>
      <c r="F24" s="4" t="n">
        <f>'ICBS-TB-SC'!D366</f>
        <v>303500.0</v>
      </c>
      <c r="G24" t="s">
        <v>7776</v>
      </c>
    </row>
    <row r="25" spans="2:7" x14ac:dyDescent="0.25">
      <c r="B25" t="s">
        <v>7754</v>
      </c>
      <c r="C25" s="107">
        <v>8</v>
      </c>
      <c r="D25">
        <v>59</v>
      </c>
      <c r="E25">
        <v>8</v>
      </c>
      <c r="F25" s="4" t="n">
        <f>'ICBS-TB-SC'!D306</f>
        <v>303500.0</v>
      </c>
      <c r="G25" t="s">
        <v>7769</v>
      </c>
    </row>
    <row r="26" spans="2:7" x14ac:dyDescent="0.25">
      <c r="B26" t="s">
        <v>7754</v>
      </c>
      <c r="C26" s="107">
        <v>8</v>
      </c>
      <c r="D26">
        <v>59</v>
      </c>
      <c r="E26">
        <v>24</v>
      </c>
      <c r="F26" s="4" t="n">
        <f>'ICBS-TB-SC'!D366</f>
        <v>303500.0</v>
      </c>
      <c r="G26" t="s">
        <v>7769</v>
      </c>
    </row>
    <row r="27" spans="2:7" x14ac:dyDescent="0.25">
      <c r="B27" t="s">
        <v>7754</v>
      </c>
      <c r="C27" s="107">
        <v>8</v>
      </c>
      <c r="D27">
        <v>65</v>
      </c>
      <c r="E27">
        <v>8</v>
      </c>
      <c r="F27" s="4" t="n">
        <f>'ICBS-TB-SC'!D366</f>
        <v>303500.0</v>
      </c>
      <c r="G27" t="s">
        <v>7772</v>
      </c>
    </row>
    <row r="28" spans="2:7" x14ac:dyDescent="0.25">
      <c r="B28" t="s">
        <v>7754</v>
      </c>
      <c r="C28" s="107">
        <v>8</v>
      </c>
      <c r="D28">
        <v>65</v>
      </c>
      <c r="E28">
        <v>24</v>
      </c>
      <c r="F28" s="4" t="n">
        <f>'ICBS-TB-SC'!D366</f>
        <v>303500.0</v>
      </c>
      <c r="G28" t="s">
        <v>7772</v>
      </c>
    </row>
    <row r="29" spans="2:7" x14ac:dyDescent="0.25">
      <c r="B29" t="s">
        <v>7754</v>
      </c>
      <c r="C29" s="107" t="s">
        <v>7777</v>
      </c>
      <c r="D29">
        <v>23</v>
      </c>
      <c r="E29">
        <v>14</v>
      </c>
      <c r="F29" s="4" t="n">
        <f>'ICBS-TB-SC'!D306</f>
        <v>303500.0</v>
      </c>
      <c r="G29" t="s">
        <v>7778</v>
      </c>
    </row>
    <row r="30" spans="2:7" x14ac:dyDescent="0.25">
      <c r="B30" t="s">
        <v>7754</v>
      </c>
      <c r="C30" s="107" t="s">
        <v>7777</v>
      </c>
      <c r="D30">
        <v>23</v>
      </c>
      <c r="E30">
        <v>15</v>
      </c>
      <c r="F30" s="4" t="n">
        <f>'ICBS-TB-SC'!D366</f>
        <v>303500.0</v>
      </c>
      <c r="G30" t="s">
        <v>7779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B1:L542"/>
  <sheetViews>
    <sheetView topLeftCell="C1" workbookViewId="0">
      <selection activeCell="K2" sqref="K2:L3"/>
    </sheetView>
  </sheetViews>
  <sheetFormatPr defaultRowHeight="12.5" x14ac:dyDescent="0.25"/>
  <cols>
    <col min="2" max="2" customWidth="true" width="17.0" collapsed="true"/>
    <col min="3" max="3" customWidth="true" width="34.54296875" collapsed="true"/>
    <col min="4" max="4" customWidth="true" width="13.453125" collapsed="true"/>
    <col min="5" max="5" customWidth="true" width="12.7265625" collapsed="true"/>
    <col min="6" max="6" bestFit="true" customWidth="true" width="10.1796875" collapsed="true"/>
    <col min="8" max="8" customWidth="true" width="14.81640625" collapsed="true"/>
    <col min="10" max="10" customWidth="true" width="26.0" collapsed="true"/>
  </cols>
  <sheetData>
    <row r="1" spans="2:12" x14ac:dyDescent="0.25">
      <c r="B1" t="s">
        <v>702</v>
      </c>
      <c r="C1" t="s">
        <v>710</v>
      </c>
      <c r="D1" t="s">
        <v>711</v>
      </c>
      <c r="E1" t="s">
        <v>712</v>
      </c>
      <c r="F1" t="s">
        <v>713</v>
      </c>
      <c r="G1" t="s">
        <v>714</v>
      </c>
      <c r="H1" t="s">
        <v>715</v>
      </c>
      <c r="I1" t="s">
        <v>716</v>
      </c>
      <c r="J1" t="s">
        <v>717</v>
      </c>
      <c r="K1" t="s">
        <v>718</v>
      </c>
      <c r="L1" t="s">
        <v>719</v>
      </c>
    </row>
    <row r="2" spans="2:12" x14ac:dyDescent="0.25">
      <c r="B2" t="s">
        <v>128</v>
      </c>
      <c r="C2" t="s">
        <v>8344</v>
      </c>
      <c r="D2" t="s">
        <v>8345</v>
      </c>
      <c r="E2" s="79" t="s">
        <v>8346</v>
      </c>
      <c r="F2" s="79" t="s">
        <v>8347</v>
      </c>
      <c r="G2" t="n">
        <v>1370.0</v>
      </c>
      <c r="H2" t="n">
        <v>0.45</v>
      </c>
      <c r="I2" t="s">
        <v>8345</v>
      </c>
      <c r="J2" t="s">
        <v>8348</v>
      </c>
      <c r="K2" t="n">
        <v>869786.88</v>
      </c>
      <c r="L2" t="s">
        <v>39</v>
      </c>
    </row>
    <row r="3" spans="2:12" x14ac:dyDescent="0.25">
      <c r="B3" t="s">
        <v>128</v>
      </c>
      <c r="C3" t="s">
        <v>8350</v>
      </c>
      <c r="D3" t="s">
        <v>8345</v>
      </c>
      <c r="E3" s="79" t="s">
        <v>8346</v>
      </c>
      <c r="F3" s="79" t="s">
        <v>8351</v>
      </c>
      <c r="G3" t="n">
        <v>639.0</v>
      </c>
      <c r="H3" t="n">
        <v>4.5</v>
      </c>
      <c r="I3" t="s">
        <v>8345</v>
      </c>
      <c r="J3" t="s">
        <v>8348</v>
      </c>
      <c r="K3" t="n">
        <v>2789449.18</v>
      </c>
      <c r="L3" t="s">
        <v>39</v>
      </c>
    </row>
    <row r="4" spans="2:12" x14ac:dyDescent="0.25">
      <c r="B4" t="s">
        <v>128</v>
      </c>
      <c r="C4" t="s">
        <v>8344</v>
      </c>
      <c r="D4" t="s">
        <v>8345</v>
      </c>
      <c r="E4" s="79" t="s">
        <v>8346</v>
      </c>
      <c r="F4" s="79" t="s">
        <v>8352</v>
      </c>
      <c r="G4" t="n">
        <v>1735.0</v>
      </c>
      <c r="H4" t="n">
        <v>0.45</v>
      </c>
      <c r="I4" t="s">
        <v>8345</v>
      </c>
      <c r="J4" t="s">
        <v>8348</v>
      </c>
      <c r="K4" t="n">
        <v>3986500.0</v>
      </c>
      <c r="L4" t="s">
        <v>39</v>
      </c>
    </row>
    <row r="5" spans="2:12" x14ac:dyDescent="0.25">
      <c r="B5" t="s">
        <v>128</v>
      </c>
      <c r="C5" t="s">
        <v>8344</v>
      </c>
      <c r="D5" t="s">
        <v>8345</v>
      </c>
      <c r="E5" s="79" t="s">
        <v>8346</v>
      </c>
      <c r="F5" s="79" t="s">
        <v>8349</v>
      </c>
      <c r="G5" t="n">
        <v>1006.0</v>
      </c>
      <c r="H5" t="n">
        <v>0.45</v>
      </c>
      <c r="I5" t="s">
        <v>8345</v>
      </c>
      <c r="J5" t="s">
        <v>8348</v>
      </c>
      <c r="K5" t="n">
        <v>1523311.48</v>
      </c>
      <c r="L5" t="s">
        <v>39</v>
      </c>
    </row>
    <row r="6" spans="2:12" x14ac:dyDescent="0.25">
      <c r="B6" t="s">
        <v>128</v>
      </c>
      <c r="C6" t="s">
        <v>8353</v>
      </c>
      <c r="D6" t="s">
        <v>8345</v>
      </c>
      <c r="E6" s="79" t="s">
        <v>8354</v>
      </c>
      <c r="F6" s="79" t="s">
        <v>8386</v>
      </c>
      <c r="G6" t="n">
        <v>2647.0</v>
      </c>
      <c r="H6" t="n">
        <v>0.45</v>
      </c>
      <c r="I6" t="s">
        <v>8345</v>
      </c>
      <c r="J6" t="s">
        <v>8356</v>
      </c>
      <c r="K6" t="n">
        <v>66666.67</v>
      </c>
      <c r="L6" t="s">
        <v>39</v>
      </c>
    </row>
    <row r="7" spans="2:12" x14ac:dyDescent="0.25">
      <c r="B7" t="s">
        <v>128</v>
      </c>
      <c r="C7" t="s">
        <v>8353</v>
      </c>
      <c r="D7" t="s">
        <v>8345</v>
      </c>
      <c r="E7" s="79" t="s">
        <v>8354</v>
      </c>
      <c r="F7" s="79" t="s">
        <v>8385</v>
      </c>
      <c r="G7" t="n">
        <v>2738.0</v>
      </c>
      <c r="H7" t="n">
        <v>0.45</v>
      </c>
      <c r="I7" t="s">
        <v>8345</v>
      </c>
      <c r="J7" t="s">
        <v>8356</v>
      </c>
      <c r="K7" t="n">
        <v>66666.67</v>
      </c>
      <c r="L7" t="s">
        <v>39</v>
      </c>
    </row>
    <row r="8" spans="2:12" x14ac:dyDescent="0.25">
      <c r="B8" t="s">
        <v>128</v>
      </c>
      <c r="C8" t="s">
        <v>8353</v>
      </c>
      <c r="D8" t="s">
        <v>8345</v>
      </c>
      <c r="E8" s="79" t="s">
        <v>8354</v>
      </c>
      <c r="F8" s="79" t="s">
        <v>8374</v>
      </c>
      <c r="G8" t="n">
        <v>1003.0</v>
      </c>
      <c r="H8" t="n">
        <v>0.45</v>
      </c>
      <c r="I8" t="s">
        <v>8345</v>
      </c>
      <c r="J8" t="s">
        <v>8356</v>
      </c>
      <c r="K8" t="n">
        <v>66666.67</v>
      </c>
      <c r="L8" t="s">
        <v>39</v>
      </c>
    </row>
    <row r="9" spans="2:12" x14ac:dyDescent="0.25">
      <c r="B9" t="s">
        <v>128</v>
      </c>
      <c r="C9" t="s">
        <v>8353</v>
      </c>
      <c r="D9" t="s">
        <v>8345</v>
      </c>
      <c r="E9" s="79" t="s">
        <v>8354</v>
      </c>
      <c r="F9" s="79" t="s">
        <v>8382</v>
      </c>
      <c r="G9" t="n">
        <v>2830.0</v>
      </c>
      <c r="H9" t="n">
        <v>0.45</v>
      </c>
      <c r="I9" t="s">
        <v>8345</v>
      </c>
      <c r="J9" t="s">
        <v>8356</v>
      </c>
      <c r="K9" t="n">
        <v>66666.67</v>
      </c>
      <c r="L9" t="s">
        <v>39</v>
      </c>
    </row>
    <row r="10" spans="2:12" x14ac:dyDescent="0.25">
      <c r="B10" t="s">
        <v>128</v>
      </c>
      <c r="C10" t="s">
        <v>8353</v>
      </c>
      <c r="D10" t="s">
        <v>8345</v>
      </c>
      <c r="E10" s="79" t="s">
        <v>8354</v>
      </c>
      <c r="F10" s="79" t="s">
        <v>8351</v>
      </c>
      <c r="G10" t="n">
        <v>638.0</v>
      </c>
      <c r="H10" t="n">
        <v>4.5</v>
      </c>
      <c r="I10" t="s">
        <v>8345</v>
      </c>
      <c r="J10" t="s">
        <v>8356</v>
      </c>
      <c r="K10" t="n">
        <v>66666.67</v>
      </c>
      <c r="L10" t="s">
        <v>39</v>
      </c>
    </row>
    <row r="11" spans="2:12" x14ac:dyDescent="0.25">
      <c r="B11" t="s">
        <v>128</v>
      </c>
      <c r="C11" t="s">
        <v>8353</v>
      </c>
      <c r="D11" t="s">
        <v>8345</v>
      </c>
      <c r="E11" s="79" t="s">
        <v>8354</v>
      </c>
      <c r="F11" s="79" t="s">
        <v>8380</v>
      </c>
      <c r="G11" t="n">
        <v>730.0</v>
      </c>
      <c r="H11" t="n">
        <v>4.5</v>
      </c>
      <c r="I11" t="s">
        <v>8345</v>
      </c>
      <c r="J11" t="s">
        <v>8356</v>
      </c>
      <c r="K11" t="n">
        <v>66666.67</v>
      </c>
      <c r="L11" t="s">
        <v>39</v>
      </c>
    </row>
    <row r="12" spans="2:12" x14ac:dyDescent="0.25">
      <c r="B12" t="s">
        <v>128</v>
      </c>
      <c r="C12" t="s">
        <v>8353</v>
      </c>
      <c r="D12" t="s">
        <v>8345</v>
      </c>
      <c r="E12" s="79" t="s">
        <v>8354</v>
      </c>
      <c r="F12" s="79" t="s">
        <v>8376</v>
      </c>
      <c r="G12" t="n">
        <v>1186.0</v>
      </c>
      <c r="H12" t="n">
        <v>0.45</v>
      </c>
      <c r="I12" t="s">
        <v>8345</v>
      </c>
      <c r="J12" t="s">
        <v>8356</v>
      </c>
      <c r="K12" t="n">
        <v>66666.67</v>
      </c>
      <c r="L12" t="s">
        <v>39</v>
      </c>
    </row>
    <row r="13" spans="2:12" x14ac:dyDescent="0.25">
      <c r="B13" t="s">
        <v>128</v>
      </c>
      <c r="C13" t="s">
        <v>8353</v>
      </c>
      <c r="D13" t="s">
        <v>8345</v>
      </c>
      <c r="E13" s="79" t="s">
        <v>8354</v>
      </c>
      <c r="F13" s="79" t="s">
        <v>8377</v>
      </c>
      <c r="G13" t="n">
        <v>1277.0</v>
      </c>
      <c r="H13" t="n">
        <v>0.45</v>
      </c>
      <c r="I13" t="s">
        <v>8345</v>
      </c>
      <c r="J13" t="s">
        <v>8356</v>
      </c>
      <c r="K13" t="n">
        <v>66666.67</v>
      </c>
      <c r="L13" t="s">
        <v>39</v>
      </c>
    </row>
    <row r="14" spans="2:12" x14ac:dyDescent="0.25">
      <c r="B14" t="s">
        <v>128</v>
      </c>
      <c r="C14" t="s">
        <v>8353</v>
      </c>
      <c r="D14" t="s">
        <v>8345</v>
      </c>
      <c r="E14" s="79" t="s">
        <v>8354</v>
      </c>
      <c r="F14" s="79" t="s">
        <v>8367</v>
      </c>
      <c r="G14" t="n">
        <v>1642.0</v>
      </c>
      <c r="H14" t="n">
        <v>0.45</v>
      </c>
      <c r="I14" t="s">
        <v>8345</v>
      </c>
      <c r="J14" t="s">
        <v>8356</v>
      </c>
      <c r="K14" t="n">
        <v>66666.67</v>
      </c>
      <c r="L14" t="s">
        <v>39</v>
      </c>
    </row>
    <row r="15" spans="2:12" x14ac:dyDescent="0.25">
      <c r="B15" t="s">
        <v>128</v>
      </c>
      <c r="C15" t="s">
        <v>8353</v>
      </c>
      <c r="D15" t="s">
        <v>8345</v>
      </c>
      <c r="E15" s="79" t="s">
        <v>8354</v>
      </c>
      <c r="F15" s="79" t="s">
        <v>8368</v>
      </c>
      <c r="G15" t="n">
        <v>1095.0</v>
      </c>
      <c r="H15" t="n">
        <v>0.45</v>
      </c>
      <c r="I15" t="s">
        <v>8345</v>
      </c>
      <c r="J15" t="s">
        <v>8356</v>
      </c>
      <c r="K15" t="n">
        <v>66666.67</v>
      </c>
      <c r="L15" t="s">
        <v>39</v>
      </c>
    </row>
    <row r="16" spans="2:12" x14ac:dyDescent="0.25">
      <c r="B16" t="s">
        <v>128</v>
      </c>
      <c r="C16" t="s">
        <v>8353</v>
      </c>
      <c r="D16" t="s">
        <v>8345</v>
      </c>
      <c r="E16" s="79" t="s">
        <v>8354</v>
      </c>
      <c r="F16" s="79" t="s">
        <v>8381</v>
      </c>
      <c r="G16" t="n">
        <v>1552.0</v>
      </c>
      <c r="H16" t="n">
        <v>0.45</v>
      </c>
      <c r="I16" t="s">
        <v>8345</v>
      </c>
      <c r="J16" t="s">
        <v>8356</v>
      </c>
      <c r="K16" t="n">
        <v>66666.67</v>
      </c>
      <c r="L16" t="s">
        <v>39</v>
      </c>
    </row>
    <row r="17" spans="2:12" x14ac:dyDescent="0.25">
      <c r="B17" t="s">
        <v>128</v>
      </c>
      <c r="C17" t="s">
        <v>8353</v>
      </c>
      <c r="D17" t="s">
        <v>8345</v>
      </c>
      <c r="E17" s="79" t="s">
        <v>8354</v>
      </c>
      <c r="F17" s="79" t="s">
        <v>8347</v>
      </c>
      <c r="G17" t="n">
        <v>1369.0</v>
      </c>
      <c r="H17" t="n">
        <v>0.45</v>
      </c>
      <c r="I17" t="s">
        <v>8345</v>
      </c>
      <c r="J17" t="s">
        <v>8356</v>
      </c>
      <c r="K17" t="n">
        <v>66666.67</v>
      </c>
      <c r="L17" t="s">
        <v>39</v>
      </c>
    </row>
    <row r="18" spans="2:12" x14ac:dyDescent="0.25">
      <c r="B18" t="s">
        <v>128</v>
      </c>
      <c r="C18" t="s">
        <v>8353</v>
      </c>
      <c r="D18" t="s">
        <v>8345</v>
      </c>
      <c r="E18" s="79" t="s">
        <v>8354</v>
      </c>
      <c r="F18" s="79" t="s">
        <v>8379</v>
      </c>
      <c r="G18" t="n">
        <v>911.0</v>
      </c>
      <c r="H18" t="n">
        <v>0.45</v>
      </c>
      <c r="I18" t="s">
        <v>8345</v>
      </c>
      <c r="J18" t="s">
        <v>8356</v>
      </c>
      <c r="K18" t="n">
        <v>66666.67</v>
      </c>
      <c r="L18" t="s">
        <v>39</v>
      </c>
    </row>
    <row r="19" spans="2:12" x14ac:dyDescent="0.25">
      <c r="B19" t="s">
        <v>128</v>
      </c>
      <c r="C19" t="s">
        <v>8353</v>
      </c>
      <c r="D19" t="s">
        <v>8345</v>
      </c>
      <c r="E19" s="79" t="s">
        <v>8354</v>
      </c>
      <c r="F19" s="79" t="s">
        <v>8361</v>
      </c>
      <c r="G19" t="n">
        <v>2191.0</v>
      </c>
      <c r="H19" t="n">
        <v>0.45</v>
      </c>
      <c r="I19" t="s">
        <v>8345</v>
      </c>
      <c r="J19" t="s">
        <v>8356</v>
      </c>
      <c r="K19" t="n">
        <v>66666.67</v>
      </c>
      <c r="L19" t="s">
        <v>39</v>
      </c>
    </row>
    <row r="20" spans="2:12" x14ac:dyDescent="0.25">
      <c r="B20" t="s">
        <v>128</v>
      </c>
      <c r="C20" t="s">
        <v>8353</v>
      </c>
      <c r="D20" t="s">
        <v>8345</v>
      </c>
      <c r="E20" s="79" t="s">
        <v>8354</v>
      </c>
      <c r="F20" s="79" t="s">
        <v>8362</v>
      </c>
      <c r="G20" t="n">
        <v>2007.0</v>
      </c>
      <c r="H20" t="n">
        <v>0.45</v>
      </c>
      <c r="I20" t="s">
        <v>8345</v>
      </c>
      <c r="J20" t="s">
        <v>8356</v>
      </c>
      <c r="K20" t="n">
        <v>66666.67</v>
      </c>
      <c r="L20" t="s">
        <v>39</v>
      </c>
    </row>
    <row r="21" spans="2:12" x14ac:dyDescent="0.25">
      <c r="B21" t="s">
        <v>128</v>
      </c>
      <c r="C21" t="s">
        <v>8353</v>
      </c>
      <c r="D21" t="s">
        <v>8345</v>
      </c>
      <c r="E21" s="79" t="s">
        <v>8354</v>
      </c>
      <c r="F21" s="79" t="s">
        <v>8357</v>
      </c>
      <c r="G21" t="n">
        <v>3652.0</v>
      </c>
      <c r="H21" t="n">
        <v>0.45</v>
      </c>
      <c r="I21" t="s">
        <v>8345</v>
      </c>
      <c r="J21" t="s">
        <v>8356</v>
      </c>
      <c r="K21" t="n">
        <v>66666.55</v>
      </c>
      <c r="L21" t="s">
        <v>39</v>
      </c>
    </row>
    <row r="22" spans="2:12" x14ac:dyDescent="0.25">
      <c r="B22" t="s">
        <v>128</v>
      </c>
      <c r="C22" t="s">
        <v>8353</v>
      </c>
      <c r="D22" t="s">
        <v>8345</v>
      </c>
      <c r="E22" s="79" t="s">
        <v>8354</v>
      </c>
      <c r="F22" s="79" t="s">
        <v>8364</v>
      </c>
      <c r="G22" t="n">
        <v>3560.0</v>
      </c>
      <c r="H22" t="n">
        <v>0.45</v>
      </c>
      <c r="I22" t="s">
        <v>8345</v>
      </c>
      <c r="J22" t="s">
        <v>8356</v>
      </c>
      <c r="K22" t="n">
        <v>66666.67</v>
      </c>
      <c r="L22" t="s">
        <v>39</v>
      </c>
    </row>
    <row r="23" spans="2:12" x14ac:dyDescent="0.25">
      <c r="B23" t="s">
        <v>128</v>
      </c>
      <c r="C23" t="s">
        <v>8353</v>
      </c>
      <c r="D23" t="s">
        <v>8345</v>
      </c>
      <c r="E23" s="79" t="s">
        <v>8354</v>
      </c>
      <c r="F23" s="79" t="s">
        <v>8365</v>
      </c>
      <c r="G23" t="n">
        <v>3468.0</v>
      </c>
      <c r="H23" t="n">
        <v>0.45</v>
      </c>
      <c r="I23" t="s">
        <v>8345</v>
      </c>
      <c r="J23" t="s">
        <v>8356</v>
      </c>
      <c r="K23" t="n">
        <v>66666.67</v>
      </c>
      <c r="L23" t="s">
        <v>39</v>
      </c>
    </row>
    <row r="24" spans="2:12" x14ac:dyDescent="0.25">
      <c r="B24" t="s">
        <v>128</v>
      </c>
      <c r="C24" t="s">
        <v>8353</v>
      </c>
      <c r="D24" t="s">
        <v>8345</v>
      </c>
      <c r="E24" s="79" t="s">
        <v>8354</v>
      </c>
      <c r="F24" s="79" t="s">
        <v>8366</v>
      </c>
      <c r="G24" t="n">
        <v>3378.0</v>
      </c>
      <c r="H24" t="n">
        <v>0.45</v>
      </c>
      <c r="I24" t="s">
        <v>8345</v>
      </c>
      <c r="J24" t="s">
        <v>8356</v>
      </c>
      <c r="K24" t="n">
        <v>66666.67</v>
      </c>
      <c r="L24" t="s">
        <v>39</v>
      </c>
    </row>
    <row r="25" spans="2:12" x14ac:dyDescent="0.25">
      <c r="B25" t="s">
        <v>128</v>
      </c>
      <c r="C25" t="s">
        <v>8353</v>
      </c>
      <c r="D25" t="s">
        <v>8345</v>
      </c>
      <c r="E25" s="79" t="s">
        <v>8354</v>
      </c>
      <c r="F25" s="79" t="s">
        <v>8369</v>
      </c>
      <c r="G25" t="n">
        <v>3287.0</v>
      </c>
      <c r="H25" t="n">
        <v>0.45</v>
      </c>
      <c r="I25" t="s">
        <v>8345</v>
      </c>
      <c r="J25" t="s">
        <v>8356</v>
      </c>
      <c r="K25" t="n">
        <v>66666.67</v>
      </c>
      <c r="L25" t="s">
        <v>39</v>
      </c>
    </row>
    <row r="26" spans="2:12" x14ac:dyDescent="0.25">
      <c r="B26" t="s">
        <v>128</v>
      </c>
      <c r="C26" t="s">
        <v>8353</v>
      </c>
      <c r="D26" t="s">
        <v>8345</v>
      </c>
      <c r="E26" s="79" t="s">
        <v>8354</v>
      </c>
      <c r="F26" s="79" t="s">
        <v>8370</v>
      </c>
      <c r="G26" t="n">
        <v>3195.0</v>
      </c>
      <c r="H26" t="n">
        <v>0.45</v>
      </c>
      <c r="I26" t="s">
        <v>8345</v>
      </c>
      <c r="J26" t="s">
        <v>8356</v>
      </c>
      <c r="K26" t="n">
        <v>66666.67</v>
      </c>
      <c r="L26" t="s">
        <v>39</v>
      </c>
    </row>
    <row r="27" spans="2:12" x14ac:dyDescent="0.25">
      <c r="B27" t="s">
        <v>128</v>
      </c>
      <c r="C27" t="s">
        <v>8353</v>
      </c>
      <c r="D27" t="s">
        <v>8345</v>
      </c>
      <c r="E27" s="79" t="s">
        <v>8354</v>
      </c>
      <c r="F27" s="79" t="s">
        <v>8375</v>
      </c>
      <c r="G27" t="n">
        <v>1917.0</v>
      </c>
      <c r="H27" t="n">
        <v>0.45</v>
      </c>
      <c r="I27" t="s">
        <v>8345</v>
      </c>
      <c r="J27" t="s">
        <v>8356</v>
      </c>
      <c r="K27" t="n">
        <v>66666.67</v>
      </c>
      <c r="L27" t="s">
        <v>39</v>
      </c>
    </row>
    <row r="28" spans="2:12" x14ac:dyDescent="0.25">
      <c r="B28" t="s">
        <v>128</v>
      </c>
      <c r="C28" t="s">
        <v>8353</v>
      </c>
      <c r="D28" t="s">
        <v>8345</v>
      </c>
      <c r="E28" s="79" t="s">
        <v>8354</v>
      </c>
      <c r="F28" s="79" t="s">
        <v>8360</v>
      </c>
      <c r="G28" t="n">
        <v>2282.0</v>
      </c>
      <c r="H28" t="n">
        <v>0.45</v>
      </c>
      <c r="I28" t="s">
        <v>8345</v>
      </c>
      <c r="J28" t="s">
        <v>8356</v>
      </c>
      <c r="K28" t="n">
        <v>66666.67</v>
      </c>
      <c r="L28" t="s">
        <v>39</v>
      </c>
    </row>
    <row r="29" spans="2:12" x14ac:dyDescent="0.25">
      <c r="B29" t="s">
        <v>128</v>
      </c>
      <c r="C29" t="s">
        <v>8353</v>
      </c>
      <c r="D29" t="s">
        <v>8345</v>
      </c>
      <c r="E29" s="79" t="s">
        <v>8354</v>
      </c>
      <c r="F29" s="79" t="s">
        <v>8371</v>
      </c>
      <c r="G29" t="n">
        <v>3103.0</v>
      </c>
      <c r="H29" t="n">
        <v>0.45</v>
      </c>
      <c r="I29" t="s">
        <v>8345</v>
      </c>
      <c r="J29" t="s">
        <v>8356</v>
      </c>
      <c r="K29" t="n">
        <v>66666.67</v>
      </c>
      <c r="L29" t="s">
        <v>39</v>
      </c>
    </row>
    <row r="30" spans="2:12" x14ac:dyDescent="0.25">
      <c r="B30" t="s">
        <v>128</v>
      </c>
      <c r="C30" t="s">
        <v>8353</v>
      </c>
      <c r="D30" t="s">
        <v>8345</v>
      </c>
      <c r="E30" s="79" t="s">
        <v>8354</v>
      </c>
      <c r="F30" s="79" t="s">
        <v>8372</v>
      </c>
      <c r="G30" t="n">
        <v>3013.0</v>
      </c>
      <c r="H30" t="n">
        <v>0.45</v>
      </c>
      <c r="I30" t="s">
        <v>8345</v>
      </c>
      <c r="J30" t="s">
        <v>8356</v>
      </c>
      <c r="K30" t="n">
        <v>66666.67</v>
      </c>
      <c r="L30" t="s">
        <v>39</v>
      </c>
    </row>
    <row r="31" spans="2:12" x14ac:dyDescent="0.25">
      <c r="B31" t="s">
        <v>128</v>
      </c>
      <c r="C31" t="s">
        <v>8353</v>
      </c>
      <c r="D31" t="s">
        <v>8345</v>
      </c>
      <c r="E31" s="79" t="s">
        <v>8354</v>
      </c>
      <c r="F31" s="79" t="s">
        <v>8383</v>
      </c>
      <c r="G31" t="n">
        <v>2922.0</v>
      </c>
      <c r="H31" t="n">
        <v>0.45</v>
      </c>
      <c r="I31" t="s">
        <v>8345</v>
      </c>
      <c r="J31" t="s">
        <v>8356</v>
      </c>
      <c r="K31" t="n">
        <v>66666.67</v>
      </c>
      <c r="L31" t="s">
        <v>39</v>
      </c>
    </row>
    <row r="32" spans="2:12" x14ac:dyDescent="0.25">
      <c r="B32" t="s">
        <v>128</v>
      </c>
      <c r="C32" t="s">
        <v>8353</v>
      </c>
      <c r="D32" t="s">
        <v>8345</v>
      </c>
      <c r="E32" s="79" t="s">
        <v>8354</v>
      </c>
      <c r="F32" s="79" t="s">
        <v>8384</v>
      </c>
      <c r="G32" t="n">
        <v>821.0</v>
      </c>
      <c r="H32" t="n">
        <v>4.5</v>
      </c>
      <c r="I32" t="s">
        <v>8345</v>
      </c>
      <c r="J32" t="s">
        <v>8356</v>
      </c>
      <c r="K32" t="n">
        <v>66666.67</v>
      </c>
      <c r="L32" t="s">
        <v>39</v>
      </c>
    </row>
    <row r="33" spans="2:12" x14ac:dyDescent="0.25">
      <c r="B33" t="s">
        <v>128</v>
      </c>
      <c r="C33" t="s">
        <v>8353</v>
      </c>
      <c r="D33" t="s">
        <v>8345</v>
      </c>
      <c r="E33" s="79" t="s">
        <v>8354</v>
      </c>
      <c r="F33" s="79" t="s">
        <v>8373</v>
      </c>
      <c r="G33" t="n">
        <v>1826.0</v>
      </c>
      <c r="H33" t="n">
        <v>0.45</v>
      </c>
      <c r="I33" t="s">
        <v>8345</v>
      </c>
      <c r="J33" t="s">
        <v>8356</v>
      </c>
      <c r="K33" t="n">
        <v>66666.67</v>
      </c>
      <c r="L33" t="s">
        <v>39</v>
      </c>
    </row>
    <row r="34" spans="2:12" x14ac:dyDescent="0.25">
      <c r="B34" t="s">
        <v>128</v>
      </c>
      <c r="C34" t="s">
        <v>8353</v>
      </c>
      <c r="D34" t="s">
        <v>8345</v>
      </c>
      <c r="E34" s="79" t="s">
        <v>8354</v>
      </c>
      <c r="F34" s="79" t="s">
        <v>8359</v>
      </c>
      <c r="G34" t="n">
        <v>2372.0</v>
      </c>
      <c r="H34" t="n">
        <v>0.45</v>
      </c>
      <c r="I34" t="s">
        <v>8345</v>
      </c>
      <c r="J34" t="s">
        <v>8356</v>
      </c>
      <c r="K34" t="n">
        <v>66666.67</v>
      </c>
      <c r="L34" t="s">
        <v>39</v>
      </c>
    </row>
    <row r="35" spans="2:12" x14ac:dyDescent="0.25">
      <c r="B35" t="s">
        <v>128</v>
      </c>
      <c r="C35" t="s">
        <v>8353</v>
      </c>
      <c r="D35" t="s">
        <v>8345</v>
      </c>
      <c r="E35" s="79" t="s">
        <v>8354</v>
      </c>
      <c r="F35" s="79" t="s">
        <v>8358</v>
      </c>
      <c r="G35" t="n">
        <v>2464.0</v>
      </c>
      <c r="H35" t="n">
        <v>0.45</v>
      </c>
      <c r="I35" t="s">
        <v>8345</v>
      </c>
      <c r="J35" t="s">
        <v>8356</v>
      </c>
      <c r="K35" t="n">
        <v>66666.67</v>
      </c>
      <c r="L35" t="s">
        <v>39</v>
      </c>
    </row>
    <row r="36" spans="2:12" x14ac:dyDescent="0.25">
      <c r="B36" t="s">
        <v>128</v>
      </c>
      <c r="C36" t="s">
        <v>8353</v>
      </c>
      <c r="D36" t="s">
        <v>8345</v>
      </c>
      <c r="E36" s="79" t="s">
        <v>8354</v>
      </c>
      <c r="F36" s="79" t="s">
        <v>8378</v>
      </c>
      <c r="G36" t="n">
        <v>1461.0</v>
      </c>
      <c r="H36" t="n">
        <v>0.45</v>
      </c>
      <c r="I36" t="s">
        <v>8345</v>
      </c>
      <c r="J36" t="s">
        <v>8356</v>
      </c>
      <c r="K36" t="n">
        <v>66666.67</v>
      </c>
      <c r="L36" t="s">
        <v>39</v>
      </c>
    </row>
    <row r="37" spans="2:12" x14ac:dyDescent="0.25">
      <c r="B37" t="s">
        <v>128</v>
      </c>
      <c r="C37" t="s">
        <v>8353</v>
      </c>
      <c r="D37" t="s">
        <v>8345</v>
      </c>
      <c r="E37" s="79" t="s">
        <v>8354</v>
      </c>
      <c r="F37" s="79" t="s">
        <v>8363</v>
      </c>
      <c r="G37" t="n">
        <v>2099.0</v>
      </c>
      <c r="H37" t="n">
        <v>0.45</v>
      </c>
      <c r="I37" t="s">
        <v>8345</v>
      </c>
      <c r="J37" t="s">
        <v>8356</v>
      </c>
      <c r="K37" t="n">
        <v>66666.67</v>
      </c>
      <c r="L37" t="s">
        <v>39</v>
      </c>
    </row>
    <row r="38" spans="2:12" x14ac:dyDescent="0.25">
      <c r="B38" t="s">
        <v>128</v>
      </c>
      <c r="C38" t="s">
        <v>8353</v>
      </c>
      <c r="D38" t="s">
        <v>8345</v>
      </c>
      <c r="E38" s="79" t="s">
        <v>8354</v>
      </c>
      <c r="F38" s="79" t="s">
        <v>8355</v>
      </c>
      <c r="G38" t="n">
        <v>2556.0</v>
      </c>
      <c r="H38" t="n">
        <v>0.45</v>
      </c>
      <c r="I38" t="s">
        <v>8345</v>
      </c>
      <c r="J38" t="s">
        <v>8356</v>
      </c>
      <c r="K38" t="n">
        <v>66666.67</v>
      </c>
      <c r="L38" t="s">
        <v>39</v>
      </c>
    </row>
    <row r="39" spans="2:12" x14ac:dyDescent="0.25">
      <c r="B39" t="s">
        <v>128</v>
      </c>
      <c r="C39" t="s">
        <v>8353</v>
      </c>
      <c r="D39" t="s">
        <v>8345</v>
      </c>
      <c r="E39" s="79" t="s">
        <v>8354</v>
      </c>
      <c r="F39" s="79" t="s">
        <v>8352</v>
      </c>
      <c r="G39" t="n">
        <v>1734.0</v>
      </c>
      <c r="H39" t="n">
        <v>0.45</v>
      </c>
      <c r="I39" t="s">
        <v>8345</v>
      </c>
      <c r="J39" t="s">
        <v>8356</v>
      </c>
      <c r="K39" t="n">
        <v>66666.67</v>
      </c>
      <c r="L39" t="s">
        <v>39</v>
      </c>
    </row>
    <row r="40" spans="2:12" x14ac:dyDescent="0.25">
      <c r="B40" t="s">
        <v>128</v>
      </c>
      <c r="C40" t="s">
        <v>8353</v>
      </c>
      <c r="D40" t="s">
        <v>8345</v>
      </c>
      <c r="E40" s="79" t="s">
        <v>8387</v>
      </c>
      <c r="F40" s="79" t="s">
        <v>8352</v>
      </c>
      <c r="G40" t="n">
        <v>1705.0</v>
      </c>
      <c r="H40" t="n">
        <v>0.45</v>
      </c>
      <c r="I40" t="s">
        <v>8345</v>
      </c>
      <c r="J40" t="s">
        <v>8388</v>
      </c>
      <c r="K40" t="n">
        <v>208844.44</v>
      </c>
      <c r="L40" t="s">
        <v>39</v>
      </c>
    </row>
    <row r="41" spans="2:12" x14ac:dyDescent="0.25">
      <c r="B41" t="s">
        <v>128</v>
      </c>
      <c r="C41" t="s">
        <v>8353</v>
      </c>
      <c r="D41" t="s">
        <v>8345</v>
      </c>
      <c r="E41" s="79" t="s">
        <v>8387</v>
      </c>
      <c r="F41" s="79" t="s">
        <v>8363</v>
      </c>
      <c r="G41" t="n">
        <v>2070.0</v>
      </c>
      <c r="H41" t="n">
        <v>0.45</v>
      </c>
      <c r="I41" t="s">
        <v>8345</v>
      </c>
      <c r="J41" t="s">
        <v>8388</v>
      </c>
      <c r="K41" t="n">
        <v>208844.44</v>
      </c>
      <c r="L41" t="s">
        <v>39</v>
      </c>
    </row>
    <row r="42" spans="2:12" x14ac:dyDescent="0.25">
      <c r="B42" t="s">
        <v>128</v>
      </c>
      <c r="C42" t="s">
        <v>8353</v>
      </c>
      <c r="D42" t="s">
        <v>8345</v>
      </c>
      <c r="E42" s="79" t="s">
        <v>8387</v>
      </c>
      <c r="F42" s="79" t="s">
        <v>8378</v>
      </c>
      <c r="G42" t="n">
        <v>1432.0</v>
      </c>
      <c r="H42" t="n">
        <v>0.45</v>
      </c>
      <c r="I42" t="s">
        <v>8345</v>
      </c>
      <c r="J42" t="s">
        <v>8388</v>
      </c>
      <c r="K42" t="n">
        <v>208844.44</v>
      </c>
      <c r="L42" t="s">
        <v>39</v>
      </c>
    </row>
    <row r="43" spans="2:12" x14ac:dyDescent="0.25">
      <c r="B43" t="s">
        <v>128</v>
      </c>
      <c r="C43" t="s">
        <v>8353</v>
      </c>
      <c r="D43" t="s">
        <v>8345</v>
      </c>
      <c r="E43" s="79" t="s">
        <v>8387</v>
      </c>
      <c r="F43" s="79" t="s">
        <v>8374</v>
      </c>
      <c r="G43" t="n">
        <v>974.0</v>
      </c>
      <c r="H43" t="n">
        <v>0.45</v>
      </c>
      <c r="I43" t="s">
        <v>8345</v>
      </c>
      <c r="J43" t="s">
        <v>8388</v>
      </c>
      <c r="K43" t="n">
        <v>208844.44</v>
      </c>
      <c r="L43" t="s">
        <v>39</v>
      </c>
    </row>
    <row r="44" spans="2:12" x14ac:dyDescent="0.25">
      <c r="B44" t="s">
        <v>128</v>
      </c>
      <c r="C44" t="s">
        <v>8353</v>
      </c>
      <c r="D44" t="s">
        <v>8345</v>
      </c>
      <c r="E44" s="79" t="s">
        <v>8387</v>
      </c>
      <c r="F44" s="79" t="s">
        <v>8379</v>
      </c>
      <c r="G44" t="n">
        <v>882.0</v>
      </c>
      <c r="H44" t="n">
        <v>0.45</v>
      </c>
      <c r="I44" t="s">
        <v>8345</v>
      </c>
      <c r="J44" t="s">
        <v>8388</v>
      </c>
      <c r="K44" t="n">
        <v>208844.44</v>
      </c>
      <c r="L44" t="s">
        <v>39</v>
      </c>
    </row>
    <row r="45" spans="2:12" x14ac:dyDescent="0.25">
      <c r="B45" t="s">
        <v>128</v>
      </c>
      <c r="C45" t="s">
        <v>8353</v>
      </c>
      <c r="D45" t="s">
        <v>8345</v>
      </c>
      <c r="E45" s="79" t="s">
        <v>8387</v>
      </c>
      <c r="F45" s="79" t="s">
        <v>8361</v>
      </c>
      <c r="G45" t="n">
        <v>2162.0</v>
      </c>
      <c r="H45" t="n">
        <v>0.45</v>
      </c>
      <c r="I45" t="s">
        <v>8345</v>
      </c>
      <c r="J45" t="s">
        <v>8388</v>
      </c>
      <c r="K45" t="n">
        <v>208844.44</v>
      </c>
      <c r="L45" t="s">
        <v>39</v>
      </c>
    </row>
    <row r="46" spans="2:12" x14ac:dyDescent="0.25">
      <c r="B46" t="s">
        <v>128</v>
      </c>
      <c r="C46" t="s">
        <v>8353</v>
      </c>
      <c r="D46" t="s">
        <v>8345</v>
      </c>
      <c r="E46" s="79" t="s">
        <v>8387</v>
      </c>
      <c r="F46" s="79" t="s">
        <v>8384</v>
      </c>
      <c r="G46" t="n">
        <v>792.0</v>
      </c>
      <c r="H46" t="n">
        <v>4.5</v>
      </c>
      <c r="I46" t="s">
        <v>8345</v>
      </c>
      <c r="J46" t="s">
        <v>8388</v>
      </c>
      <c r="K46" t="n">
        <v>208844.44</v>
      </c>
      <c r="L46" t="s">
        <v>39</v>
      </c>
    </row>
    <row r="47" spans="2:12" x14ac:dyDescent="0.25">
      <c r="B47" t="s">
        <v>128</v>
      </c>
      <c r="C47" t="s">
        <v>8353</v>
      </c>
      <c r="D47" t="s">
        <v>8345</v>
      </c>
      <c r="E47" s="79" t="s">
        <v>8387</v>
      </c>
      <c r="F47" s="79" t="s">
        <v>8360</v>
      </c>
      <c r="G47" t="n">
        <v>2253.0</v>
      </c>
      <c r="H47" t="n">
        <v>0.45</v>
      </c>
      <c r="I47" t="s">
        <v>8345</v>
      </c>
      <c r="J47" t="s">
        <v>8388</v>
      </c>
      <c r="K47" t="n">
        <v>208844.44</v>
      </c>
      <c r="L47" t="s">
        <v>39</v>
      </c>
    </row>
    <row r="48" spans="2:12" x14ac:dyDescent="0.25">
      <c r="B48" t="s">
        <v>128</v>
      </c>
      <c r="C48" t="s">
        <v>8353</v>
      </c>
      <c r="D48" t="s">
        <v>8345</v>
      </c>
      <c r="E48" s="79" t="s">
        <v>8387</v>
      </c>
      <c r="F48" s="79" t="s">
        <v>8359</v>
      </c>
      <c r="G48" t="n">
        <v>2343.0</v>
      </c>
      <c r="H48" t="n">
        <v>0.45</v>
      </c>
      <c r="I48" t="s">
        <v>8345</v>
      </c>
      <c r="J48" t="s">
        <v>8388</v>
      </c>
      <c r="K48" t="n">
        <v>208844.44</v>
      </c>
      <c r="L48" t="s">
        <v>39</v>
      </c>
    </row>
    <row r="49" spans="2:12" x14ac:dyDescent="0.25">
      <c r="B49" t="s">
        <v>128</v>
      </c>
      <c r="C49" t="s">
        <v>8353</v>
      </c>
      <c r="D49" t="s">
        <v>8345</v>
      </c>
      <c r="E49" s="79" t="s">
        <v>8387</v>
      </c>
      <c r="F49" s="79" t="s">
        <v>8358</v>
      </c>
      <c r="G49" t="n">
        <v>2435.0</v>
      </c>
      <c r="H49" t="n">
        <v>0.45</v>
      </c>
      <c r="I49" t="s">
        <v>8345</v>
      </c>
      <c r="J49" t="s">
        <v>8388</v>
      </c>
      <c r="K49" t="n">
        <v>208844.44</v>
      </c>
      <c r="L49" t="s">
        <v>39</v>
      </c>
    </row>
    <row r="50" spans="2:12" x14ac:dyDescent="0.25">
      <c r="B50" t="s">
        <v>128</v>
      </c>
      <c r="C50" t="s">
        <v>8353</v>
      </c>
      <c r="D50" t="s">
        <v>8345</v>
      </c>
      <c r="E50" s="79" t="s">
        <v>8387</v>
      </c>
      <c r="F50" s="79" t="s">
        <v>8355</v>
      </c>
      <c r="G50" t="n">
        <v>2527.0</v>
      </c>
      <c r="H50" t="n">
        <v>0.45</v>
      </c>
      <c r="I50" t="s">
        <v>8345</v>
      </c>
      <c r="J50" t="s">
        <v>8388</v>
      </c>
      <c r="K50" t="n">
        <v>208844.44</v>
      </c>
      <c r="L50" t="s">
        <v>39</v>
      </c>
    </row>
    <row r="51" spans="2:12" x14ac:dyDescent="0.25">
      <c r="B51" t="s">
        <v>128</v>
      </c>
      <c r="C51" t="s">
        <v>8353</v>
      </c>
      <c r="D51" t="s">
        <v>8345</v>
      </c>
      <c r="E51" s="79" t="s">
        <v>8387</v>
      </c>
      <c r="F51" s="79" t="s">
        <v>8386</v>
      </c>
      <c r="G51" t="n">
        <v>2618.0</v>
      </c>
      <c r="H51" t="n">
        <v>0.45</v>
      </c>
      <c r="I51" t="s">
        <v>8345</v>
      </c>
      <c r="J51" t="s">
        <v>8388</v>
      </c>
      <c r="K51" t="n">
        <v>208844.44</v>
      </c>
      <c r="L51" t="s">
        <v>39</v>
      </c>
    </row>
    <row r="52" spans="2:12" x14ac:dyDescent="0.25">
      <c r="B52" t="s">
        <v>128</v>
      </c>
      <c r="C52" t="s">
        <v>8353</v>
      </c>
      <c r="D52" t="s">
        <v>8345</v>
      </c>
      <c r="E52" s="79" t="s">
        <v>8387</v>
      </c>
      <c r="F52" s="79" t="s">
        <v>8385</v>
      </c>
      <c r="G52" t="n">
        <v>2709.0</v>
      </c>
      <c r="H52" t="n">
        <v>0.45</v>
      </c>
      <c r="I52" t="s">
        <v>8345</v>
      </c>
      <c r="J52" t="s">
        <v>8388</v>
      </c>
      <c r="K52" t="n">
        <v>208844.44</v>
      </c>
      <c r="L52" t="s">
        <v>39</v>
      </c>
    </row>
    <row r="53" spans="2:12" x14ac:dyDescent="0.25">
      <c r="B53" t="s">
        <v>128</v>
      </c>
      <c r="C53" t="s">
        <v>8353</v>
      </c>
      <c r="D53" t="s">
        <v>8345</v>
      </c>
      <c r="E53" s="79" t="s">
        <v>8387</v>
      </c>
      <c r="F53" s="79" t="s">
        <v>8368</v>
      </c>
      <c r="G53" t="n">
        <v>1066.0</v>
      </c>
      <c r="H53" t="n">
        <v>0.45</v>
      </c>
      <c r="I53" t="s">
        <v>8345</v>
      </c>
      <c r="J53" t="s">
        <v>8388</v>
      </c>
      <c r="K53" t="n">
        <v>208844.44</v>
      </c>
      <c r="L53" t="s">
        <v>39</v>
      </c>
    </row>
    <row r="54" spans="2:12" x14ac:dyDescent="0.25">
      <c r="B54" t="s">
        <v>128</v>
      </c>
      <c r="C54" t="s">
        <v>8353</v>
      </c>
      <c r="D54" t="s">
        <v>8345</v>
      </c>
      <c r="E54" s="79" t="s">
        <v>8387</v>
      </c>
      <c r="F54" s="79" t="s">
        <v>8376</v>
      </c>
      <c r="G54" t="n">
        <v>1157.0</v>
      </c>
      <c r="H54" t="n">
        <v>0.45</v>
      </c>
      <c r="I54" t="s">
        <v>8345</v>
      </c>
      <c r="J54" t="s">
        <v>8388</v>
      </c>
      <c r="K54" t="n">
        <v>208844.44</v>
      </c>
      <c r="L54" t="s">
        <v>39</v>
      </c>
    </row>
    <row r="55" spans="2:12" x14ac:dyDescent="0.25">
      <c r="B55" t="s">
        <v>128</v>
      </c>
      <c r="C55" t="s">
        <v>8353</v>
      </c>
      <c r="D55" t="s">
        <v>8345</v>
      </c>
      <c r="E55" s="79" t="s">
        <v>8387</v>
      </c>
      <c r="F55" s="79" t="s">
        <v>8377</v>
      </c>
      <c r="G55" t="n">
        <v>1248.0</v>
      </c>
      <c r="H55" t="n">
        <v>0.45</v>
      </c>
      <c r="I55" t="s">
        <v>8345</v>
      </c>
      <c r="J55" t="s">
        <v>8388</v>
      </c>
      <c r="K55" t="n">
        <v>208844.44</v>
      </c>
      <c r="L55" t="s">
        <v>39</v>
      </c>
    </row>
    <row r="56" spans="2:12" x14ac:dyDescent="0.25">
      <c r="B56" t="s">
        <v>128</v>
      </c>
      <c r="C56" t="s">
        <v>8353</v>
      </c>
      <c r="D56" t="s">
        <v>8345</v>
      </c>
      <c r="E56" s="79" t="s">
        <v>8387</v>
      </c>
      <c r="F56" s="79" t="s">
        <v>8351</v>
      </c>
      <c r="G56" t="n">
        <v>609.0</v>
      </c>
      <c r="H56" t="n">
        <v>4.5</v>
      </c>
      <c r="I56" t="s">
        <v>8345</v>
      </c>
      <c r="J56" t="s">
        <v>8388</v>
      </c>
      <c r="K56" t="n">
        <v>208844.44</v>
      </c>
      <c r="L56" t="s">
        <v>39</v>
      </c>
    </row>
    <row r="57" spans="2:12" x14ac:dyDescent="0.25">
      <c r="B57" t="s">
        <v>128</v>
      </c>
      <c r="C57" t="s">
        <v>8353</v>
      </c>
      <c r="D57" t="s">
        <v>8345</v>
      </c>
      <c r="E57" s="79" t="s">
        <v>8387</v>
      </c>
      <c r="F57" s="79" t="s">
        <v>8382</v>
      </c>
      <c r="G57" t="n">
        <v>2801.0</v>
      </c>
      <c r="H57" t="n">
        <v>0.45</v>
      </c>
      <c r="I57" t="s">
        <v>8345</v>
      </c>
      <c r="J57" t="s">
        <v>8388</v>
      </c>
      <c r="K57" t="n">
        <v>208844.44</v>
      </c>
      <c r="L57" t="s">
        <v>39</v>
      </c>
    </row>
    <row r="58" spans="2:12" x14ac:dyDescent="0.25">
      <c r="B58" t="s">
        <v>128</v>
      </c>
      <c r="C58" t="s">
        <v>8353</v>
      </c>
      <c r="D58" t="s">
        <v>8345</v>
      </c>
      <c r="E58" s="79" t="s">
        <v>8387</v>
      </c>
      <c r="F58" s="79" t="s">
        <v>8383</v>
      </c>
      <c r="G58" t="n">
        <v>2893.0</v>
      </c>
      <c r="H58" t="n">
        <v>0.45</v>
      </c>
      <c r="I58" t="s">
        <v>8345</v>
      </c>
      <c r="J58" t="s">
        <v>8388</v>
      </c>
      <c r="K58" t="n">
        <v>208844.44</v>
      </c>
      <c r="L58" t="s">
        <v>39</v>
      </c>
    </row>
    <row r="59" spans="2:12" x14ac:dyDescent="0.25">
      <c r="B59" t="s">
        <v>128</v>
      </c>
      <c r="C59" t="s">
        <v>8353</v>
      </c>
      <c r="D59" t="s">
        <v>8345</v>
      </c>
      <c r="E59" s="79" t="s">
        <v>8387</v>
      </c>
      <c r="F59" s="79" t="s">
        <v>8372</v>
      </c>
      <c r="G59" t="n">
        <v>2984.0</v>
      </c>
      <c r="H59" t="n">
        <v>0.45</v>
      </c>
      <c r="I59" t="s">
        <v>8345</v>
      </c>
      <c r="J59" t="s">
        <v>8388</v>
      </c>
      <c r="K59" t="n">
        <v>208844.44</v>
      </c>
      <c r="L59" t="s">
        <v>39</v>
      </c>
    </row>
    <row r="60" spans="2:12" x14ac:dyDescent="0.25">
      <c r="B60" t="s">
        <v>128</v>
      </c>
      <c r="C60" t="s">
        <v>8353</v>
      </c>
      <c r="D60" t="s">
        <v>8345</v>
      </c>
      <c r="E60" s="79" t="s">
        <v>8387</v>
      </c>
      <c r="F60" s="79" t="s">
        <v>8371</v>
      </c>
      <c r="G60" t="n">
        <v>3074.0</v>
      </c>
      <c r="H60" t="n">
        <v>0.45</v>
      </c>
      <c r="I60" t="s">
        <v>8345</v>
      </c>
      <c r="J60" t="s">
        <v>8388</v>
      </c>
      <c r="K60" t="n">
        <v>208844.44</v>
      </c>
      <c r="L60" t="s">
        <v>39</v>
      </c>
    </row>
    <row r="61" spans="2:12" x14ac:dyDescent="0.25">
      <c r="B61" t="s">
        <v>128</v>
      </c>
      <c r="C61" t="s">
        <v>8353</v>
      </c>
      <c r="D61" t="s">
        <v>8345</v>
      </c>
      <c r="E61" s="79" t="s">
        <v>8387</v>
      </c>
      <c r="F61" s="79" t="s">
        <v>8370</v>
      </c>
      <c r="G61" t="n">
        <v>3166.0</v>
      </c>
      <c r="H61" t="n">
        <v>0.45</v>
      </c>
      <c r="I61" t="s">
        <v>8345</v>
      </c>
      <c r="J61" t="s">
        <v>8388</v>
      </c>
      <c r="K61" t="n">
        <v>208844.44</v>
      </c>
      <c r="L61" t="s">
        <v>39</v>
      </c>
    </row>
    <row r="62" spans="2:12" x14ac:dyDescent="0.25">
      <c r="B62" t="s">
        <v>128</v>
      </c>
      <c r="C62" t="s">
        <v>8353</v>
      </c>
      <c r="D62" t="s">
        <v>8345</v>
      </c>
      <c r="E62" s="79" t="s">
        <v>8387</v>
      </c>
      <c r="F62" s="79" t="s">
        <v>8369</v>
      </c>
      <c r="G62" t="n">
        <v>3258.0</v>
      </c>
      <c r="H62" t="n">
        <v>0.45</v>
      </c>
      <c r="I62" t="s">
        <v>8345</v>
      </c>
      <c r="J62" t="s">
        <v>8388</v>
      </c>
      <c r="K62" t="n">
        <v>208844.44</v>
      </c>
      <c r="L62" t="s">
        <v>39</v>
      </c>
    </row>
    <row r="63" spans="2:12" x14ac:dyDescent="0.25">
      <c r="B63" t="s">
        <v>128</v>
      </c>
      <c r="C63" t="s">
        <v>8353</v>
      </c>
      <c r="D63" t="s">
        <v>8345</v>
      </c>
      <c r="E63" s="79" t="s">
        <v>8387</v>
      </c>
      <c r="F63" s="79" t="s">
        <v>8366</v>
      </c>
      <c r="G63" t="n">
        <v>3349.0</v>
      </c>
      <c r="H63" t="n">
        <v>0.45</v>
      </c>
      <c r="I63" t="s">
        <v>8345</v>
      </c>
      <c r="J63" t="s">
        <v>8388</v>
      </c>
      <c r="K63" t="n">
        <v>208844.44</v>
      </c>
      <c r="L63" t="s">
        <v>39</v>
      </c>
    </row>
    <row r="64" spans="2:12" x14ac:dyDescent="0.25">
      <c r="B64" t="s">
        <v>128</v>
      </c>
      <c r="C64" t="s">
        <v>8353</v>
      </c>
      <c r="D64" t="s">
        <v>8345</v>
      </c>
      <c r="E64" s="79" t="s">
        <v>8387</v>
      </c>
      <c r="F64" s="79" t="s">
        <v>8365</v>
      </c>
      <c r="G64" t="n">
        <v>3439.0</v>
      </c>
      <c r="H64" t="n">
        <v>0.45</v>
      </c>
      <c r="I64" t="s">
        <v>8345</v>
      </c>
      <c r="J64" t="s">
        <v>8388</v>
      </c>
      <c r="K64" t="n">
        <v>208844.44</v>
      </c>
      <c r="L64" t="s">
        <v>39</v>
      </c>
    </row>
    <row r="65" spans="2:12" x14ac:dyDescent="0.25">
      <c r="B65" t="s">
        <v>128</v>
      </c>
      <c r="C65" t="s">
        <v>8353</v>
      </c>
      <c r="D65" t="s">
        <v>8345</v>
      </c>
      <c r="E65" s="79" t="s">
        <v>8387</v>
      </c>
      <c r="F65" s="79" t="s">
        <v>8364</v>
      </c>
      <c r="G65" t="n">
        <v>3531.0</v>
      </c>
      <c r="H65" t="n">
        <v>0.45</v>
      </c>
      <c r="I65" t="s">
        <v>8345</v>
      </c>
      <c r="J65" t="s">
        <v>8388</v>
      </c>
      <c r="K65" t="n">
        <v>208844.44</v>
      </c>
      <c r="L65" t="s">
        <v>39</v>
      </c>
    </row>
    <row r="66" spans="2:12" x14ac:dyDescent="0.25">
      <c r="B66" t="s">
        <v>128</v>
      </c>
      <c r="C66" t="s">
        <v>8353</v>
      </c>
      <c r="D66" t="s">
        <v>8345</v>
      </c>
      <c r="E66" s="79" t="s">
        <v>8387</v>
      </c>
      <c r="F66" s="79" t="s">
        <v>8357</v>
      </c>
      <c r="G66" t="n">
        <v>3623.0</v>
      </c>
      <c r="H66" t="n">
        <v>0.45</v>
      </c>
      <c r="I66" t="s">
        <v>8345</v>
      </c>
      <c r="J66" t="s">
        <v>8388</v>
      </c>
      <c r="K66" t="n">
        <v>208844.6</v>
      </c>
      <c r="L66" t="s">
        <v>39</v>
      </c>
    </row>
    <row r="67" spans="2:12" x14ac:dyDescent="0.25">
      <c r="B67" t="s">
        <v>128</v>
      </c>
      <c r="C67" t="s">
        <v>8353</v>
      </c>
      <c r="D67" t="s">
        <v>8345</v>
      </c>
      <c r="E67" s="79" t="s">
        <v>8387</v>
      </c>
      <c r="F67" s="79" t="s">
        <v>8347</v>
      </c>
      <c r="G67" t="n">
        <v>1340.0</v>
      </c>
      <c r="H67" t="n">
        <v>0.45</v>
      </c>
      <c r="I67" t="s">
        <v>8345</v>
      </c>
      <c r="J67" t="s">
        <v>8388</v>
      </c>
      <c r="K67" t="n">
        <v>208844.44</v>
      </c>
      <c r="L67" t="s">
        <v>39</v>
      </c>
    </row>
    <row r="68" spans="2:12" x14ac:dyDescent="0.25">
      <c r="B68" t="s">
        <v>128</v>
      </c>
      <c r="C68" t="s">
        <v>8353</v>
      </c>
      <c r="D68" t="s">
        <v>8345</v>
      </c>
      <c r="E68" s="79" t="s">
        <v>8387</v>
      </c>
      <c r="F68" s="79" t="s">
        <v>8381</v>
      </c>
      <c r="G68" t="n">
        <v>1523.0</v>
      </c>
      <c r="H68" t="n">
        <v>0.45</v>
      </c>
      <c r="I68" t="s">
        <v>8345</v>
      </c>
      <c r="J68" t="s">
        <v>8388</v>
      </c>
      <c r="K68" t="n">
        <v>208844.44</v>
      </c>
      <c r="L68" t="s">
        <v>39</v>
      </c>
    </row>
    <row r="69" spans="2:12" x14ac:dyDescent="0.25">
      <c r="B69" t="s">
        <v>128</v>
      </c>
      <c r="C69" t="s">
        <v>8353</v>
      </c>
      <c r="D69" t="s">
        <v>8345</v>
      </c>
      <c r="E69" s="79" t="s">
        <v>8387</v>
      </c>
      <c r="F69" s="79" t="s">
        <v>8367</v>
      </c>
      <c r="G69" t="n">
        <v>1613.0</v>
      </c>
      <c r="H69" t="n">
        <v>0.45</v>
      </c>
      <c r="I69" t="s">
        <v>8345</v>
      </c>
      <c r="J69" t="s">
        <v>8388</v>
      </c>
      <c r="K69" t="n">
        <v>208844.44</v>
      </c>
      <c r="L69" t="s">
        <v>39</v>
      </c>
    </row>
    <row r="70" spans="2:12" x14ac:dyDescent="0.25">
      <c r="B70" t="s">
        <v>128</v>
      </c>
      <c r="C70" t="s">
        <v>8353</v>
      </c>
      <c r="D70" t="s">
        <v>8345</v>
      </c>
      <c r="E70" s="79" t="s">
        <v>8387</v>
      </c>
      <c r="F70" s="79" t="s">
        <v>8373</v>
      </c>
      <c r="G70" t="n">
        <v>1797.0</v>
      </c>
      <c r="H70" t="n">
        <v>0.45</v>
      </c>
      <c r="I70" t="s">
        <v>8345</v>
      </c>
      <c r="J70" t="s">
        <v>8388</v>
      </c>
      <c r="K70" t="n">
        <v>208844.44</v>
      </c>
      <c r="L70" t="s">
        <v>39</v>
      </c>
    </row>
    <row r="71" spans="2:12" x14ac:dyDescent="0.25">
      <c r="B71" t="s">
        <v>128</v>
      </c>
      <c r="C71" t="s">
        <v>8353</v>
      </c>
      <c r="D71" t="s">
        <v>8345</v>
      </c>
      <c r="E71" s="79" t="s">
        <v>8387</v>
      </c>
      <c r="F71" s="79" t="s">
        <v>8375</v>
      </c>
      <c r="G71" t="n">
        <v>1888.0</v>
      </c>
      <c r="H71" t="n">
        <v>0.45</v>
      </c>
      <c r="I71" t="s">
        <v>8345</v>
      </c>
      <c r="J71" t="s">
        <v>8388</v>
      </c>
      <c r="K71" t="n">
        <v>208844.44</v>
      </c>
      <c r="L71" t="s">
        <v>39</v>
      </c>
    </row>
    <row r="72" spans="2:12" x14ac:dyDescent="0.25">
      <c r="B72" t="s">
        <v>128</v>
      </c>
      <c r="C72" t="s">
        <v>8353</v>
      </c>
      <c r="D72" t="s">
        <v>8345</v>
      </c>
      <c r="E72" s="79" t="s">
        <v>8387</v>
      </c>
      <c r="F72" s="79" t="s">
        <v>8362</v>
      </c>
      <c r="G72" t="n">
        <v>1978.0</v>
      </c>
      <c r="H72" t="n">
        <v>0.45</v>
      </c>
      <c r="I72" t="s">
        <v>8345</v>
      </c>
      <c r="J72" t="s">
        <v>8388</v>
      </c>
      <c r="K72" t="n">
        <v>208844.44</v>
      </c>
      <c r="L72" t="s">
        <v>39</v>
      </c>
    </row>
    <row r="73" spans="2:12" x14ac:dyDescent="0.25">
      <c r="B73" t="s">
        <v>128</v>
      </c>
      <c r="C73" t="s">
        <v>8353</v>
      </c>
      <c r="D73" t="s">
        <v>8345</v>
      </c>
      <c r="E73" s="79" t="s">
        <v>8387</v>
      </c>
      <c r="F73" s="79" t="s">
        <v>8380</v>
      </c>
      <c r="G73" t="n">
        <v>701.0</v>
      </c>
      <c r="H73" t="n">
        <v>4.5</v>
      </c>
      <c r="I73" t="s">
        <v>8345</v>
      </c>
      <c r="J73" t="s">
        <v>8388</v>
      </c>
      <c r="K73" t="n">
        <v>208844.44</v>
      </c>
      <c r="L73" t="s">
        <v>39</v>
      </c>
    </row>
    <row r="74" spans="2:12" x14ac:dyDescent="0.25">
      <c r="B74" t="s">
        <v>128</v>
      </c>
      <c r="C74" t="s">
        <v>8403</v>
      </c>
      <c r="D74" t="s">
        <v>8345</v>
      </c>
      <c r="E74" s="79" t="s">
        <v>8390</v>
      </c>
      <c r="F74" s="79" t="s">
        <v>8395</v>
      </c>
      <c r="G74" t="n">
        <v>1325.0</v>
      </c>
      <c r="H74" t="n">
        <v>0.45</v>
      </c>
      <c r="I74" t="s">
        <v>8345</v>
      </c>
      <c r="J74" t="s">
        <v>8392</v>
      </c>
      <c r="K74" t="n">
        <v>694166.64</v>
      </c>
      <c r="L74" t="s">
        <v>39</v>
      </c>
    </row>
    <row r="75" spans="2:12" x14ac:dyDescent="0.25">
      <c r="B75" t="s">
        <v>128</v>
      </c>
      <c r="C75" t="s">
        <v>8394</v>
      </c>
      <c r="D75" t="s">
        <v>8345</v>
      </c>
      <c r="E75" s="79" t="s">
        <v>8390</v>
      </c>
      <c r="F75" s="79" t="s">
        <v>8395</v>
      </c>
      <c r="G75" t="n">
        <v>1325.0</v>
      </c>
      <c r="H75" t="n">
        <v>0.45</v>
      </c>
      <c r="I75" t="s">
        <v>8345</v>
      </c>
      <c r="J75" t="s">
        <v>8392</v>
      </c>
      <c r="K75" t="n">
        <v>805729.17</v>
      </c>
      <c r="L75" t="s">
        <v>39</v>
      </c>
    </row>
    <row r="76" spans="2:12" x14ac:dyDescent="0.25">
      <c r="B76" t="s">
        <v>128</v>
      </c>
      <c r="C76" t="s">
        <v>8402</v>
      </c>
      <c r="D76" t="s">
        <v>8345</v>
      </c>
      <c r="E76" s="79" t="s">
        <v>8390</v>
      </c>
      <c r="F76" s="79" t="s">
        <v>8364</v>
      </c>
      <c r="G76" t="n">
        <v>3471.0</v>
      </c>
      <c r="H76" t="n">
        <v>0.45</v>
      </c>
      <c r="I76" t="s">
        <v>8345</v>
      </c>
      <c r="J76" t="s">
        <v>8392</v>
      </c>
      <c r="K76" t="n">
        <v>451916.68</v>
      </c>
      <c r="L76" t="s">
        <v>39</v>
      </c>
    </row>
    <row r="77" spans="2:12" x14ac:dyDescent="0.25">
      <c r="B77" t="s">
        <v>128</v>
      </c>
      <c r="C77" t="s">
        <v>8396</v>
      </c>
      <c r="D77" t="s">
        <v>8345</v>
      </c>
      <c r="E77" s="79" t="s">
        <v>8390</v>
      </c>
      <c r="F77" s="79" t="s">
        <v>8395</v>
      </c>
      <c r="G77" t="n">
        <v>1325.0</v>
      </c>
      <c r="H77" t="n">
        <v>0.45</v>
      </c>
      <c r="I77" t="s">
        <v>8345</v>
      </c>
      <c r="J77" t="s">
        <v>8392</v>
      </c>
      <c r="K77" t="n">
        <v>410785.01</v>
      </c>
      <c r="L77" t="s">
        <v>39</v>
      </c>
    </row>
    <row r="78" spans="2:12" x14ac:dyDescent="0.25">
      <c r="B78" t="s">
        <v>128</v>
      </c>
      <c r="C78" t="s">
        <v>8398</v>
      </c>
      <c r="D78" t="s">
        <v>8345</v>
      </c>
      <c r="E78" s="79" t="s">
        <v>8390</v>
      </c>
      <c r="F78" s="79" t="s">
        <v>8391</v>
      </c>
      <c r="G78" t="n">
        <v>1497.0</v>
      </c>
      <c r="H78" t="n">
        <v>0.45</v>
      </c>
      <c r="I78" t="s">
        <v>8345</v>
      </c>
      <c r="J78" t="s">
        <v>8392</v>
      </c>
      <c r="K78" t="n">
        <v>354166.67</v>
      </c>
      <c r="L78" t="s">
        <v>39</v>
      </c>
    </row>
    <row r="79" spans="2:12" x14ac:dyDescent="0.25">
      <c r="B79" t="s">
        <v>128</v>
      </c>
      <c r="C79" t="s">
        <v>8389</v>
      </c>
      <c r="D79" t="s">
        <v>8345</v>
      </c>
      <c r="E79" s="79" t="s">
        <v>8390</v>
      </c>
      <c r="F79" s="79" t="s">
        <v>8391</v>
      </c>
      <c r="G79" t="n">
        <v>1497.0</v>
      </c>
      <c r="H79" t="n">
        <v>0.45</v>
      </c>
      <c r="I79" t="s">
        <v>8345</v>
      </c>
      <c r="J79" t="s">
        <v>8392</v>
      </c>
      <c r="K79" t="n">
        <v>1529034.3</v>
      </c>
      <c r="L79" t="s">
        <v>39</v>
      </c>
    </row>
    <row r="80" spans="2:12" x14ac:dyDescent="0.25">
      <c r="B80" t="s">
        <v>128</v>
      </c>
      <c r="C80" t="s">
        <v>8399</v>
      </c>
      <c r="D80" t="s">
        <v>8345</v>
      </c>
      <c r="E80" s="79" t="s">
        <v>8390</v>
      </c>
      <c r="F80" s="79" t="s">
        <v>8391</v>
      </c>
      <c r="G80" t="n">
        <v>1497.0</v>
      </c>
      <c r="H80" t="n">
        <v>0.45</v>
      </c>
      <c r="I80" t="s">
        <v>8345</v>
      </c>
      <c r="J80" t="s">
        <v>8392</v>
      </c>
      <c r="K80" t="n">
        <v>242250.0</v>
      </c>
      <c r="L80" t="s">
        <v>39</v>
      </c>
    </row>
    <row r="81" spans="2:12" x14ac:dyDescent="0.25">
      <c r="B81" t="s">
        <v>128</v>
      </c>
      <c r="C81" t="s">
        <v>8404</v>
      </c>
      <c r="D81" t="s">
        <v>8345</v>
      </c>
      <c r="E81" s="79" t="s">
        <v>8390</v>
      </c>
      <c r="F81" s="79" t="s">
        <v>8391</v>
      </c>
      <c r="G81" t="n">
        <v>1497.0</v>
      </c>
      <c r="H81" t="n">
        <v>0.45</v>
      </c>
      <c r="I81" t="s">
        <v>8345</v>
      </c>
      <c r="J81" t="s">
        <v>8392</v>
      </c>
      <c r="K81" t="n">
        <v>765000.0</v>
      </c>
      <c r="L81" t="s">
        <v>39</v>
      </c>
    </row>
    <row r="82" spans="2:12" x14ac:dyDescent="0.25">
      <c r="B82" t="s">
        <v>128</v>
      </c>
      <c r="C82" t="s">
        <v>8397</v>
      </c>
      <c r="D82" t="s">
        <v>8345</v>
      </c>
      <c r="E82" s="79" t="s">
        <v>8390</v>
      </c>
      <c r="F82" s="79" t="s">
        <v>8379</v>
      </c>
      <c r="G82" t="n">
        <v>822.0</v>
      </c>
      <c r="H82" t="n">
        <v>0.45</v>
      </c>
      <c r="I82" t="s">
        <v>8345</v>
      </c>
      <c r="J82" t="s">
        <v>8392</v>
      </c>
      <c r="K82" t="n">
        <v>165277.81</v>
      </c>
      <c r="L82" t="s">
        <v>39</v>
      </c>
    </row>
    <row r="83" spans="2:12" x14ac:dyDescent="0.25">
      <c r="B83" t="s">
        <v>128</v>
      </c>
      <c r="C83" t="s">
        <v>8400</v>
      </c>
      <c r="D83" t="s">
        <v>8345</v>
      </c>
      <c r="E83" s="79" t="s">
        <v>8390</v>
      </c>
      <c r="F83" s="79" t="s">
        <v>8401</v>
      </c>
      <c r="G83" t="n">
        <v>1933.0</v>
      </c>
      <c r="H83" t="n">
        <v>0.45</v>
      </c>
      <c r="I83" t="s">
        <v>8345</v>
      </c>
      <c r="J83" t="s">
        <v>8392</v>
      </c>
      <c r="K83" t="n">
        <v>1275000.0</v>
      </c>
      <c r="L83" t="s">
        <v>39</v>
      </c>
    </row>
    <row r="84" spans="2:12" x14ac:dyDescent="0.25">
      <c r="B84" t="s">
        <v>128</v>
      </c>
      <c r="C84" t="s">
        <v>8393</v>
      </c>
      <c r="D84" t="s">
        <v>8345</v>
      </c>
      <c r="E84" s="79" t="s">
        <v>8390</v>
      </c>
      <c r="F84" s="79" t="s">
        <v>8379</v>
      </c>
      <c r="G84" t="n">
        <v>822.0</v>
      </c>
      <c r="H84" t="n">
        <v>0.45</v>
      </c>
      <c r="I84" t="s">
        <v>8345</v>
      </c>
      <c r="J84" t="s">
        <v>8392</v>
      </c>
      <c r="K84" t="n">
        <v>410833.31</v>
      </c>
      <c r="L84" t="s">
        <v>39</v>
      </c>
    </row>
    <row r="85" spans="2:12" x14ac:dyDescent="0.25">
      <c r="B85" t="s">
        <v>128</v>
      </c>
      <c r="C85" t="s">
        <v>8408</v>
      </c>
      <c r="D85" t="s">
        <v>8345</v>
      </c>
      <c r="E85" s="79" t="s">
        <v>8406</v>
      </c>
      <c r="F85" s="79" t="s">
        <v>8409</v>
      </c>
      <c r="G85" t="n">
        <v>1699.0</v>
      </c>
      <c r="H85" t="n">
        <v>0.45</v>
      </c>
      <c r="I85" t="s">
        <v>8345</v>
      </c>
      <c r="J85" t="s">
        <v>8407</v>
      </c>
      <c r="K85" t="n">
        <v>595000.0</v>
      </c>
      <c r="L85" t="s">
        <v>39</v>
      </c>
    </row>
    <row r="86" spans="2:12" x14ac:dyDescent="0.25">
      <c r="B86" t="s">
        <v>128</v>
      </c>
      <c r="C86" t="s">
        <v>8405</v>
      </c>
      <c r="D86" t="s">
        <v>8345</v>
      </c>
      <c r="E86" s="79" t="s">
        <v>8406</v>
      </c>
      <c r="F86" s="79" t="s">
        <v>8364</v>
      </c>
      <c r="G86" t="n">
        <v>3463.0</v>
      </c>
      <c r="H86" t="n">
        <v>0.45</v>
      </c>
      <c r="I86" t="s">
        <v>8345</v>
      </c>
      <c r="J86" t="s">
        <v>8407</v>
      </c>
      <c r="K86" t="n">
        <v>1697183.51</v>
      </c>
      <c r="L86" t="s">
        <v>39</v>
      </c>
    </row>
    <row r="87" spans="2:12" x14ac:dyDescent="0.25">
      <c r="B87" t="s">
        <v>128</v>
      </c>
      <c r="C87" t="s">
        <v>8411</v>
      </c>
      <c r="D87" t="s">
        <v>8345</v>
      </c>
      <c r="E87" s="79" t="s">
        <v>8406</v>
      </c>
      <c r="F87" s="79" t="s">
        <v>8409</v>
      </c>
      <c r="G87" t="n">
        <v>1699.0</v>
      </c>
      <c r="H87" t="n">
        <v>0.45</v>
      </c>
      <c r="I87" t="s">
        <v>8345</v>
      </c>
      <c r="J87" t="s">
        <v>8407</v>
      </c>
      <c r="K87" t="n">
        <v>4819500.0</v>
      </c>
      <c r="L87" t="s">
        <v>39</v>
      </c>
    </row>
    <row r="88" spans="2:12" x14ac:dyDescent="0.25">
      <c r="B88" t="s">
        <v>128</v>
      </c>
      <c r="C88" t="s">
        <v>8410</v>
      </c>
      <c r="D88" t="s">
        <v>8345</v>
      </c>
      <c r="E88" s="79" t="s">
        <v>8406</v>
      </c>
      <c r="F88" s="79" t="s">
        <v>8349</v>
      </c>
      <c r="G88" t="n">
        <v>908.0</v>
      </c>
      <c r="H88" t="n">
        <v>0.45</v>
      </c>
      <c r="I88" t="s">
        <v>8345</v>
      </c>
      <c r="J88" t="s">
        <v>8407</v>
      </c>
      <c r="K88" t="n">
        <v>467169.46</v>
      </c>
      <c r="L88" t="s">
        <v>39</v>
      </c>
    </row>
    <row r="89" spans="2:12" x14ac:dyDescent="0.25">
      <c r="B89" t="s">
        <v>128</v>
      </c>
      <c r="C89" t="s">
        <v>8419</v>
      </c>
      <c r="D89" t="s">
        <v>8345</v>
      </c>
      <c r="E89" s="79" t="s">
        <v>8413</v>
      </c>
      <c r="F89" s="79" t="s">
        <v>8420</v>
      </c>
      <c r="G89" t="n">
        <v>1023.0</v>
      </c>
      <c r="H89" t="n">
        <v>0.47718</v>
      </c>
      <c r="I89" t="s">
        <v>8345</v>
      </c>
      <c r="J89" t="s">
        <v>8415</v>
      </c>
      <c r="K89" t="n">
        <v>826388.88</v>
      </c>
      <c r="L89" t="s">
        <v>39</v>
      </c>
    </row>
    <row r="90" spans="2:12" x14ac:dyDescent="0.25">
      <c r="B90" t="s">
        <v>128</v>
      </c>
      <c r="C90" t="s">
        <v>8416</v>
      </c>
      <c r="D90" t="s">
        <v>8345</v>
      </c>
      <c r="E90" s="79" t="s">
        <v>8413</v>
      </c>
      <c r="F90" s="79" t="s">
        <v>8417</v>
      </c>
      <c r="G90" t="n">
        <v>674.0</v>
      </c>
      <c r="H90" t="n">
        <v>0.47718</v>
      </c>
      <c r="I90" t="s">
        <v>8345</v>
      </c>
      <c r="J90" t="s">
        <v>8415</v>
      </c>
      <c r="K90" t="n">
        <v>850000.0</v>
      </c>
      <c r="L90" t="s">
        <v>39</v>
      </c>
    </row>
    <row r="91" spans="2:12" x14ac:dyDescent="0.25">
      <c r="B91" t="s">
        <v>128</v>
      </c>
      <c r="C91" t="s">
        <v>8412</v>
      </c>
      <c r="D91" t="s">
        <v>8345</v>
      </c>
      <c r="E91" s="79" t="s">
        <v>8413</v>
      </c>
      <c r="F91" s="79" t="s">
        <v>8414</v>
      </c>
      <c r="G91" t="n">
        <v>1760.0</v>
      </c>
      <c r="H91" t="n">
        <v>0.47718</v>
      </c>
      <c r="I91" t="s">
        <v>8345</v>
      </c>
      <c r="J91" t="s">
        <v>8415</v>
      </c>
      <c r="K91" t="n">
        <v>643591.67</v>
      </c>
      <c r="L91" t="s">
        <v>39</v>
      </c>
    </row>
    <row r="92" spans="2:12" x14ac:dyDescent="0.25">
      <c r="B92" t="s">
        <v>128</v>
      </c>
      <c r="C92" t="s">
        <v>8418</v>
      </c>
      <c r="D92" t="s">
        <v>8345</v>
      </c>
      <c r="E92" s="79" t="s">
        <v>8413</v>
      </c>
      <c r="F92" s="79" t="s">
        <v>8417</v>
      </c>
      <c r="G92" t="n">
        <v>674.0</v>
      </c>
      <c r="H92" t="n">
        <v>0.47718</v>
      </c>
      <c r="I92" t="s">
        <v>8345</v>
      </c>
      <c r="J92" t="s">
        <v>8415</v>
      </c>
      <c r="K92" t="n">
        <v>271150.0</v>
      </c>
      <c r="L92" t="s">
        <v>39</v>
      </c>
    </row>
    <row r="93" spans="2:12" x14ac:dyDescent="0.25">
      <c r="B93" t="s">
        <v>128</v>
      </c>
      <c r="C93" t="s">
        <v>8421</v>
      </c>
      <c r="D93" t="s">
        <v>8345</v>
      </c>
      <c r="E93" s="79" t="s">
        <v>8422</v>
      </c>
      <c r="F93" s="79" t="s">
        <v>8423</v>
      </c>
      <c r="G93" t="n">
        <v>359.0</v>
      </c>
      <c r="H93" t="n">
        <v>4.0</v>
      </c>
      <c r="I93" t="s">
        <v>8345</v>
      </c>
      <c r="J93" t="s">
        <v>8424</v>
      </c>
      <c r="K93" t="n">
        <v>1.855000004E7</v>
      </c>
      <c r="L93" t="s">
        <v>39</v>
      </c>
    </row>
    <row r="94" spans="2:12" x14ac:dyDescent="0.25">
      <c r="B94" t="s">
        <v>128</v>
      </c>
      <c r="C94" t="s">
        <v>8735</v>
      </c>
      <c r="D94" t="s">
        <v>8345</v>
      </c>
      <c r="E94" s="79" t="s">
        <v>8425</v>
      </c>
      <c r="F94" s="79" t="s">
        <v>8426</v>
      </c>
      <c r="G94" t="n">
        <v>360.0</v>
      </c>
      <c r="H94" t="n">
        <v>4.0</v>
      </c>
      <c r="I94" t="s">
        <v>8345</v>
      </c>
      <c r="J94" t="s">
        <v>8427</v>
      </c>
      <c r="K94" t="n">
        <v>2.85E7</v>
      </c>
      <c r="L94" t="s">
        <v>39</v>
      </c>
    </row>
    <row r="95" spans="2:12" x14ac:dyDescent="0.25">
      <c r="B95" t="s">
        <v>128</v>
      </c>
      <c r="C95" t="s">
        <v>8428</v>
      </c>
      <c r="D95" t="s">
        <v>421</v>
      </c>
      <c r="E95" s="79" t="s">
        <v>8429</v>
      </c>
      <c r="F95" s="79" t="s">
        <v>8430</v>
      </c>
      <c r="G95" t="n">
        <v>365.0</v>
      </c>
      <c r="H95" t="n">
        <v>3.5</v>
      </c>
      <c r="I95" t="s">
        <v>421</v>
      </c>
      <c r="J95" t="s">
        <v>8431</v>
      </c>
      <c r="K95" t="n">
        <v>1.0E7</v>
      </c>
      <c r="L95" t="s">
        <v>39</v>
      </c>
    </row>
    <row r="96" spans="2:12" x14ac:dyDescent="0.25">
      <c r="B96" t="s">
        <v>128</v>
      </c>
      <c r="C96" t="s">
        <v>8736</v>
      </c>
      <c r="D96" t="s">
        <v>8345</v>
      </c>
      <c r="E96" s="79" t="s">
        <v>8432</v>
      </c>
      <c r="F96" s="79" t="s">
        <v>8433</v>
      </c>
      <c r="G96" t="n">
        <v>360.0</v>
      </c>
      <c r="H96" t="n">
        <v>4.0</v>
      </c>
      <c r="I96" t="s">
        <v>8345</v>
      </c>
      <c r="J96" t="s">
        <v>8434</v>
      </c>
      <c r="K96" t="n">
        <v>1.815E7</v>
      </c>
      <c r="L96" t="s">
        <v>39</v>
      </c>
    </row>
    <row r="97" spans="2:12" x14ac:dyDescent="0.25">
      <c r="B97" t="s">
        <v>128</v>
      </c>
      <c r="C97" t="s">
        <v>8737</v>
      </c>
      <c r="D97" t="s">
        <v>8345</v>
      </c>
      <c r="E97" s="79" t="s">
        <v>8435</v>
      </c>
      <c r="F97" s="79" t="s">
        <v>8436</v>
      </c>
      <c r="G97" t="n">
        <v>359.0</v>
      </c>
      <c r="H97" t="n">
        <v>4.0</v>
      </c>
      <c r="I97" t="s">
        <v>8345</v>
      </c>
      <c r="J97" t="s">
        <v>8437</v>
      </c>
      <c r="K97" t="n">
        <v>1.1596E7</v>
      </c>
      <c r="L97" t="s">
        <v>39</v>
      </c>
    </row>
    <row r="98" spans="2:12" x14ac:dyDescent="0.25">
      <c r="B98" t="s">
        <v>128</v>
      </c>
      <c r="C98" t="s">
        <v>8428</v>
      </c>
      <c r="D98" t="s">
        <v>421</v>
      </c>
      <c r="E98" s="79" t="s">
        <v>8438</v>
      </c>
      <c r="F98" s="79" t="s">
        <v>8441</v>
      </c>
      <c r="G98" t="n">
        <v>365.0</v>
      </c>
      <c r="H98" t="n">
        <v>3.5</v>
      </c>
      <c r="I98" t="s">
        <v>421</v>
      </c>
      <c r="J98" t="s">
        <v>8440</v>
      </c>
      <c r="K98" t="n">
        <v>7500000.0</v>
      </c>
      <c r="L98" t="s">
        <v>39</v>
      </c>
    </row>
    <row r="99" spans="2:12" x14ac:dyDescent="0.25">
      <c r="B99" t="s">
        <v>128</v>
      </c>
      <c r="C99" t="s">
        <v>8428</v>
      </c>
      <c r="D99" t="s">
        <v>421</v>
      </c>
      <c r="E99" s="79" t="s">
        <v>8438</v>
      </c>
      <c r="F99" s="79" t="s">
        <v>8439</v>
      </c>
      <c r="G99" t="n">
        <v>273.0</v>
      </c>
      <c r="H99" t="n">
        <v>3.5</v>
      </c>
      <c r="I99" t="s">
        <v>421</v>
      </c>
      <c r="J99" t="s">
        <v>8440</v>
      </c>
      <c r="K99" t="n">
        <v>7500000.0</v>
      </c>
      <c r="L99" t="s">
        <v>39</v>
      </c>
    </row>
    <row r="100" spans="2:12" x14ac:dyDescent="0.25">
      <c r="B100" t="s">
        <v>128</v>
      </c>
      <c r="C100" t="s">
        <v>8428</v>
      </c>
      <c r="D100" t="s">
        <v>421</v>
      </c>
      <c r="E100" s="79" t="s">
        <v>8442</v>
      </c>
      <c r="F100" s="79" t="s">
        <v>8738</v>
      </c>
      <c r="G100" t="n">
        <v>273.0</v>
      </c>
      <c r="H100" t="n">
        <v>3.5</v>
      </c>
      <c r="I100" t="s">
        <v>421</v>
      </c>
      <c r="J100" t="s">
        <v>8739</v>
      </c>
      <c r="K100" t="n">
        <v>7500000.0</v>
      </c>
      <c r="L100" t="s">
        <v>39</v>
      </c>
    </row>
    <row r="101" spans="2:12" x14ac:dyDescent="0.25">
      <c r="B101" t="s">
        <v>128</v>
      </c>
      <c r="C101" t="s">
        <v>8428</v>
      </c>
      <c r="D101" t="s">
        <v>421</v>
      </c>
      <c r="E101" s="79" t="s">
        <v>8442</v>
      </c>
      <c r="F101" s="79" t="s">
        <v>8740</v>
      </c>
      <c r="G101" t="n">
        <v>365.0</v>
      </c>
      <c r="H101" t="n">
        <v>3.5</v>
      </c>
      <c r="I101" t="s">
        <v>421</v>
      </c>
      <c r="J101" t="s">
        <v>8739</v>
      </c>
      <c r="K101" t="n">
        <v>7500000.0</v>
      </c>
      <c r="L101" t="s">
        <v>39</v>
      </c>
    </row>
    <row r="102" spans="2:12" x14ac:dyDescent="0.25">
      <c r="B102" t="s">
        <v>128</v>
      </c>
      <c r="C102" t="s">
        <v>8428</v>
      </c>
      <c r="D102" t="s">
        <v>421</v>
      </c>
      <c r="E102" s="79" t="s">
        <v>8442</v>
      </c>
      <c r="F102" s="79" t="s">
        <v>8741</v>
      </c>
      <c r="G102" t="n">
        <v>182.0</v>
      </c>
      <c r="H102" t="n">
        <v>3.5</v>
      </c>
      <c r="I102" t="s">
        <v>421</v>
      </c>
      <c r="J102" t="s">
        <v>8739</v>
      </c>
      <c r="K102" t="n">
        <v>0.0</v>
      </c>
      <c r="L102" t="s">
        <v>39</v>
      </c>
    </row>
    <row r="103" spans="2:12" x14ac:dyDescent="0.25">
      <c r="B103" t="s">
        <v>128</v>
      </c>
      <c r="C103" t="s">
        <v>8443</v>
      </c>
      <c r="D103" t="s">
        <v>720</v>
      </c>
      <c r="E103" s="79" t="s">
        <v>8444</v>
      </c>
      <c r="F103" s="79" t="s">
        <v>8445</v>
      </c>
      <c r="G103" t="n">
        <v>0.0</v>
      </c>
      <c r="H103" t="n">
        <v>0.0</v>
      </c>
      <c r="I103" t="s">
        <v>720</v>
      </c>
      <c r="J103" t="s">
        <v>8445</v>
      </c>
      <c r="K103" t="n">
        <v>1.0E7</v>
      </c>
      <c r="L103" t="s">
        <v>39</v>
      </c>
    </row>
    <row r="104" spans="2:12" x14ac:dyDescent="0.25">
      <c r="B104" t="s">
        <v>128</v>
      </c>
      <c r="C104" t="s">
        <v>8742</v>
      </c>
      <c r="D104" t="s">
        <v>8345</v>
      </c>
      <c r="E104" s="79" t="s">
        <v>8446</v>
      </c>
      <c r="F104" s="79" t="s">
        <v>8447</v>
      </c>
      <c r="G104" t="n">
        <v>360.0</v>
      </c>
      <c r="H104" t="n">
        <v>4.0</v>
      </c>
      <c r="I104" t="s">
        <v>8345</v>
      </c>
      <c r="J104" t="s">
        <v>8743</v>
      </c>
      <c r="K104" t="n">
        <v>2.6375E7</v>
      </c>
      <c r="L104" t="s">
        <v>39</v>
      </c>
    </row>
    <row r="105" spans="2:12" x14ac:dyDescent="0.25">
      <c r="B105" t="s">
        <v>128</v>
      </c>
      <c r="C105" t="s">
        <v>8744</v>
      </c>
      <c r="D105" t="s">
        <v>720</v>
      </c>
      <c r="E105" s="79" t="s">
        <v>8448</v>
      </c>
      <c r="F105" s="79" t="s">
        <v>8445</v>
      </c>
      <c r="G105" t="n">
        <v>0.0</v>
      </c>
      <c r="H105" t="n">
        <v>0.0</v>
      </c>
      <c r="I105" t="s">
        <v>720</v>
      </c>
      <c r="J105" t="s">
        <v>8445</v>
      </c>
      <c r="K105" t="n">
        <v>3700000.0</v>
      </c>
      <c r="L105" t="s">
        <v>39</v>
      </c>
    </row>
    <row r="106" spans="2:12" x14ac:dyDescent="0.25">
      <c r="B106" t="s">
        <v>128</v>
      </c>
      <c r="C106" t="s">
        <v>8745</v>
      </c>
      <c r="D106" t="s">
        <v>8345</v>
      </c>
      <c r="E106" s="79" t="s">
        <v>8450</v>
      </c>
      <c r="F106" s="79" t="s">
        <v>8746</v>
      </c>
      <c r="G106" t="n">
        <v>360.0</v>
      </c>
      <c r="H106" t="n">
        <v>4.0</v>
      </c>
      <c r="I106" t="s">
        <v>8345</v>
      </c>
      <c r="J106" t="s">
        <v>8747</v>
      </c>
      <c r="K106" t="n">
        <v>3.0E7</v>
      </c>
      <c r="L106" t="s">
        <v>39</v>
      </c>
    </row>
    <row r="107" spans="2:12" x14ac:dyDescent="0.25">
      <c r="B107" t="s">
        <v>128</v>
      </c>
      <c r="C107" t="s">
        <v>8451</v>
      </c>
      <c r="D107" t="s">
        <v>8345</v>
      </c>
      <c r="E107" s="79" t="s">
        <v>8452</v>
      </c>
      <c r="F107" s="79" t="s">
        <v>8351</v>
      </c>
      <c r="G107" t="n">
        <v>143.0</v>
      </c>
      <c r="H107" t="n">
        <v>4.0</v>
      </c>
      <c r="I107" t="s">
        <v>8345</v>
      </c>
      <c r="J107" t="s">
        <v>8748</v>
      </c>
      <c r="K107" t="n">
        <v>2736000.0</v>
      </c>
      <c r="L107" t="s">
        <v>39</v>
      </c>
    </row>
    <row r="108" spans="2:12" x14ac:dyDescent="0.25">
      <c r="B108" t="s">
        <v>128</v>
      </c>
      <c r="C108" t="s">
        <v>8749</v>
      </c>
      <c r="D108" t="s">
        <v>8345</v>
      </c>
      <c r="E108" s="79" t="s">
        <v>8452</v>
      </c>
      <c r="F108" s="79" t="s">
        <v>8454</v>
      </c>
      <c r="G108" t="n">
        <v>360.0</v>
      </c>
      <c r="H108" t="n">
        <v>4.0</v>
      </c>
      <c r="I108" t="s">
        <v>8345</v>
      </c>
      <c r="J108" t="s">
        <v>8748</v>
      </c>
      <c r="K108" t="n">
        <v>9729000.0</v>
      </c>
      <c r="L108" t="s">
        <v>39</v>
      </c>
    </row>
    <row r="109" spans="2:12" x14ac:dyDescent="0.25">
      <c r="B109" t="s">
        <v>128</v>
      </c>
      <c r="C109" t="s">
        <v>8451</v>
      </c>
      <c r="D109" t="s">
        <v>8345</v>
      </c>
      <c r="E109" s="79" t="s">
        <v>8452</v>
      </c>
      <c r="F109" s="79" t="s">
        <v>8351</v>
      </c>
      <c r="G109" t="n">
        <v>143.0</v>
      </c>
      <c r="H109" t="n">
        <v>4.0</v>
      </c>
      <c r="I109" t="s">
        <v>8345</v>
      </c>
      <c r="J109" t="s">
        <v>8748</v>
      </c>
      <c r="K109" t="n">
        <v>2615000.0</v>
      </c>
      <c r="L109" t="s">
        <v>39</v>
      </c>
    </row>
    <row r="110" spans="2:12" x14ac:dyDescent="0.25">
      <c r="B110" t="s">
        <v>128</v>
      </c>
      <c r="C110" t="s">
        <v>8451</v>
      </c>
      <c r="D110" t="s">
        <v>8345</v>
      </c>
      <c r="E110" s="79" t="s">
        <v>8452</v>
      </c>
      <c r="F110" s="79" t="s">
        <v>8453</v>
      </c>
      <c r="G110" t="n">
        <v>174.0</v>
      </c>
      <c r="H110" t="n">
        <v>4.0</v>
      </c>
      <c r="I110" t="s">
        <v>8345</v>
      </c>
      <c r="J110" t="s">
        <v>8748</v>
      </c>
      <c r="K110" t="n">
        <v>7455000.0</v>
      </c>
      <c r="L110" t="s">
        <v>39</v>
      </c>
    </row>
    <row r="111" spans="2:12" x14ac:dyDescent="0.25">
      <c r="B111" t="s">
        <v>128</v>
      </c>
      <c r="C111" t="s">
        <v>8451</v>
      </c>
      <c r="D111" t="s">
        <v>8345</v>
      </c>
      <c r="E111" s="79" t="s">
        <v>8452</v>
      </c>
      <c r="F111" s="79" t="s">
        <v>8453</v>
      </c>
      <c r="G111" t="n">
        <v>174.0</v>
      </c>
      <c r="H111" t="n">
        <v>4.0</v>
      </c>
      <c r="I111" t="s">
        <v>8345</v>
      </c>
      <c r="J111" t="s">
        <v>8748</v>
      </c>
      <c r="K111" t="n">
        <v>7465000.0</v>
      </c>
      <c r="L111" t="s">
        <v>39</v>
      </c>
    </row>
    <row r="112" spans="2:12" x14ac:dyDescent="0.25">
      <c r="B112" t="s">
        <v>128</v>
      </c>
      <c r="C112" t="s">
        <v>8451</v>
      </c>
      <c r="D112" t="s">
        <v>8345</v>
      </c>
      <c r="E112" s="79" t="s">
        <v>8750</v>
      </c>
      <c r="F112" s="79" t="s">
        <v>8751</v>
      </c>
      <c r="G112" t="n">
        <v>111.0</v>
      </c>
      <c r="H112" t="n">
        <v>4.0</v>
      </c>
      <c r="I112" t="s">
        <v>8345</v>
      </c>
      <c r="J112" t="s">
        <v>8752</v>
      </c>
      <c r="K112" t="n">
        <v>1.527335E7</v>
      </c>
      <c r="L112" t="s">
        <v>39</v>
      </c>
    </row>
    <row r="113" spans="2:12" x14ac:dyDescent="0.25">
      <c r="B113" t="s">
        <v>128</v>
      </c>
      <c r="C113" t="s">
        <v>8451</v>
      </c>
      <c r="D113" t="s">
        <v>8345</v>
      </c>
      <c r="E113" s="79" t="s">
        <v>8750</v>
      </c>
      <c r="F113" s="79" t="s">
        <v>8455</v>
      </c>
      <c r="G113" t="n">
        <v>125.0</v>
      </c>
      <c r="H113" t="n">
        <v>4.0</v>
      </c>
      <c r="I113" t="s">
        <v>8345</v>
      </c>
      <c r="J113" t="s">
        <v>8752</v>
      </c>
      <c r="K113" t="n">
        <v>1.64848E7</v>
      </c>
      <c r="L113" t="s">
        <v>39</v>
      </c>
    </row>
    <row r="114" spans="2:12" x14ac:dyDescent="0.25">
      <c r="B114" t="s">
        <v>128</v>
      </c>
      <c r="C114" t="s">
        <v>8460</v>
      </c>
      <c r="D114" t="s">
        <v>46</v>
      </c>
      <c r="E114" s="79" t="s">
        <v>8457</v>
      </c>
      <c r="F114" s="79" t="s">
        <v>8458</v>
      </c>
      <c r="G114" t="n">
        <v>120.0</v>
      </c>
      <c r="H114" t="n">
        <v>3.5</v>
      </c>
      <c r="I114" t="s">
        <v>46</v>
      </c>
      <c r="J114" t="s">
        <v>8462</v>
      </c>
      <c r="K114" t="n">
        <v>0.0</v>
      </c>
      <c r="L114" t="s">
        <v>39</v>
      </c>
    </row>
    <row r="115" spans="2:12" x14ac:dyDescent="0.25">
      <c r="B115" t="s">
        <v>128</v>
      </c>
      <c r="C115" t="s">
        <v>8460</v>
      </c>
      <c r="D115" t="s">
        <v>46</v>
      </c>
      <c r="E115" s="79" t="s">
        <v>8457</v>
      </c>
      <c r="F115" s="79" t="s">
        <v>8458</v>
      </c>
      <c r="G115" t="n">
        <v>120.0</v>
      </c>
      <c r="H115" t="n">
        <v>3.5</v>
      </c>
      <c r="I115" t="s">
        <v>46</v>
      </c>
      <c r="J115" t="s">
        <v>8463</v>
      </c>
      <c r="K115" t="n">
        <v>52500.0</v>
      </c>
      <c r="L115" t="s">
        <v>39</v>
      </c>
    </row>
    <row r="116" spans="2:12" x14ac:dyDescent="0.25">
      <c r="B116" t="s">
        <v>128</v>
      </c>
      <c r="C116" t="s">
        <v>8460</v>
      </c>
      <c r="D116" t="s">
        <v>46</v>
      </c>
      <c r="E116" s="79" t="s">
        <v>8457</v>
      </c>
      <c r="F116" s="79" t="s">
        <v>8458</v>
      </c>
      <c r="G116" t="n">
        <v>120.0</v>
      </c>
      <c r="H116" t="n">
        <v>3.5</v>
      </c>
      <c r="I116" t="s">
        <v>46</v>
      </c>
      <c r="J116" t="s">
        <v>8464</v>
      </c>
      <c r="K116" t="n">
        <v>56250.0</v>
      </c>
      <c r="L116" t="s">
        <v>39</v>
      </c>
    </row>
    <row r="117" spans="2:12" x14ac:dyDescent="0.25">
      <c r="B117" t="s">
        <v>128</v>
      </c>
      <c r="C117" t="s">
        <v>8460</v>
      </c>
      <c r="D117" t="s">
        <v>46</v>
      </c>
      <c r="E117" s="79" t="s">
        <v>8457</v>
      </c>
      <c r="F117" s="79" t="s">
        <v>8458</v>
      </c>
      <c r="G117" t="n">
        <v>120.0</v>
      </c>
      <c r="H117" t="n">
        <v>3.5</v>
      </c>
      <c r="I117" t="s">
        <v>46</v>
      </c>
      <c r="J117" t="s">
        <v>8465</v>
      </c>
      <c r="K117" t="n">
        <v>125000.0</v>
      </c>
      <c r="L117" t="s">
        <v>39</v>
      </c>
    </row>
    <row r="118" spans="2:12" x14ac:dyDescent="0.25">
      <c r="B118" t="s">
        <v>128</v>
      </c>
      <c r="C118" t="s">
        <v>8460</v>
      </c>
      <c r="D118" t="s">
        <v>46</v>
      </c>
      <c r="E118" s="79" t="s">
        <v>8457</v>
      </c>
      <c r="F118" s="79" t="s">
        <v>8458</v>
      </c>
      <c r="G118" t="n">
        <v>120.0</v>
      </c>
      <c r="H118" t="n">
        <v>3.5</v>
      </c>
      <c r="I118" t="s">
        <v>46</v>
      </c>
      <c r="J118" t="s">
        <v>8466</v>
      </c>
      <c r="K118" t="n">
        <v>25000.0</v>
      </c>
      <c r="L118" t="s">
        <v>39</v>
      </c>
    </row>
    <row r="119" spans="2:12" x14ac:dyDescent="0.25">
      <c r="B119" t="s">
        <v>128</v>
      </c>
      <c r="C119" t="s">
        <v>8460</v>
      </c>
      <c r="D119" t="s">
        <v>46</v>
      </c>
      <c r="E119" s="79" t="s">
        <v>8457</v>
      </c>
      <c r="F119" s="79" t="s">
        <v>8458</v>
      </c>
      <c r="G119" t="n">
        <v>120.0</v>
      </c>
      <c r="H119" t="n">
        <v>3.5</v>
      </c>
      <c r="I119" t="s">
        <v>46</v>
      </c>
      <c r="J119" t="s">
        <v>8467</v>
      </c>
      <c r="K119" t="n">
        <v>75000.0</v>
      </c>
      <c r="L119" t="s">
        <v>39</v>
      </c>
    </row>
    <row r="120" spans="2:12" x14ac:dyDescent="0.25">
      <c r="B120" t="s">
        <v>128</v>
      </c>
      <c r="C120" t="s">
        <v>8460</v>
      </c>
      <c r="D120" t="s">
        <v>46</v>
      </c>
      <c r="E120" s="79" t="s">
        <v>8457</v>
      </c>
      <c r="F120" s="79" t="s">
        <v>8458</v>
      </c>
      <c r="G120" t="n">
        <v>120.0</v>
      </c>
      <c r="H120" t="n">
        <v>3.5</v>
      </c>
      <c r="I120" t="s">
        <v>46</v>
      </c>
      <c r="J120" t="s">
        <v>8468</v>
      </c>
      <c r="K120" t="n">
        <v>50000.0</v>
      </c>
      <c r="L120" t="s">
        <v>39</v>
      </c>
    </row>
    <row r="121" spans="2:12" x14ac:dyDescent="0.25">
      <c r="B121" t="s">
        <v>128</v>
      </c>
      <c r="C121" t="s">
        <v>8460</v>
      </c>
      <c r="D121" t="s">
        <v>46</v>
      </c>
      <c r="E121" s="79" t="s">
        <v>8457</v>
      </c>
      <c r="F121" s="79" t="s">
        <v>8458</v>
      </c>
      <c r="G121" t="n">
        <v>120.0</v>
      </c>
      <c r="H121" t="n">
        <v>3.5</v>
      </c>
      <c r="I121" t="s">
        <v>46</v>
      </c>
      <c r="J121" t="s">
        <v>8469</v>
      </c>
      <c r="K121" t="n">
        <v>37500.0</v>
      </c>
      <c r="L121" t="s">
        <v>39</v>
      </c>
    </row>
    <row r="122" spans="2:12" x14ac:dyDescent="0.25">
      <c r="B122" t="s">
        <v>128</v>
      </c>
      <c r="C122" t="s">
        <v>8460</v>
      </c>
      <c r="D122" t="s">
        <v>46</v>
      </c>
      <c r="E122" s="79" t="s">
        <v>8457</v>
      </c>
      <c r="F122" s="79" t="s">
        <v>8458</v>
      </c>
      <c r="G122" t="n">
        <v>120.0</v>
      </c>
      <c r="H122" t="n">
        <v>3.5</v>
      </c>
      <c r="I122" t="s">
        <v>46</v>
      </c>
      <c r="J122" t="s">
        <v>8470</v>
      </c>
      <c r="K122" t="n">
        <v>26250.0</v>
      </c>
      <c r="L122" t="s">
        <v>39</v>
      </c>
    </row>
    <row r="123" spans="2:12" x14ac:dyDescent="0.25">
      <c r="B123" t="s">
        <v>128</v>
      </c>
      <c r="C123" t="s">
        <v>8460</v>
      </c>
      <c r="D123" t="s">
        <v>46</v>
      </c>
      <c r="E123" s="79" t="s">
        <v>8457</v>
      </c>
      <c r="F123" s="79" t="s">
        <v>8458</v>
      </c>
      <c r="G123" t="n">
        <v>120.0</v>
      </c>
      <c r="H123" t="n">
        <v>3.5</v>
      </c>
      <c r="I123" t="s">
        <v>46</v>
      </c>
      <c r="J123" t="s">
        <v>8471</v>
      </c>
      <c r="K123" t="n">
        <v>18750.0</v>
      </c>
      <c r="L123" t="s">
        <v>39</v>
      </c>
    </row>
    <row r="124" spans="2:12" x14ac:dyDescent="0.25">
      <c r="B124" t="s">
        <v>128</v>
      </c>
      <c r="C124" t="s">
        <v>8472</v>
      </c>
      <c r="D124" t="s">
        <v>46</v>
      </c>
      <c r="E124" s="79" t="s">
        <v>8457</v>
      </c>
      <c r="F124" s="79" t="s">
        <v>8458</v>
      </c>
      <c r="G124" t="n">
        <v>120.0</v>
      </c>
      <c r="H124" t="n">
        <v>3.5</v>
      </c>
      <c r="I124" t="s">
        <v>46</v>
      </c>
      <c r="J124" t="s">
        <v>8473</v>
      </c>
      <c r="K124" t="n">
        <v>62500.0</v>
      </c>
      <c r="L124" t="s">
        <v>39</v>
      </c>
    </row>
    <row r="125" spans="2:12" x14ac:dyDescent="0.25">
      <c r="B125" t="s">
        <v>128</v>
      </c>
      <c r="C125" t="s">
        <v>8472</v>
      </c>
      <c r="D125" t="s">
        <v>46</v>
      </c>
      <c r="E125" s="79" t="s">
        <v>8457</v>
      </c>
      <c r="F125" s="79" t="s">
        <v>8458</v>
      </c>
      <c r="G125" t="n">
        <v>120.0</v>
      </c>
      <c r="H125" t="n">
        <v>3.5</v>
      </c>
      <c r="I125" t="s">
        <v>46</v>
      </c>
      <c r="J125" t="s">
        <v>8474</v>
      </c>
      <c r="K125" t="n">
        <v>132375.0</v>
      </c>
      <c r="L125" t="s">
        <v>39</v>
      </c>
    </row>
    <row r="126" spans="2:12" x14ac:dyDescent="0.25">
      <c r="B126" t="s">
        <v>128</v>
      </c>
      <c r="C126" t="s">
        <v>8472</v>
      </c>
      <c r="D126" t="s">
        <v>46</v>
      </c>
      <c r="E126" s="79" t="s">
        <v>8457</v>
      </c>
      <c r="F126" s="79" t="s">
        <v>8753</v>
      </c>
      <c r="G126" t="n">
        <v>360.0</v>
      </c>
      <c r="H126" t="n">
        <v>0.35</v>
      </c>
      <c r="I126" t="s">
        <v>46</v>
      </c>
      <c r="J126" t="s">
        <v>8474</v>
      </c>
      <c r="K126" t="n">
        <v>2629375.0</v>
      </c>
      <c r="L126" t="s">
        <v>39</v>
      </c>
    </row>
    <row r="127" spans="2:12" x14ac:dyDescent="0.25">
      <c r="B127" t="s">
        <v>128</v>
      </c>
      <c r="C127" t="s">
        <v>8472</v>
      </c>
      <c r="D127" t="s">
        <v>46</v>
      </c>
      <c r="E127" s="79" t="s">
        <v>8457</v>
      </c>
      <c r="F127" s="79" t="s">
        <v>8753</v>
      </c>
      <c r="G127" t="n">
        <v>360.0</v>
      </c>
      <c r="H127" t="n">
        <v>0.35</v>
      </c>
      <c r="I127" t="s">
        <v>46</v>
      </c>
      <c r="J127" t="s">
        <v>8473</v>
      </c>
      <c r="K127" t="n">
        <v>1187500.0</v>
      </c>
      <c r="L127" t="s">
        <v>39</v>
      </c>
    </row>
    <row r="128" spans="2:12" x14ac:dyDescent="0.25">
      <c r="B128" t="s">
        <v>128</v>
      </c>
      <c r="C128" t="s">
        <v>8475</v>
      </c>
      <c r="D128" t="s">
        <v>46</v>
      </c>
      <c r="E128" s="79" t="s">
        <v>8457</v>
      </c>
      <c r="F128" s="79" t="s">
        <v>8754</v>
      </c>
      <c r="G128" t="n">
        <v>150.0</v>
      </c>
      <c r="H128" t="n">
        <v>3.5</v>
      </c>
      <c r="I128" t="s">
        <v>46</v>
      </c>
      <c r="J128" t="s">
        <v>8476</v>
      </c>
      <c r="K128" t="n">
        <v>22500.0</v>
      </c>
      <c r="L128" t="s">
        <v>39</v>
      </c>
    </row>
    <row r="129" spans="2:12" x14ac:dyDescent="0.25">
      <c r="B129" t="s">
        <v>128</v>
      </c>
      <c r="C129" t="s">
        <v>8477</v>
      </c>
      <c r="D129" t="s">
        <v>46</v>
      </c>
      <c r="E129" s="79" t="s">
        <v>8457</v>
      </c>
      <c r="F129" s="79" t="s">
        <v>8754</v>
      </c>
      <c r="G129" t="n">
        <v>150.0</v>
      </c>
      <c r="H129" t="n">
        <v>3.5</v>
      </c>
      <c r="I129" t="s">
        <v>46</v>
      </c>
      <c r="J129" t="s">
        <v>8478</v>
      </c>
      <c r="K129" t="n">
        <v>12750.0</v>
      </c>
      <c r="L129" t="s">
        <v>39</v>
      </c>
    </row>
    <row r="130" spans="2:12" x14ac:dyDescent="0.25">
      <c r="B130" t="s">
        <v>128</v>
      </c>
      <c r="C130" t="s">
        <v>8479</v>
      </c>
      <c r="D130" t="s">
        <v>46</v>
      </c>
      <c r="E130" s="79" t="s">
        <v>8457</v>
      </c>
      <c r="F130" s="79" t="s">
        <v>8754</v>
      </c>
      <c r="G130" t="n">
        <v>150.0</v>
      </c>
      <c r="H130" t="n">
        <v>3.5</v>
      </c>
      <c r="I130" t="s">
        <v>46</v>
      </c>
      <c r="J130" t="s">
        <v>8480</v>
      </c>
      <c r="K130" t="n">
        <v>15000.0</v>
      </c>
      <c r="L130" t="s">
        <v>39</v>
      </c>
    </row>
    <row r="131" spans="2:12" x14ac:dyDescent="0.25">
      <c r="B131" t="s">
        <v>128</v>
      </c>
      <c r="C131" t="s">
        <v>8456</v>
      </c>
      <c r="D131" t="s">
        <v>46</v>
      </c>
      <c r="E131" s="79" t="s">
        <v>8457</v>
      </c>
      <c r="F131" s="79" t="s">
        <v>8754</v>
      </c>
      <c r="G131" t="n">
        <v>150.0</v>
      </c>
      <c r="H131" t="n">
        <v>3.5</v>
      </c>
      <c r="I131" t="s">
        <v>46</v>
      </c>
      <c r="J131" t="s">
        <v>8481</v>
      </c>
      <c r="K131" t="n">
        <v>5250.0</v>
      </c>
      <c r="L131" t="s">
        <v>39</v>
      </c>
    </row>
    <row r="132" spans="2:12" x14ac:dyDescent="0.25">
      <c r="B132" t="s">
        <v>128</v>
      </c>
      <c r="C132" t="s">
        <v>8456</v>
      </c>
      <c r="D132" t="s">
        <v>46</v>
      </c>
      <c r="E132" s="79" t="s">
        <v>8457</v>
      </c>
      <c r="F132" s="79" t="s">
        <v>8754</v>
      </c>
      <c r="G132" t="n">
        <v>150.0</v>
      </c>
      <c r="H132" t="n">
        <v>3.5</v>
      </c>
      <c r="I132" t="s">
        <v>46</v>
      </c>
      <c r="J132" t="s">
        <v>8459</v>
      </c>
      <c r="K132" t="n">
        <v>11250.0</v>
      </c>
      <c r="L132" t="s">
        <v>39</v>
      </c>
    </row>
    <row r="133" spans="2:12" x14ac:dyDescent="0.25">
      <c r="B133" t="s">
        <v>128</v>
      </c>
      <c r="C133" t="s">
        <v>8460</v>
      </c>
      <c r="D133" t="s">
        <v>46</v>
      </c>
      <c r="E133" s="79" t="s">
        <v>8457</v>
      </c>
      <c r="F133" s="79" t="s">
        <v>8754</v>
      </c>
      <c r="G133" t="n">
        <v>150.0</v>
      </c>
      <c r="H133" t="n">
        <v>3.5</v>
      </c>
      <c r="I133" t="s">
        <v>46</v>
      </c>
      <c r="J133" t="s">
        <v>8461</v>
      </c>
      <c r="K133" t="n">
        <v>44262.3</v>
      </c>
      <c r="L133" t="s">
        <v>39</v>
      </c>
    </row>
    <row r="134" spans="2:12" x14ac:dyDescent="0.25">
      <c r="B134" t="s">
        <v>128</v>
      </c>
      <c r="C134" t="s">
        <v>8460</v>
      </c>
      <c r="D134" t="s">
        <v>46</v>
      </c>
      <c r="E134" s="79" t="s">
        <v>8457</v>
      </c>
      <c r="F134" s="79" t="s">
        <v>8754</v>
      </c>
      <c r="G134" t="n">
        <v>150.0</v>
      </c>
      <c r="H134" t="n">
        <v>3.5</v>
      </c>
      <c r="I134" t="s">
        <v>46</v>
      </c>
      <c r="J134" t="s">
        <v>8462</v>
      </c>
      <c r="K134" t="n">
        <v>0.0</v>
      </c>
      <c r="L134" t="s">
        <v>39</v>
      </c>
    </row>
    <row r="135" spans="2:12" x14ac:dyDescent="0.25">
      <c r="B135" t="s">
        <v>128</v>
      </c>
      <c r="C135" t="s">
        <v>8460</v>
      </c>
      <c r="D135" t="s">
        <v>46</v>
      </c>
      <c r="E135" s="79" t="s">
        <v>8457</v>
      </c>
      <c r="F135" s="79" t="s">
        <v>8754</v>
      </c>
      <c r="G135" t="n">
        <v>150.0</v>
      </c>
      <c r="H135" t="n">
        <v>3.5</v>
      </c>
      <c r="I135" t="s">
        <v>46</v>
      </c>
      <c r="J135" t="s">
        <v>8463</v>
      </c>
      <c r="K135" t="n">
        <v>52500.0</v>
      </c>
      <c r="L135" t="s">
        <v>39</v>
      </c>
    </row>
    <row r="136" spans="2:12" x14ac:dyDescent="0.25">
      <c r="B136" t="s">
        <v>128</v>
      </c>
      <c r="C136" t="s">
        <v>8460</v>
      </c>
      <c r="D136" t="s">
        <v>46</v>
      </c>
      <c r="E136" s="79" t="s">
        <v>8457</v>
      </c>
      <c r="F136" s="79" t="s">
        <v>8754</v>
      </c>
      <c r="G136" t="n">
        <v>150.0</v>
      </c>
      <c r="H136" t="n">
        <v>3.5</v>
      </c>
      <c r="I136" t="s">
        <v>46</v>
      </c>
      <c r="J136" t="s">
        <v>8464</v>
      </c>
      <c r="K136" t="n">
        <v>56250.0</v>
      </c>
      <c r="L136" t="s">
        <v>39</v>
      </c>
    </row>
    <row r="137" spans="2:12" x14ac:dyDescent="0.25">
      <c r="B137" t="s">
        <v>128</v>
      </c>
      <c r="C137" t="s">
        <v>8460</v>
      </c>
      <c r="D137" t="s">
        <v>46</v>
      </c>
      <c r="E137" s="79" t="s">
        <v>8457</v>
      </c>
      <c r="F137" s="79" t="s">
        <v>8754</v>
      </c>
      <c r="G137" t="n">
        <v>150.0</v>
      </c>
      <c r="H137" t="n">
        <v>3.5</v>
      </c>
      <c r="I137" t="s">
        <v>46</v>
      </c>
      <c r="J137" t="s">
        <v>8465</v>
      </c>
      <c r="K137" t="n">
        <v>125000.0</v>
      </c>
      <c r="L137" t="s">
        <v>39</v>
      </c>
    </row>
    <row r="138" spans="2:12" x14ac:dyDescent="0.25">
      <c r="B138" t="s">
        <v>128</v>
      </c>
      <c r="C138" t="s">
        <v>8460</v>
      </c>
      <c r="D138" t="s">
        <v>46</v>
      </c>
      <c r="E138" s="79" t="s">
        <v>8457</v>
      </c>
      <c r="F138" s="79" t="s">
        <v>8754</v>
      </c>
      <c r="G138" t="n">
        <v>150.0</v>
      </c>
      <c r="H138" t="n">
        <v>3.5</v>
      </c>
      <c r="I138" t="s">
        <v>46</v>
      </c>
      <c r="J138" t="s">
        <v>8466</v>
      </c>
      <c r="K138" t="n">
        <v>25000.0</v>
      </c>
      <c r="L138" t="s">
        <v>39</v>
      </c>
    </row>
    <row r="139" spans="2:12" x14ac:dyDescent="0.25">
      <c r="B139" t="s">
        <v>128</v>
      </c>
      <c r="C139" t="s">
        <v>8460</v>
      </c>
      <c r="D139" t="s">
        <v>46</v>
      </c>
      <c r="E139" s="79" t="s">
        <v>8457</v>
      </c>
      <c r="F139" s="79" t="s">
        <v>8754</v>
      </c>
      <c r="G139" t="n">
        <v>150.0</v>
      </c>
      <c r="H139" t="n">
        <v>3.5</v>
      </c>
      <c r="I139" t="s">
        <v>46</v>
      </c>
      <c r="J139" t="s">
        <v>8467</v>
      </c>
      <c r="K139" t="n">
        <v>75000.0</v>
      </c>
      <c r="L139" t="s">
        <v>39</v>
      </c>
    </row>
    <row r="140" spans="2:12" x14ac:dyDescent="0.25">
      <c r="B140" t="s">
        <v>128</v>
      </c>
      <c r="C140" t="s">
        <v>8460</v>
      </c>
      <c r="D140" t="s">
        <v>46</v>
      </c>
      <c r="E140" s="79" t="s">
        <v>8457</v>
      </c>
      <c r="F140" s="79" t="s">
        <v>8754</v>
      </c>
      <c r="G140" t="n">
        <v>150.0</v>
      </c>
      <c r="H140" t="n">
        <v>3.5</v>
      </c>
      <c r="I140" t="s">
        <v>46</v>
      </c>
      <c r="J140" t="s">
        <v>8468</v>
      </c>
      <c r="K140" t="n">
        <v>50000.0</v>
      </c>
      <c r="L140" t="s">
        <v>39</v>
      </c>
    </row>
    <row r="141" spans="2:12" x14ac:dyDescent="0.25">
      <c r="B141" t="s">
        <v>128</v>
      </c>
      <c r="C141" t="s">
        <v>8460</v>
      </c>
      <c r="D141" t="s">
        <v>46</v>
      </c>
      <c r="E141" s="79" t="s">
        <v>8457</v>
      </c>
      <c r="F141" s="79" t="s">
        <v>8754</v>
      </c>
      <c r="G141" t="n">
        <v>150.0</v>
      </c>
      <c r="H141" t="n">
        <v>3.5</v>
      </c>
      <c r="I141" t="s">
        <v>46</v>
      </c>
      <c r="J141" t="s">
        <v>8469</v>
      </c>
      <c r="K141" t="n">
        <v>37500.0</v>
      </c>
      <c r="L141" t="s">
        <v>39</v>
      </c>
    </row>
    <row r="142" spans="2:12" x14ac:dyDescent="0.25">
      <c r="B142" t="s">
        <v>128</v>
      </c>
      <c r="C142" t="s">
        <v>8460</v>
      </c>
      <c r="D142" t="s">
        <v>46</v>
      </c>
      <c r="E142" s="79" t="s">
        <v>8457</v>
      </c>
      <c r="F142" s="79" t="s">
        <v>8754</v>
      </c>
      <c r="G142" t="n">
        <v>150.0</v>
      </c>
      <c r="H142" t="n">
        <v>3.5</v>
      </c>
      <c r="I142" t="s">
        <v>46</v>
      </c>
      <c r="J142" t="s">
        <v>8470</v>
      </c>
      <c r="K142" t="n">
        <v>26250.0</v>
      </c>
      <c r="L142" t="s">
        <v>39</v>
      </c>
    </row>
    <row r="143" spans="2:12" x14ac:dyDescent="0.25">
      <c r="B143" t="s">
        <v>128</v>
      </c>
      <c r="C143" t="s">
        <v>8460</v>
      </c>
      <c r="D143" t="s">
        <v>46</v>
      </c>
      <c r="E143" s="79" t="s">
        <v>8457</v>
      </c>
      <c r="F143" s="79" t="s">
        <v>8754</v>
      </c>
      <c r="G143" t="n">
        <v>150.0</v>
      </c>
      <c r="H143" t="n">
        <v>3.5</v>
      </c>
      <c r="I143" t="s">
        <v>46</v>
      </c>
      <c r="J143" t="s">
        <v>8471</v>
      </c>
      <c r="K143" t="n">
        <v>18750.0</v>
      </c>
      <c r="L143" t="s">
        <v>39</v>
      </c>
    </row>
    <row r="144" spans="2:12" x14ac:dyDescent="0.25">
      <c r="B144" t="s">
        <v>128</v>
      </c>
      <c r="C144" t="s">
        <v>8472</v>
      </c>
      <c r="D144" t="s">
        <v>46</v>
      </c>
      <c r="E144" s="79" t="s">
        <v>8457</v>
      </c>
      <c r="F144" s="79" t="s">
        <v>8754</v>
      </c>
      <c r="G144" t="n">
        <v>150.0</v>
      </c>
      <c r="H144" t="n">
        <v>3.5</v>
      </c>
      <c r="I144" t="s">
        <v>46</v>
      </c>
      <c r="J144" t="s">
        <v>8473</v>
      </c>
      <c r="K144" t="n">
        <v>62500.0</v>
      </c>
      <c r="L144" t="s">
        <v>39</v>
      </c>
    </row>
    <row r="145" spans="2:12" x14ac:dyDescent="0.25">
      <c r="B145" t="s">
        <v>128</v>
      </c>
      <c r="C145" t="s">
        <v>8472</v>
      </c>
      <c r="D145" t="s">
        <v>46</v>
      </c>
      <c r="E145" s="79" t="s">
        <v>8457</v>
      </c>
      <c r="F145" s="79" t="s">
        <v>8754</v>
      </c>
      <c r="G145" t="n">
        <v>150.0</v>
      </c>
      <c r="H145" t="n">
        <v>3.5</v>
      </c>
      <c r="I145" t="s">
        <v>46</v>
      </c>
      <c r="J145" t="s">
        <v>8474</v>
      </c>
      <c r="K145" t="n">
        <v>132375.0</v>
      </c>
      <c r="L145" t="s">
        <v>39</v>
      </c>
    </row>
    <row r="146" spans="2:12" x14ac:dyDescent="0.25">
      <c r="B146" t="s">
        <v>128</v>
      </c>
      <c r="C146" t="s">
        <v>8460</v>
      </c>
      <c r="D146" t="s">
        <v>46</v>
      </c>
      <c r="E146" s="79" t="s">
        <v>8457</v>
      </c>
      <c r="F146" s="79" t="s">
        <v>8753</v>
      </c>
      <c r="G146" t="n">
        <v>360.0</v>
      </c>
      <c r="H146" t="n">
        <v>0.35</v>
      </c>
      <c r="I146" t="s">
        <v>46</v>
      </c>
      <c r="J146" t="s">
        <v>8471</v>
      </c>
      <c r="K146" t="n">
        <v>206250.0</v>
      </c>
      <c r="L146" t="s">
        <v>39</v>
      </c>
    </row>
    <row r="147" spans="2:12" x14ac:dyDescent="0.25">
      <c r="B147" t="s">
        <v>128</v>
      </c>
      <c r="C147" t="s">
        <v>8460</v>
      </c>
      <c r="D147" t="s">
        <v>46</v>
      </c>
      <c r="E147" s="79" t="s">
        <v>8457</v>
      </c>
      <c r="F147" s="79" t="s">
        <v>8753</v>
      </c>
      <c r="G147" t="n">
        <v>360.0</v>
      </c>
      <c r="H147" t="n">
        <v>0.35</v>
      </c>
      <c r="I147" t="s">
        <v>46</v>
      </c>
      <c r="J147" t="s">
        <v>8470</v>
      </c>
      <c r="K147" t="n">
        <v>262250.0</v>
      </c>
      <c r="L147" t="s">
        <v>39</v>
      </c>
    </row>
    <row r="148" spans="2:12" x14ac:dyDescent="0.25">
      <c r="B148" t="s">
        <v>128</v>
      </c>
      <c r="C148" t="s">
        <v>8460</v>
      </c>
      <c r="D148" t="s">
        <v>46</v>
      </c>
      <c r="E148" s="79" t="s">
        <v>8457</v>
      </c>
      <c r="F148" s="79" t="s">
        <v>8753</v>
      </c>
      <c r="G148" t="n">
        <v>360.0</v>
      </c>
      <c r="H148" t="n">
        <v>0.35</v>
      </c>
      <c r="I148" t="s">
        <v>46</v>
      </c>
      <c r="J148" t="s">
        <v>8469</v>
      </c>
      <c r="K148" t="n">
        <v>1837500.0</v>
      </c>
      <c r="L148" t="s">
        <v>39</v>
      </c>
    </row>
    <row r="149" spans="2:12" x14ac:dyDescent="0.25">
      <c r="B149" t="s">
        <v>128</v>
      </c>
      <c r="C149" t="s">
        <v>8460</v>
      </c>
      <c r="D149" t="s">
        <v>46</v>
      </c>
      <c r="E149" s="79" t="s">
        <v>8457</v>
      </c>
      <c r="F149" s="79" t="s">
        <v>8753</v>
      </c>
      <c r="G149" t="n">
        <v>360.0</v>
      </c>
      <c r="H149" t="n">
        <v>0.35</v>
      </c>
      <c r="I149" t="s">
        <v>46</v>
      </c>
      <c r="J149" t="s">
        <v>8468</v>
      </c>
      <c r="K149" t="n">
        <v>450000.0</v>
      </c>
      <c r="L149" t="s">
        <v>39</v>
      </c>
    </row>
    <row r="150" spans="2:12" x14ac:dyDescent="0.25">
      <c r="B150" t="s">
        <v>128</v>
      </c>
      <c r="C150" t="s">
        <v>8460</v>
      </c>
      <c r="D150" t="s">
        <v>46</v>
      </c>
      <c r="E150" s="79" t="s">
        <v>8457</v>
      </c>
      <c r="F150" s="79" t="s">
        <v>8753</v>
      </c>
      <c r="G150" t="n">
        <v>360.0</v>
      </c>
      <c r="H150" t="n">
        <v>0.35</v>
      </c>
      <c r="I150" t="s">
        <v>46</v>
      </c>
      <c r="J150" t="s">
        <v>8467</v>
      </c>
      <c r="K150" t="n">
        <v>1725000.0</v>
      </c>
      <c r="L150" t="s">
        <v>39</v>
      </c>
    </row>
    <row r="151" spans="2:12" x14ac:dyDescent="0.25">
      <c r="B151" t="s">
        <v>128</v>
      </c>
      <c r="C151" t="s">
        <v>8460</v>
      </c>
      <c r="D151" t="s">
        <v>46</v>
      </c>
      <c r="E151" s="79" t="s">
        <v>8457</v>
      </c>
      <c r="F151" s="79" t="s">
        <v>8753</v>
      </c>
      <c r="G151" t="n">
        <v>360.0</v>
      </c>
      <c r="H151" t="n">
        <v>0.35</v>
      </c>
      <c r="I151" t="s">
        <v>46</v>
      </c>
      <c r="J151" t="s">
        <v>8466</v>
      </c>
      <c r="K151" t="n">
        <v>150000.0</v>
      </c>
      <c r="L151" t="s">
        <v>39</v>
      </c>
    </row>
    <row r="152" spans="2:12" x14ac:dyDescent="0.25">
      <c r="B152" t="s">
        <v>128</v>
      </c>
      <c r="C152" t="s">
        <v>8460</v>
      </c>
      <c r="D152" t="s">
        <v>46</v>
      </c>
      <c r="E152" s="79" t="s">
        <v>8457</v>
      </c>
      <c r="F152" s="79" t="s">
        <v>8482</v>
      </c>
      <c r="G152" t="n">
        <v>330.0</v>
      </c>
      <c r="H152" t="n">
        <v>0.35</v>
      </c>
      <c r="I152" t="s">
        <v>46</v>
      </c>
      <c r="J152" t="s">
        <v>8466</v>
      </c>
      <c r="K152" t="n">
        <v>25000.0</v>
      </c>
      <c r="L152" t="s">
        <v>39</v>
      </c>
    </row>
    <row r="153" spans="2:12" x14ac:dyDescent="0.25">
      <c r="B153" t="s">
        <v>128</v>
      </c>
      <c r="C153" t="s">
        <v>8475</v>
      </c>
      <c r="D153" t="s">
        <v>46</v>
      </c>
      <c r="E153" s="79" t="s">
        <v>8457</v>
      </c>
      <c r="F153" s="79" t="s">
        <v>8755</v>
      </c>
      <c r="G153" t="n">
        <v>180.0</v>
      </c>
      <c r="H153" t="n">
        <v>3.5</v>
      </c>
      <c r="I153" t="s">
        <v>46</v>
      </c>
      <c r="J153" t="s">
        <v>8476</v>
      </c>
      <c r="K153" t="n">
        <v>22500.0</v>
      </c>
      <c r="L153" t="s">
        <v>39</v>
      </c>
    </row>
    <row r="154" spans="2:12" x14ac:dyDescent="0.25">
      <c r="B154" t="s">
        <v>128</v>
      </c>
      <c r="C154" t="s">
        <v>8477</v>
      </c>
      <c r="D154" t="s">
        <v>46</v>
      </c>
      <c r="E154" s="79" t="s">
        <v>8457</v>
      </c>
      <c r="F154" s="79" t="s">
        <v>8755</v>
      </c>
      <c r="G154" t="n">
        <v>180.0</v>
      </c>
      <c r="H154" t="n">
        <v>3.5</v>
      </c>
      <c r="I154" t="s">
        <v>46</v>
      </c>
      <c r="J154" t="s">
        <v>8478</v>
      </c>
      <c r="K154" t="n">
        <v>12750.0</v>
      </c>
      <c r="L154" t="s">
        <v>39</v>
      </c>
    </row>
    <row r="155" spans="2:12" x14ac:dyDescent="0.25">
      <c r="B155" t="s">
        <v>128</v>
      </c>
      <c r="C155" t="s">
        <v>8479</v>
      </c>
      <c r="D155" t="s">
        <v>46</v>
      </c>
      <c r="E155" s="79" t="s">
        <v>8457</v>
      </c>
      <c r="F155" s="79" t="s">
        <v>8755</v>
      </c>
      <c r="G155" t="n">
        <v>180.0</v>
      </c>
      <c r="H155" t="n">
        <v>3.5</v>
      </c>
      <c r="I155" t="s">
        <v>46</v>
      </c>
      <c r="J155" t="s">
        <v>8480</v>
      </c>
      <c r="K155" t="n">
        <v>15000.0</v>
      </c>
      <c r="L155" t="s">
        <v>39</v>
      </c>
    </row>
    <row r="156" spans="2:12" x14ac:dyDescent="0.25">
      <c r="B156" t="s">
        <v>128</v>
      </c>
      <c r="C156" t="s">
        <v>8456</v>
      </c>
      <c r="D156" t="s">
        <v>46</v>
      </c>
      <c r="E156" s="79" t="s">
        <v>8457</v>
      </c>
      <c r="F156" s="79" t="s">
        <v>8755</v>
      </c>
      <c r="G156" t="n">
        <v>180.0</v>
      </c>
      <c r="H156" t="n">
        <v>3.5</v>
      </c>
      <c r="I156" t="s">
        <v>46</v>
      </c>
      <c r="J156" t="s">
        <v>8481</v>
      </c>
      <c r="K156" t="n">
        <v>5250.0</v>
      </c>
      <c r="L156" t="s">
        <v>39</v>
      </c>
    </row>
    <row r="157" spans="2:12" x14ac:dyDescent="0.25">
      <c r="B157" t="s">
        <v>128</v>
      </c>
      <c r="C157" t="s">
        <v>8456</v>
      </c>
      <c r="D157" t="s">
        <v>46</v>
      </c>
      <c r="E157" s="79" t="s">
        <v>8457</v>
      </c>
      <c r="F157" s="79" t="s">
        <v>8755</v>
      </c>
      <c r="G157" t="n">
        <v>180.0</v>
      </c>
      <c r="H157" t="n">
        <v>3.5</v>
      </c>
      <c r="I157" t="s">
        <v>46</v>
      </c>
      <c r="J157" t="s">
        <v>8459</v>
      </c>
      <c r="K157" t="n">
        <v>11250.0</v>
      </c>
      <c r="L157" t="s">
        <v>39</v>
      </c>
    </row>
    <row r="158" spans="2:12" x14ac:dyDescent="0.25">
      <c r="B158" t="s">
        <v>128</v>
      </c>
      <c r="C158" t="s">
        <v>8483</v>
      </c>
      <c r="D158" t="s">
        <v>46</v>
      </c>
      <c r="E158" s="79" t="s">
        <v>8457</v>
      </c>
      <c r="F158" s="79" t="s">
        <v>8755</v>
      </c>
      <c r="G158" t="n">
        <v>180.0</v>
      </c>
      <c r="H158" t="n">
        <v>3.5</v>
      </c>
      <c r="I158" t="s">
        <v>46</v>
      </c>
      <c r="J158" t="s">
        <v>8484</v>
      </c>
      <c r="K158" t="n">
        <v>0.0</v>
      </c>
      <c r="L158" t="s">
        <v>39</v>
      </c>
    </row>
    <row r="159" spans="2:12" x14ac:dyDescent="0.25">
      <c r="B159" t="s">
        <v>128</v>
      </c>
      <c r="C159" t="s">
        <v>8483</v>
      </c>
      <c r="D159" t="s">
        <v>46</v>
      </c>
      <c r="E159" s="79" t="s">
        <v>8457</v>
      </c>
      <c r="F159" s="79" t="s">
        <v>8755</v>
      </c>
      <c r="G159" t="n">
        <v>180.0</v>
      </c>
      <c r="H159" t="n">
        <v>3.5</v>
      </c>
      <c r="I159" t="s">
        <v>46</v>
      </c>
      <c r="J159" t="s">
        <v>8485</v>
      </c>
      <c r="K159" t="n">
        <v>0.0</v>
      </c>
      <c r="L159" t="s">
        <v>39</v>
      </c>
    </row>
    <row r="160" spans="2:12" x14ac:dyDescent="0.25">
      <c r="B160" t="s">
        <v>128</v>
      </c>
      <c r="C160" t="s">
        <v>8486</v>
      </c>
      <c r="D160" t="s">
        <v>46</v>
      </c>
      <c r="E160" s="79" t="s">
        <v>8457</v>
      </c>
      <c r="F160" s="79" t="s">
        <v>8755</v>
      </c>
      <c r="G160" t="n">
        <v>180.0</v>
      </c>
      <c r="H160" t="n">
        <v>3.5</v>
      </c>
      <c r="I160" t="s">
        <v>46</v>
      </c>
      <c r="J160" t="s">
        <v>8487</v>
      </c>
      <c r="K160" t="n">
        <v>99000.0</v>
      </c>
      <c r="L160" t="s">
        <v>39</v>
      </c>
    </row>
    <row r="161" spans="2:12" x14ac:dyDescent="0.25">
      <c r="B161" t="s">
        <v>128</v>
      </c>
      <c r="C161" t="s">
        <v>8486</v>
      </c>
      <c r="D161" t="s">
        <v>46</v>
      </c>
      <c r="E161" s="79" t="s">
        <v>8457</v>
      </c>
      <c r="F161" s="79" t="s">
        <v>8755</v>
      </c>
      <c r="G161" t="n">
        <v>180.0</v>
      </c>
      <c r="H161" t="n">
        <v>3.5</v>
      </c>
      <c r="I161" t="s">
        <v>46</v>
      </c>
      <c r="J161" t="s">
        <v>8488</v>
      </c>
      <c r="K161" t="n">
        <v>88525.0</v>
      </c>
      <c r="L161" t="s">
        <v>39</v>
      </c>
    </row>
    <row r="162" spans="2:12" x14ac:dyDescent="0.25">
      <c r="B162" t="s">
        <v>128</v>
      </c>
      <c r="C162" t="s">
        <v>8460</v>
      </c>
      <c r="D162" t="s">
        <v>46</v>
      </c>
      <c r="E162" s="79" t="s">
        <v>8457</v>
      </c>
      <c r="F162" s="79" t="s">
        <v>8755</v>
      </c>
      <c r="G162" t="n">
        <v>180.0</v>
      </c>
      <c r="H162" t="n">
        <v>3.5</v>
      </c>
      <c r="I162" t="s">
        <v>46</v>
      </c>
      <c r="J162" t="s">
        <v>8461</v>
      </c>
      <c r="K162" t="n">
        <v>44262.3</v>
      </c>
      <c r="L162" t="s">
        <v>39</v>
      </c>
    </row>
    <row r="163" spans="2:12" x14ac:dyDescent="0.25">
      <c r="B163" t="s">
        <v>128</v>
      </c>
      <c r="C163" t="s">
        <v>8460</v>
      </c>
      <c r="D163" t="s">
        <v>46</v>
      </c>
      <c r="E163" s="79" t="s">
        <v>8457</v>
      </c>
      <c r="F163" s="79" t="s">
        <v>8755</v>
      </c>
      <c r="G163" t="n">
        <v>180.0</v>
      </c>
      <c r="H163" t="n">
        <v>3.5</v>
      </c>
      <c r="I163" t="s">
        <v>46</v>
      </c>
      <c r="J163" t="s">
        <v>8462</v>
      </c>
      <c r="K163" t="n">
        <v>0.0</v>
      </c>
      <c r="L163" t="s">
        <v>39</v>
      </c>
    </row>
    <row r="164" spans="2:12" x14ac:dyDescent="0.25">
      <c r="B164" t="s">
        <v>128</v>
      </c>
      <c r="C164" t="s">
        <v>8460</v>
      </c>
      <c r="D164" t="s">
        <v>46</v>
      </c>
      <c r="E164" s="79" t="s">
        <v>8457</v>
      </c>
      <c r="F164" s="79" t="s">
        <v>8755</v>
      </c>
      <c r="G164" t="n">
        <v>180.0</v>
      </c>
      <c r="H164" t="n">
        <v>3.5</v>
      </c>
      <c r="I164" t="s">
        <v>46</v>
      </c>
      <c r="J164" t="s">
        <v>8463</v>
      </c>
      <c r="K164" t="n">
        <v>52500.0</v>
      </c>
      <c r="L164" t="s">
        <v>39</v>
      </c>
    </row>
    <row r="165" spans="2:12" x14ac:dyDescent="0.25">
      <c r="B165" t="s">
        <v>128</v>
      </c>
      <c r="C165" t="s">
        <v>8460</v>
      </c>
      <c r="D165" t="s">
        <v>46</v>
      </c>
      <c r="E165" s="79" t="s">
        <v>8457</v>
      </c>
      <c r="F165" s="79" t="s">
        <v>8755</v>
      </c>
      <c r="G165" t="n">
        <v>180.0</v>
      </c>
      <c r="H165" t="n">
        <v>3.5</v>
      </c>
      <c r="I165" t="s">
        <v>46</v>
      </c>
      <c r="J165" t="s">
        <v>8464</v>
      </c>
      <c r="K165" t="n">
        <v>56250.0</v>
      </c>
      <c r="L165" t="s">
        <v>39</v>
      </c>
    </row>
    <row r="166" spans="2:12" x14ac:dyDescent="0.25">
      <c r="B166" t="s">
        <v>128</v>
      </c>
      <c r="C166" t="s">
        <v>8460</v>
      </c>
      <c r="D166" t="s">
        <v>46</v>
      </c>
      <c r="E166" s="79" t="s">
        <v>8457</v>
      </c>
      <c r="F166" s="79" t="s">
        <v>8755</v>
      </c>
      <c r="G166" t="n">
        <v>180.0</v>
      </c>
      <c r="H166" t="n">
        <v>3.5</v>
      </c>
      <c r="I166" t="s">
        <v>46</v>
      </c>
      <c r="J166" t="s">
        <v>8465</v>
      </c>
      <c r="K166" t="n">
        <v>125000.0</v>
      </c>
      <c r="L166" t="s">
        <v>39</v>
      </c>
    </row>
    <row r="167" spans="2:12" x14ac:dyDescent="0.25">
      <c r="B167" t="s">
        <v>128</v>
      </c>
      <c r="C167" t="s">
        <v>8460</v>
      </c>
      <c r="D167" t="s">
        <v>46</v>
      </c>
      <c r="E167" s="79" t="s">
        <v>8457</v>
      </c>
      <c r="F167" s="79" t="s">
        <v>8755</v>
      </c>
      <c r="G167" t="n">
        <v>180.0</v>
      </c>
      <c r="H167" t="n">
        <v>3.5</v>
      </c>
      <c r="I167" t="s">
        <v>46</v>
      </c>
      <c r="J167" t="s">
        <v>8466</v>
      </c>
      <c r="K167" t="n">
        <v>25000.0</v>
      </c>
      <c r="L167" t="s">
        <v>39</v>
      </c>
    </row>
    <row r="168" spans="2:12" x14ac:dyDescent="0.25">
      <c r="B168" t="s">
        <v>128</v>
      </c>
      <c r="C168" t="s">
        <v>8460</v>
      </c>
      <c r="D168" t="s">
        <v>46</v>
      </c>
      <c r="E168" s="79" t="s">
        <v>8457</v>
      </c>
      <c r="F168" s="79" t="s">
        <v>8755</v>
      </c>
      <c r="G168" t="n">
        <v>180.0</v>
      </c>
      <c r="H168" t="n">
        <v>3.5</v>
      </c>
      <c r="I168" t="s">
        <v>46</v>
      </c>
      <c r="J168" t="s">
        <v>8467</v>
      </c>
      <c r="K168" t="n">
        <v>75000.0</v>
      </c>
      <c r="L168" t="s">
        <v>39</v>
      </c>
    </row>
    <row r="169" spans="2:12" x14ac:dyDescent="0.25">
      <c r="B169" t="s">
        <v>128</v>
      </c>
      <c r="C169" t="s">
        <v>8460</v>
      </c>
      <c r="D169" t="s">
        <v>46</v>
      </c>
      <c r="E169" s="79" t="s">
        <v>8457</v>
      </c>
      <c r="F169" s="79" t="s">
        <v>8755</v>
      </c>
      <c r="G169" t="n">
        <v>180.0</v>
      </c>
      <c r="H169" t="n">
        <v>3.5</v>
      </c>
      <c r="I169" t="s">
        <v>46</v>
      </c>
      <c r="J169" t="s">
        <v>8468</v>
      </c>
      <c r="K169" t="n">
        <v>50000.0</v>
      </c>
      <c r="L169" t="s">
        <v>39</v>
      </c>
    </row>
    <row r="170" spans="2:12" x14ac:dyDescent="0.25">
      <c r="B170" t="s">
        <v>128</v>
      </c>
      <c r="C170" t="s">
        <v>8460</v>
      </c>
      <c r="D170" t="s">
        <v>46</v>
      </c>
      <c r="E170" s="79" t="s">
        <v>8457</v>
      </c>
      <c r="F170" s="79" t="s">
        <v>8755</v>
      </c>
      <c r="G170" t="n">
        <v>180.0</v>
      </c>
      <c r="H170" t="n">
        <v>3.5</v>
      </c>
      <c r="I170" t="s">
        <v>46</v>
      </c>
      <c r="J170" t="s">
        <v>8469</v>
      </c>
      <c r="K170" t="n">
        <v>37500.0</v>
      </c>
      <c r="L170" t="s">
        <v>39</v>
      </c>
    </row>
    <row r="171" spans="2:12" x14ac:dyDescent="0.25">
      <c r="B171" t="s">
        <v>128</v>
      </c>
      <c r="C171" t="s">
        <v>8460</v>
      </c>
      <c r="D171" t="s">
        <v>46</v>
      </c>
      <c r="E171" s="79" t="s">
        <v>8457</v>
      </c>
      <c r="F171" s="79" t="s">
        <v>8755</v>
      </c>
      <c r="G171" t="n">
        <v>180.0</v>
      </c>
      <c r="H171" t="n">
        <v>3.5</v>
      </c>
      <c r="I171" t="s">
        <v>46</v>
      </c>
      <c r="J171" t="s">
        <v>8470</v>
      </c>
      <c r="K171" t="n">
        <v>26250.0</v>
      </c>
      <c r="L171" t="s">
        <v>39</v>
      </c>
    </row>
    <row r="172" spans="2:12" x14ac:dyDescent="0.25">
      <c r="B172" t="s">
        <v>128</v>
      </c>
      <c r="C172" t="s">
        <v>8460</v>
      </c>
      <c r="D172" t="s">
        <v>46</v>
      </c>
      <c r="E172" s="79" t="s">
        <v>8457</v>
      </c>
      <c r="F172" s="79" t="s">
        <v>8755</v>
      </c>
      <c r="G172" t="n">
        <v>180.0</v>
      </c>
      <c r="H172" t="n">
        <v>3.5</v>
      </c>
      <c r="I172" t="s">
        <v>46</v>
      </c>
      <c r="J172" t="s">
        <v>8471</v>
      </c>
      <c r="K172" t="n">
        <v>18750.0</v>
      </c>
      <c r="L172" t="s">
        <v>39</v>
      </c>
    </row>
    <row r="173" spans="2:12" x14ac:dyDescent="0.25">
      <c r="B173" t="s">
        <v>128</v>
      </c>
      <c r="C173" t="s">
        <v>8472</v>
      </c>
      <c r="D173" t="s">
        <v>46</v>
      </c>
      <c r="E173" s="79" t="s">
        <v>8457</v>
      </c>
      <c r="F173" s="79" t="s">
        <v>8755</v>
      </c>
      <c r="G173" t="n">
        <v>180.0</v>
      </c>
      <c r="H173" t="n">
        <v>3.5</v>
      </c>
      <c r="I173" t="s">
        <v>46</v>
      </c>
      <c r="J173" t="s">
        <v>8473</v>
      </c>
      <c r="K173" t="n">
        <v>62500.0</v>
      </c>
      <c r="L173" t="s">
        <v>39</v>
      </c>
    </row>
    <row r="174" spans="2:12" x14ac:dyDescent="0.25">
      <c r="B174" t="s">
        <v>128</v>
      </c>
      <c r="C174" t="s">
        <v>8472</v>
      </c>
      <c r="D174" t="s">
        <v>46</v>
      </c>
      <c r="E174" s="79" t="s">
        <v>8457</v>
      </c>
      <c r="F174" s="79" t="s">
        <v>8755</v>
      </c>
      <c r="G174" t="n">
        <v>180.0</v>
      </c>
      <c r="H174" t="n">
        <v>3.5</v>
      </c>
      <c r="I174" t="s">
        <v>46</v>
      </c>
      <c r="J174" t="s">
        <v>8474</v>
      </c>
      <c r="K174" t="n">
        <v>132375.0</v>
      </c>
      <c r="L174" t="s">
        <v>39</v>
      </c>
    </row>
    <row r="175" spans="2:12" x14ac:dyDescent="0.25">
      <c r="B175" t="s">
        <v>128</v>
      </c>
      <c r="C175" t="s">
        <v>8460</v>
      </c>
      <c r="D175" t="s">
        <v>46</v>
      </c>
      <c r="E175" s="79" t="s">
        <v>8457</v>
      </c>
      <c r="F175" s="79" t="s">
        <v>8753</v>
      </c>
      <c r="G175" t="n">
        <v>360.0</v>
      </c>
      <c r="H175" t="n">
        <v>0.35</v>
      </c>
      <c r="I175" t="s">
        <v>46</v>
      </c>
      <c r="J175" t="s">
        <v>8462</v>
      </c>
      <c r="K175" t="n">
        <v>1800000.0</v>
      </c>
      <c r="L175" t="s">
        <v>39</v>
      </c>
    </row>
    <row r="176" spans="2:12" x14ac:dyDescent="0.25">
      <c r="B176" t="s">
        <v>128</v>
      </c>
      <c r="C176" t="s">
        <v>8460</v>
      </c>
      <c r="D176" t="s">
        <v>46</v>
      </c>
      <c r="E176" s="79" t="s">
        <v>8457</v>
      </c>
      <c r="F176" s="79" t="s">
        <v>8753</v>
      </c>
      <c r="G176" t="n">
        <v>360.0</v>
      </c>
      <c r="H176" t="n">
        <v>0.35</v>
      </c>
      <c r="I176" t="s">
        <v>46</v>
      </c>
      <c r="J176" t="s">
        <v>8461</v>
      </c>
      <c r="K176" t="n">
        <v>2213114.7</v>
      </c>
      <c r="L176" t="s">
        <v>39</v>
      </c>
    </row>
    <row r="177" spans="2:12" x14ac:dyDescent="0.25">
      <c r="B177" t="s">
        <v>128</v>
      </c>
      <c r="C177" t="s">
        <v>8486</v>
      </c>
      <c r="D177" t="s">
        <v>46</v>
      </c>
      <c r="E177" s="79" t="s">
        <v>8457</v>
      </c>
      <c r="F177" s="79" t="s">
        <v>8753</v>
      </c>
      <c r="G177" t="n">
        <v>360.0</v>
      </c>
      <c r="H177" t="n">
        <v>0.35</v>
      </c>
      <c r="I177" t="s">
        <v>46</v>
      </c>
      <c r="J177" t="s">
        <v>8489</v>
      </c>
      <c r="K177" t="n">
        <v>360000.0</v>
      </c>
      <c r="L177" t="s">
        <v>39</v>
      </c>
    </row>
    <row r="178" spans="2:12" x14ac:dyDescent="0.25">
      <c r="B178" t="s">
        <v>128</v>
      </c>
      <c r="C178" t="s">
        <v>8486</v>
      </c>
      <c r="D178" t="s">
        <v>46</v>
      </c>
      <c r="E178" s="79" t="s">
        <v>8457</v>
      </c>
      <c r="F178" s="79" t="s">
        <v>8753</v>
      </c>
      <c r="G178" t="n">
        <v>360.0</v>
      </c>
      <c r="H178" t="n">
        <v>0.35</v>
      </c>
      <c r="I178" t="s">
        <v>46</v>
      </c>
      <c r="J178" t="s">
        <v>8488</v>
      </c>
      <c r="K178" t="n">
        <v>784425.0</v>
      </c>
      <c r="L178" t="s">
        <v>39</v>
      </c>
    </row>
    <row r="179" spans="2:12" x14ac:dyDescent="0.25">
      <c r="B179" t="s">
        <v>128</v>
      </c>
      <c r="C179" t="s">
        <v>8486</v>
      </c>
      <c r="D179" t="s">
        <v>46</v>
      </c>
      <c r="E179" s="79" t="s">
        <v>8457</v>
      </c>
      <c r="F179" s="79" t="s">
        <v>8753</v>
      </c>
      <c r="G179" t="n">
        <v>360.0</v>
      </c>
      <c r="H179" t="n">
        <v>0.35</v>
      </c>
      <c r="I179" t="s">
        <v>46</v>
      </c>
      <c r="J179" t="s">
        <v>8487</v>
      </c>
      <c r="K179" t="n">
        <v>3663000.0</v>
      </c>
      <c r="L179" t="s">
        <v>39</v>
      </c>
    </row>
    <row r="180" spans="2:12" x14ac:dyDescent="0.25">
      <c r="B180" t="s">
        <v>128</v>
      </c>
      <c r="C180" t="s">
        <v>8483</v>
      </c>
      <c r="D180" t="s">
        <v>46</v>
      </c>
      <c r="E180" s="79" t="s">
        <v>8457</v>
      </c>
      <c r="F180" s="79" t="s">
        <v>8753</v>
      </c>
      <c r="G180" t="n">
        <v>360.0</v>
      </c>
      <c r="H180" t="n">
        <v>0.35</v>
      </c>
      <c r="I180" t="s">
        <v>46</v>
      </c>
      <c r="J180" t="s">
        <v>8485</v>
      </c>
      <c r="K180" t="n">
        <v>280800.0</v>
      </c>
      <c r="L180" t="s">
        <v>39</v>
      </c>
    </row>
    <row r="181" spans="2:12" x14ac:dyDescent="0.25">
      <c r="B181" t="s">
        <v>128</v>
      </c>
      <c r="C181" t="s">
        <v>8483</v>
      </c>
      <c r="D181" t="s">
        <v>46</v>
      </c>
      <c r="E181" s="79" t="s">
        <v>8457</v>
      </c>
      <c r="F181" s="79" t="s">
        <v>8753</v>
      </c>
      <c r="G181" t="n">
        <v>360.0</v>
      </c>
      <c r="H181" t="n">
        <v>0.35</v>
      </c>
      <c r="I181" t="s">
        <v>46</v>
      </c>
      <c r="J181" t="s">
        <v>8484</v>
      </c>
      <c r="K181" t="n">
        <v>583200.0</v>
      </c>
      <c r="L181" t="s">
        <v>39</v>
      </c>
    </row>
    <row r="182" spans="2:12" x14ac:dyDescent="0.25">
      <c r="B182" t="s">
        <v>128</v>
      </c>
      <c r="C182" t="s">
        <v>8456</v>
      </c>
      <c r="D182" t="s">
        <v>46</v>
      </c>
      <c r="E182" s="79" t="s">
        <v>8457</v>
      </c>
      <c r="F182" s="79" t="s">
        <v>8753</v>
      </c>
      <c r="G182" t="n">
        <v>360.0</v>
      </c>
      <c r="H182" t="n">
        <v>0.35</v>
      </c>
      <c r="I182" t="s">
        <v>46</v>
      </c>
      <c r="J182" t="s">
        <v>8459</v>
      </c>
      <c r="K182" t="n">
        <v>205250.0</v>
      </c>
      <c r="L182" t="s">
        <v>39</v>
      </c>
    </row>
    <row r="183" spans="2:12" x14ac:dyDescent="0.25">
      <c r="B183" t="s">
        <v>128</v>
      </c>
      <c r="C183" t="s">
        <v>8456</v>
      </c>
      <c r="D183" t="s">
        <v>46</v>
      </c>
      <c r="E183" s="79" t="s">
        <v>8457</v>
      </c>
      <c r="F183" s="79" t="s">
        <v>8753</v>
      </c>
      <c r="G183" t="n">
        <v>360.0</v>
      </c>
      <c r="H183" t="n">
        <v>0.35</v>
      </c>
      <c r="I183" t="s">
        <v>46</v>
      </c>
      <c r="J183" t="s">
        <v>8481</v>
      </c>
      <c r="K183" t="n">
        <v>233250.0</v>
      </c>
      <c r="L183" t="s">
        <v>39</v>
      </c>
    </row>
    <row r="184" spans="2:12" x14ac:dyDescent="0.25">
      <c r="B184" t="s">
        <v>128</v>
      </c>
      <c r="C184" t="s">
        <v>8479</v>
      </c>
      <c r="D184" t="s">
        <v>46</v>
      </c>
      <c r="E184" s="79" t="s">
        <v>8457</v>
      </c>
      <c r="F184" s="79" t="s">
        <v>8753</v>
      </c>
      <c r="G184" t="n">
        <v>360.0</v>
      </c>
      <c r="H184" t="n">
        <v>0.35</v>
      </c>
      <c r="I184" t="s">
        <v>46</v>
      </c>
      <c r="J184" t="s">
        <v>8480</v>
      </c>
      <c r="K184" t="n">
        <v>720000.0</v>
      </c>
      <c r="L184" t="s">
        <v>39</v>
      </c>
    </row>
    <row r="185" spans="2:12" x14ac:dyDescent="0.25">
      <c r="B185" t="s">
        <v>128</v>
      </c>
      <c r="C185" t="s">
        <v>8477</v>
      </c>
      <c r="D185" t="s">
        <v>46</v>
      </c>
      <c r="E185" s="79" t="s">
        <v>8457</v>
      </c>
      <c r="F185" s="79" t="s">
        <v>8753</v>
      </c>
      <c r="G185" t="n">
        <v>360.0</v>
      </c>
      <c r="H185" t="n">
        <v>0.35</v>
      </c>
      <c r="I185" t="s">
        <v>46</v>
      </c>
      <c r="J185" t="s">
        <v>8478</v>
      </c>
      <c r="K185" t="n">
        <v>837750.0</v>
      </c>
      <c r="L185" t="s">
        <v>39</v>
      </c>
    </row>
    <row r="186" spans="2:12" x14ac:dyDescent="0.25">
      <c r="B186" t="s">
        <v>128</v>
      </c>
      <c r="C186" t="s">
        <v>8475</v>
      </c>
      <c r="D186" t="s">
        <v>46</v>
      </c>
      <c r="E186" s="79" t="s">
        <v>8457</v>
      </c>
      <c r="F186" s="79" t="s">
        <v>8753</v>
      </c>
      <c r="G186" t="n">
        <v>360.0</v>
      </c>
      <c r="H186" t="n">
        <v>0.35</v>
      </c>
      <c r="I186" t="s">
        <v>46</v>
      </c>
      <c r="J186" t="s">
        <v>8476</v>
      </c>
      <c r="K186" t="n">
        <v>825500.0</v>
      </c>
      <c r="L186" t="s">
        <v>39</v>
      </c>
    </row>
    <row r="187" spans="2:12" x14ac:dyDescent="0.25">
      <c r="B187" t="s">
        <v>128</v>
      </c>
      <c r="C187" t="s">
        <v>8472</v>
      </c>
      <c r="D187" t="s">
        <v>46</v>
      </c>
      <c r="E187" s="79" t="s">
        <v>8457</v>
      </c>
      <c r="F187" s="79" t="s">
        <v>8482</v>
      </c>
      <c r="G187" t="n">
        <v>330.0</v>
      </c>
      <c r="H187" t="n">
        <v>0.35</v>
      </c>
      <c r="I187" t="s">
        <v>46</v>
      </c>
      <c r="J187" t="s">
        <v>8474</v>
      </c>
      <c r="K187" t="n">
        <v>132375.0</v>
      </c>
      <c r="L187" t="s">
        <v>39</v>
      </c>
    </row>
    <row r="188" spans="2:12" x14ac:dyDescent="0.25">
      <c r="B188" t="s">
        <v>128</v>
      </c>
      <c r="C188" t="s">
        <v>8472</v>
      </c>
      <c r="D188" t="s">
        <v>46</v>
      </c>
      <c r="E188" s="79" t="s">
        <v>8457</v>
      </c>
      <c r="F188" s="79" t="s">
        <v>8482</v>
      </c>
      <c r="G188" t="n">
        <v>330.0</v>
      </c>
      <c r="H188" t="n">
        <v>0.35</v>
      </c>
      <c r="I188" t="s">
        <v>46</v>
      </c>
      <c r="J188" t="s">
        <v>8473</v>
      </c>
      <c r="K188" t="n">
        <v>62500.0</v>
      </c>
      <c r="L188" t="s">
        <v>39</v>
      </c>
    </row>
    <row r="189" spans="2:12" x14ac:dyDescent="0.25">
      <c r="B189" t="s">
        <v>128</v>
      </c>
      <c r="C189" t="s">
        <v>8460</v>
      </c>
      <c r="D189" t="s">
        <v>46</v>
      </c>
      <c r="E189" s="79" t="s">
        <v>8457</v>
      </c>
      <c r="F189" s="79" t="s">
        <v>8482</v>
      </c>
      <c r="G189" t="n">
        <v>330.0</v>
      </c>
      <c r="H189" t="n">
        <v>0.35</v>
      </c>
      <c r="I189" t="s">
        <v>46</v>
      </c>
      <c r="J189" t="s">
        <v>8471</v>
      </c>
      <c r="K189" t="n">
        <v>18750.0</v>
      </c>
      <c r="L189" t="s">
        <v>39</v>
      </c>
    </row>
    <row r="190" spans="2:12" x14ac:dyDescent="0.25">
      <c r="B190" t="s">
        <v>128</v>
      </c>
      <c r="C190" t="s">
        <v>8460</v>
      </c>
      <c r="D190" t="s">
        <v>46</v>
      </c>
      <c r="E190" s="79" t="s">
        <v>8457</v>
      </c>
      <c r="F190" s="79" t="s">
        <v>8482</v>
      </c>
      <c r="G190" t="n">
        <v>330.0</v>
      </c>
      <c r="H190" t="n">
        <v>0.35</v>
      </c>
      <c r="I190" t="s">
        <v>46</v>
      </c>
      <c r="J190" t="s">
        <v>8470</v>
      </c>
      <c r="K190" t="n">
        <v>26250.0</v>
      </c>
      <c r="L190" t="s">
        <v>39</v>
      </c>
    </row>
    <row r="191" spans="2:12" x14ac:dyDescent="0.25">
      <c r="B191" t="s">
        <v>128</v>
      </c>
      <c r="C191" t="s">
        <v>8460</v>
      </c>
      <c r="D191" t="s">
        <v>46</v>
      </c>
      <c r="E191" s="79" t="s">
        <v>8457</v>
      </c>
      <c r="F191" s="79" t="s">
        <v>8482</v>
      </c>
      <c r="G191" t="n">
        <v>330.0</v>
      </c>
      <c r="H191" t="n">
        <v>0.35</v>
      </c>
      <c r="I191" t="s">
        <v>46</v>
      </c>
      <c r="J191" t="s">
        <v>8469</v>
      </c>
      <c r="K191" t="n">
        <v>37500.0</v>
      </c>
      <c r="L191" t="s">
        <v>39</v>
      </c>
    </row>
    <row r="192" spans="2:12" x14ac:dyDescent="0.25">
      <c r="B192" t="s">
        <v>128</v>
      </c>
      <c r="C192" t="s">
        <v>8460</v>
      </c>
      <c r="D192" t="s">
        <v>46</v>
      </c>
      <c r="E192" s="79" t="s">
        <v>8457</v>
      </c>
      <c r="F192" s="79" t="s">
        <v>8482</v>
      </c>
      <c r="G192" t="n">
        <v>330.0</v>
      </c>
      <c r="H192" t="n">
        <v>0.35</v>
      </c>
      <c r="I192" t="s">
        <v>46</v>
      </c>
      <c r="J192" t="s">
        <v>8468</v>
      </c>
      <c r="K192" t="n">
        <v>50000.0</v>
      </c>
      <c r="L192" t="s">
        <v>39</v>
      </c>
    </row>
    <row r="193" spans="2:12" x14ac:dyDescent="0.25">
      <c r="B193" t="s">
        <v>128</v>
      </c>
      <c r="C193" t="s">
        <v>8486</v>
      </c>
      <c r="D193" t="s">
        <v>46</v>
      </c>
      <c r="E193" s="79" t="s">
        <v>8457</v>
      </c>
      <c r="F193" s="79" t="s">
        <v>8755</v>
      </c>
      <c r="G193" t="n">
        <v>180.0</v>
      </c>
      <c r="H193" t="n">
        <v>3.5</v>
      </c>
      <c r="I193" t="s">
        <v>46</v>
      </c>
      <c r="J193" t="s">
        <v>8489</v>
      </c>
      <c r="K193" t="n">
        <v>90000.0</v>
      </c>
      <c r="L193" t="s">
        <v>39</v>
      </c>
    </row>
    <row r="194" spans="2:12" x14ac:dyDescent="0.25">
      <c r="B194" t="s">
        <v>128</v>
      </c>
      <c r="C194" t="s">
        <v>8460</v>
      </c>
      <c r="D194" t="s">
        <v>46</v>
      </c>
      <c r="E194" s="79" t="s">
        <v>8457</v>
      </c>
      <c r="F194" s="79" t="s">
        <v>8756</v>
      </c>
      <c r="G194" t="n">
        <v>203.0</v>
      </c>
      <c r="H194" t="n">
        <v>0.35</v>
      </c>
      <c r="I194" t="s">
        <v>46</v>
      </c>
      <c r="J194" t="s">
        <v>8465</v>
      </c>
      <c r="K194" t="n">
        <v>125000.0</v>
      </c>
      <c r="L194" t="s">
        <v>39</v>
      </c>
    </row>
    <row r="195" spans="2:12" x14ac:dyDescent="0.25">
      <c r="B195" t="s">
        <v>128</v>
      </c>
      <c r="C195" t="s">
        <v>8475</v>
      </c>
      <c r="D195" t="s">
        <v>46</v>
      </c>
      <c r="E195" s="79" t="s">
        <v>8457</v>
      </c>
      <c r="F195" s="79" t="s">
        <v>8757</v>
      </c>
      <c r="G195" t="n">
        <v>210.0</v>
      </c>
      <c r="H195" t="n">
        <v>0.35</v>
      </c>
      <c r="I195" t="s">
        <v>46</v>
      </c>
      <c r="J195" t="s">
        <v>8476</v>
      </c>
      <c r="K195" t="n">
        <v>22500.0</v>
      </c>
      <c r="L195" t="s">
        <v>39</v>
      </c>
    </row>
    <row r="196" spans="2:12" x14ac:dyDescent="0.25">
      <c r="B196" t="s">
        <v>128</v>
      </c>
      <c r="C196" t="s">
        <v>8477</v>
      </c>
      <c r="D196" t="s">
        <v>46</v>
      </c>
      <c r="E196" s="79" t="s">
        <v>8457</v>
      </c>
      <c r="F196" s="79" t="s">
        <v>8757</v>
      </c>
      <c r="G196" t="n">
        <v>210.0</v>
      </c>
      <c r="H196" t="n">
        <v>0.35</v>
      </c>
      <c r="I196" t="s">
        <v>46</v>
      </c>
      <c r="J196" t="s">
        <v>8478</v>
      </c>
      <c r="K196" t="n">
        <v>12750.0</v>
      </c>
      <c r="L196" t="s">
        <v>39</v>
      </c>
    </row>
    <row r="197" spans="2:12" x14ac:dyDescent="0.25">
      <c r="B197" t="s">
        <v>128</v>
      </c>
      <c r="C197" t="s">
        <v>8479</v>
      </c>
      <c r="D197" t="s">
        <v>46</v>
      </c>
      <c r="E197" s="79" t="s">
        <v>8457</v>
      </c>
      <c r="F197" s="79" t="s">
        <v>8757</v>
      </c>
      <c r="G197" t="n">
        <v>210.0</v>
      </c>
      <c r="H197" t="n">
        <v>0.35</v>
      </c>
      <c r="I197" t="s">
        <v>46</v>
      </c>
      <c r="J197" t="s">
        <v>8480</v>
      </c>
      <c r="K197" t="n">
        <v>15000.0</v>
      </c>
      <c r="L197" t="s">
        <v>39</v>
      </c>
    </row>
    <row r="198" spans="2:12" x14ac:dyDescent="0.25">
      <c r="B198" t="s">
        <v>128</v>
      </c>
      <c r="C198" t="s">
        <v>8456</v>
      </c>
      <c r="D198" t="s">
        <v>46</v>
      </c>
      <c r="E198" s="79" t="s">
        <v>8457</v>
      </c>
      <c r="F198" s="79" t="s">
        <v>8757</v>
      </c>
      <c r="G198" t="n">
        <v>210.0</v>
      </c>
      <c r="H198" t="n">
        <v>0.35</v>
      </c>
      <c r="I198" t="s">
        <v>46</v>
      </c>
      <c r="J198" t="s">
        <v>8481</v>
      </c>
      <c r="K198" t="n">
        <v>5250.0</v>
      </c>
      <c r="L198" t="s">
        <v>39</v>
      </c>
    </row>
    <row r="199" spans="2:12" x14ac:dyDescent="0.25">
      <c r="B199" t="s">
        <v>128</v>
      </c>
      <c r="C199" t="s">
        <v>8456</v>
      </c>
      <c r="D199" t="s">
        <v>46</v>
      </c>
      <c r="E199" s="79" t="s">
        <v>8457</v>
      </c>
      <c r="F199" s="79" t="s">
        <v>8757</v>
      </c>
      <c r="G199" t="n">
        <v>210.0</v>
      </c>
      <c r="H199" t="n">
        <v>0.35</v>
      </c>
      <c r="I199" t="s">
        <v>46</v>
      </c>
      <c r="J199" t="s">
        <v>8459</v>
      </c>
      <c r="K199" t="n">
        <v>11250.0</v>
      </c>
      <c r="L199" t="s">
        <v>39</v>
      </c>
    </row>
    <row r="200" spans="2:12" x14ac:dyDescent="0.25">
      <c r="B200" t="s">
        <v>128</v>
      </c>
      <c r="C200" t="s">
        <v>8460</v>
      </c>
      <c r="D200" t="s">
        <v>46</v>
      </c>
      <c r="E200" s="79" t="s">
        <v>8457</v>
      </c>
      <c r="F200" s="79" t="s">
        <v>8757</v>
      </c>
      <c r="G200" t="n">
        <v>210.0</v>
      </c>
      <c r="H200" t="n">
        <v>0.35</v>
      </c>
      <c r="I200" t="s">
        <v>46</v>
      </c>
      <c r="J200" t="s">
        <v>8461</v>
      </c>
      <c r="K200" t="n">
        <v>44262.3</v>
      </c>
      <c r="L200" t="s">
        <v>39</v>
      </c>
    </row>
    <row r="201" spans="2:12" x14ac:dyDescent="0.25">
      <c r="B201" t="s">
        <v>128</v>
      </c>
      <c r="C201" t="s">
        <v>8460</v>
      </c>
      <c r="D201" t="s">
        <v>46</v>
      </c>
      <c r="E201" s="79" t="s">
        <v>8457</v>
      </c>
      <c r="F201" s="79" t="s">
        <v>8757</v>
      </c>
      <c r="G201" t="n">
        <v>210.0</v>
      </c>
      <c r="H201" t="n">
        <v>0.35</v>
      </c>
      <c r="I201" t="s">
        <v>46</v>
      </c>
      <c r="J201" t="s">
        <v>8462</v>
      </c>
      <c r="K201" t="n">
        <v>0.0</v>
      </c>
      <c r="L201" t="s">
        <v>39</v>
      </c>
    </row>
    <row r="202" spans="2:12" x14ac:dyDescent="0.25">
      <c r="B202" t="s">
        <v>128</v>
      </c>
      <c r="C202" t="s">
        <v>8460</v>
      </c>
      <c r="D202" t="s">
        <v>46</v>
      </c>
      <c r="E202" s="79" t="s">
        <v>8457</v>
      </c>
      <c r="F202" s="79" t="s">
        <v>8757</v>
      </c>
      <c r="G202" t="n">
        <v>210.0</v>
      </c>
      <c r="H202" t="n">
        <v>0.35</v>
      </c>
      <c r="I202" t="s">
        <v>46</v>
      </c>
      <c r="J202" t="s">
        <v>8463</v>
      </c>
      <c r="K202" t="n">
        <v>52500.0</v>
      </c>
      <c r="L202" t="s">
        <v>39</v>
      </c>
    </row>
    <row r="203" spans="2:12" x14ac:dyDescent="0.25">
      <c r="B203" t="s">
        <v>128</v>
      </c>
      <c r="C203" t="s">
        <v>8460</v>
      </c>
      <c r="D203" t="s">
        <v>46</v>
      </c>
      <c r="E203" s="79" t="s">
        <v>8457</v>
      </c>
      <c r="F203" s="79" t="s">
        <v>8757</v>
      </c>
      <c r="G203" t="n">
        <v>210.0</v>
      </c>
      <c r="H203" t="n">
        <v>0.35</v>
      </c>
      <c r="I203" t="s">
        <v>46</v>
      </c>
      <c r="J203" t="s">
        <v>8464</v>
      </c>
      <c r="K203" t="n">
        <v>56250.0</v>
      </c>
      <c r="L203" t="s">
        <v>39</v>
      </c>
    </row>
    <row r="204" spans="2:12" x14ac:dyDescent="0.25">
      <c r="B204" t="s">
        <v>128</v>
      </c>
      <c r="C204" t="s">
        <v>8460</v>
      </c>
      <c r="D204" t="s">
        <v>46</v>
      </c>
      <c r="E204" s="79" t="s">
        <v>8457</v>
      </c>
      <c r="F204" s="79" t="s">
        <v>8757</v>
      </c>
      <c r="G204" t="n">
        <v>210.0</v>
      </c>
      <c r="H204" t="n">
        <v>0.35</v>
      </c>
      <c r="I204" t="s">
        <v>46</v>
      </c>
      <c r="J204" t="s">
        <v>8466</v>
      </c>
      <c r="K204" t="n">
        <v>25000.0</v>
      </c>
      <c r="L204" t="s">
        <v>39</v>
      </c>
    </row>
    <row r="205" spans="2:12" x14ac:dyDescent="0.25">
      <c r="B205" t="s">
        <v>128</v>
      </c>
      <c r="C205" t="s">
        <v>8460</v>
      </c>
      <c r="D205" t="s">
        <v>46</v>
      </c>
      <c r="E205" s="79" t="s">
        <v>8457</v>
      </c>
      <c r="F205" s="79" t="s">
        <v>8757</v>
      </c>
      <c r="G205" t="n">
        <v>210.0</v>
      </c>
      <c r="H205" t="n">
        <v>0.35</v>
      </c>
      <c r="I205" t="s">
        <v>46</v>
      </c>
      <c r="J205" t="s">
        <v>8467</v>
      </c>
      <c r="K205" t="n">
        <v>75000.0</v>
      </c>
      <c r="L205" t="s">
        <v>39</v>
      </c>
    </row>
    <row r="206" spans="2:12" x14ac:dyDescent="0.25">
      <c r="B206" t="s">
        <v>128</v>
      </c>
      <c r="C206" t="s">
        <v>8460</v>
      </c>
      <c r="D206" t="s">
        <v>46</v>
      </c>
      <c r="E206" s="79" t="s">
        <v>8457</v>
      </c>
      <c r="F206" s="79" t="s">
        <v>8757</v>
      </c>
      <c r="G206" t="n">
        <v>210.0</v>
      </c>
      <c r="H206" t="n">
        <v>0.35</v>
      </c>
      <c r="I206" t="s">
        <v>46</v>
      </c>
      <c r="J206" t="s">
        <v>8468</v>
      </c>
      <c r="K206" t="n">
        <v>50000.0</v>
      </c>
      <c r="L206" t="s">
        <v>39</v>
      </c>
    </row>
    <row r="207" spans="2:12" x14ac:dyDescent="0.25">
      <c r="B207" t="s">
        <v>128</v>
      </c>
      <c r="C207" t="s">
        <v>8460</v>
      </c>
      <c r="D207" t="s">
        <v>46</v>
      </c>
      <c r="E207" s="79" t="s">
        <v>8457</v>
      </c>
      <c r="F207" s="79" t="s">
        <v>8757</v>
      </c>
      <c r="G207" t="n">
        <v>210.0</v>
      </c>
      <c r="H207" t="n">
        <v>0.35</v>
      </c>
      <c r="I207" t="s">
        <v>46</v>
      </c>
      <c r="J207" t="s">
        <v>8469</v>
      </c>
      <c r="K207" t="n">
        <v>37500.0</v>
      </c>
      <c r="L207" t="s">
        <v>39</v>
      </c>
    </row>
    <row r="208" spans="2:12" x14ac:dyDescent="0.25">
      <c r="B208" t="s">
        <v>128</v>
      </c>
      <c r="C208" t="s">
        <v>8460</v>
      </c>
      <c r="D208" t="s">
        <v>46</v>
      </c>
      <c r="E208" s="79" t="s">
        <v>8457</v>
      </c>
      <c r="F208" s="79" t="s">
        <v>8757</v>
      </c>
      <c r="G208" t="n">
        <v>210.0</v>
      </c>
      <c r="H208" t="n">
        <v>0.35</v>
      </c>
      <c r="I208" t="s">
        <v>46</v>
      </c>
      <c r="J208" t="s">
        <v>8470</v>
      </c>
      <c r="K208" t="n">
        <v>26250.0</v>
      </c>
      <c r="L208" t="s">
        <v>39</v>
      </c>
    </row>
    <row r="209" spans="2:12" x14ac:dyDescent="0.25">
      <c r="B209" t="s">
        <v>128</v>
      </c>
      <c r="C209" t="s">
        <v>8460</v>
      </c>
      <c r="D209" t="s">
        <v>46</v>
      </c>
      <c r="E209" s="79" t="s">
        <v>8457</v>
      </c>
      <c r="F209" s="79" t="s">
        <v>8757</v>
      </c>
      <c r="G209" t="n">
        <v>210.0</v>
      </c>
      <c r="H209" t="n">
        <v>0.35</v>
      </c>
      <c r="I209" t="s">
        <v>46</v>
      </c>
      <c r="J209" t="s">
        <v>8471</v>
      </c>
      <c r="K209" t="n">
        <v>18750.0</v>
      </c>
      <c r="L209" t="s">
        <v>39</v>
      </c>
    </row>
    <row r="210" spans="2:12" x14ac:dyDescent="0.25">
      <c r="B210" t="s">
        <v>128</v>
      </c>
      <c r="C210" t="s">
        <v>8472</v>
      </c>
      <c r="D210" t="s">
        <v>46</v>
      </c>
      <c r="E210" s="79" t="s">
        <v>8457</v>
      </c>
      <c r="F210" s="79" t="s">
        <v>8757</v>
      </c>
      <c r="G210" t="n">
        <v>210.0</v>
      </c>
      <c r="H210" t="n">
        <v>0.35</v>
      </c>
      <c r="I210" t="s">
        <v>46</v>
      </c>
      <c r="J210" t="s">
        <v>8473</v>
      </c>
      <c r="K210" t="n">
        <v>62500.0</v>
      </c>
      <c r="L210" t="s">
        <v>39</v>
      </c>
    </row>
    <row r="211" spans="2:12" x14ac:dyDescent="0.25">
      <c r="B211" t="s">
        <v>128</v>
      </c>
      <c r="C211" t="s">
        <v>8472</v>
      </c>
      <c r="D211" t="s">
        <v>46</v>
      </c>
      <c r="E211" s="79" t="s">
        <v>8457</v>
      </c>
      <c r="F211" s="79" t="s">
        <v>8757</v>
      </c>
      <c r="G211" t="n">
        <v>210.0</v>
      </c>
      <c r="H211" t="n">
        <v>0.35</v>
      </c>
      <c r="I211" t="s">
        <v>46</v>
      </c>
      <c r="J211" t="s">
        <v>8474</v>
      </c>
      <c r="K211" t="n">
        <v>132375.0</v>
      </c>
      <c r="L211" t="s">
        <v>39</v>
      </c>
    </row>
    <row r="212" spans="2:12" x14ac:dyDescent="0.25">
      <c r="B212" t="s">
        <v>128</v>
      </c>
      <c r="C212" t="s">
        <v>8460</v>
      </c>
      <c r="D212" t="s">
        <v>46</v>
      </c>
      <c r="E212" s="79" t="s">
        <v>8457</v>
      </c>
      <c r="F212" s="79" t="s">
        <v>8482</v>
      </c>
      <c r="G212" t="n">
        <v>330.0</v>
      </c>
      <c r="H212" t="n">
        <v>0.35</v>
      </c>
      <c r="I212" t="s">
        <v>46</v>
      </c>
      <c r="J212" t="s">
        <v>8467</v>
      </c>
      <c r="K212" t="n">
        <v>75000.0</v>
      </c>
      <c r="L212" t="s">
        <v>39</v>
      </c>
    </row>
    <row r="213" spans="2:12" x14ac:dyDescent="0.25">
      <c r="B213" t="s">
        <v>128</v>
      </c>
      <c r="C213" t="s">
        <v>8460</v>
      </c>
      <c r="D213" t="s">
        <v>46</v>
      </c>
      <c r="E213" s="79" t="s">
        <v>8457</v>
      </c>
      <c r="F213" s="79" t="s">
        <v>8758</v>
      </c>
      <c r="G213" t="n">
        <v>232.0</v>
      </c>
      <c r="H213" t="n">
        <v>0.35</v>
      </c>
      <c r="I213" t="s">
        <v>46</v>
      </c>
      <c r="J213" t="s">
        <v>8464</v>
      </c>
      <c r="K213" t="n">
        <v>56250.0</v>
      </c>
      <c r="L213" t="s">
        <v>39</v>
      </c>
    </row>
    <row r="214" spans="2:12" x14ac:dyDescent="0.25">
      <c r="B214" t="s">
        <v>128</v>
      </c>
      <c r="C214" t="s">
        <v>8475</v>
      </c>
      <c r="D214" t="s">
        <v>46</v>
      </c>
      <c r="E214" s="79" t="s">
        <v>8457</v>
      </c>
      <c r="F214" s="79" t="s">
        <v>8490</v>
      </c>
      <c r="G214" t="n">
        <v>240.0</v>
      </c>
      <c r="H214" t="n">
        <v>0.35</v>
      </c>
      <c r="I214" t="s">
        <v>46</v>
      </c>
      <c r="J214" t="s">
        <v>8476</v>
      </c>
      <c r="K214" t="n">
        <v>22500.0</v>
      </c>
      <c r="L214" t="s">
        <v>39</v>
      </c>
    </row>
    <row r="215" spans="2:12" x14ac:dyDescent="0.25">
      <c r="B215" t="s">
        <v>128</v>
      </c>
      <c r="C215" t="s">
        <v>8477</v>
      </c>
      <c r="D215" t="s">
        <v>46</v>
      </c>
      <c r="E215" s="79" t="s">
        <v>8457</v>
      </c>
      <c r="F215" s="79" t="s">
        <v>8490</v>
      </c>
      <c r="G215" t="n">
        <v>240.0</v>
      </c>
      <c r="H215" t="n">
        <v>0.35</v>
      </c>
      <c r="I215" t="s">
        <v>46</v>
      </c>
      <c r="J215" t="s">
        <v>8478</v>
      </c>
      <c r="K215" t="n">
        <v>12750.0</v>
      </c>
      <c r="L215" t="s">
        <v>39</v>
      </c>
    </row>
    <row r="216" spans="2:12" x14ac:dyDescent="0.25">
      <c r="B216" t="s">
        <v>128</v>
      </c>
      <c r="C216" t="s">
        <v>8479</v>
      </c>
      <c r="D216" t="s">
        <v>46</v>
      </c>
      <c r="E216" s="79" t="s">
        <v>8457</v>
      </c>
      <c r="F216" s="79" t="s">
        <v>8490</v>
      </c>
      <c r="G216" t="n">
        <v>240.0</v>
      </c>
      <c r="H216" t="n">
        <v>0.35</v>
      </c>
      <c r="I216" t="s">
        <v>46</v>
      </c>
      <c r="J216" t="s">
        <v>8480</v>
      </c>
      <c r="K216" t="n">
        <v>15000.0</v>
      </c>
      <c r="L216" t="s">
        <v>39</v>
      </c>
    </row>
    <row r="217" spans="2:12" x14ac:dyDescent="0.25">
      <c r="B217" t="s">
        <v>128</v>
      </c>
      <c r="C217" t="s">
        <v>8456</v>
      </c>
      <c r="D217" t="s">
        <v>46</v>
      </c>
      <c r="E217" s="79" t="s">
        <v>8457</v>
      </c>
      <c r="F217" s="79" t="s">
        <v>8490</v>
      </c>
      <c r="G217" t="n">
        <v>240.0</v>
      </c>
      <c r="H217" t="n">
        <v>0.35</v>
      </c>
      <c r="I217" t="s">
        <v>46</v>
      </c>
      <c r="J217" t="s">
        <v>8481</v>
      </c>
      <c r="K217" t="n">
        <v>5250.0</v>
      </c>
      <c r="L217" t="s">
        <v>39</v>
      </c>
    </row>
    <row r="218" spans="2:12" x14ac:dyDescent="0.25">
      <c r="B218" t="s">
        <v>128</v>
      </c>
      <c r="C218" t="s">
        <v>8456</v>
      </c>
      <c r="D218" t="s">
        <v>46</v>
      </c>
      <c r="E218" s="79" t="s">
        <v>8457</v>
      </c>
      <c r="F218" s="79" t="s">
        <v>8490</v>
      </c>
      <c r="G218" t="n">
        <v>240.0</v>
      </c>
      <c r="H218" t="n">
        <v>0.35</v>
      </c>
      <c r="I218" t="s">
        <v>46</v>
      </c>
      <c r="J218" t="s">
        <v>8459</v>
      </c>
      <c r="K218" t="n">
        <v>11250.0</v>
      </c>
      <c r="L218" t="s">
        <v>39</v>
      </c>
    </row>
    <row r="219" spans="2:12" x14ac:dyDescent="0.25">
      <c r="B219" t="s">
        <v>128</v>
      </c>
      <c r="C219" t="s">
        <v>8460</v>
      </c>
      <c r="D219" t="s">
        <v>46</v>
      </c>
      <c r="E219" s="79" t="s">
        <v>8457</v>
      </c>
      <c r="F219" s="79" t="s">
        <v>8490</v>
      </c>
      <c r="G219" t="n">
        <v>240.0</v>
      </c>
      <c r="H219" t="n">
        <v>0.35</v>
      </c>
      <c r="I219" t="s">
        <v>46</v>
      </c>
      <c r="J219" t="s">
        <v>8461</v>
      </c>
      <c r="K219" t="n">
        <v>44262.3</v>
      </c>
      <c r="L219" t="s">
        <v>39</v>
      </c>
    </row>
    <row r="220" spans="2:12" x14ac:dyDescent="0.25">
      <c r="B220" t="s">
        <v>128</v>
      </c>
      <c r="C220" t="s">
        <v>8460</v>
      </c>
      <c r="D220" t="s">
        <v>46</v>
      </c>
      <c r="E220" s="79" t="s">
        <v>8457</v>
      </c>
      <c r="F220" s="79" t="s">
        <v>8490</v>
      </c>
      <c r="G220" t="n">
        <v>240.0</v>
      </c>
      <c r="H220" t="n">
        <v>0.35</v>
      </c>
      <c r="I220" t="s">
        <v>46</v>
      </c>
      <c r="J220" t="s">
        <v>8462</v>
      </c>
      <c r="K220" t="n">
        <v>0.0</v>
      </c>
      <c r="L220" t="s">
        <v>39</v>
      </c>
    </row>
    <row r="221" spans="2:12" x14ac:dyDescent="0.25">
      <c r="B221" t="s">
        <v>128</v>
      </c>
      <c r="C221" t="s">
        <v>8460</v>
      </c>
      <c r="D221" t="s">
        <v>46</v>
      </c>
      <c r="E221" s="79" t="s">
        <v>8457</v>
      </c>
      <c r="F221" s="79" t="s">
        <v>8490</v>
      </c>
      <c r="G221" t="n">
        <v>240.0</v>
      </c>
      <c r="H221" t="n">
        <v>0.35</v>
      </c>
      <c r="I221" t="s">
        <v>46</v>
      </c>
      <c r="J221" t="s">
        <v>8463</v>
      </c>
      <c r="K221" t="n">
        <v>52500.0</v>
      </c>
      <c r="L221" t="s">
        <v>39</v>
      </c>
    </row>
    <row r="222" spans="2:12" x14ac:dyDescent="0.25">
      <c r="B222" t="s">
        <v>128</v>
      </c>
      <c r="C222" t="s">
        <v>8460</v>
      </c>
      <c r="D222" t="s">
        <v>46</v>
      </c>
      <c r="E222" t="s">
        <v>8457</v>
      </c>
      <c r="F222" t="s">
        <v>8490</v>
      </c>
      <c r="G222" t="n">
        <v>240.0</v>
      </c>
      <c r="H222" t="n">
        <v>0.35</v>
      </c>
      <c r="I222" t="s">
        <v>46</v>
      </c>
      <c r="J222" t="s">
        <v>8466</v>
      </c>
      <c r="K222" t="n">
        <v>25000.0</v>
      </c>
      <c r="L222" t="s">
        <v>39</v>
      </c>
    </row>
    <row r="223" spans="2:12" x14ac:dyDescent="0.25">
      <c r="B223" t="s">
        <v>128</v>
      </c>
      <c r="C223" t="s">
        <v>8460</v>
      </c>
      <c r="D223" t="s">
        <v>46</v>
      </c>
      <c r="E223" t="s">
        <v>8457</v>
      </c>
      <c r="F223" t="s">
        <v>8490</v>
      </c>
      <c r="G223" t="n">
        <v>240.0</v>
      </c>
      <c r="H223" t="n">
        <v>0.35</v>
      </c>
      <c r="I223" t="s">
        <v>46</v>
      </c>
      <c r="J223" t="s">
        <v>8467</v>
      </c>
      <c r="K223" t="n">
        <v>75000.0</v>
      </c>
      <c r="L223" t="s">
        <v>39</v>
      </c>
    </row>
    <row r="224" spans="2:12" x14ac:dyDescent="0.25">
      <c r="B224" t="s">
        <v>128</v>
      </c>
      <c r="C224" t="s">
        <v>8460</v>
      </c>
      <c r="D224" t="s">
        <v>46</v>
      </c>
      <c r="E224" t="s">
        <v>8457</v>
      </c>
      <c r="F224" t="s">
        <v>8490</v>
      </c>
      <c r="G224" t="n">
        <v>240.0</v>
      </c>
      <c r="H224" t="n">
        <v>0.35</v>
      </c>
      <c r="I224" t="s">
        <v>46</v>
      </c>
      <c r="J224" t="s">
        <v>8468</v>
      </c>
      <c r="K224" t="n">
        <v>50000.0</v>
      </c>
      <c r="L224" t="s">
        <v>39</v>
      </c>
    </row>
    <row r="225" spans="2:12" x14ac:dyDescent="0.25">
      <c r="B225" t="s">
        <v>128</v>
      </c>
      <c r="C225" t="s">
        <v>8460</v>
      </c>
      <c r="D225" t="s">
        <v>46</v>
      </c>
      <c r="E225" t="s">
        <v>8457</v>
      </c>
      <c r="F225" t="s">
        <v>8490</v>
      </c>
      <c r="G225" t="n">
        <v>240.0</v>
      </c>
      <c r="H225" t="n">
        <v>0.35</v>
      </c>
      <c r="I225" t="s">
        <v>46</v>
      </c>
      <c r="J225" t="s">
        <v>8469</v>
      </c>
      <c r="K225" t="n">
        <v>37500.0</v>
      </c>
      <c r="L225" t="s">
        <v>39</v>
      </c>
    </row>
    <row r="226" spans="2:12" x14ac:dyDescent="0.25">
      <c r="B226" t="s">
        <v>128</v>
      </c>
      <c r="C226" t="s">
        <v>8460</v>
      </c>
      <c r="D226" t="s">
        <v>46</v>
      </c>
      <c r="E226" t="s">
        <v>8457</v>
      </c>
      <c r="F226" t="s">
        <v>8490</v>
      </c>
      <c r="G226" t="n">
        <v>240.0</v>
      </c>
      <c r="H226" t="n">
        <v>0.35</v>
      </c>
      <c r="I226" t="s">
        <v>46</v>
      </c>
      <c r="J226" t="s">
        <v>8470</v>
      </c>
      <c r="K226" t="n">
        <v>26250.0</v>
      </c>
      <c r="L226" t="s">
        <v>39</v>
      </c>
    </row>
    <row r="227" spans="2:12" x14ac:dyDescent="0.25">
      <c r="B227" t="s">
        <v>128</v>
      </c>
      <c r="C227" t="s">
        <v>8460</v>
      </c>
      <c r="D227" t="s">
        <v>46</v>
      </c>
      <c r="E227" t="s">
        <v>8457</v>
      </c>
      <c r="F227" t="s">
        <v>8490</v>
      </c>
      <c r="G227" t="n">
        <v>240.0</v>
      </c>
      <c r="H227" t="n">
        <v>0.35</v>
      </c>
      <c r="I227" t="s">
        <v>46</v>
      </c>
      <c r="J227" t="s">
        <v>8471</v>
      </c>
      <c r="K227" t="n">
        <v>18750.0</v>
      </c>
      <c r="L227" t="s">
        <v>39</v>
      </c>
    </row>
    <row r="228" spans="2:12" x14ac:dyDescent="0.25">
      <c r="B228" t="s">
        <v>128</v>
      </c>
      <c r="C228" t="s">
        <v>8472</v>
      </c>
      <c r="D228" t="s">
        <v>46</v>
      </c>
      <c r="E228" t="s">
        <v>8457</v>
      </c>
      <c r="F228" t="s">
        <v>8490</v>
      </c>
      <c r="G228" t="n">
        <v>240.0</v>
      </c>
      <c r="H228" t="n">
        <v>0.35</v>
      </c>
      <c r="I228" t="s">
        <v>46</v>
      </c>
      <c r="J228" t="s">
        <v>8473</v>
      </c>
      <c r="K228" t="n">
        <v>62500.0</v>
      </c>
      <c r="L228" t="s">
        <v>39</v>
      </c>
    </row>
    <row r="229" spans="2:12" x14ac:dyDescent="0.25">
      <c r="B229" t="s">
        <v>128</v>
      </c>
      <c r="C229" t="s">
        <v>8472</v>
      </c>
      <c r="D229" t="s">
        <v>46</v>
      </c>
      <c r="E229" t="s">
        <v>8457</v>
      </c>
      <c r="F229" t="s">
        <v>8490</v>
      </c>
      <c r="G229" t="n">
        <v>240.0</v>
      </c>
      <c r="H229" t="n">
        <v>0.35</v>
      </c>
      <c r="I229" t="s">
        <v>46</v>
      </c>
      <c r="J229" t="s">
        <v>8474</v>
      </c>
      <c r="K229" t="n">
        <v>132375.0</v>
      </c>
      <c r="L229" t="s">
        <v>39</v>
      </c>
    </row>
    <row r="230" spans="2:12" x14ac:dyDescent="0.25">
      <c r="B230" t="s">
        <v>128</v>
      </c>
      <c r="C230" t="s">
        <v>8475</v>
      </c>
      <c r="D230" t="s">
        <v>46</v>
      </c>
      <c r="E230" t="s">
        <v>8457</v>
      </c>
      <c r="F230" t="s">
        <v>8491</v>
      </c>
      <c r="G230" t="n">
        <v>270.0</v>
      </c>
      <c r="H230" t="n">
        <v>0.35</v>
      </c>
      <c r="I230" t="s">
        <v>46</v>
      </c>
      <c r="J230" t="s">
        <v>8476</v>
      </c>
      <c r="K230" t="n">
        <v>22500.0</v>
      </c>
      <c r="L230" t="s">
        <v>39</v>
      </c>
    </row>
    <row r="231" spans="2:12" x14ac:dyDescent="0.25">
      <c r="B231" t="s">
        <v>128</v>
      </c>
      <c r="C231" t="s">
        <v>8477</v>
      </c>
      <c r="D231" t="s">
        <v>46</v>
      </c>
      <c r="E231" t="s">
        <v>8457</v>
      </c>
      <c r="F231" t="s">
        <v>8491</v>
      </c>
      <c r="G231" t="n">
        <v>270.0</v>
      </c>
      <c r="H231" t="n">
        <v>0.35</v>
      </c>
      <c r="I231" t="s">
        <v>46</v>
      </c>
      <c r="J231" t="s">
        <v>8478</v>
      </c>
      <c r="K231" t="n">
        <v>12750.0</v>
      </c>
      <c r="L231" t="s">
        <v>39</v>
      </c>
    </row>
    <row r="232" spans="2:12" x14ac:dyDescent="0.25">
      <c r="B232" t="s">
        <v>128</v>
      </c>
      <c r="C232" t="s">
        <v>8479</v>
      </c>
      <c r="D232" t="s">
        <v>46</v>
      </c>
      <c r="E232" t="s">
        <v>8457</v>
      </c>
      <c r="F232" t="s">
        <v>8491</v>
      </c>
      <c r="G232" t="n">
        <v>270.0</v>
      </c>
      <c r="H232" t="n">
        <v>0.35</v>
      </c>
      <c r="I232" t="s">
        <v>46</v>
      </c>
      <c r="J232" t="s">
        <v>8480</v>
      </c>
      <c r="K232" t="n">
        <v>15000.0</v>
      </c>
      <c r="L232" t="s">
        <v>39</v>
      </c>
    </row>
    <row r="233" spans="2:12" x14ac:dyDescent="0.25">
      <c r="B233" t="s">
        <v>128</v>
      </c>
      <c r="C233" t="s">
        <v>8456</v>
      </c>
      <c r="D233" t="s">
        <v>46</v>
      </c>
      <c r="E233" t="s">
        <v>8457</v>
      </c>
      <c r="F233" t="s">
        <v>8491</v>
      </c>
      <c r="G233" t="n">
        <v>270.0</v>
      </c>
      <c r="H233" t="n">
        <v>0.35</v>
      </c>
      <c r="I233" t="s">
        <v>46</v>
      </c>
      <c r="J233" t="s">
        <v>8481</v>
      </c>
      <c r="K233" t="n">
        <v>5250.0</v>
      </c>
      <c r="L233" t="s">
        <v>39</v>
      </c>
    </row>
    <row r="234" spans="2:12" x14ac:dyDescent="0.25">
      <c r="B234" t="s">
        <v>128</v>
      </c>
      <c r="C234" t="s">
        <v>8456</v>
      </c>
      <c r="D234" t="s">
        <v>46</v>
      </c>
      <c r="E234" t="s">
        <v>8457</v>
      </c>
      <c r="F234" t="s">
        <v>8491</v>
      </c>
      <c r="G234" t="n">
        <v>270.0</v>
      </c>
      <c r="H234" t="n">
        <v>0.35</v>
      </c>
      <c r="I234" t="s">
        <v>46</v>
      </c>
      <c r="J234" t="s">
        <v>8459</v>
      </c>
      <c r="K234" t="n">
        <v>11250.0</v>
      </c>
      <c r="L234" t="s">
        <v>39</v>
      </c>
    </row>
    <row r="235" spans="2:12" x14ac:dyDescent="0.25">
      <c r="B235" t="s">
        <v>128</v>
      </c>
      <c r="C235" t="s">
        <v>8483</v>
      </c>
      <c r="D235" t="s">
        <v>46</v>
      </c>
      <c r="E235" t="s">
        <v>8457</v>
      </c>
      <c r="F235" t="s">
        <v>8491</v>
      </c>
      <c r="G235" t="n">
        <v>270.0</v>
      </c>
      <c r="H235" t="n">
        <v>0.35</v>
      </c>
      <c r="I235" t="s">
        <v>46</v>
      </c>
      <c r="J235" t="s">
        <v>8484</v>
      </c>
      <c r="K235" t="n">
        <v>72900.0</v>
      </c>
      <c r="L235" t="s">
        <v>39</v>
      </c>
    </row>
    <row r="236" spans="2:12" x14ac:dyDescent="0.25">
      <c r="B236" t="s">
        <v>128</v>
      </c>
      <c r="C236" t="s">
        <v>8483</v>
      </c>
      <c r="D236" t="s">
        <v>46</v>
      </c>
      <c r="E236" t="s">
        <v>8457</v>
      </c>
      <c r="F236" t="s">
        <v>8491</v>
      </c>
      <c r="G236" t="n">
        <v>270.0</v>
      </c>
      <c r="H236" t="n">
        <v>0.35</v>
      </c>
      <c r="I236" t="s">
        <v>46</v>
      </c>
      <c r="J236" t="s">
        <v>8485</v>
      </c>
      <c r="K236" t="n">
        <v>35100.0</v>
      </c>
      <c r="L236" t="s">
        <v>39</v>
      </c>
    </row>
    <row r="237" spans="2:12" x14ac:dyDescent="0.25">
      <c r="B237" t="s">
        <v>128</v>
      </c>
      <c r="C237" t="s">
        <v>8486</v>
      </c>
      <c r="D237" t="s">
        <v>46</v>
      </c>
      <c r="E237" t="s">
        <v>8457</v>
      </c>
      <c r="F237" t="s">
        <v>8491</v>
      </c>
      <c r="G237" t="n">
        <v>270.0</v>
      </c>
      <c r="H237" t="n">
        <v>0.35</v>
      </c>
      <c r="I237" t="s">
        <v>46</v>
      </c>
      <c r="J237" t="s">
        <v>8487</v>
      </c>
      <c r="K237" t="n">
        <v>99000.0</v>
      </c>
      <c r="L237" t="s">
        <v>39</v>
      </c>
    </row>
    <row r="238" spans="2:12" x14ac:dyDescent="0.25">
      <c r="B238" t="s">
        <v>128</v>
      </c>
      <c r="C238" t="s">
        <v>8486</v>
      </c>
      <c r="D238" t="s">
        <v>46</v>
      </c>
      <c r="E238" t="s">
        <v>8457</v>
      </c>
      <c r="F238" t="s">
        <v>8491</v>
      </c>
      <c r="G238" t="n">
        <v>270.0</v>
      </c>
      <c r="H238" t="n">
        <v>0.35</v>
      </c>
      <c r="I238" t="s">
        <v>46</v>
      </c>
      <c r="J238" t="s">
        <v>8488</v>
      </c>
      <c r="K238" t="n">
        <v>88525.0</v>
      </c>
      <c r="L238" t="s">
        <v>39</v>
      </c>
    </row>
    <row r="239" spans="2:12" x14ac:dyDescent="0.25">
      <c r="B239" t="s">
        <v>128</v>
      </c>
      <c r="C239" t="s">
        <v>8486</v>
      </c>
      <c r="D239" t="s">
        <v>46</v>
      </c>
      <c r="E239" t="s">
        <v>8457</v>
      </c>
      <c r="F239" t="s">
        <v>8491</v>
      </c>
      <c r="G239" t="n">
        <v>270.0</v>
      </c>
      <c r="H239" t="n">
        <v>0.35</v>
      </c>
      <c r="I239" t="s">
        <v>46</v>
      </c>
      <c r="J239" t="s">
        <v>8489</v>
      </c>
      <c r="K239" t="n">
        <v>90000.0</v>
      </c>
      <c r="L239" t="s">
        <v>39</v>
      </c>
    </row>
    <row r="240" spans="2:12" x14ac:dyDescent="0.25">
      <c r="B240" t="s">
        <v>128</v>
      </c>
      <c r="C240" t="s">
        <v>8460</v>
      </c>
      <c r="D240" t="s">
        <v>46</v>
      </c>
      <c r="E240" t="s">
        <v>8457</v>
      </c>
      <c r="F240" t="s">
        <v>8491</v>
      </c>
      <c r="G240" t="n">
        <v>270.0</v>
      </c>
      <c r="H240" t="n">
        <v>0.35</v>
      </c>
      <c r="I240" t="s">
        <v>46</v>
      </c>
      <c r="J240" t="s">
        <v>8461</v>
      </c>
      <c r="K240" t="n">
        <v>44262.3</v>
      </c>
      <c r="L240" t="s">
        <v>39</v>
      </c>
    </row>
    <row r="241" spans="2:12" x14ac:dyDescent="0.25">
      <c r="B241" t="s">
        <v>128</v>
      </c>
      <c r="C241" t="s">
        <v>8460</v>
      </c>
      <c r="D241" t="s">
        <v>46</v>
      </c>
      <c r="E241" t="s">
        <v>8457</v>
      </c>
      <c r="F241" t="s">
        <v>8491</v>
      </c>
      <c r="G241" t="n">
        <v>270.0</v>
      </c>
      <c r="H241" t="n">
        <v>0.35</v>
      </c>
      <c r="I241" t="s">
        <v>46</v>
      </c>
      <c r="J241" t="s">
        <v>8462</v>
      </c>
      <c r="K241" t="n">
        <v>0.0</v>
      </c>
      <c r="L241" t="s">
        <v>39</v>
      </c>
    </row>
    <row r="242" spans="2:12" x14ac:dyDescent="0.25">
      <c r="B242" t="s">
        <v>128</v>
      </c>
      <c r="C242" t="s">
        <v>8460</v>
      </c>
      <c r="D242" t="s">
        <v>46</v>
      </c>
      <c r="E242" t="s">
        <v>8457</v>
      </c>
      <c r="F242" t="s">
        <v>8491</v>
      </c>
      <c r="G242" t="n">
        <v>270.0</v>
      </c>
      <c r="H242" t="n">
        <v>0.35</v>
      </c>
      <c r="I242" t="s">
        <v>46</v>
      </c>
      <c r="J242" t="s">
        <v>8463</v>
      </c>
      <c r="K242" t="n">
        <v>52500.0</v>
      </c>
      <c r="L242" t="s">
        <v>39</v>
      </c>
    </row>
    <row r="243" spans="2:12" x14ac:dyDescent="0.25">
      <c r="B243" t="s">
        <v>128</v>
      </c>
      <c r="C243" t="s">
        <v>8460</v>
      </c>
      <c r="D243" t="s">
        <v>46</v>
      </c>
      <c r="E243" t="s">
        <v>8457</v>
      </c>
      <c r="F243" t="s">
        <v>8491</v>
      </c>
      <c r="G243" t="n">
        <v>270.0</v>
      </c>
      <c r="H243" t="n">
        <v>0.35</v>
      </c>
      <c r="I243" t="s">
        <v>46</v>
      </c>
      <c r="J243" t="s">
        <v>8466</v>
      </c>
      <c r="K243" t="n">
        <v>25000.0</v>
      </c>
      <c r="L243" t="s">
        <v>39</v>
      </c>
    </row>
    <row r="244" spans="2:12" x14ac:dyDescent="0.25">
      <c r="B244" t="s">
        <v>128</v>
      </c>
      <c r="C244" t="s">
        <v>8460</v>
      </c>
      <c r="D244" t="s">
        <v>46</v>
      </c>
      <c r="E244" t="s">
        <v>8457</v>
      </c>
      <c r="F244" t="s">
        <v>8491</v>
      </c>
      <c r="G244" t="n">
        <v>270.0</v>
      </c>
      <c r="H244" t="n">
        <v>0.35</v>
      </c>
      <c r="I244" t="s">
        <v>46</v>
      </c>
      <c r="J244" t="s">
        <v>8467</v>
      </c>
      <c r="K244" t="n">
        <v>75000.0</v>
      </c>
      <c r="L244" t="s">
        <v>39</v>
      </c>
    </row>
    <row r="245" spans="2:12" x14ac:dyDescent="0.25">
      <c r="B245" t="s">
        <v>128</v>
      </c>
      <c r="C245" t="s">
        <v>8460</v>
      </c>
      <c r="D245" t="s">
        <v>46</v>
      </c>
      <c r="E245" t="s">
        <v>8457</v>
      </c>
      <c r="F245" t="s">
        <v>8491</v>
      </c>
      <c r="G245" t="n">
        <v>270.0</v>
      </c>
      <c r="H245" t="n">
        <v>0.35</v>
      </c>
      <c r="I245" t="s">
        <v>46</v>
      </c>
      <c r="J245" t="s">
        <v>8468</v>
      </c>
      <c r="K245" t="n">
        <v>50000.0</v>
      </c>
      <c r="L245" t="s">
        <v>39</v>
      </c>
    </row>
    <row r="246" spans="2:12" x14ac:dyDescent="0.25">
      <c r="B246" t="s">
        <v>128</v>
      </c>
      <c r="C246" t="s">
        <v>8460</v>
      </c>
      <c r="D246" t="s">
        <v>46</v>
      </c>
      <c r="E246" t="s">
        <v>8457</v>
      </c>
      <c r="F246" t="s">
        <v>8491</v>
      </c>
      <c r="G246" t="n">
        <v>270.0</v>
      </c>
      <c r="H246" t="n">
        <v>0.35</v>
      </c>
      <c r="I246" t="s">
        <v>46</v>
      </c>
      <c r="J246" t="s">
        <v>8469</v>
      </c>
      <c r="K246" t="n">
        <v>37500.0</v>
      </c>
      <c r="L246" t="s">
        <v>39</v>
      </c>
    </row>
    <row r="247" spans="2:12" x14ac:dyDescent="0.25">
      <c r="B247" t="s">
        <v>128</v>
      </c>
      <c r="C247" t="s">
        <v>8460</v>
      </c>
      <c r="D247" t="s">
        <v>46</v>
      </c>
      <c r="E247" t="s">
        <v>8457</v>
      </c>
      <c r="F247" t="s">
        <v>8491</v>
      </c>
      <c r="G247" t="n">
        <v>270.0</v>
      </c>
      <c r="H247" t="n">
        <v>0.35</v>
      </c>
      <c r="I247" t="s">
        <v>46</v>
      </c>
      <c r="J247" t="s">
        <v>8470</v>
      </c>
      <c r="K247" t="n">
        <v>26250.0</v>
      </c>
      <c r="L247" t="s">
        <v>39</v>
      </c>
    </row>
    <row r="248" spans="2:12" x14ac:dyDescent="0.25">
      <c r="B248" t="s">
        <v>128</v>
      </c>
      <c r="C248" t="s">
        <v>8460</v>
      </c>
      <c r="D248" t="s">
        <v>46</v>
      </c>
      <c r="E248" t="s">
        <v>8457</v>
      </c>
      <c r="F248" t="s">
        <v>8491</v>
      </c>
      <c r="G248" t="n">
        <v>270.0</v>
      </c>
      <c r="H248" t="n">
        <v>0.35</v>
      </c>
      <c r="I248" t="s">
        <v>46</v>
      </c>
      <c r="J248" t="s">
        <v>8471</v>
      </c>
      <c r="K248" t="n">
        <v>18750.0</v>
      </c>
      <c r="L248" t="s">
        <v>39</v>
      </c>
    </row>
    <row r="249" spans="2:12" x14ac:dyDescent="0.25">
      <c r="B249" t="s">
        <v>128</v>
      </c>
      <c r="C249" t="s">
        <v>8472</v>
      </c>
      <c r="D249" t="s">
        <v>46</v>
      </c>
      <c r="E249" t="s">
        <v>8457</v>
      </c>
      <c r="F249" t="s">
        <v>8491</v>
      </c>
      <c r="G249" t="n">
        <v>270.0</v>
      </c>
      <c r="H249" t="n">
        <v>0.35</v>
      </c>
      <c r="I249" t="s">
        <v>46</v>
      </c>
      <c r="J249" t="s">
        <v>8473</v>
      </c>
      <c r="K249" t="n">
        <v>62500.0</v>
      </c>
      <c r="L249" t="s">
        <v>39</v>
      </c>
    </row>
    <row r="250" spans="2:12" x14ac:dyDescent="0.25">
      <c r="B250" t="s">
        <v>128</v>
      </c>
      <c r="C250" t="s">
        <v>8472</v>
      </c>
      <c r="D250" t="s">
        <v>46</v>
      </c>
      <c r="E250" t="s">
        <v>8457</v>
      </c>
      <c r="F250" t="s">
        <v>8491</v>
      </c>
      <c r="G250" t="n">
        <v>270.0</v>
      </c>
      <c r="H250" t="n">
        <v>0.35</v>
      </c>
      <c r="I250" t="s">
        <v>46</v>
      </c>
      <c r="J250" t="s">
        <v>8474</v>
      </c>
      <c r="K250" t="n">
        <v>132375.0</v>
      </c>
      <c r="L250" t="s">
        <v>39</v>
      </c>
    </row>
    <row r="251" spans="2:12" x14ac:dyDescent="0.25">
      <c r="B251" t="s">
        <v>128</v>
      </c>
      <c r="C251" t="s">
        <v>8460</v>
      </c>
      <c r="D251" t="s">
        <v>46</v>
      </c>
      <c r="E251" t="s">
        <v>8457</v>
      </c>
      <c r="F251" t="s">
        <v>8492</v>
      </c>
      <c r="G251" t="n">
        <v>288.0</v>
      </c>
      <c r="H251" t="n">
        <v>0.35</v>
      </c>
      <c r="I251" t="s">
        <v>46</v>
      </c>
      <c r="J251" t="s">
        <v>8463</v>
      </c>
      <c r="K251" t="n">
        <v>52500.0</v>
      </c>
      <c r="L251" t="s">
        <v>39</v>
      </c>
    </row>
    <row r="252" spans="2:12" x14ac:dyDescent="0.25">
      <c r="B252" t="s">
        <v>128</v>
      </c>
      <c r="C252" t="s">
        <v>8475</v>
      </c>
      <c r="D252" t="s">
        <v>46</v>
      </c>
      <c r="E252" t="s">
        <v>8457</v>
      </c>
      <c r="F252" t="s">
        <v>8447</v>
      </c>
      <c r="G252" t="n">
        <v>300.0</v>
      </c>
      <c r="H252" t="n">
        <v>0.35</v>
      </c>
      <c r="I252" t="s">
        <v>46</v>
      </c>
      <c r="J252" t="s">
        <v>8476</v>
      </c>
      <c r="K252" t="n">
        <v>22500.0</v>
      </c>
      <c r="L252" t="s">
        <v>39</v>
      </c>
    </row>
    <row r="253" spans="2:12" x14ac:dyDescent="0.25">
      <c r="B253" t="s">
        <v>128</v>
      </c>
      <c r="C253" t="s">
        <v>8477</v>
      </c>
      <c r="D253" t="s">
        <v>46</v>
      </c>
      <c r="E253" t="s">
        <v>8457</v>
      </c>
      <c r="F253" t="s">
        <v>8447</v>
      </c>
      <c r="G253" t="n">
        <v>300.0</v>
      </c>
      <c r="H253" t="n">
        <v>0.35</v>
      </c>
      <c r="I253" t="s">
        <v>46</v>
      </c>
      <c r="J253" t="s">
        <v>8478</v>
      </c>
      <c r="K253" t="n">
        <v>12750.0</v>
      </c>
      <c r="L253" t="s">
        <v>39</v>
      </c>
    </row>
    <row r="254" spans="2:12" x14ac:dyDescent="0.25">
      <c r="B254" t="s">
        <v>128</v>
      </c>
      <c r="C254" t="s">
        <v>8479</v>
      </c>
      <c r="D254" t="s">
        <v>46</v>
      </c>
      <c r="E254" t="s">
        <v>8457</v>
      </c>
      <c r="F254" t="s">
        <v>8447</v>
      </c>
      <c r="G254" t="n">
        <v>300.0</v>
      </c>
      <c r="H254" t="n">
        <v>0.35</v>
      </c>
      <c r="I254" t="s">
        <v>46</v>
      </c>
      <c r="J254" t="s">
        <v>8480</v>
      </c>
      <c r="K254" t="n">
        <v>15000.0</v>
      </c>
      <c r="L254" t="s">
        <v>39</v>
      </c>
    </row>
    <row r="255" spans="2:12" x14ac:dyDescent="0.25">
      <c r="B255" t="s">
        <v>128</v>
      </c>
      <c r="C255" t="s">
        <v>8456</v>
      </c>
      <c r="D255" t="s">
        <v>46</v>
      </c>
      <c r="E255" t="s">
        <v>8457</v>
      </c>
      <c r="F255" t="s">
        <v>8447</v>
      </c>
      <c r="G255" t="n">
        <v>300.0</v>
      </c>
      <c r="H255" t="n">
        <v>0.35</v>
      </c>
      <c r="I255" t="s">
        <v>46</v>
      </c>
      <c r="J255" t="s">
        <v>8481</v>
      </c>
      <c r="K255" t="n">
        <v>5250.0</v>
      </c>
      <c r="L255" t="s">
        <v>39</v>
      </c>
    </row>
    <row r="256" spans="2:12" x14ac:dyDescent="0.25">
      <c r="B256" t="s">
        <v>128</v>
      </c>
      <c r="C256" t="s">
        <v>8456</v>
      </c>
      <c r="D256" t="s">
        <v>46</v>
      </c>
      <c r="E256" t="s">
        <v>8457</v>
      </c>
      <c r="F256" t="s">
        <v>8447</v>
      </c>
      <c r="G256" t="n">
        <v>300.0</v>
      </c>
      <c r="H256" t="n">
        <v>0.35</v>
      </c>
      <c r="I256" t="s">
        <v>46</v>
      </c>
      <c r="J256" t="s">
        <v>8459</v>
      </c>
      <c r="K256" t="n">
        <v>11250.0</v>
      </c>
      <c r="L256" t="s">
        <v>39</v>
      </c>
    </row>
    <row r="257" spans="2:12" x14ac:dyDescent="0.25">
      <c r="B257" t="s">
        <v>128</v>
      </c>
      <c r="C257" t="s">
        <v>8460</v>
      </c>
      <c r="D257" t="s">
        <v>46</v>
      </c>
      <c r="E257" t="s">
        <v>8457</v>
      </c>
      <c r="F257" t="s">
        <v>8447</v>
      </c>
      <c r="G257" t="n">
        <v>300.0</v>
      </c>
      <c r="H257" t="n">
        <v>0.35</v>
      </c>
      <c r="I257" t="s">
        <v>46</v>
      </c>
      <c r="J257" t="s">
        <v>8461</v>
      </c>
      <c r="K257" t="n">
        <v>44262.3</v>
      </c>
      <c r="L257" t="s">
        <v>39</v>
      </c>
    </row>
    <row r="258" spans="2:12" x14ac:dyDescent="0.25">
      <c r="B258" t="s">
        <v>128</v>
      </c>
      <c r="C258" t="s">
        <v>8460</v>
      </c>
      <c r="D258" t="s">
        <v>46</v>
      </c>
      <c r="E258" t="s">
        <v>8457</v>
      </c>
      <c r="F258" t="s">
        <v>8447</v>
      </c>
      <c r="G258" t="n">
        <v>300.0</v>
      </c>
      <c r="H258" t="n">
        <v>0.35</v>
      </c>
      <c r="I258" t="s">
        <v>46</v>
      </c>
      <c r="J258" t="s">
        <v>8462</v>
      </c>
      <c r="K258" t="n">
        <v>0.0</v>
      </c>
      <c r="L258" t="s">
        <v>39</v>
      </c>
    </row>
    <row r="259" spans="2:12" x14ac:dyDescent="0.25">
      <c r="B259" t="s">
        <v>128</v>
      </c>
      <c r="C259" t="s">
        <v>8460</v>
      </c>
      <c r="D259" t="s">
        <v>46</v>
      </c>
      <c r="E259" t="s">
        <v>8457</v>
      </c>
      <c r="F259" t="s">
        <v>8447</v>
      </c>
      <c r="G259" t="n">
        <v>300.0</v>
      </c>
      <c r="H259" t="n">
        <v>0.35</v>
      </c>
      <c r="I259" t="s">
        <v>46</v>
      </c>
      <c r="J259" t="s">
        <v>8466</v>
      </c>
      <c r="K259" t="n">
        <v>25000.0</v>
      </c>
      <c r="L259" t="s">
        <v>39</v>
      </c>
    </row>
    <row r="260" spans="2:12" x14ac:dyDescent="0.25">
      <c r="B260" t="s">
        <v>128</v>
      </c>
      <c r="C260" t="s">
        <v>8460</v>
      </c>
      <c r="D260" t="s">
        <v>46</v>
      </c>
      <c r="E260" t="s">
        <v>8457</v>
      </c>
      <c r="F260" t="s">
        <v>8447</v>
      </c>
      <c r="G260" t="n">
        <v>300.0</v>
      </c>
      <c r="H260" t="n">
        <v>0.35</v>
      </c>
      <c r="I260" t="s">
        <v>46</v>
      </c>
      <c r="J260" t="s">
        <v>8467</v>
      </c>
      <c r="K260" t="n">
        <v>75000.0</v>
      </c>
      <c r="L260" t="s">
        <v>39</v>
      </c>
    </row>
    <row r="261" spans="2:12" x14ac:dyDescent="0.25">
      <c r="B261" t="s">
        <v>128</v>
      </c>
      <c r="C261" t="s">
        <v>8460</v>
      </c>
      <c r="D261" t="s">
        <v>46</v>
      </c>
      <c r="E261" t="s">
        <v>8457</v>
      </c>
      <c r="F261" t="s">
        <v>8447</v>
      </c>
      <c r="G261" t="n">
        <v>300.0</v>
      </c>
      <c r="H261" t="n">
        <v>0.35</v>
      </c>
      <c r="I261" t="s">
        <v>46</v>
      </c>
      <c r="J261" t="s">
        <v>8468</v>
      </c>
      <c r="K261" t="n">
        <v>50000.0</v>
      </c>
      <c r="L261" t="s">
        <v>39</v>
      </c>
    </row>
    <row r="262" spans="2:12" x14ac:dyDescent="0.25">
      <c r="B262" t="s">
        <v>128</v>
      </c>
      <c r="C262" t="s">
        <v>8460</v>
      </c>
      <c r="D262" t="s">
        <v>46</v>
      </c>
      <c r="E262" t="s">
        <v>8457</v>
      </c>
      <c r="F262" t="s">
        <v>8447</v>
      </c>
      <c r="G262" t="n">
        <v>300.0</v>
      </c>
      <c r="H262" t="n">
        <v>0.35</v>
      </c>
      <c r="I262" t="s">
        <v>46</v>
      </c>
      <c r="J262" t="s">
        <v>8469</v>
      </c>
      <c r="K262" t="n">
        <v>37500.0</v>
      </c>
      <c r="L262" t="s">
        <v>39</v>
      </c>
    </row>
    <row r="263" spans="2:12" x14ac:dyDescent="0.25">
      <c r="B263" t="s">
        <v>128</v>
      </c>
      <c r="C263" t="s">
        <v>8460</v>
      </c>
      <c r="D263" t="s">
        <v>46</v>
      </c>
      <c r="E263" t="s">
        <v>8457</v>
      </c>
      <c r="F263" t="s">
        <v>8447</v>
      </c>
      <c r="G263" t="n">
        <v>300.0</v>
      </c>
      <c r="H263" t="n">
        <v>0.35</v>
      </c>
      <c r="I263" t="s">
        <v>46</v>
      </c>
      <c r="J263" t="s">
        <v>8470</v>
      </c>
      <c r="K263" t="n">
        <v>26250.0</v>
      </c>
      <c r="L263" t="s">
        <v>39</v>
      </c>
    </row>
    <row r="264" spans="2:12" x14ac:dyDescent="0.25">
      <c r="B264" t="s">
        <v>128</v>
      </c>
      <c r="C264" t="s">
        <v>8460</v>
      </c>
      <c r="D264" t="s">
        <v>46</v>
      </c>
      <c r="E264" t="s">
        <v>8457</v>
      </c>
      <c r="F264" t="s">
        <v>8447</v>
      </c>
      <c r="G264" t="n">
        <v>300.0</v>
      </c>
      <c r="H264" t="n">
        <v>0.35</v>
      </c>
      <c r="I264" t="s">
        <v>46</v>
      </c>
      <c r="J264" t="s">
        <v>8471</v>
      </c>
      <c r="K264" t="n">
        <v>18750.0</v>
      </c>
      <c r="L264" t="s">
        <v>39</v>
      </c>
    </row>
    <row r="265" spans="2:12" x14ac:dyDescent="0.25">
      <c r="B265" t="s">
        <v>128</v>
      </c>
      <c r="C265" t="s">
        <v>8472</v>
      </c>
      <c r="D265" t="s">
        <v>46</v>
      </c>
      <c r="E265" t="s">
        <v>8457</v>
      </c>
      <c r="F265" t="s">
        <v>8447</v>
      </c>
      <c r="G265" t="n">
        <v>300.0</v>
      </c>
      <c r="H265" t="n">
        <v>0.35</v>
      </c>
      <c r="I265" t="s">
        <v>46</v>
      </c>
      <c r="J265" t="s">
        <v>8473</v>
      </c>
      <c r="K265" t="n">
        <v>62500.0</v>
      </c>
      <c r="L265" t="s">
        <v>39</v>
      </c>
    </row>
    <row r="266" spans="2:12" x14ac:dyDescent="0.25">
      <c r="B266" t="s">
        <v>128</v>
      </c>
      <c r="C266" t="s">
        <v>8472</v>
      </c>
      <c r="D266" t="s">
        <v>46</v>
      </c>
      <c r="E266" t="s">
        <v>8457</v>
      </c>
      <c r="F266" t="s">
        <v>8447</v>
      </c>
      <c r="G266" t="n">
        <v>300.0</v>
      </c>
      <c r="H266" t="n">
        <v>0.35</v>
      </c>
      <c r="I266" t="s">
        <v>46</v>
      </c>
      <c r="J266" t="s">
        <v>8474</v>
      </c>
      <c r="K266" t="n">
        <v>132375.0</v>
      </c>
      <c r="L266" t="s">
        <v>39</v>
      </c>
    </row>
    <row r="267" spans="2:12" x14ac:dyDescent="0.25">
      <c r="B267" t="s">
        <v>128</v>
      </c>
      <c r="C267" t="s">
        <v>8475</v>
      </c>
      <c r="D267" t="s">
        <v>46</v>
      </c>
      <c r="E267" t="s">
        <v>8457</v>
      </c>
      <c r="F267" t="s">
        <v>8482</v>
      </c>
      <c r="G267" t="n">
        <v>330.0</v>
      </c>
      <c r="H267" t="n">
        <v>0.35</v>
      </c>
      <c r="I267" t="s">
        <v>46</v>
      </c>
      <c r="J267" t="s">
        <v>8476</v>
      </c>
      <c r="K267" t="n">
        <v>22500.0</v>
      </c>
      <c r="L267" t="s">
        <v>39</v>
      </c>
    </row>
    <row r="268" spans="2:12" x14ac:dyDescent="0.25">
      <c r="B268" t="s">
        <v>128</v>
      </c>
      <c r="C268" t="s">
        <v>8477</v>
      </c>
      <c r="D268" t="s">
        <v>46</v>
      </c>
      <c r="E268" t="s">
        <v>8457</v>
      </c>
      <c r="F268" t="s">
        <v>8482</v>
      </c>
      <c r="G268" t="n">
        <v>330.0</v>
      </c>
      <c r="H268" t="n">
        <v>0.35</v>
      </c>
      <c r="I268" t="s">
        <v>46</v>
      </c>
      <c r="J268" t="s">
        <v>8478</v>
      </c>
      <c r="K268" t="n">
        <v>12750.0</v>
      </c>
      <c r="L268" t="s">
        <v>39</v>
      </c>
    </row>
    <row r="269" spans="2:12" x14ac:dyDescent="0.25">
      <c r="B269" t="s">
        <v>128</v>
      </c>
      <c r="C269" t="s">
        <v>8479</v>
      </c>
      <c r="D269" t="s">
        <v>46</v>
      </c>
      <c r="E269" t="s">
        <v>8457</v>
      </c>
      <c r="F269" t="s">
        <v>8482</v>
      </c>
      <c r="G269" t="n">
        <v>330.0</v>
      </c>
      <c r="H269" t="n">
        <v>0.35</v>
      </c>
      <c r="I269" t="s">
        <v>46</v>
      </c>
      <c r="J269" t="s">
        <v>8480</v>
      </c>
      <c r="K269" t="n">
        <v>15000.0</v>
      </c>
      <c r="L269" t="s">
        <v>39</v>
      </c>
    </row>
    <row r="270" spans="2:12" x14ac:dyDescent="0.25">
      <c r="B270" t="s">
        <v>128</v>
      </c>
      <c r="C270" t="s">
        <v>8456</v>
      </c>
      <c r="D270" t="s">
        <v>46</v>
      </c>
      <c r="E270" t="s">
        <v>8457</v>
      </c>
      <c r="F270" t="s">
        <v>8482</v>
      </c>
      <c r="G270" t="n">
        <v>330.0</v>
      </c>
      <c r="H270" t="n">
        <v>0.35</v>
      </c>
      <c r="I270" t="s">
        <v>46</v>
      </c>
      <c r="J270" t="s">
        <v>8481</v>
      </c>
      <c r="K270" t="n">
        <v>5250.0</v>
      </c>
      <c r="L270" t="s">
        <v>39</v>
      </c>
    </row>
    <row r="271" spans="2:12" x14ac:dyDescent="0.25">
      <c r="B271" t="s">
        <v>128</v>
      </c>
      <c r="C271" t="s">
        <v>8456</v>
      </c>
      <c r="D271" t="s">
        <v>46</v>
      </c>
      <c r="E271" t="s">
        <v>8457</v>
      </c>
      <c r="F271" t="s">
        <v>8482</v>
      </c>
      <c r="G271" t="n">
        <v>330.0</v>
      </c>
      <c r="H271" t="n">
        <v>0.35</v>
      </c>
      <c r="I271" t="s">
        <v>46</v>
      </c>
      <c r="J271" t="s">
        <v>8459</v>
      </c>
      <c r="K271" t="n">
        <v>11250.0</v>
      </c>
      <c r="L271" t="s">
        <v>39</v>
      </c>
    </row>
    <row r="272" spans="2:12" x14ac:dyDescent="0.25">
      <c r="B272" t="s">
        <v>128</v>
      </c>
      <c r="C272" t="s">
        <v>8460</v>
      </c>
      <c r="D272" t="s">
        <v>46</v>
      </c>
      <c r="E272" t="s">
        <v>8457</v>
      </c>
      <c r="F272" t="s">
        <v>8482</v>
      </c>
      <c r="G272" t="n">
        <v>330.0</v>
      </c>
      <c r="H272" t="n">
        <v>0.35</v>
      </c>
      <c r="I272" t="s">
        <v>46</v>
      </c>
      <c r="J272" t="s">
        <v>8461</v>
      </c>
      <c r="K272" t="n">
        <v>44262.3</v>
      </c>
      <c r="L272" t="s">
        <v>39</v>
      </c>
    </row>
    <row r="273" spans="2:12" x14ac:dyDescent="0.25">
      <c r="B273" t="s">
        <v>128</v>
      </c>
      <c r="C273" t="s">
        <v>8460</v>
      </c>
      <c r="D273" t="s">
        <v>46</v>
      </c>
      <c r="E273" t="s">
        <v>8457</v>
      </c>
      <c r="F273" t="s">
        <v>8482</v>
      </c>
      <c r="G273" t="n">
        <v>330.0</v>
      </c>
      <c r="H273" t="n">
        <v>0.35</v>
      </c>
      <c r="I273" t="s">
        <v>46</v>
      </c>
      <c r="J273" t="s">
        <v>8462</v>
      </c>
      <c r="K273" t="n">
        <v>0.0</v>
      </c>
      <c r="L273" t="s">
        <v>39</v>
      </c>
    </row>
    <row r="274" spans="2:12" x14ac:dyDescent="0.25">
      <c r="B274" t="s">
        <v>128</v>
      </c>
      <c r="C274" t="s">
        <v>8460</v>
      </c>
      <c r="D274" t="s">
        <v>46</v>
      </c>
      <c r="E274" t="s">
        <v>8457</v>
      </c>
      <c r="F274" t="s">
        <v>8493</v>
      </c>
      <c r="G274" t="n">
        <v>90.0</v>
      </c>
      <c r="H274" t="n">
        <v>3.5</v>
      </c>
      <c r="I274" t="s">
        <v>46</v>
      </c>
      <c r="J274" t="s">
        <v>8462</v>
      </c>
      <c r="K274" t="n">
        <v>0.0</v>
      </c>
      <c r="L274" t="s">
        <v>39</v>
      </c>
    </row>
    <row r="275" spans="2:12" x14ac:dyDescent="0.25">
      <c r="B275" t="s">
        <v>128</v>
      </c>
      <c r="C275" t="s">
        <v>8460</v>
      </c>
      <c r="D275" t="s">
        <v>46</v>
      </c>
      <c r="E275" t="s">
        <v>8457</v>
      </c>
      <c r="F275" t="s">
        <v>8494</v>
      </c>
      <c r="G275" t="n">
        <v>95.0</v>
      </c>
      <c r="H275" t="n">
        <v>3.5</v>
      </c>
      <c r="I275" t="s">
        <v>46</v>
      </c>
      <c r="J275" t="s">
        <v>8495</v>
      </c>
      <c r="K275" t="n">
        <v>56250.0</v>
      </c>
      <c r="L275" t="s">
        <v>39</v>
      </c>
    </row>
    <row r="276" spans="2:12" x14ac:dyDescent="0.25">
      <c r="B276" t="s">
        <v>128</v>
      </c>
      <c r="C276" t="s">
        <v>8477</v>
      </c>
      <c r="D276" t="s">
        <v>46</v>
      </c>
      <c r="E276" t="s">
        <v>8457</v>
      </c>
      <c r="F276" t="s">
        <v>8493</v>
      </c>
      <c r="G276" t="n">
        <v>90.0</v>
      </c>
      <c r="H276" t="n">
        <v>3.5</v>
      </c>
      <c r="I276" t="s">
        <v>46</v>
      </c>
      <c r="J276" t="s">
        <v>8478</v>
      </c>
      <c r="K276" t="n">
        <v>0.0</v>
      </c>
      <c r="L276" t="s">
        <v>39</v>
      </c>
    </row>
    <row r="277" spans="2:12" x14ac:dyDescent="0.25">
      <c r="B277" t="s">
        <v>128</v>
      </c>
      <c r="C277" t="s">
        <v>8479</v>
      </c>
      <c r="D277" t="s">
        <v>46</v>
      </c>
      <c r="E277" t="s">
        <v>8457</v>
      </c>
      <c r="F277" t="s">
        <v>8493</v>
      </c>
      <c r="G277" t="n">
        <v>90.0</v>
      </c>
      <c r="H277" t="n">
        <v>3.5</v>
      </c>
      <c r="I277" t="s">
        <v>46</v>
      </c>
      <c r="J277" t="s">
        <v>8480</v>
      </c>
      <c r="K277" t="n">
        <v>0.0</v>
      </c>
      <c r="L277" t="s">
        <v>39</v>
      </c>
    </row>
    <row r="278" spans="2:12" x14ac:dyDescent="0.25">
      <c r="B278" t="s">
        <v>128</v>
      </c>
      <c r="C278" t="s">
        <v>8475</v>
      </c>
      <c r="D278" t="s">
        <v>46</v>
      </c>
      <c r="E278" t="s">
        <v>8457</v>
      </c>
      <c r="F278" t="s">
        <v>8493</v>
      </c>
      <c r="G278" t="n">
        <v>90.0</v>
      </c>
      <c r="H278" t="n">
        <v>3.5</v>
      </c>
      <c r="I278" t="s">
        <v>46</v>
      </c>
      <c r="J278" t="s">
        <v>8476</v>
      </c>
      <c r="K278" t="n">
        <v>0.0</v>
      </c>
      <c r="L278" t="s">
        <v>39</v>
      </c>
    </row>
    <row r="279" spans="2:12" x14ac:dyDescent="0.25">
      <c r="B279" t="s">
        <v>128</v>
      </c>
      <c r="C279" t="s">
        <v>8456</v>
      </c>
      <c r="D279" t="s">
        <v>46</v>
      </c>
      <c r="E279" t="s">
        <v>8457</v>
      </c>
      <c r="F279" t="s">
        <v>8493</v>
      </c>
      <c r="G279" t="n">
        <v>90.0</v>
      </c>
      <c r="H279" t="n">
        <v>3.5</v>
      </c>
      <c r="I279" t="s">
        <v>46</v>
      </c>
      <c r="J279" t="s">
        <v>8481</v>
      </c>
      <c r="K279" t="n">
        <v>0.0</v>
      </c>
      <c r="L279" t="s">
        <v>39</v>
      </c>
    </row>
    <row r="280" spans="2:12" x14ac:dyDescent="0.25">
      <c r="B280" t="s">
        <v>128</v>
      </c>
      <c r="C280" t="s">
        <v>8456</v>
      </c>
      <c r="D280" t="s">
        <v>46</v>
      </c>
      <c r="E280" t="s">
        <v>8457</v>
      </c>
      <c r="F280" t="s">
        <v>8493</v>
      </c>
      <c r="G280" t="n">
        <v>90.0</v>
      </c>
      <c r="H280" t="n">
        <v>3.5</v>
      </c>
      <c r="I280" t="s">
        <v>46</v>
      </c>
      <c r="J280" t="s">
        <v>8459</v>
      </c>
      <c r="K280" t="n">
        <v>0.0</v>
      </c>
      <c r="L280" t="s">
        <v>39</v>
      </c>
    </row>
    <row r="281" spans="2:12" x14ac:dyDescent="0.25">
      <c r="B281" t="s">
        <v>128</v>
      </c>
      <c r="C281" t="s">
        <v>8483</v>
      </c>
      <c r="D281" t="s">
        <v>46</v>
      </c>
      <c r="E281" t="s">
        <v>8457</v>
      </c>
      <c r="F281" t="s">
        <v>8493</v>
      </c>
      <c r="G281" t="n">
        <v>90.0</v>
      </c>
      <c r="H281" t="n">
        <v>3.5</v>
      </c>
      <c r="I281" t="s">
        <v>46</v>
      </c>
      <c r="J281" t="s">
        <v>8484</v>
      </c>
      <c r="K281" t="n">
        <v>0.0</v>
      </c>
      <c r="L281" t="s">
        <v>39</v>
      </c>
    </row>
    <row r="282" spans="2:12" x14ac:dyDescent="0.25">
      <c r="B282" t="s">
        <v>128</v>
      </c>
      <c r="C282" t="s">
        <v>8483</v>
      </c>
      <c r="D282" t="s">
        <v>46</v>
      </c>
      <c r="E282" t="s">
        <v>8457</v>
      </c>
      <c r="F282" t="s">
        <v>8493</v>
      </c>
      <c r="G282" t="n">
        <v>90.0</v>
      </c>
      <c r="H282" t="n">
        <v>3.5</v>
      </c>
      <c r="I282" t="s">
        <v>46</v>
      </c>
      <c r="J282" t="s">
        <v>8485</v>
      </c>
      <c r="K282" t="n">
        <v>0.0</v>
      </c>
      <c r="L282" t="s">
        <v>39</v>
      </c>
    </row>
    <row r="283" spans="2:12" x14ac:dyDescent="0.25">
      <c r="B283" t="s">
        <v>128</v>
      </c>
      <c r="C283" t="s">
        <v>8486</v>
      </c>
      <c r="D283" t="s">
        <v>46</v>
      </c>
      <c r="E283" t="s">
        <v>8457</v>
      </c>
      <c r="F283" t="s">
        <v>8493</v>
      </c>
      <c r="G283" t="n">
        <v>90.0</v>
      </c>
      <c r="H283" t="n">
        <v>3.5</v>
      </c>
      <c r="I283" t="s">
        <v>46</v>
      </c>
      <c r="J283" t="s">
        <v>8487</v>
      </c>
      <c r="K283" t="n">
        <v>0.0</v>
      </c>
      <c r="L283" t="s">
        <v>39</v>
      </c>
    </row>
    <row r="284" spans="2:12" x14ac:dyDescent="0.25">
      <c r="B284" t="s">
        <v>128</v>
      </c>
      <c r="C284" t="s">
        <v>8486</v>
      </c>
      <c r="D284" t="s">
        <v>46</v>
      </c>
      <c r="E284" t="s">
        <v>8457</v>
      </c>
      <c r="F284" t="s">
        <v>8493</v>
      </c>
      <c r="G284" t="n">
        <v>90.0</v>
      </c>
      <c r="H284" t="n">
        <v>3.5</v>
      </c>
      <c r="I284" t="s">
        <v>46</v>
      </c>
      <c r="J284" t="s">
        <v>8488</v>
      </c>
      <c r="K284" t="n">
        <v>0.0</v>
      </c>
      <c r="L284" t="s">
        <v>39</v>
      </c>
    </row>
    <row r="285" spans="2:12" x14ac:dyDescent="0.25">
      <c r="B285" t="s">
        <v>128</v>
      </c>
      <c r="C285" t="s">
        <v>8486</v>
      </c>
      <c r="D285" t="s">
        <v>46</v>
      </c>
      <c r="E285" t="s">
        <v>8457</v>
      </c>
      <c r="F285" t="s">
        <v>8493</v>
      </c>
      <c r="G285" t="n">
        <v>90.0</v>
      </c>
      <c r="H285" t="n">
        <v>3.5</v>
      </c>
      <c r="I285" t="s">
        <v>46</v>
      </c>
      <c r="J285" t="s">
        <v>8489</v>
      </c>
      <c r="K285" t="n">
        <v>0.0</v>
      </c>
      <c r="L285" t="s">
        <v>39</v>
      </c>
    </row>
    <row r="286" spans="2:12" x14ac:dyDescent="0.25">
      <c r="B286" t="s">
        <v>128</v>
      </c>
      <c r="C286" t="s">
        <v>8460</v>
      </c>
      <c r="D286" t="s">
        <v>46</v>
      </c>
      <c r="E286" t="s">
        <v>8457</v>
      </c>
      <c r="F286" t="s">
        <v>8493</v>
      </c>
      <c r="G286" t="n">
        <v>90.0</v>
      </c>
      <c r="H286" t="n">
        <v>3.5</v>
      </c>
      <c r="I286" t="s">
        <v>46</v>
      </c>
      <c r="J286" t="s">
        <v>8495</v>
      </c>
      <c r="K286" t="n">
        <v>0.0</v>
      </c>
      <c r="L286" t="s">
        <v>39</v>
      </c>
    </row>
    <row r="287" spans="2:12" x14ac:dyDescent="0.25">
      <c r="B287" t="s">
        <v>128</v>
      </c>
      <c r="C287" t="s">
        <v>8460</v>
      </c>
      <c r="D287" t="s">
        <v>46</v>
      </c>
      <c r="E287" t="s">
        <v>8457</v>
      </c>
      <c r="F287" t="s">
        <v>8493</v>
      </c>
      <c r="G287" t="n">
        <v>90.0</v>
      </c>
      <c r="H287" t="n">
        <v>3.5</v>
      </c>
      <c r="I287" t="s">
        <v>46</v>
      </c>
      <c r="J287" t="s">
        <v>8463</v>
      </c>
      <c r="K287" t="n">
        <v>0.0</v>
      </c>
      <c r="L287" t="s">
        <v>39</v>
      </c>
    </row>
    <row r="288" spans="2:12" x14ac:dyDescent="0.25">
      <c r="B288" t="s">
        <v>128</v>
      </c>
      <c r="C288" t="s">
        <v>8460</v>
      </c>
      <c r="D288" t="s">
        <v>46</v>
      </c>
      <c r="E288" t="s">
        <v>8457</v>
      </c>
      <c r="F288" t="s">
        <v>8493</v>
      </c>
      <c r="G288" t="n">
        <v>90.0</v>
      </c>
      <c r="H288" t="n">
        <v>3.5</v>
      </c>
      <c r="I288" t="s">
        <v>46</v>
      </c>
      <c r="J288" t="s">
        <v>8465</v>
      </c>
      <c r="K288" t="n">
        <v>0.0</v>
      </c>
      <c r="L288" t="s">
        <v>39</v>
      </c>
    </row>
    <row r="289" spans="2:12" x14ac:dyDescent="0.25">
      <c r="B289" t="s">
        <v>128</v>
      </c>
      <c r="C289" t="s">
        <v>8460</v>
      </c>
      <c r="D289" t="s">
        <v>46</v>
      </c>
      <c r="E289" t="s">
        <v>8457</v>
      </c>
      <c r="F289" t="s">
        <v>8493</v>
      </c>
      <c r="G289" t="n">
        <v>90.0</v>
      </c>
      <c r="H289" t="n">
        <v>3.5</v>
      </c>
      <c r="I289" t="s">
        <v>46</v>
      </c>
      <c r="J289" t="s">
        <v>8461</v>
      </c>
      <c r="K289" t="n">
        <v>0.0</v>
      </c>
      <c r="L289" t="s">
        <v>39</v>
      </c>
    </row>
    <row r="290" spans="2:12" x14ac:dyDescent="0.25">
      <c r="B290" t="s">
        <v>128</v>
      </c>
      <c r="C290" t="s">
        <v>8460</v>
      </c>
      <c r="D290" t="s">
        <v>46</v>
      </c>
      <c r="E290" t="s">
        <v>8457</v>
      </c>
      <c r="F290" t="s">
        <v>8493</v>
      </c>
      <c r="G290" t="n">
        <v>90.0</v>
      </c>
      <c r="H290" t="n">
        <v>3.5</v>
      </c>
      <c r="I290" t="s">
        <v>46</v>
      </c>
      <c r="J290" t="s">
        <v>8466</v>
      </c>
      <c r="K290" t="n">
        <v>0.0</v>
      </c>
      <c r="L290" t="s">
        <v>39</v>
      </c>
    </row>
    <row r="291" spans="2:12" x14ac:dyDescent="0.25">
      <c r="B291" t="s">
        <v>128</v>
      </c>
      <c r="C291" t="s">
        <v>8460</v>
      </c>
      <c r="D291" t="s">
        <v>46</v>
      </c>
      <c r="E291" t="s">
        <v>8457</v>
      </c>
      <c r="F291" t="s">
        <v>8493</v>
      </c>
      <c r="G291" t="n">
        <v>90.0</v>
      </c>
      <c r="H291" t="n">
        <v>3.5</v>
      </c>
      <c r="I291" t="s">
        <v>46</v>
      </c>
      <c r="J291" t="s">
        <v>8467</v>
      </c>
      <c r="K291" t="n">
        <v>0.0</v>
      </c>
      <c r="L291" t="s">
        <v>39</v>
      </c>
    </row>
    <row r="292" spans="2:12" x14ac:dyDescent="0.25">
      <c r="B292" t="s">
        <v>128</v>
      </c>
      <c r="C292" t="s">
        <v>8460</v>
      </c>
      <c r="D292" t="s">
        <v>46</v>
      </c>
      <c r="E292" t="s">
        <v>8457</v>
      </c>
      <c r="F292" t="s">
        <v>8493</v>
      </c>
      <c r="G292" t="n">
        <v>90.0</v>
      </c>
      <c r="H292" t="n">
        <v>3.5</v>
      </c>
      <c r="I292" t="s">
        <v>46</v>
      </c>
      <c r="J292" t="s">
        <v>8468</v>
      </c>
      <c r="K292" t="n">
        <v>0.0</v>
      </c>
      <c r="L292" t="s">
        <v>39</v>
      </c>
    </row>
    <row r="293" spans="2:12" x14ac:dyDescent="0.25">
      <c r="B293" t="s">
        <v>128</v>
      </c>
      <c r="C293" t="s">
        <v>8460</v>
      </c>
      <c r="D293" t="s">
        <v>46</v>
      </c>
      <c r="E293" t="s">
        <v>8457</v>
      </c>
      <c r="F293" t="s">
        <v>8493</v>
      </c>
      <c r="G293" t="n">
        <v>90.0</v>
      </c>
      <c r="H293" t="n">
        <v>3.5</v>
      </c>
      <c r="I293" t="s">
        <v>46</v>
      </c>
      <c r="J293" t="s">
        <v>8469</v>
      </c>
      <c r="K293" t="n">
        <v>0.0</v>
      </c>
      <c r="L293" t="s">
        <v>39</v>
      </c>
    </row>
    <row r="294" spans="2:12" x14ac:dyDescent="0.25">
      <c r="B294" t="s">
        <v>128</v>
      </c>
      <c r="C294" t="s">
        <v>8460</v>
      </c>
      <c r="D294" t="s">
        <v>46</v>
      </c>
      <c r="E294" t="s">
        <v>8457</v>
      </c>
      <c r="F294" t="s">
        <v>8493</v>
      </c>
      <c r="G294" t="n">
        <v>90.0</v>
      </c>
      <c r="H294" t="n">
        <v>3.5</v>
      </c>
      <c r="I294" t="s">
        <v>46</v>
      </c>
      <c r="J294" t="s">
        <v>8464</v>
      </c>
      <c r="K294" t="n">
        <v>0.0</v>
      </c>
      <c r="L294" t="s">
        <v>39</v>
      </c>
    </row>
    <row r="295" spans="2:12" x14ac:dyDescent="0.25">
      <c r="B295" t="s">
        <v>128</v>
      </c>
      <c r="C295" t="s">
        <v>8460</v>
      </c>
      <c r="D295" t="s">
        <v>46</v>
      </c>
      <c r="E295" t="s">
        <v>8457</v>
      </c>
      <c r="F295" t="s">
        <v>8493</v>
      </c>
      <c r="G295" t="n">
        <v>90.0</v>
      </c>
      <c r="H295" t="n">
        <v>3.5</v>
      </c>
      <c r="I295" t="s">
        <v>46</v>
      </c>
      <c r="J295" t="s">
        <v>8471</v>
      </c>
      <c r="K295" t="n">
        <v>0.0</v>
      </c>
      <c r="L295" t="s">
        <v>39</v>
      </c>
    </row>
    <row r="296" spans="2:12" x14ac:dyDescent="0.25">
      <c r="B296" t="s">
        <v>128</v>
      </c>
      <c r="C296" t="s">
        <v>8460</v>
      </c>
      <c r="D296" t="s">
        <v>46</v>
      </c>
      <c r="E296" t="s">
        <v>8457</v>
      </c>
      <c r="F296" t="s">
        <v>8493</v>
      </c>
      <c r="G296" t="n">
        <v>90.0</v>
      </c>
      <c r="H296" t="n">
        <v>3.5</v>
      </c>
      <c r="I296" t="s">
        <v>46</v>
      </c>
      <c r="J296" t="s">
        <v>8470</v>
      </c>
      <c r="K296" t="n">
        <v>0.0</v>
      </c>
      <c r="L296" t="s">
        <v>39</v>
      </c>
    </row>
    <row r="297" spans="2:12" x14ac:dyDescent="0.25">
      <c r="B297" t="s">
        <v>128</v>
      </c>
      <c r="C297" t="s">
        <v>8472</v>
      </c>
      <c r="D297" t="s">
        <v>46</v>
      </c>
      <c r="E297" t="s">
        <v>8457</v>
      </c>
      <c r="F297" t="s">
        <v>8493</v>
      </c>
      <c r="G297" t="n">
        <v>90.0</v>
      </c>
      <c r="H297" t="n">
        <v>3.5</v>
      </c>
      <c r="I297" t="s">
        <v>46</v>
      </c>
      <c r="J297" t="s">
        <v>8473</v>
      </c>
      <c r="K297" t="n">
        <v>0.0</v>
      </c>
      <c r="L297" t="s">
        <v>39</v>
      </c>
    </row>
    <row r="298" spans="2:12" x14ac:dyDescent="0.25">
      <c r="B298" t="s">
        <v>128</v>
      </c>
      <c r="C298" t="s">
        <v>8472</v>
      </c>
      <c r="D298" t="s">
        <v>46</v>
      </c>
      <c r="E298" t="s">
        <v>8457</v>
      </c>
      <c r="F298" t="s">
        <v>8493</v>
      </c>
      <c r="G298" t="n">
        <v>90.0</v>
      </c>
      <c r="H298" t="n">
        <v>3.5</v>
      </c>
      <c r="I298" t="s">
        <v>46</v>
      </c>
      <c r="J298" t="s">
        <v>8474</v>
      </c>
      <c r="K298" t="n">
        <v>0.0</v>
      </c>
      <c r="L298" t="s">
        <v>39</v>
      </c>
    </row>
    <row r="299" spans="2:12" x14ac:dyDescent="0.25">
      <c r="B299" t="s">
        <v>128</v>
      </c>
      <c r="C299" t="s">
        <v>8475</v>
      </c>
      <c r="D299" t="s">
        <v>46</v>
      </c>
      <c r="E299" t="s">
        <v>8457</v>
      </c>
      <c r="F299" t="s">
        <v>8458</v>
      </c>
      <c r="G299" t="n">
        <v>120.0</v>
      </c>
      <c r="H299" t="n">
        <v>3.5</v>
      </c>
      <c r="I299" t="s">
        <v>46</v>
      </c>
      <c r="J299" t="s">
        <v>8476</v>
      </c>
      <c r="K299" t="n">
        <v>22500.0</v>
      </c>
      <c r="L299" t="s">
        <v>39</v>
      </c>
    </row>
    <row r="300" spans="2:12" x14ac:dyDescent="0.25">
      <c r="B300" t="s">
        <v>128</v>
      </c>
      <c r="C300" t="s">
        <v>8477</v>
      </c>
      <c r="D300" t="s">
        <v>46</v>
      </c>
      <c r="E300" t="s">
        <v>8457</v>
      </c>
      <c r="F300" t="s">
        <v>8458</v>
      </c>
      <c r="G300" t="n">
        <v>120.0</v>
      </c>
      <c r="H300" t="n">
        <v>3.5</v>
      </c>
      <c r="I300" t="s">
        <v>46</v>
      </c>
      <c r="J300" t="s">
        <v>8478</v>
      </c>
      <c r="K300" t="n">
        <v>12750.0</v>
      </c>
      <c r="L300" t="s">
        <v>39</v>
      </c>
    </row>
    <row r="301" spans="2:12" x14ac:dyDescent="0.25">
      <c r="B301" t="s">
        <v>128</v>
      </c>
      <c r="C301" t="s">
        <v>8479</v>
      </c>
      <c r="D301" t="s">
        <v>46</v>
      </c>
      <c r="E301" t="s">
        <v>8457</v>
      </c>
      <c r="F301" t="s">
        <v>8458</v>
      </c>
      <c r="G301" t="n">
        <v>120.0</v>
      </c>
      <c r="H301" t="n">
        <v>3.5</v>
      </c>
      <c r="I301" t="s">
        <v>46</v>
      </c>
      <c r="J301" t="s">
        <v>8480</v>
      </c>
      <c r="K301" t="n">
        <v>15000.0</v>
      </c>
      <c r="L301" t="s">
        <v>39</v>
      </c>
    </row>
    <row r="302" spans="2:12" x14ac:dyDescent="0.25">
      <c r="B302" t="s">
        <v>128</v>
      </c>
      <c r="C302" t="s">
        <v>8456</v>
      </c>
      <c r="D302" t="s">
        <v>46</v>
      </c>
      <c r="E302" t="s">
        <v>8457</v>
      </c>
      <c r="F302" t="s">
        <v>8458</v>
      </c>
      <c r="G302" t="n">
        <v>120.0</v>
      </c>
      <c r="H302" t="n">
        <v>3.5</v>
      </c>
      <c r="I302" t="s">
        <v>46</v>
      </c>
      <c r="J302" t="s">
        <v>8481</v>
      </c>
      <c r="K302" t="n">
        <v>5250.0</v>
      </c>
      <c r="L302" t="s">
        <v>39</v>
      </c>
    </row>
    <row r="303" spans="2:12" x14ac:dyDescent="0.25">
      <c r="B303" t="s">
        <v>128</v>
      </c>
      <c r="C303" t="s">
        <v>8456</v>
      </c>
      <c r="D303" t="s">
        <v>46</v>
      </c>
      <c r="E303" t="s">
        <v>8457</v>
      </c>
      <c r="F303" t="s">
        <v>8458</v>
      </c>
      <c r="G303" t="n">
        <v>120.0</v>
      </c>
      <c r="H303" t="n">
        <v>3.5</v>
      </c>
      <c r="I303" t="s">
        <v>46</v>
      </c>
      <c r="J303" t="s">
        <v>8459</v>
      </c>
      <c r="K303" t="n">
        <v>11250.0</v>
      </c>
      <c r="L303" t="s">
        <v>39</v>
      </c>
    </row>
    <row r="304" spans="2:12" x14ac:dyDescent="0.25">
      <c r="B304" t="s">
        <v>128</v>
      </c>
      <c r="C304" t="s">
        <v>8460</v>
      </c>
      <c r="D304" t="s">
        <v>46</v>
      </c>
      <c r="E304" t="s">
        <v>8457</v>
      </c>
      <c r="F304" t="s">
        <v>8458</v>
      </c>
      <c r="G304" t="n">
        <v>120.0</v>
      </c>
      <c r="H304" t="n">
        <v>3.5</v>
      </c>
      <c r="I304" t="s">
        <v>46</v>
      </c>
      <c r="J304" t="s">
        <v>8461</v>
      </c>
      <c r="K304" t="n">
        <v>44262.3</v>
      </c>
      <c r="L304" t="s">
        <v>39</v>
      </c>
    </row>
    <row r="305" spans="2:12" x14ac:dyDescent="0.25">
      <c r="B305" t="s">
        <v>128</v>
      </c>
      <c r="C305" t="s">
        <v>8451</v>
      </c>
      <c r="D305" t="s">
        <v>8345</v>
      </c>
      <c r="E305" t="s">
        <v>8496</v>
      </c>
      <c r="F305" t="s">
        <v>8351</v>
      </c>
      <c r="G305" t="n">
        <v>121.0</v>
      </c>
      <c r="H305" t="n">
        <v>4.0</v>
      </c>
      <c r="I305" t="s">
        <v>8345</v>
      </c>
      <c r="J305" t="s">
        <v>8497</v>
      </c>
      <c r="K305" t="n">
        <v>1.091145E7</v>
      </c>
      <c r="L305" t="s">
        <v>39</v>
      </c>
    </row>
    <row r="306" spans="2:12" x14ac:dyDescent="0.25">
      <c r="B306" t="s">
        <v>128</v>
      </c>
      <c r="C306" t="s">
        <v>8451</v>
      </c>
      <c r="D306" t="s">
        <v>8345</v>
      </c>
      <c r="E306" t="s">
        <v>8498</v>
      </c>
      <c r="F306" t="s">
        <v>8499</v>
      </c>
      <c r="G306" t="n">
        <v>130.0</v>
      </c>
      <c r="H306" t="n">
        <v>4.0</v>
      </c>
      <c r="I306" t="s">
        <v>8345</v>
      </c>
      <c r="J306" t="s">
        <v>8500</v>
      </c>
      <c r="K306" t="n">
        <v>1.57393E7</v>
      </c>
      <c r="L306" t="s">
        <v>39</v>
      </c>
    </row>
    <row r="307" spans="2:12" x14ac:dyDescent="0.25">
      <c r="B307" t="s">
        <v>128</v>
      </c>
      <c r="C307" t="s">
        <v>8451</v>
      </c>
      <c r="D307" t="s">
        <v>8345</v>
      </c>
      <c r="E307" t="s">
        <v>8498</v>
      </c>
      <c r="F307" t="s">
        <v>8455</v>
      </c>
      <c r="G307" t="n">
        <v>99.0</v>
      </c>
      <c r="H307" t="n">
        <v>4.0</v>
      </c>
      <c r="I307" t="s">
        <v>8345</v>
      </c>
      <c r="J307" t="s">
        <v>8500</v>
      </c>
      <c r="K307" t="n">
        <v>7257500.0</v>
      </c>
      <c r="L307" t="s">
        <v>39</v>
      </c>
    </row>
    <row r="308" spans="2:12" x14ac:dyDescent="0.25">
      <c r="B308" t="s">
        <v>128</v>
      </c>
      <c r="C308" t="s">
        <v>8539</v>
      </c>
      <c r="D308" t="s">
        <v>46</v>
      </c>
      <c r="E308" t="s">
        <v>8502</v>
      </c>
      <c r="F308" t="s">
        <v>8503</v>
      </c>
      <c r="G308" t="n">
        <v>150.0</v>
      </c>
      <c r="H308" t="n">
        <v>3.5</v>
      </c>
      <c r="I308" t="s">
        <v>46</v>
      </c>
      <c r="J308" t="s">
        <v>8540</v>
      </c>
      <c r="K308" t="n">
        <v>18000.0</v>
      </c>
      <c r="L308" t="s">
        <v>39</v>
      </c>
    </row>
    <row r="309" spans="2:12" x14ac:dyDescent="0.25">
      <c r="B309" t="s">
        <v>128</v>
      </c>
      <c r="C309" t="s">
        <v>8505</v>
      </c>
      <c r="D309" t="s">
        <v>46</v>
      </c>
      <c r="E309" t="s">
        <v>8502</v>
      </c>
      <c r="F309" t="s">
        <v>8506</v>
      </c>
      <c r="G309" t="n">
        <v>90.0</v>
      </c>
      <c r="H309" t="n">
        <v>3.5</v>
      </c>
      <c r="I309" t="s">
        <v>46</v>
      </c>
      <c r="J309" t="s">
        <v>8507</v>
      </c>
      <c r="K309" t="n">
        <v>15000.0</v>
      </c>
      <c r="L309" t="s">
        <v>39</v>
      </c>
    </row>
    <row r="310" spans="2:12" x14ac:dyDescent="0.25">
      <c r="B310" t="s">
        <v>128</v>
      </c>
      <c r="C310" t="s">
        <v>8508</v>
      </c>
      <c r="D310" t="s">
        <v>46</v>
      </c>
      <c r="E310" t="s">
        <v>8502</v>
      </c>
      <c r="F310" t="s">
        <v>8506</v>
      </c>
      <c r="G310" t="n">
        <v>90.0</v>
      </c>
      <c r="H310" t="n">
        <v>3.5</v>
      </c>
      <c r="I310" t="s">
        <v>46</v>
      </c>
      <c r="J310" t="s">
        <v>8509</v>
      </c>
      <c r="K310" t="n">
        <v>13350.0</v>
      </c>
      <c r="L310" t="s">
        <v>39</v>
      </c>
    </row>
    <row r="311" spans="2:12" x14ac:dyDescent="0.25">
      <c r="B311" t="s">
        <v>128</v>
      </c>
      <c r="C311" t="s">
        <v>8510</v>
      </c>
      <c r="D311" t="s">
        <v>46</v>
      </c>
      <c r="E311" t="s">
        <v>8502</v>
      </c>
      <c r="F311" t="s">
        <v>8506</v>
      </c>
      <c r="G311" t="n">
        <v>90.0</v>
      </c>
      <c r="H311" t="n">
        <v>3.5</v>
      </c>
      <c r="I311" t="s">
        <v>46</v>
      </c>
      <c r="J311" t="s">
        <v>8511</v>
      </c>
      <c r="K311" t="n">
        <v>12750.0</v>
      </c>
      <c r="L311" t="s">
        <v>39</v>
      </c>
    </row>
    <row r="312" spans="2:12" x14ac:dyDescent="0.25">
      <c r="B312" t="s">
        <v>128</v>
      </c>
      <c r="C312" t="s">
        <v>8512</v>
      </c>
      <c r="D312" t="s">
        <v>46</v>
      </c>
      <c r="E312" t="s">
        <v>8502</v>
      </c>
      <c r="F312" t="s">
        <v>8506</v>
      </c>
      <c r="G312" t="n">
        <v>90.0</v>
      </c>
      <c r="H312" t="n">
        <v>3.5</v>
      </c>
      <c r="I312" t="s">
        <v>46</v>
      </c>
      <c r="J312" t="s">
        <v>8513</v>
      </c>
      <c r="K312" t="n">
        <v>12500.0</v>
      </c>
      <c r="L312" t="s">
        <v>39</v>
      </c>
    </row>
    <row r="313" spans="2:12" x14ac:dyDescent="0.25">
      <c r="B313" t="s">
        <v>128</v>
      </c>
      <c r="C313" t="s">
        <v>8512</v>
      </c>
      <c r="D313" t="s">
        <v>46</v>
      </c>
      <c r="E313" t="s">
        <v>8502</v>
      </c>
      <c r="F313" t="s">
        <v>8506</v>
      </c>
      <c r="G313" t="n">
        <v>90.0</v>
      </c>
      <c r="H313" t="n">
        <v>3.5</v>
      </c>
      <c r="I313" t="s">
        <v>46</v>
      </c>
      <c r="J313" t="s">
        <v>8514</v>
      </c>
      <c r="K313" t="n">
        <v>7500.0</v>
      </c>
      <c r="L313" t="s">
        <v>39</v>
      </c>
    </row>
    <row r="314" spans="2:12" x14ac:dyDescent="0.25">
      <c r="B314" t="s">
        <v>128</v>
      </c>
      <c r="C314" t="s">
        <v>8512</v>
      </c>
      <c r="D314" t="s">
        <v>46</v>
      </c>
      <c r="E314" t="s">
        <v>8502</v>
      </c>
      <c r="F314" t="s">
        <v>8506</v>
      </c>
      <c r="G314" t="n">
        <v>90.0</v>
      </c>
      <c r="H314" t="n">
        <v>3.5</v>
      </c>
      <c r="I314" t="s">
        <v>46</v>
      </c>
      <c r="J314" t="s">
        <v>8515</v>
      </c>
      <c r="K314" t="n">
        <v>12500.0</v>
      </c>
      <c r="L314" t="s">
        <v>39</v>
      </c>
    </row>
    <row r="315" spans="2:12" x14ac:dyDescent="0.25">
      <c r="B315" t="s">
        <v>128</v>
      </c>
      <c r="C315" t="s">
        <v>8512</v>
      </c>
      <c r="D315" t="s">
        <v>46</v>
      </c>
      <c r="E315" t="s">
        <v>8502</v>
      </c>
      <c r="F315" t="s">
        <v>8506</v>
      </c>
      <c r="G315" t="n">
        <v>90.0</v>
      </c>
      <c r="H315" t="n">
        <v>3.5</v>
      </c>
      <c r="I315" t="s">
        <v>46</v>
      </c>
      <c r="J315" t="s">
        <v>8516</v>
      </c>
      <c r="K315" t="n">
        <v>22000.0</v>
      </c>
      <c r="L315" t="s">
        <v>39</v>
      </c>
    </row>
    <row r="316" spans="2:12" x14ac:dyDescent="0.25">
      <c r="B316" t="s">
        <v>128</v>
      </c>
      <c r="C316" t="s">
        <v>8512</v>
      </c>
      <c r="D316" t="s">
        <v>46</v>
      </c>
      <c r="E316" t="s">
        <v>8502</v>
      </c>
      <c r="F316" t="s">
        <v>8506</v>
      </c>
      <c r="G316" t="n">
        <v>90.0</v>
      </c>
      <c r="H316" t="n">
        <v>3.5</v>
      </c>
      <c r="I316" t="s">
        <v>46</v>
      </c>
      <c r="J316" t="s">
        <v>8517</v>
      </c>
      <c r="K316" t="n">
        <v>7500.0</v>
      </c>
      <c r="L316" t="s">
        <v>39</v>
      </c>
    </row>
    <row r="317" spans="2:12" x14ac:dyDescent="0.25">
      <c r="B317" t="s">
        <v>128</v>
      </c>
      <c r="C317" t="s">
        <v>8512</v>
      </c>
      <c r="D317" t="s">
        <v>46</v>
      </c>
      <c r="E317" t="s">
        <v>8502</v>
      </c>
      <c r="F317" t="s">
        <v>8506</v>
      </c>
      <c r="G317" t="n">
        <v>90.0</v>
      </c>
      <c r="H317" t="n">
        <v>3.5</v>
      </c>
      <c r="I317" t="s">
        <v>46</v>
      </c>
      <c r="J317" t="s">
        <v>8518</v>
      </c>
      <c r="K317" t="n">
        <v>10500.0</v>
      </c>
      <c r="L317" t="s">
        <v>39</v>
      </c>
    </row>
    <row r="318" spans="2:12" x14ac:dyDescent="0.25">
      <c r="B318" t="s">
        <v>128</v>
      </c>
      <c r="C318" t="s">
        <v>8501</v>
      </c>
      <c r="D318" t="s">
        <v>46</v>
      </c>
      <c r="E318" t="s">
        <v>8502</v>
      </c>
      <c r="F318" t="s">
        <v>8506</v>
      </c>
      <c r="G318" t="n">
        <v>90.0</v>
      </c>
      <c r="H318" t="n">
        <v>3.5</v>
      </c>
      <c r="I318" t="s">
        <v>46</v>
      </c>
      <c r="J318" t="s">
        <v>8504</v>
      </c>
      <c r="K318" t="n">
        <v>30000.0</v>
      </c>
      <c r="L318" t="s">
        <v>39</v>
      </c>
    </row>
    <row r="319" spans="2:12" x14ac:dyDescent="0.25">
      <c r="B319" t="s">
        <v>128</v>
      </c>
      <c r="C319" t="s">
        <v>8501</v>
      </c>
      <c r="D319" t="s">
        <v>46</v>
      </c>
      <c r="E319" t="s">
        <v>8502</v>
      </c>
      <c r="F319" t="s">
        <v>8506</v>
      </c>
      <c r="G319" t="n">
        <v>90.0</v>
      </c>
      <c r="H319" t="n">
        <v>3.5</v>
      </c>
      <c r="I319" t="s">
        <v>46</v>
      </c>
      <c r="J319" t="s">
        <v>8519</v>
      </c>
      <c r="K319" t="n">
        <v>45000.0</v>
      </c>
      <c r="L319" t="s">
        <v>39</v>
      </c>
    </row>
    <row r="320" spans="2:12" x14ac:dyDescent="0.25">
      <c r="B320" t="s">
        <v>128</v>
      </c>
      <c r="C320" t="s">
        <v>8520</v>
      </c>
      <c r="D320" t="s">
        <v>46</v>
      </c>
      <c r="E320" t="s">
        <v>8502</v>
      </c>
      <c r="F320" t="s">
        <v>8506</v>
      </c>
      <c r="G320" t="n">
        <v>90.0</v>
      </c>
      <c r="H320" t="n">
        <v>3.5</v>
      </c>
      <c r="I320" t="s">
        <v>46</v>
      </c>
      <c r="J320" t="s">
        <v>8521</v>
      </c>
      <c r="K320" t="n">
        <v>112500.0</v>
      </c>
      <c r="L320" t="s">
        <v>39</v>
      </c>
    </row>
    <row r="321" spans="2:12" x14ac:dyDescent="0.25">
      <c r="B321" t="s">
        <v>128</v>
      </c>
      <c r="C321" t="s">
        <v>8520</v>
      </c>
      <c r="D321" t="s">
        <v>46</v>
      </c>
      <c r="E321" t="s">
        <v>8502</v>
      </c>
      <c r="F321" t="s">
        <v>8506</v>
      </c>
      <c r="G321" t="n">
        <v>90.0</v>
      </c>
      <c r="H321" t="n">
        <v>3.5</v>
      </c>
      <c r="I321" t="s">
        <v>46</v>
      </c>
      <c r="J321" t="s">
        <v>8522</v>
      </c>
      <c r="K321" t="n">
        <v>37500.0</v>
      </c>
      <c r="L321" t="s">
        <v>39</v>
      </c>
    </row>
    <row r="322" spans="2:12" x14ac:dyDescent="0.25">
      <c r="B322" t="s">
        <v>128</v>
      </c>
      <c r="C322" t="s">
        <v>8523</v>
      </c>
      <c r="D322" t="s">
        <v>46</v>
      </c>
      <c r="E322" t="s">
        <v>8502</v>
      </c>
      <c r="F322" t="s">
        <v>8506</v>
      </c>
      <c r="G322" t="n">
        <v>90.0</v>
      </c>
      <c r="H322" t="n">
        <v>3.5</v>
      </c>
      <c r="I322" t="s">
        <v>46</v>
      </c>
      <c r="J322" t="s">
        <v>8524</v>
      </c>
      <c r="K322" t="n">
        <v>22500.0</v>
      </c>
      <c r="L322" t="s">
        <v>39</v>
      </c>
    </row>
    <row r="323" spans="2:12" x14ac:dyDescent="0.25">
      <c r="B323" t="s">
        <v>128</v>
      </c>
      <c r="C323" t="s">
        <v>8523</v>
      </c>
      <c r="D323" t="s">
        <v>46</v>
      </c>
      <c r="E323" t="s">
        <v>8502</v>
      </c>
      <c r="F323" t="s">
        <v>8506</v>
      </c>
      <c r="G323" t="n">
        <v>90.0</v>
      </c>
      <c r="H323" t="n">
        <v>3.5</v>
      </c>
      <c r="I323" t="s">
        <v>46</v>
      </c>
      <c r="J323" t="s">
        <v>8525</v>
      </c>
      <c r="K323" t="n">
        <v>90000.0</v>
      </c>
      <c r="L323" t="s">
        <v>39</v>
      </c>
    </row>
    <row r="324" spans="2:12" x14ac:dyDescent="0.25">
      <c r="B324" t="s">
        <v>128</v>
      </c>
      <c r="C324" t="s">
        <v>8523</v>
      </c>
      <c r="D324" t="s">
        <v>46</v>
      </c>
      <c r="E324" t="s">
        <v>8502</v>
      </c>
      <c r="F324" t="s">
        <v>8506</v>
      </c>
      <c r="G324" t="n">
        <v>90.0</v>
      </c>
      <c r="H324" t="n">
        <v>3.5</v>
      </c>
      <c r="I324" t="s">
        <v>46</v>
      </c>
      <c r="J324" t="s">
        <v>8526</v>
      </c>
      <c r="K324" t="n">
        <v>76500.0</v>
      </c>
      <c r="L324" t="s">
        <v>39</v>
      </c>
    </row>
    <row r="325" spans="2:12" x14ac:dyDescent="0.25">
      <c r="B325" t="s">
        <v>128</v>
      </c>
      <c r="C325" t="s">
        <v>8523</v>
      </c>
      <c r="D325" t="s">
        <v>46</v>
      </c>
      <c r="E325" t="s">
        <v>8502</v>
      </c>
      <c r="F325" t="s">
        <v>8506</v>
      </c>
      <c r="G325" t="n">
        <v>90.0</v>
      </c>
      <c r="H325" t="n">
        <v>3.5</v>
      </c>
      <c r="I325" t="s">
        <v>46</v>
      </c>
      <c r="J325" t="s">
        <v>8527</v>
      </c>
      <c r="K325" t="n">
        <v>31500.0</v>
      </c>
      <c r="L325" t="s">
        <v>39</v>
      </c>
    </row>
    <row r="326" spans="2:12" x14ac:dyDescent="0.25">
      <c r="B326" t="s">
        <v>128</v>
      </c>
      <c r="C326" t="s">
        <v>8523</v>
      </c>
      <c r="D326" t="s">
        <v>46</v>
      </c>
      <c r="E326" t="s">
        <v>8502</v>
      </c>
      <c r="F326" t="s">
        <v>8506</v>
      </c>
      <c r="G326" t="n">
        <v>90.0</v>
      </c>
      <c r="H326" t="n">
        <v>3.5</v>
      </c>
      <c r="I326" t="s">
        <v>46</v>
      </c>
      <c r="J326" t="s">
        <v>8528</v>
      </c>
      <c r="K326" t="n">
        <v>77000.0</v>
      </c>
      <c r="L326" t="s">
        <v>39</v>
      </c>
    </row>
    <row r="327" spans="2:12" x14ac:dyDescent="0.25">
      <c r="B327" t="s">
        <v>128</v>
      </c>
      <c r="C327" t="s">
        <v>8529</v>
      </c>
      <c r="D327" t="s">
        <v>46</v>
      </c>
      <c r="E327" t="s">
        <v>8502</v>
      </c>
      <c r="F327" t="s">
        <v>8506</v>
      </c>
      <c r="G327" t="n">
        <v>90.0</v>
      </c>
      <c r="H327" t="n">
        <v>3.5</v>
      </c>
      <c r="I327" t="s">
        <v>46</v>
      </c>
      <c r="J327" t="s">
        <v>8530</v>
      </c>
      <c r="K327" t="n">
        <v>0.0</v>
      </c>
      <c r="L327" t="s">
        <v>39</v>
      </c>
    </row>
    <row r="328" spans="2:12" x14ac:dyDescent="0.25">
      <c r="B328" t="s">
        <v>128</v>
      </c>
      <c r="C328" t="s">
        <v>8529</v>
      </c>
      <c r="D328" t="s">
        <v>46</v>
      </c>
      <c r="E328" t="s">
        <v>8502</v>
      </c>
      <c r="F328" t="s">
        <v>8506</v>
      </c>
      <c r="G328" t="n">
        <v>90.0</v>
      </c>
      <c r="H328" t="n">
        <v>3.5</v>
      </c>
      <c r="I328" t="s">
        <v>46</v>
      </c>
      <c r="J328" t="s">
        <v>8531</v>
      </c>
      <c r="K328" t="n">
        <v>56250.0</v>
      </c>
      <c r="L328" t="s">
        <v>39</v>
      </c>
    </row>
    <row r="329" spans="2:12" x14ac:dyDescent="0.25">
      <c r="B329" t="s">
        <v>128</v>
      </c>
      <c r="C329" t="s">
        <v>8529</v>
      </c>
      <c r="D329" t="s">
        <v>46</v>
      </c>
      <c r="E329" t="s">
        <v>8502</v>
      </c>
      <c r="F329" t="s">
        <v>8506</v>
      </c>
      <c r="G329" t="n">
        <v>90.0</v>
      </c>
      <c r="H329" t="n">
        <v>3.5</v>
      </c>
      <c r="I329" t="s">
        <v>46</v>
      </c>
      <c r="J329" t="s">
        <v>8532</v>
      </c>
      <c r="K329" t="n">
        <v>45000.0</v>
      </c>
      <c r="L329" t="s">
        <v>39</v>
      </c>
    </row>
    <row r="330" spans="2:12" x14ac:dyDescent="0.25">
      <c r="B330" t="s">
        <v>128</v>
      </c>
      <c r="C330" t="s">
        <v>8533</v>
      </c>
      <c r="D330" t="s">
        <v>46</v>
      </c>
      <c r="E330" t="s">
        <v>8502</v>
      </c>
      <c r="F330" t="s">
        <v>8506</v>
      </c>
      <c r="G330" t="n">
        <v>90.0</v>
      </c>
      <c r="H330" t="n">
        <v>3.5</v>
      </c>
      <c r="I330" t="s">
        <v>46</v>
      </c>
      <c r="J330" t="s">
        <v>8534</v>
      </c>
      <c r="K330" t="n">
        <v>0.0</v>
      </c>
      <c r="L330" t="s">
        <v>39</v>
      </c>
    </row>
    <row r="331" spans="2:12" x14ac:dyDescent="0.25">
      <c r="B331" t="s">
        <v>128</v>
      </c>
      <c r="C331" t="s">
        <v>8535</v>
      </c>
      <c r="D331" t="s">
        <v>46</v>
      </c>
      <c r="E331" t="s">
        <v>8502</v>
      </c>
      <c r="F331" t="s">
        <v>8506</v>
      </c>
      <c r="G331" t="n">
        <v>90.0</v>
      </c>
      <c r="H331" t="n">
        <v>3.5</v>
      </c>
      <c r="I331" t="s">
        <v>46</v>
      </c>
      <c r="J331" t="s">
        <v>8536</v>
      </c>
      <c r="K331" t="n">
        <v>74250.0</v>
      </c>
      <c r="L331" t="s">
        <v>39</v>
      </c>
    </row>
    <row r="332" spans="2:12" x14ac:dyDescent="0.25">
      <c r="B332" t="s">
        <v>128</v>
      </c>
      <c r="C332" t="s">
        <v>8537</v>
      </c>
      <c r="D332" t="s">
        <v>46</v>
      </c>
      <c r="E332" t="s">
        <v>8502</v>
      </c>
      <c r="F332" t="s">
        <v>8506</v>
      </c>
      <c r="G332" t="n">
        <v>90.0</v>
      </c>
      <c r="H332" t="n">
        <v>3.5</v>
      </c>
      <c r="I332" t="s">
        <v>46</v>
      </c>
      <c r="J332" t="s">
        <v>8538</v>
      </c>
      <c r="K332" t="n">
        <v>11126.0</v>
      </c>
      <c r="L332" t="s">
        <v>39</v>
      </c>
    </row>
    <row r="333" spans="2:12" x14ac:dyDescent="0.25">
      <c r="B333" t="s">
        <v>128</v>
      </c>
      <c r="C333" t="s">
        <v>8539</v>
      </c>
      <c r="D333" t="s">
        <v>46</v>
      </c>
      <c r="E333" t="s">
        <v>8502</v>
      </c>
      <c r="F333" t="s">
        <v>8506</v>
      </c>
      <c r="G333" t="n">
        <v>90.0</v>
      </c>
      <c r="H333" t="n">
        <v>3.5</v>
      </c>
      <c r="I333" t="s">
        <v>46</v>
      </c>
      <c r="J333" t="s">
        <v>8540</v>
      </c>
      <c r="K333" t="n">
        <v>18000.0</v>
      </c>
      <c r="L333" t="s">
        <v>39</v>
      </c>
    </row>
    <row r="334" spans="2:12" x14ac:dyDescent="0.25">
      <c r="B334" t="s">
        <v>128</v>
      </c>
      <c r="C334" t="s">
        <v>8535</v>
      </c>
      <c r="D334" t="s">
        <v>46</v>
      </c>
      <c r="E334" t="s">
        <v>8502</v>
      </c>
      <c r="F334" t="s">
        <v>8506</v>
      </c>
      <c r="G334" t="n">
        <v>90.0</v>
      </c>
      <c r="H334" t="n">
        <v>3.5</v>
      </c>
      <c r="I334" t="s">
        <v>46</v>
      </c>
      <c r="J334" t="s">
        <v>8541</v>
      </c>
      <c r="K334" t="n">
        <v>15000.0</v>
      </c>
      <c r="L334" t="s">
        <v>39</v>
      </c>
    </row>
    <row r="335" spans="2:12" x14ac:dyDescent="0.25">
      <c r="B335" t="s">
        <v>128</v>
      </c>
      <c r="C335" t="s">
        <v>8505</v>
      </c>
      <c r="D335" t="s">
        <v>46</v>
      </c>
      <c r="E335" t="s">
        <v>8502</v>
      </c>
      <c r="F335" t="s">
        <v>8542</v>
      </c>
      <c r="G335" t="n">
        <v>120.0</v>
      </c>
      <c r="H335" t="n">
        <v>3.5</v>
      </c>
      <c r="I335" t="s">
        <v>46</v>
      </c>
      <c r="J335" t="s">
        <v>8507</v>
      </c>
      <c r="K335" t="n">
        <v>15000.0</v>
      </c>
      <c r="L335" t="s">
        <v>39</v>
      </c>
    </row>
    <row r="336" spans="2:12" x14ac:dyDescent="0.25">
      <c r="B336" t="s">
        <v>128</v>
      </c>
      <c r="C336" t="s">
        <v>8508</v>
      </c>
      <c r="D336" t="s">
        <v>46</v>
      </c>
      <c r="E336" t="s">
        <v>8502</v>
      </c>
      <c r="F336" t="s">
        <v>8542</v>
      </c>
      <c r="G336" t="n">
        <v>120.0</v>
      </c>
      <c r="H336" t="n">
        <v>3.5</v>
      </c>
      <c r="I336" t="s">
        <v>46</v>
      </c>
      <c r="J336" t="s">
        <v>8509</v>
      </c>
      <c r="K336" t="n">
        <v>13350.0</v>
      </c>
      <c r="L336" t="s">
        <v>39</v>
      </c>
    </row>
    <row r="337" spans="2:12" x14ac:dyDescent="0.25">
      <c r="B337" t="s">
        <v>128</v>
      </c>
      <c r="C337" t="s">
        <v>8510</v>
      </c>
      <c r="D337" t="s">
        <v>46</v>
      </c>
      <c r="E337" t="s">
        <v>8502</v>
      </c>
      <c r="F337" t="s">
        <v>8542</v>
      </c>
      <c r="G337" t="n">
        <v>120.0</v>
      </c>
      <c r="H337" t="n">
        <v>3.5</v>
      </c>
      <c r="I337" t="s">
        <v>46</v>
      </c>
      <c r="J337" t="s">
        <v>8511</v>
      </c>
      <c r="K337" t="n">
        <v>12750.0</v>
      </c>
      <c r="L337" t="s">
        <v>39</v>
      </c>
    </row>
    <row r="338" spans="2:12" x14ac:dyDescent="0.25">
      <c r="B338" t="s">
        <v>128</v>
      </c>
      <c r="C338" t="s">
        <v>8512</v>
      </c>
      <c r="D338" t="s">
        <v>46</v>
      </c>
      <c r="E338" t="s">
        <v>8502</v>
      </c>
      <c r="F338" t="s">
        <v>8542</v>
      </c>
      <c r="G338" t="n">
        <v>120.0</v>
      </c>
      <c r="H338" t="n">
        <v>3.5</v>
      </c>
      <c r="I338" t="s">
        <v>46</v>
      </c>
      <c r="J338" t="s">
        <v>8513</v>
      </c>
      <c r="K338" t="n">
        <v>12500.0</v>
      </c>
      <c r="L338" t="s">
        <v>39</v>
      </c>
    </row>
    <row r="339" spans="2:12" x14ac:dyDescent="0.25">
      <c r="B339" t="s">
        <v>128</v>
      </c>
      <c r="C339" t="s">
        <v>8512</v>
      </c>
      <c r="D339" t="s">
        <v>46</v>
      </c>
      <c r="E339" t="s">
        <v>8502</v>
      </c>
      <c r="F339" t="s">
        <v>8542</v>
      </c>
      <c r="G339" t="n">
        <v>120.0</v>
      </c>
      <c r="H339" t="n">
        <v>3.5</v>
      </c>
      <c r="I339" t="s">
        <v>46</v>
      </c>
      <c r="J339" t="s">
        <v>8514</v>
      </c>
      <c r="K339" t="n">
        <v>7500.0</v>
      </c>
      <c r="L339" t="s">
        <v>39</v>
      </c>
    </row>
    <row r="340" spans="2:12" x14ac:dyDescent="0.25">
      <c r="B340" t="s">
        <v>128</v>
      </c>
      <c r="C340" t="s">
        <v>8512</v>
      </c>
      <c r="D340" t="s">
        <v>46</v>
      </c>
      <c r="E340" t="s">
        <v>8502</v>
      </c>
      <c r="F340" t="s">
        <v>8542</v>
      </c>
      <c r="G340" t="n">
        <v>120.0</v>
      </c>
      <c r="H340" t="n">
        <v>3.5</v>
      </c>
      <c r="I340" t="s">
        <v>46</v>
      </c>
      <c r="J340" t="s">
        <v>8515</v>
      </c>
      <c r="K340" t="n">
        <v>12500.0</v>
      </c>
      <c r="L340" t="s">
        <v>39</v>
      </c>
    </row>
    <row r="341" spans="2:12" x14ac:dyDescent="0.25">
      <c r="B341" t="s">
        <v>128</v>
      </c>
      <c r="C341" t="s">
        <v>8512</v>
      </c>
      <c r="D341" t="s">
        <v>46</v>
      </c>
      <c r="E341" t="s">
        <v>8502</v>
      </c>
      <c r="F341" t="s">
        <v>8542</v>
      </c>
      <c r="G341" t="n">
        <v>120.0</v>
      </c>
      <c r="H341" t="n">
        <v>3.5</v>
      </c>
      <c r="I341" t="s">
        <v>46</v>
      </c>
      <c r="J341" t="s">
        <v>8516</v>
      </c>
      <c r="K341" t="n">
        <v>22000.0</v>
      </c>
      <c r="L341" t="s">
        <v>39</v>
      </c>
    </row>
    <row r="342" spans="2:12" x14ac:dyDescent="0.25">
      <c r="B342" t="s">
        <v>128</v>
      </c>
      <c r="C342" t="s">
        <v>8512</v>
      </c>
      <c r="D342" t="s">
        <v>46</v>
      </c>
      <c r="E342" t="s">
        <v>8502</v>
      </c>
      <c r="F342" t="s">
        <v>8542</v>
      </c>
      <c r="G342" t="n">
        <v>120.0</v>
      </c>
      <c r="H342" t="n">
        <v>3.5</v>
      </c>
      <c r="I342" t="s">
        <v>46</v>
      </c>
      <c r="J342" t="s">
        <v>8517</v>
      </c>
      <c r="K342" t="n">
        <v>7500.0</v>
      </c>
      <c r="L342" t="s">
        <v>39</v>
      </c>
    </row>
    <row r="343" spans="2:12" x14ac:dyDescent="0.25">
      <c r="B343" t="s">
        <v>128</v>
      </c>
      <c r="C343" t="s">
        <v>8512</v>
      </c>
      <c r="D343" t="s">
        <v>46</v>
      </c>
      <c r="E343" t="s">
        <v>8502</v>
      </c>
      <c r="F343" t="s">
        <v>8542</v>
      </c>
      <c r="G343" t="n">
        <v>120.0</v>
      </c>
      <c r="H343" t="n">
        <v>3.5</v>
      </c>
      <c r="I343" t="s">
        <v>46</v>
      </c>
      <c r="J343" t="s">
        <v>8518</v>
      </c>
      <c r="K343" t="n">
        <v>10500.0</v>
      </c>
      <c r="L343" t="s">
        <v>39</v>
      </c>
    </row>
    <row r="344" spans="2:12" x14ac:dyDescent="0.25">
      <c r="B344" t="s">
        <v>128</v>
      </c>
      <c r="C344" t="s">
        <v>8501</v>
      </c>
      <c r="D344" t="s">
        <v>46</v>
      </c>
      <c r="E344" t="s">
        <v>8502</v>
      </c>
      <c r="F344" t="s">
        <v>8542</v>
      </c>
      <c r="G344" t="n">
        <v>120.0</v>
      </c>
      <c r="H344" t="n">
        <v>3.5</v>
      </c>
      <c r="I344" t="s">
        <v>46</v>
      </c>
      <c r="J344" t="s">
        <v>8504</v>
      </c>
      <c r="K344" t="n">
        <v>30000.0</v>
      </c>
      <c r="L344" t="s">
        <v>39</v>
      </c>
    </row>
    <row r="345" spans="2:12" x14ac:dyDescent="0.25">
      <c r="B345" t="s">
        <v>128</v>
      </c>
      <c r="C345" t="s">
        <v>8529</v>
      </c>
      <c r="D345" t="s">
        <v>46</v>
      </c>
      <c r="E345" t="s">
        <v>8502</v>
      </c>
      <c r="F345" t="s">
        <v>8542</v>
      </c>
      <c r="G345" t="n">
        <v>120.0</v>
      </c>
      <c r="H345" t="n">
        <v>3.5</v>
      </c>
      <c r="I345" t="s">
        <v>46</v>
      </c>
      <c r="J345" t="s">
        <v>8530</v>
      </c>
      <c r="K345" t="n">
        <v>0.0</v>
      </c>
      <c r="L345" t="s">
        <v>39</v>
      </c>
    </row>
    <row r="346" spans="2:12" x14ac:dyDescent="0.25">
      <c r="B346" t="s">
        <v>128</v>
      </c>
      <c r="C346" t="s">
        <v>8533</v>
      </c>
      <c r="D346" t="s">
        <v>46</v>
      </c>
      <c r="E346" t="s">
        <v>8502</v>
      </c>
      <c r="F346" t="s">
        <v>8542</v>
      </c>
      <c r="G346" t="n">
        <v>120.0</v>
      </c>
      <c r="H346" t="n">
        <v>3.5</v>
      </c>
      <c r="I346" t="s">
        <v>46</v>
      </c>
      <c r="J346" t="s">
        <v>8534</v>
      </c>
      <c r="K346" t="n">
        <v>0.0</v>
      </c>
      <c r="L346" t="s">
        <v>39</v>
      </c>
    </row>
    <row r="347" spans="2:12" x14ac:dyDescent="0.25">
      <c r="B347" t="s">
        <v>128</v>
      </c>
      <c r="C347" t="s">
        <v>8537</v>
      </c>
      <c r="D347" t="s">
        <v>46</v>
      </c>
      <c r="E347" t="s">
        <v>8502</v>
      </c>
      <c r="F347" t="s">
        <v>8542</v>
      </c>
      <c r="G347" t="n">
        <v>120.0</v>
      </c>
      <c r="H347" t="n">
        <v>3.5</v>
      </c>
      <c r="I347" t="s">
        <v>46</v>
      </c>
      <c r="J347" t="s">
        <v>8538</v>
      </c>
      <c r="K347" t="n">
        <v>11126.0</v>
      </c>
      <c r="L347" t="s">
        <v>39</v>
      </c>
    </row>
    <row r="348" spans="2:12" x14ac:dyDescent="0.25">
      <c r="B348" t="s">
        <v>128</v>
      </c>
      <c r="C348" t="s">
        <v>8539</v>
      </c>
      <c r="D348" t="s">
        <v>46</v>
      </c>
      <c r="E348" t="s">
        <v>8502</v>
      </c>
      <c r="F348" t="s">
        <v>8542</v>
      </c>
      <c r="G348" t="n">
        <v>120.0</v>
      </c>
      <c r="H348" t="n">
        <v>3.5</v>
      </c>
      <c r="I348" t="s">
        <v>46</v>
      </c>
      <c r="J348" t="s">
        <v>8540</v>
      </c>
      <c r="K348" t="n">
        <v>18000.0</v>
      </c>
      <c r="L348" t="s">
        <v>39</v>
      </c>
    </row>
    <row r="349" spans="2:12" x14ac:dyDescent="0.25">
      <c r="B349" t="s">
        <v>128</v>
      </c>
      <c r="C349" t="s">
        <v>8505</v>
      </c>
      <c r="D349" t="s">
        <v>46</v>
      </c>
      <c r="E349" t="s">
        <v>8502</v>
      </c>
      <c r="F349" t="s">
        <v>8503</v>
      </c>
      <c r="G349" t="n">
        <v>150.0</v>
      </c>
      <c r="H349" t="n">
        <v>3.5</v>
      </c>
      <c r="I349" t="s">
        <v>46</v>
      </c>
      <c r="J349" t="s">
        <v>8507</v>
      </c>
      <c r="K349" t="n">
        <v>15000.0</v>
      </c>
      <c r="L349" t="s">
        <v>39</v>
      </c>
    </row>
    <row r="350" spans="2:12" x14ac:dyDescent="0.25">
      <c r="B350" t="s">
        <v>128</v>
      </c>
      <c r="C350" t="s">
        <v>8508</v>
      </c>
      <c r="D350" t="s">
        <v>46</v>
      </c>
      <c r="E350" t="s">
        <v>8502</v>
      </c>
      <c r="F350" t="s">
        <v>8503</v>
      </c>
      <c r="G350" t="n">
        <v>150.0</v>
      </c>
      <c r="H350" t="n">
        <v>3.5</v>
      </c>
      <c r="I350" t="s">
        <v>46</v>
      </c>
      <c r="J350" t="s">
        <v>8509</v>
      </c>
      <c r="K350" t="n">
        <v>13350.0</v>
      </c>
      <c r="L350" t="s">
        <v>39</v>
      </c>
    </row>
    <row r="351" spans="2:12" x14ac:dyDescent="0.25">
      <c r="B351" t="s">
        <v>128</v>
      </c>
      <c r="C351" t="s">
        <v>8510</v>
      </c>
      <c r="D351" t="s">
        <v>46</v>
      </c>
      <c r="E351" t="s">
        <v>8502</v>
      </c>
      <c r="F351" t="s">
        <v>8503</v>
      </c>
      <c r="G351" t="n">
        <v>150.0</v>
      </c>
      <c r="H351" t="n">
        <v>3.5</v>
      </c>
      <c r="I351" t="s">
        <v>46</v>
      </c>
      <c r="J351" t="s">
        <v>8511</v>
      </c>
      <c r="K351" t="n">
        <v>12750.0</v>
      </c>
      <c r="L351" t="s">
        <v>39</v>
      </c>
    </row>
    <row r="352" spans="2:12" x14ac:dyDescent="0.25">
      <c r="B352" t="s">
        <v>128</v>
      </c>
      <c r="C352" t="s">
        <v>8512</v>
      </c>
      <c r="D352" t="s">
        <v>46</v>
      </c>
      <c r="E352" t="s">
        <v>8502</v>
      </c>
      <c r="F352" t="s">
        <v>8503</v>
      </c>
      <c r="G352" t="n">
        <v>150.0</v>
      </c>
      <c r="H352" t="n">
        <v>3.5</v>
      </c>
      <c r="I352" t="s">
        <v>46</v>
      </c>
      <c r="J352" t="s">
        <v>8513</v>
      </c>
      <c r="K352" t="n">
        <v>12500.0</v>
      </c>
      <c r="L352" t="s">
        <v>39</v>
      </c>
    </row>
    <row r="353" spans="2:12" x14ac:dyDescent="0.25">
      <c r="B353" t="s">
        <v>128</v>
      </c>
      <c r="C353" t="s">
        <v>8512</v>
      </c>
      <c r="D353" t="s">
        <v>46</v>
      </c>
      <c r="E353" t="s">
        <v>8502</v>
      </c>
      <c r="F353" t="s">
        <v>8503</v>
      </c>
      <c r="G353" t="n">
        <v>150.0</v>
      </c>
      <c r="H353" t="n">
        <v>3.5</v>
      </c>
      <c r="I353" t="s">
        <v>46</v>
      </c>
      <c r="J353" t="s">
        <v>8514</v>
      </c>
      <c r="K353" t="n">
        <v>7500.0</v>
      </c>
      <c r="L353" t="s">
        <v>39</v>
      </c>
    </row>
    <row r="354" spans="2:12" x14ac:dyDescent="0.25">
      <c r="B354" t="s">
        <v>128</v>
      </c>
      <c r="C354" t="s">
        <v>8512</v>
      </c>
      <c r="D354" t="s">
        <v>46</v>
      </c>
      <c r="E354" t="s">
        <v>8502</v>
      </c>
      <c r="F354" t="s">
        <v>8503</v>
      </c>
      <c r="G354" t="n">
        <v>150.0</v>
      </c>
      <c r="H354" t="n">
        <v>3.5</v>
      </c>
      <c r="I354" t="s">
        <v>46</v>
      </c>
      <c r="J354" t="s">
        <v>8515</v>
      </c>
      <c r="K354" t="n">
        <v>12500.0</v>
      </c>
      <c r="L354" t="s">
        <v>39</v>
      </c>
    </row>
    <row r="355" spans="2:12" x14ac:dyDescent="0.25">
      <c r="B355" t="s">
        <v>128</v>
      </c>
      <c r="C355" t="s">
        <v>8512</v>
      </c>
      <c r="D355" t="s">
        <v>46</v>
      </c>
      <c r="E355" t="s">
        <v>8502</v>
      </c>
      <c r="F355" t="s">
        <v>8503</v>
      </c>
      <c r="G355" t="n">
        <v>150.0</v>
      </c>
      <c r="H355" t="n">
        <v>3.5</v>
      </c>
      <c r="I355" t="s">
        <v>46</v>
      </c>
      <c r="J355" t="s">
        <v>8516</v>
      </c>
      <c r="K355" t="n">
        <v>22000.0</v>
      </c>
      <c r="L355" t="s">
        <v>39</v>
      </c>
    </row>
    <row r="356" spans="2:12" x14ac:dyDescent="0.25">
      <c r="B356" t="s">
        <v>128</v>
      </c>
      <c r="C356" t="s">
        <v>8512</v>
      </c>
      <c r="D356" t="s">
        <v>46</v>
      </c>
      <c r="E356" t="s">
        <v>8502</v>
      </c>
      <c r="F356" t="s">
        <v>8503</v>
      </c>
      <c r="G356" t="n">
        <v>150.0</v>
      </c>
      <c r="H356" t="n">
        <v>3.5</v>
      </c>
      <c r="I356" t="s">
        <v>46</v>
      </c>
      <c r="J356" t="s">
        <v>8517</v>
      </c>
      <c r="K356" t="n">
        <v>7500.0</v>
      </c>
      <c r="L356" t="s">
        <v>39</v>
      </c>
    </row>
    <row r="357" spans="2:12" x14ac:dyDescent="0.25">
      <c r="B357" t="s">
        <v>128</v>
      </c>
      <c r="C357" t="s">
        <v>8512</v>
      </c>
      <c r="D357" t="s">
        <v>46</v>
      </c>
      <c r="E357" t="s">
        <v>8502</v>
      </c>
      <c r="F357" t="s">
        <v>8503</v>
      </c>
      <c r="G357" t="n">
        <v>150.0</v>
      </c>
      <c r="H357" t="n">
        <v>3.5</v>
      </c>
      <c r="I357" t="s">
        <v>46</v>
      </c>
      <c r="J357" t="s">
        <v>8518</v>
      </c>
      <c r="K357" t="n">
        <v>10500.0</v>
      </c>
      <c r="L357" t="s">
        <v>39</v>
      </c>
    </row>
    <row r="358" spans="2:12" x14ac:dyDescent="0.25">
      <c r="B358" t="s">
        <v>128</v>
      </c>
      <c r="C358" t="s">
        <v>8501</v>
      </c>
      <c r="D358" t="s">
        <v>46</v>
      </c>
      <c r="E358" t="s">
        <v>8502</v>
      </c>
      <c r="F358" t="s">
        <v>8503</v>
      </c>
      <c r="G358" t="n">
        <v>150.0</v>
      </c>
      <c r="H358" t="n">
        <v>3.5</v>
      </c>
      <c r="I358" t="s">
        <v>46</v>
      </c>
      <c r="J358" t="s">
        <v>8504</v>
      </c>
      <c r="K358" t="n">
        <v>30000.0</v>
      </c>
      <c r="L358" t="s">
        <v>39</v>
      </c>
    </row>
    <row r="359" spans="2:12" x14ac:dyDescent="0.25">
      <c r="B359" t="s">
        <v>128</v>
      </c>
      <c r="C359" t="s">
        <v>8529</v>
      </c>
      <c r="D359" t="s">
        <v>46</v>
      </c>
      <c r="E359" t="s">
        <v>8502</v>
      </c>
      <c r="F359" t="s">
        <v>8503</v>
      </c>
      <c r="G359" t="n">
        <v>150.0</v>
      </c>
      <c r="H359" t="n">
        <v>3.5</v>
      </c>
      <c r="I359" t="s">
        <v>46</v>
      </c>
      <c r="J359" t="s">
        <v>8530</v>
      </c>
      <c r="K359" t="n">
        <v>0.0</v>
      </c>
      <c r="L359" t="s">
        <v>39</v>
      </c>
    </row>
    <row r="360" spans="2:12" x14ac:dyDescent="0.25">
      <c r="B360" t="s">
        <v>128</v>
      </c>
      <c r="C360" t="s">
        <v>8533</v>
      </c>
      <c r="D360" t="s">
        <v>46</v>
      </c>
      <c r="E360" t="s">
        <v>8502</v>
      </c>
      <c r="F360" t="s">
        <v>8503</v>
      </c>
      <c r="G360" t="n">
        <v>150.0</v>
      </c>
      <c r="H360" t="n">
        <v>3.5</v>
      </c>
      <c r="I360" t="s">
        <v>46</v>
      </c>
      <c r="J360" t="s">
        <v>8534</v>
      </c>
      <c r="K360" t="n">
        <v>0.0</v>
      </c>
      <c r="L360" t="s">
        <v>39</v>
      </c>
    </row>
    <row r="361" spans="2:12" x14ac:dyDescent="0.25">
      <c r="B361" t="s">
        <v>128</v>
      </c>
      <c r="C361" t="s">
        <v>8537</v>
      </c>
      <c r="D361" t="s">
        <v>46</v>
      </c>
      <c r="E361" t="s">
        <v>8502</v>
      </c>
      <c r="F361" t="s">
        <v>8503</v>
      </c>
      <c r="G361" t="n">
        <v>150.0</v>
      </c>
      <c r="H361" t="n">
        <v>3.5</v>
      </c>
      <c r="I361" t="s">
        <v>46</v>
      </c>
      <c r="J361" t="s">
        <v>8538</v>
      </c>
      <c r="K361" t="n">
        <v>11126.0</v>
      </c>
      <c r="L361" t="s">
        <v>39</v>
      </c>
    </row>
    <row r="362" spans="2:12" x14ac:dyDescent="0.25">
      <c r="B362" t="s">
        <v>128</v>
      </c>
      <c r="C362" t="s">
        <v>8533</v>
      </c>
      <c r="D362" t="s">
        <v>46</v>
      </c>
      <c r="E362" t="s">
        <v>8502</v>
      </c>
      <c r="F362" t="s">
        <v>8543</v>
      </c>
      <c r="G362" t="n">
        <v>169.0</v>
      </c>
      <c r="H362" t="n">
        <v>3.5</v>
      </c>
      <c r="I362" t="s">
        <v>46</v>
      </c>
      <c r="J362" t="s">
        <v>8534</v>
      </c>
      <c r="K362" t="n">
        <v>450000.0</v>
      </c>
      <c r="L362" t="s">
        <v>39</v>
      </c>
    </row>
    <row r="363" spans="2:12" x14ac:dyDescent="0.25">
      <c r="B363" t="s">
        <v>128</v>
      </c>
      <c r="C363" t="s">
        <v>8505</v>
      </c>
      <c r="D363" t="s">
        <v>46</v>
      </c>
      <c r="E363" t="s">
        <v>8502</v>
      </c>
      <c r="F363" t="s">
        <v>8544</v>
      </c>
      <c r="G363" t="n">
        <v>180.0</v>
      </c>
      <c r="H363" t="n">
        <v>3.5</v>
      </c>
      <c r="I363" t="s">
        <v>46</v>
      </c>
      <c r="J363" t="s">
        <v>8507</v>
      </c>
      <c r="K363" t="n">
        <v>15000.0</v>
      </c>
      <c r="L363" t="s">
        <v>39</v>
      </c>
    </row>
    <row r="364" spans="2:12" x14ac:dyDescent="0.25">
      <c r="B364" t="s">
        <v>128</v>
      </c>
      <c r="C364" t="s">
        <v>8508</v>
      </c>
      <c r="D364" t="s">
        <v>46</v>
      </c>
      <c r="E364" t="s">
        <v>8502</v>
      </c>
      <c r="F364" t="s">
        <v>8544</v>
      </c>
      <c r="G364" t="n">
        <v>180.0</v>
      </c>
      <c r="H364" t="n">
        <v>3.5</v>
      </c>
      <c r="I364" t="s">
        <v>46</v>
      </c>
      <c r="J364" t="s">
        <v>8509</v>
      </c>
      <c r="K364" t="n">
        <v>13350.0</v>
      </c>
      <c r="L364" t="s">
        <v>39</v>
      </c>
    </row>
    <row r="365" spans="2:12" x14ac:dyDescent="0.25">
      <c r="B365" t="s">
        <v>128</v>
      </c>
      <c r="C365" t="s">
        <v>8510</v>
      </c>
      <c r="D365" t="s">
        <v>46</v>
      </c>
      <c r="E365" t="s">
        <v>8502</v>
      </c>
      <c r="F365" t="s">
        <v>8544</v>
      </c>
      <c r="G365" t="n">
        <v>180.0</v>
      </c>
      <c r="H365" t="n">
        <v>3.5</v>
      </c>
      <c r="I365" t="s">
        <v>46</v>
      </c>
      <c r="J365" t="s">
        <v>8511</v>
      </c>
      <c r="K365" t="n">
        <v>12750.0</v>
      </c>
      <c r="L365" t="s">
        <v>39</v>
      </c>
    </row>
    <row r="366" spans="2:12" x14ac:dyDescent="0.25">
      <c r="B366" t="s">
        <v>128</v>
      </c>
      <c r="C366" t="s">
        <v>8512</v>
      </c>
      <c r="D366" t="s">
        <v>46</v>
      </c>
      <c r="E366" t="s">
        <v>8502</v>
      </c>
      <c r="F366" t="s">
        <v>8544</v>
      </c>
      <c r="G366" t="n">
        <v>180.0</v>
      </c>
      <c r="H366" t="n">
        <v>3.5</v>
      </c>
      <c r="I366" t="s">
        <v>46</v>
      </c>
      <c r="J366" t="s">
        <v>8513</v>
      </c>
      <c r="K366" t="n">
        <v>12500.0</v>
      </c>
      <c r="L366" t="s">
        <v>39</v>
      </c>
    </row>
    <row r="367" spans="2:12" x14ac:dyDescent="0.25">
      <c r="B367" t="s">
        <v>128</v>
      </c>
      <c r="C367" t="s">
        <v>8512</v>
      </c>
      <c r="D367" t="s">
        <v>46</v>
      </c>
      <c r="E367" t="s">
        <v>8502</v>
      </c>
      <c r="F367" t="s">
        <v>8544</v>
      </c>
      <c r="G367" t="n">
        <v>180.0</v>
      </c>
      <c r="H367" t="n">
        <v>3.5</v>
      </c>
      <c r="I367" t="s">
        <v>46</v>
      </c>
      <c r="J367" t="s">
        <v>8514</v>
      </c>
      <c r="K367" t="n">
        <v>7500.0</v>
      </c>
      <c r="L367" t="s">
        <v>39</v>
      </c>
    </row>
    <row r="368" spans="2:12" x14ac:dyDescent="0.25">
      <c r="B368" t="s">
        <v>128</v>
      </c>
      <c r="C368" t="s">
        <v>8512</v>
      </c>
      <c r="D368" t="s">
        <v>46</v>
      </c>
      <c r="E368" t="s">
        <v>8502</v>
      </c>
      <c r="F368" t="s">
        <v>8544</v>
      </c>
      <c r="G368" t="n">
        <v>180.0</v>
      </c>
      <c r="H368" t="n">
        <v>3.5</v>
      </c>
      <c r="I368" t="s">
        <v>46</v>
      </c>
      <c r="J368" t="s">
        <v>8515</v>
      </c>
      <c r="K368" t="n">
        <v>12500.0</v>
      </c>
      <c r="L368" t="s">
        <v>39</v>
      </c>
    </row>
    <row r="369" spans="2:12" x14ac:dyDescent="0.25">
      <c r="B369" t="s">
        <v>128</v>
      </c>
      <c r="C369" t="s">
        <v>8512</v>
      </c>
      <c r="D369" t="s">
        <v>46</v>
      </c>
      <c r="E369" t="s">
        <v>8502</v>
      </c>
      <c r="F369" t="s">
        <v>8544</v>
      </c>
      <c r="G369" t="n">
        <v>180.0</v>
      </c>
      <c r="H369" t="n">
        <v>3.5</v>
      </c>
      <c r="I369" t="s">
        <v>46</v>
      </c>
      <c r="J369" t="s">
        <v>8516</v>
      </c>
      <c r="K369" t="n">
        <v>22000.0</v>
      </c>
      <c r="L369" t="s">
        <v>39</v>
      </c>
    </row>
    <row r="370" spans="2:12" x14ac:dyDescent="0.25">
      <c r="B370" t="s">
        <v>128</v>
      </c>
      <c r="C370" t="s">
        <v>8512</v>
      </c>
      <c r="D370" t="s">
        <v>46</v>
      </c>
      <c r="E370" t="s">
        <v>8502</v>
      </c>
      <c r="F370" t="s">
        <v>8544</v>
      </c>
      <c r="G370" t="n">
        <v>180.0</v>
      </c>
      <c r="H370" t="n">
        <v>3.5</v>
      </c>
      <c r="I370" t="s">
        <v>46</v>
      </c>
      <c r="J370" t="s">
        <v>8517</v>
      </c>
      <c r="K370" t="n">
        <v>7500.0</v>
      </c>
      <c r="L370" t="s">
        <v>39</v>
      </c>
    </row>
    <row r="371" spans="2:12" x14ac:dyDescent="0.25">
      <c r="B371" t="s">
        <v>128</v>
      </c>
      <c r="C371" t="s">
        <v>8512</v>
      </c>
      <c r="D371" t="s">
        <v>46</v>
      </c>
      <c r="E371" t="s">
        <v>8502</v>
      </c>
      <c r="F371" t="s">
        <v>8544</v>
      </c>
      <c r="G371" t="n">
        <v>180.0</v>
      </c>
      <c r="H371" t="n">
        <v>3.5</v>
      </c>
      <c r="I371" t="s">
        <v>46</v>
      </c>
      <c r="J371" t="s">
        <v>8518</v>
      </c>
      <c r="K371" t="n">
        <v>10500.0</v>
      </c>
      <c r="L371" t="s">
        <v>39</v>
      </c>
    </row>
    <row r="372" spans="2:12" x14ac:dyDescent="0.25">
      <c r="B372" t="s">
        <v>128</v>
      </c>
      <c r="C372" t="s">
        <v>8501</v>
      </c>
      <c r="D372" t="s">
        <v>46</v>
      </c>
      <c r="E372" t="s">
        <v>8502</v>
      </c>
      <c r="F372" t="s">
        <v>8544</v>
      </c>
      <c r="G372" t="n">
        <v>180.0</v>
      </c>
      <c r="H372" t="n">
        <v>3.5</v>
      </c>
      <c r="I372" t="s">
        <v>46</v>
      </c>
      <c r="J372" t="s">
        <v>8504</v>
      </c>
      <c r="K372" t="n">
        <v>30000.0</v>
      </c>
      <c r="L372" t="s">
        <v>39</v>
      </c>
    </row>
    <row r="373" spans="2:12" x14ac:dyDescent="0.25">
      <c r="B373" t="s">
        <v>128</v>
      </c>
      <c r="C373" t="s">
        <v>8501</v>
      </c>
      <c r="D373" t="s">
        <v>46</v>
      </c>
      <c r="E373" t="s">
        <v>8502</v>
      </c>
      <c r="F373" t="s">
        <v>8544</v>
      </c>
      <c r="G373" t="n">
        <v>180.0</v>
      </c>
      <c r="H373" t="n">
        <v>3.5</v>
      </c>
      <c r="I373" t="s">
        <v>46</v>
      </c>
      <c r="J373" t="s">
        <v>8519</v>
      </c>
      <c r="K373" t="n">
        <v>45000.0</v>
      </c>
      <c r="L373" t="s">
        <v>39</v>
      </c>
    </row>
    <row r="374" spans="2:12" x14ac:dyDescent="0.25">
      <c r="B374" t="s">
        <v>128</v>
      </c>
      <c r="C374" t="s">
        <v>8520</v>
      </c>
      <c r="D374" t="s">
        <v>46</v>
      </c>
      <c r="E374" t="s">
        <v>8502</v>
      </c>
      <c r="F374" t="s">
        <v>8544</v>
      </c>
      <c r="G374" t="n">
        <v>180.0</v>
      </c>
      <c r="H374" t="n">
        <v>3.5</v>
      </c>
      <c r="I374" t="s">
        <v>46</v>
      </c>
      <c r="J374" t="s">
        <v>8521</v>
      </c>
      <c r="K374" t="n">
        <v>112500.0</v>
      </c>
      <c r="L374" t="s">
        <v>39</v>
      </c>
    </row>
    <row r="375" spans="2:12" x14ac:dyDescent="0.25">
      <c r="B375" t="s">
        <v>128</v>
      </c>
      <c r="C375" t="s">
        <v>8520</v>
      </c>
      <c r="D375" t="s">
        <v>46</v>
      </c>
      <c r="E375" t="s">
        <v>8502</v>
      </c>
      <c r="F375" t="s">
        <v>8544</v>
      </c>
      <c r="G375" t="n">
        <v>180.0</v>
      </c>
      <c r="H375" t="n">
        <v>3.5</v>
      </c>
      <c r="I375" t="s">
        <v>46</v>
      </c>
      <c r="J375" t="s">
        <v>8522</v>
      </c>
      <c r="K375" t="n">
        <v>37500.0</v>
      </c>
      <c r="L375" t="s">
        <v>39</v>
      </c>
    </row>
    <row r="376" spans="2:12" x14ac:dyDescent="0.25">
      <c r="B376" t="s">
        <v>128</v>
      </c>
      <c r="C376" t="s">
        <v>8523</v>
      </c>
      <c r="D376" t="s">
        <v>46</v>
      </c>
      <c r="E376" t="s">
        <v>8502</v>
      </c>
      <c r="F376" t="s">
        <v>8544</v>
      </c>
      <c r="G376" t="n">
        <v>180.0</v>
      </c>
      <c r="H376" t="n">
        <v>3.5</v>
      </c>
      <c r="I376" t="s">
        <v>46</v>
      </c>
      <c r="J376" t="s">
        <v>8524</v>
      </c>
      <c r="K376" t="n">
        <v>22500.0</v>
      </c>
      <c r="L376" t="s">
        <v>39</v>
      </c>
    </row>
    <row r="377" spans="2:12" x14ac:dyDescent="0.25">
      <c r="B377" t="s">
        <v>128</v>
      </c>
      <c r="C377" t="s">
        <v>8523</v>
      </c>
      <c r="D377" t="s">
        <v>46</v>
      </c>
      <c r="E377" t="s">
        <v>8502</v>
      </c>
      <c r="F377" t="s">
        <v>8544</v>
      </c>
      <c r="G377" t="n">
        <v>180.0</v>
      </c>
      <c r="H377" t="n">
        <v>3.5</v>
      </c>
      <c r="I377" t="s">
        <v>46</v>
      </c>
      <c r="J377" t="s">
        <v>8525</v>
      </c>
      <c r="K377" t="n">
        <v>90000.0</v>
      </c>
      <c r="L377" t="s">
        <v>39</v>
      </c>
    </row>
    <row r="378" spans="2:12" x14ac:dyDescent="0.25">
      <c r="B378" t="s">
        <v>128</v>
      </c>
      <c r="C378" t="s">
        <v>8523</v>
      </c>
      <c r="D378" t="s">
        <v>46</v>
      </c>
      <c r="E378" t="s">
        <v>8502</v>
      </c>
      <c r="F378" t="s">
        <v>8544</v>
      </c>
      <c r="G378" t="n">
        <v>180.0</v>
      </c>
      <c r="H378" t="n">
        <v>3.5</v>
      </c>
      <c r="I378" t="s">
        <v>46</v>
      </c>
      <c r="J378" t="s">
        <v>8526</v>
      </c>
      <c r="K378" t="n">
        <v>76500.0</v>
      </c>
      <c r="L378" t="s">
        <v>39</v>
      </c>
    </row>
    <row r="379" spans="2:12" x14ac:dyDescent="0.25">
      <c r="B379" t="s">
        <v>128</v>
      </c>
      <c r="C379" t="s">
        <v>8523</v>
      </c>
      <c r="D379" t="s">
        <v>46</v>
      </c>
      <c r="E379" t="s">
        <v>8502</v>
      </c>
      <c r="F379" t="s">
        <v>8544</v>
      </c>
      <c r="G379" t="n">
        <v>180.0</v>
      </c>
      <c r="H379" t="n">
        <v>3.5</v>
      </c>
      <c r="I379" t="s">
        <v>46</v>
      </c>
      <c r="J379" t="s">
        <v>8527</v>
      </c>
      <c r="K379" t="n">
        <v>31500.0</v>
      </c>
      <c r="L379" t="s">
        <v>39</v>
      </c>
    </row>
    <row r="380" spans="2:12" x14ac:dyDescent="0.25">
      <c r="B380" t="s">
        <v>128</v>
      </c>
      <c r="C380" t="s">
        <v>8523</v>
      </c>
      <c r="D380" t="s">
        <v>46</v>
      </c>
      <c r="E380" t="s">
        <v>8502</v>
      </c>
      <c r="F380" t="s">
        <v>8544</v>
      </c>
      <c r="G380" t="n">
        <v>180.0</v>
      </c>
      <c r="H380" t="n">
        <v>3.5</v>
      </c>
      <c r="I380" t="s">
        <v>46</v>
      </c>
      <c r="J380" t="s">
        <v>8528</v>
      </c>
      <c r="K380" t="n">
        <v>77000.0</v>
      </c>
      <c r="L380" t="s">
        <v>39</v>
      </c>
    </row>
    <row r="381" spans="2:12" x14ac:dyDescent="0.25">
      <c r="B381" t="s">
        <v>128</v>
      </c>
      <c r="C381" t="s">
        <v>8529</v>
      </c>
      <c r="D381" t="s">
        <v>46</v>
      </c>
      <c r="E381" t="s">
        <v>8502</v>
      </c>
      <c r="F381" t="s">
        <v>8544</v>
      </c>
      <c r="G381" t="n">
        <v>180.0</v>
      </c>
      <c r="H381" t="n">
        <v>3.5</v>
      </c>
      <c r="I381" t="s">
        <v>46</v>
      </c>
      <c r="J381" t="s">
        <v>8530</v>
      </c>
      <c r="K381" t="n">
        <v>0.0</v>
      </c>
      <c r="L381" t="s">
        <v>39</v>
      </c>
    </row>
    <row r="382" spans="2:12" x14ac:dyDescent="0.25">
      <c r="B382" t="s">
        <v>128</v>
      </c>
      <c r="C382" t="s">
        <v>8529</v>
      </c>
      <c r="D382" t="s">
        <v>46</v>
      </c>
      <c r="E382" t="s">
        <v>8502</v>
      </c>
      <c r="F382" t="s">
        <v>8544</v>
      </c>
      <c r="G382" t="n">
        <v>180.0</v>
      </c>
      <c r="H382" t="n">
        <v>3.5</v>
      </c>
      <c r="I382" t="s">
        <v>46</v>
      </c>
      <c r="J382" t="s">
        <v>8531</v>
      </c>
      <c r="K382" t="n">
        <v>56250.0</v>
      </c>
      <c r="L382" t="s">
        <v>39</v>
      </c>
    </row>
    <row r="383" spans="2:12" x14ac:dyDescent="0.25">
      <c r="B383" t="s">
        <v>128</v>
      </c>
      <c r="C383" t="s">
        <v>8529</v>
      </c>
      <c r="D383" t="s">
        <v>46</v>
      </c>
      <c r="E383" t="s">
        <v>8502</v>
      </c>
      <c r="F383" t="s">
        <v>8544</v>
      </c>
      <c r="G383" t="n">
        <v>180.0</v>
      </c>
      <c r="H383" t="n">
        <v>3.5</v>
      </c>
      <c r="I383" t="s">
        <v>46</v>
      </c>
      <c r="J383" t="s">
        <v>8532</v>
      </c>
      <c r="K383" t="n">
        <v>45000.0</v>
      </c>
      <c r="L383" t="s">
        <v>39</v>
      </c>
    </row>
    <row r="384" spans="2:12" x14ac:dyDescent="0.25">
      <c r="B384" t="s">
        <v>128</v>
      </c>
      <c r="C384" t="s">
        <v>8535</v>
      </c>
      <c r="D384" t="s">
        <v>46</v>
      </c>
      <c r="E384" t="s">
        <v>8502</v>
      </c>
      <c r="F384" t="s">
        <v>8544</v>
      </c>
      <c r="G384" t="n">
        <v>180.0</v>
      </c>
      <c r="H384" t="n">
        <v>3.5</v>
      </c>
      <c r="I384" t="s">
        <v>46</v>
      </c>
      <c r="J384" t="s">
        <v>8536</v>
      </c>
      <c r="K384" t="n">
        <v>74250.0</v>
      </c>
      <c r="L384" t="s">
        <v>39</v>
      </c>
    </row>
    <row r="385" spans="2:12" x14ac:dyDescent="0.25">
      <c r="B385" t="s">
        <v>128</v>
      </c>
      <c r="C385" t="s">
        <v>8537</v>
      </c>
      <c r="D385" t="s">
        <v>46</v>
      </c>
      <c r="E385" t="s">
        <v>8502</v>
      </c>
      <c r="F385" t="s">
        <v>8544</v>
      </c>
      <c r="G385" t="n">
        <v>180.0</v>
      </c>
      <c r="H385" t="n">
        <v>3.5</v>
      </c>
      <c r="I385" t="s">
        <v>46</v>
      </c>
      <c r="J385" t="s">
        <v>8538</v>
      </c>
      <c r="K385" t="n">
        <v>11126.0</v>
      </c>
      <c r="L385" t="s">
        <v>39</v>
      </c>
    </row>
    <row r="386" spans="2:12" x14ac:dyDescent="0.25">
      <c r="B386" t="s">
        <v>128</v>
      </c>
      <c r="C386" t="s">
        <v>8539</v>
      </c>
      <c r="D386" t="s">
        <v>46</v>
      </c>
      <c r="E386" t="s">
        <v>8502</v>
      </c>
      <c r="F386" t="s">
        <v>8544</v>
      </c>
      <c r="G386" t="n">
        <v>180.0</v>
      </c>
      <c r="H386" t="n">
        <v>3.5</v>
      </c>
      <c r="I386" t="s">
        <v>46</v>
      </c>
      <c r="J386" t="s">
        <v>8540</v>
      </c>
      <c r="K386" t="n">
        <v>18000.0</v>
      </c>
      <c r="L386" t="s">
        <v>39</v>
      </c>
    </row>
    <row r="387" spans="2:12" x14ac:dyDescent="0.25">
      <c r="B387" t="s">
        <v>128</v>
      </c>
      <c r="C387" t="s">
        <v>8535</v>
      </c>
      <c r="D387" t="s">
        <v>46</v>
      </c>
      <c r="E387" t="s">
        <v>8502</v>
      </c>
      <c r="F387" t="s">
        <v>8544</v>
      </c>
      <c r="G387" t="n">
        <v>180.0</v>
      </c>
      <c r="H387" t="n">
        <v>3.5</v>
      </c>
      <c r="I387" t="s">
        <v>46</v>
      </c>
      <c r="J387" t="s">
        <v>8541</v>
      </c>
      <c r="K387" t="n">
        <v>15000.0</v>
      </c>
      <c r="L387" t="s">
        <v>39</v>
      </c>
    </row>
    <row r="388" spans="2:12" x14ac:dyDescent="0.25">
      <c r="B388" t="s">
        <v>128</v>
      </c>
      <c r="C388" t="s">
        <v>8505</v>
      </c>
      <c r="D388" t="s">
        <v>46</v>
      </c>
      <c r="E388" t="s">
        <v>8502</v>
      </c>
      <c r="F388" t="s">
        <v>8545</v>
      </c>
      <c r="G388" t="n">
        <v>210.0</v>
      </c>
      <c r="H388" t="n">
        <v>0.35</v>
      </c>
      <c r="I388" t="s">
        <v>46</v>
      </c>
      <c r="J388" t="s">
        <v>8507</v>
      </c>
      <c r="K388" t="n">
        <v>15000.0</v>
      </c>
      <c r="L388" t="s">
        <v>39</v>
      </c>
    </row>
    <row r="389" spans="2:12" x14ac:dyDescent="0.25">
      <c r="B389" t="s">
        <v>128</v>
      </c>
      <c r="C389" t="s">
        <v>8508</v>
      </c>
      <c r="D389" t="s">
        <v>46</v>
      </c>
      <c r="E389" t="s">
        <v>8502</v>
      </c>
      <c r="F389" t="s">
        <v>8545</v>
      </c>
      <c r="G389" t="n">
        <v>210.0</v>
      </c>
      <c r="H389" t="n">
        <v>0.35</v>
      </c>
      <c r="I389" t="s">
        <v>46</v>
      </c>
      <c r="J389" t="s">
        <v>8509</v>
      </c>
      <c r="K389" t="n">
        <v>13350.0</v>
      </c>
      <c r="L389" t="s">
        <v>39</v>
      </c>
    </row>
    <row r="390" spans="2:12" x14ac:dyDescent="0.25">
      <c r="B390" t="s">
        <v>128</v>
      </c>
      <c r="C390" t="s">
        <v>8510</v>
      </c>
      <c r="D390" t="s">
        <v>46</v>
      </c>
      <c r="E390" t="s">
        <v>8502</v>
      </c>
      <c r="F390" t="s">
        <v>8545</v>
      </c>
      <c r="G390" t="n">
        <v>210.0</v>
      </c>
      <c r="H390" t="n">
        <v>0.35</v>
      </c>
      <c r="I390" t="s">
        <v>46</v>
      </c>
      <c r="J390" t="s">
        <v>8511</v>
      </c>
      <c r="K390" t="n">
        <v>12750.0</v>
      </c>
      <c r="L390" t="s">
        <v>39</v>
      </c>
    </row>
    <row r="391" spans="2:12" x14ac:dyDescent="0.25">
      <c r="B391" t="s">
        <v>128</v>
      </c>
      <c r="C391" t="s">
        <v>8512</v>
      </c>
      <c r="D391" t="s">
        <v>46</v>
      </c>
      <c r="E391" t="s">
        <v>8502</v>
      </c>
      <c r="F391" t="s">
        <v>8545</v>
      </c>
      <c r="G391" t="n">
        <v>210.0</v>
      </c>
      <c r="H391" t="n">
        <v>0.35</v>
      </c>
      <c r="I391" t="s">
        <v>46</v>
      </c>
      <c r="J391" t="s">
        <v>8513</v>
      </c>
      <c r="K391" t="n">
        <v>12500.0</v>
      </c>
      <c r="L391" t="s">
        <v>39</v>
      </c>
    </row>
    <row r="392" spans="2:12" x14ac:dyDescent="0.25">
      <c r="B392" t="s">
        <v>128</v>
      </c>
      <c r="C392" t="s">
        <v>8512</v>
      </c>
      <c r="D392" t="s">
        <v>46</v>
      </c>
      <c r="E392" t="s">
        <v>8502</v>
      </c>
      <c r="F392" t="s">
        <v>8545</v>
      </c>
      <c r="G392" t="n">
        <v>210.0</v>
      </c>
      <c r="H392" t="n">
        <v>0.35</v>
      </c>
      <c r="I392" t="s">
        <v>46</v>
      </c>
      <c r="J392" t="s">
        <v>8514</v>
      </c>
      <c r="K392" t="n">
        <v>7500.0</v>
      </c>
      <c r="L392" t="s">
        <v>39</v>
      </c>
    </row>
    <row r="393" spans="2:12" x14ac:dyDescent="0.25">
      <c r="B393" t="s">
        <v>128</v>
      </c>
      <c r="C393" t="s">
        <v>8512</v>
      </c>
      <c r="D393" t="s">
        <v>46</v>
      </c>
      <c r="E393" t="s">
        <v>8502</v>
      </c>
      <c r="F393" t="s">
        <v>8545</v>
      </c>
      <c r="G393" t="n">
        <v>210.0</v>
      </c>
      <c r="H393" t="n">
        <v>0.35</v>
      </c>
      <c r="I393" t="s">
        <v>46</v>
      </c>
      <c r="J393" t="s">
        <v>8515</v>
      </c>
      <c r="K393" t="n">
        <v>12500.0</v>
      </c>
      <c r="L393" t="s">
        <v>39</v>
      </c>
    </row>
    <row r="394" spans="2:12" x14ac:dyDescent="0.25">
      <c r="B394" t="s">
        <v>128</v>
      </c>
      <c r="C394" t="s">
        <v>8512</v>
      </c>
      <c r="D394" t="s">
        <v>46</v>
      </c>
      <c r="E394" t="s">
        <v>8502</v>
      </c>
      <c r="F394" t="s">
        <v>8545</v>
      </c>
      <c r="G394" t="n">
        <v>210.0</v>
      </c>
      <c r="H394" t="n">
        <v>0.35</v>
      </c>
      <c r="I394" t="s">
        <v>46</v>
      </c>
      <c r="J394" t="s">
        <v>8516</v>
      </c>
      <c r="K394" t="n">
        <v>22000.0</v>
      </c>
      <c r="L394" t="s">
        <v>39</v>
      </c>
    </row>
    <row r="395" spans="2:12" x14ac:dyDescent="0.25">
      <c r="B395" t="s">
        <v>128</v>
      </c>
      <c r="C395" t="s">
        <v>8512</v>
      </c>
      <c r="D395" t="s">
        <v>46</v>
      </c>
      <c r="E395" t="s">
        <v>8502</v>
      </c>
      <c r="F395" t="s">
        <v>8545</v>
      </c>
      <c r="G395" t="n">
        <v>210.0</v>
      </c>
      <c r="H395" t="n">
        <v>0.35</v>
      </c>
      <c r="I395" t="s">
        <v>46</v>
      </c>
      <c r="J395" t="s">
        <v>8517</v>
      </c>
      <c r="K395" t="n">
        <v>7500.0</v>
      </c>
      <c r="L395" t="s">
        <v>39</v>
      </c>
    </row>
    <row r="396" spans="2:12" x14ac:dyDescent="0.25">
      <c r="B396" t="s">
        <v>128</v>
      </c>
      <c r="C396" t="s">
        <v>8512</v>
      </c>
      <c r="D396" t="s">
        <v>46</v>
      </c>
      <c r="E396" t="s">
        <v>8502</v>
      </c>
      <c r="F396" t="s">
        <v>8545</v>
      </c>
      <c r="G396" t="n">
        <v>210.0</v>
      </c>
      <c r="H396" t="n">
        <v>0.35</v>
      </c>
      <c r="I396" t="s">
        <v>46</v>
      </c>
      <c r="J396" t="s">
        <v>8518</v>
      </c>
      <c r="K396" t="n">
        <v>10500.0</v>
      </c>
      <c r="L396" t="s">
        <v>39</v>
      </c>
    </row>
    <row r="397" spans="2:12" x14ac:dyDescent="0.25">
      <c r="B397" t="s">
        <v>128</v>
      </c>
      <c r="C397" t="s">
        <v>8501</v>
      </c>
      <c r="D397" t="s">
        <v>46</v>
      </c>
      <c r="E397" t="s">
        <v>8502</v>
      </c>
      <c r="F397" t="s">
        <v>8545</v>
      </c>
      <c r="G397" t="n">
        <v>210.0</v>
      </c>
      <c r="H397" t="n">
        <v>0.35</v>
      </c>
      <c r="I397" t="s">
        <v>46</v>
      </c>
      <c r="J397" t="s">
        <v>8504</v>
      </c>
      <c r="K397" t="n">
        <v>30000.0</v>
      </c>
      <c r="L397" t="s">
        <v>39</v>
      </c>
    </row>
    <row r="398" spans="2:12" x14ac:dyDescent="0.25">
      <c r="B398" t="s">
        <v>128</v>
      </c>
      <c r="C398" t="s">
        <v>8529</v>
      </c>
      <c r="D398" t="s">
        <v>46</v>
      </c>
      <c r="E398" t="s">
        <v>8502</v>
      </c>
      <c r="F398" t="s">
        <v>8545</v>
      </c>
      <c r="G398" t="n">
        <v>210.0</v>
      </c>
      <c r="H398" t="n">
        <v>0.35</v>
      </c>
      <c r="I398" t="s">
        <v>46</v>
      </c>
      <c r="J398" t="s">
        <v>8530</v>
      </c>
      <c r="K398" t="n">
        <v>144000.0</v>
      </c>
      <c r="L398" t="s">
        <v>39</v>
      </c>
    </row>
    <row r="399" spans="2:12" x14ac:dyDescent="0.25">
      <c r="B399" t="s">
        <v>128</v>
      </c>
      <c r="C399" t="s">
        <v>8537</v>
      </c>
      <c r="D399" t="s">
        <v>46</v>
      </c>
      <c r="E399" t="s">
        <v>8502</v>
      </c>
      <c r="F399" t="s">
        <v>8545</v>
      </c>
      <c r="G399" t="n">
        <v>210.0</v>
      </c>
      <c r="H399" t="n">
        <v>0.35</v>
      </c>
      <c r="I399" t="s">
        <v>46</v>
      </c>
      <c r="J399" t="s">
        <v>8538</v>
      </c>
      <c r="K399" t="n">
        <v>11126.0</v>
      </c>
      <c r="L399" t="s">
        <v>39</v>
      </c>
    </row>
    <row r="400" spans="2:12" x14ac:dyDescent="0.25">
      <c r="B400" t="s">
        <v>128</v>
      </c>
      <c r="C400" t="s">
        <v>8539</v>
      </c>
      <c r="D400" t="s">
        <v>46</v>
      </c>
      <c r="E400" t="s">
        <v>8502</v>
      </c>
      <c r="F400" t="s">
        <v>8545</v>
      </c>
      <c r="G400" t="n">
        <v>210.0</v>
      </c>
      <c r="H400" t="n">
        <v>0.35</v>
      </c>
      <c r="I400" t="s">
        <v>46</v>
      </c>
      <c r="J400" t="s">
        <v>8540</v>
      </c>
      <c r="K400" t="n">
        <v>18000.0</v>
      </c>
      <c r="L400" t="s">
        <v>39</v>
      </c>
    </row>
    <row r="401" spans="2:12" x14ac:dyDescent="0.25">
      <c r="B401" t="s">
        <v>128</v>
      </c>
      <c r="C401" t="s">
        <v>8523</v>
      </c>
      <c r="D401" t="s">
        <v>46</v>
      </c>
      <c r="E401" t="s">
        <v>8502</v>
      </c>
      <c r="F401" t="s">
        <v>8546</v>
      </c>
      <c r="G401" t="n">
        <v>230.0</v>
      </c>
      <c r="H401" t="n">
        <v>0.35</v>
      </c>
      <c r="I401" t="s">
        <v>46</v>
      </c>
      <c r="J401" t="s">
        <v>8528</v>
      </c>
      <c r="K401" t="n">
        <v>77000.0</v>
      </c>
      <c r="L401" t="s">
        <v>39</v>
      </c>
    </row>
    <row r="402" spans="2:12" x14ac:dyDescent="0.25">
      <c r="B402" t="s">
        <v>128</v>
      </c>
      <c r="C402" t="s">
        <v>8505</v>
      </c>
      <c r="D402" t="s">
        <v>46</v>
      </c>
      <c r="E402" t="s">
        <v>8502</v>
      </c>
      <c r="F402" t="s">
        <v>8547</v>
      </c>
      <c r="G402" t="n">
        <v>240.0</v>
      </c>
      <c r="H402" t="n">
        <v>0.35</v>
      </c>
      <c r="I402" t="s">
        <v>46</v>
      </c>
      <c r="J402" t="s">
        <v>8507</v>
      </c>
      <c r="K402" t="n">
        <v>15000.0</v>
      </c>
      <c r="L402" t="s">
        <v>39</v>
      </c>
    </row>
    <row r="403" spans="2:12" x14ac:dyDescent="0.25">
      <c r="B403" t="s">
        <v>128</v>
      </c>
      <c r="C403" t="s">
        <v>8508</v>
      </c>
      <c r="D403" t="s">
        <v>46</v>
      </c>
      <c r="E403" t="s">
        <v>8502</v>
      </c>
      <c r="F403" t="s">
        <v>8547</v>
      </c>
      <c r="G403" t="n">
        <v>240.0</v>
      </c>
      <c r="H403" t="n">
        <v>0.35</v>
      </c>
      <c r="I403" t="s">
        <v>46</v>
      </c>
      <c r="J403" t="s">
        <v>8509</v>
      </c>
      <c r="K403" t="n">
        <v>13350.0</v>
      </c>
      <c r="L403" t="s">
        <v>39</v>
      </c>
    </row>
    <row r="404" spans="2:12" x14ac:dyDescent="0.25">
      <c r="B404" t="s">
        <v>128</v>
      </c>
      <c r="C404" t="s">
        <v>8510</v>
      </c>
      <c r="D404" t="s">
        <v>46</v>
      </c>
      <c r="E404" t="s">
        <v>8502</v>
      </c>
      <c r="F404" t="s">
        <v>8547</v>
      </c>
      <c r="G404" t="n">
        <v>240.0</v>
      </c>
      <c r="H404" t="n">
        <v>0.35</v>
      </c>
      <c r="I404" t="s">
        <v>46</v>
      </c>
      <c r="J404" t="s">
        <v>8511</v>
      </c>
      <c r="K404" t="n">
        <v>12750.0</v>
      </c>
      <c r="L404" t="s">
        <v>39</v>
      </c>
    </row>
    <row r="405" spans="2:12" x14ac:dyDescent="0.25">
      <c r="B405" t="s">
        <v>128</v>
      </c>
      <c r="C405" t="s">
        <v>8512</v>
      </c>
      <c r="D405" t="s">
        <v>46</v>
      </c>
      <c r="E405" t="s">
        <v>8502</v>
      </c>
      <c r="F405" t="s">
        <v>8547</v>
      </c>
      <c r="G405" t="n">
        <v>240.0</v>
      </c>
      <c r="H405" t="n">
        <v>0.35</v>
      </c>
      <c r="I405" t="s">
        <v>46</v>
      </c>
      <c r="J405" t="s">
        <v>8513</v>
      </c>
      <c r="K405" t="n">
        <v>12500.0</v>
      </c>
      <c r="L405" t="s">
        <v>39</v>
      </c>
    </row>
    <row r="406" spans="2:12" x14ac:dyDescent="0.25">
      <c r="B406" t="s">
        <v>128</v>
      </c>
      <c r="C406" t="s">
        <v>8512</v>
      </c>
      <c r="D406" t="s">
        <v>46</v>
      </c>
      <c r="E406" t="s">
        <v>8502</v>
      </c>
      <c r="F406" t="s">
        <v>8547</v>
      </c>
      <c r="G406" t="n">
        <v>240.0</v>
      </c>
      <c r="H406" t="n">
        <v>0.35</v>
      </c>
      <c r="I406" t="s">
        <v>46</v>
      </c>
      <c r="J406" t="s">
        <v>8514</v>
      </c>
      <c r="K406" t="n">
        <v>7500.0</v>
      </c>
      <c r="L406" t="s">
        <v>39</v>
      </c>
    </row>
    <row r="407" spans="2:12" x14ac:dyDescent="0.25">
      <c r="B407" t="s">
        <v>128</v>
      </c>
      <c r="C407" t="s">
        <v>8512</v>
      </c>
      <c r="D407" t="s">
        <v>46</v>
      </c>
      <c r="E407" t="s">
        <v>8502</v>
      </c>
      <c r="F407" t="s">
        <v>8547</v>
      </c>
      <c r="G407" t="n">
        <v>240.0</v>
      </c>
      <c r="H407" t="n">
        <v>0.35</v>
      </c>
      <c r="I407" t="s">
        <v>46</v>
      </c>
      <c r="J407" t="s">
        <v>8515</v>
      </c>
      <c r="K407" t="n">
        <v>12500.0</v>
      </c>
      <c r="L407" t="s">
        <v>39</v>
      </c>
    </row>
    <row r="408" spans="2:12" x14ac:dyDescent="0.25">
      <c r="B408" t="s">
        <v>128</v>
      </c>
      <c r="C408" t="s">
        <v>8512</v>
      </c>
      <c r="D408" t="s">
        <v>46</v>
      </c>
      <c r="E408" t="s">
        <v>8502</v>
      </c>
      <c r="F408" t="s">
        <v>8547</v>
      </c>
      <c r="G408" t="n">
        <v>240.0</v>
      </c>
      <c r="H408" t="n">
        <v>0.35</v>
      </c>
      <c r="I408" t="s">
        <v>46</v>
      </c>
      <c r="J408" t="s">
        <v>8516</v>
      </c>
      <c r="K408" t="n">
        <v>22000.0</v>
      </c>
      <c r="L408" t="s">
        <v>39</v>
      </c>
    </row>
    <row r="409" spans="2:12" x14ac:dyDescent="0.25">
      <c r="B409" t="s">
        <v>128</v>
      </c>
      <c r="C409" t="s">
        <v>8512</v>
      </c>
      <c r="D409" t="s">
        <v>46</v>
      </c>
      <c r="E409" t="s">
        <v>8502</v>
      </c>
      <c r="F409" t="s">
        <v>8547</v>
      </c>
      <c r="G409" t="n">
        <v>240.0</v>
      </c>
      <c r="H409" t="n">
        <v>0.35</v>
      </c>
      <c r="I409" t="s">
        <v>46</v>
      </c>
      <c r="J409" t="s">
        <v>8517</v>
      </c>
      <c r="K409" t="n">
        <v>7500.0</v>
      </c>
      <c r="L409" t="s">
        <v>39</v>
      </c>
    </row>
    <row r="410" spans="2:12" x14ac:dyDescent="0.25">
      <c r="B410" t="s">
        <v>128</v>
      </c>
      <c r="C410" t="s">
        <v>8512</v>
      </c>
      <c r="D410" t="s">
        <v>46</v>
      </c>
      <c r="E410" t="s">
        <v>8502</v>
      </c>
      <c r="F410" t="s">
        <v>8547</v>
      </c>
      <c r="G410" t="n">
        <v>240.0</v>
      </c>
      <c r="H410" t="n">
        <v>0.35</v>
      </c>
      <c r="I410" t="s">
        <v>46</v>
      </c>
      <c r="J410" t="s">
        <v>8518</v>
      </c>
      <c r="K410" t="n">
        <v>10500.0</v>
      </c>
      <c r="L410" t="s">
        <v>39</v>
      </c>
    </row>
    <row r="411" spans="2:12" x14ac:dyDescent="0.25">
      <c r="B411" t="s">
        <v>128</v>
      </c>
      <c r="C411" t="s">
        <v>8501</v>
      </c>
      <c r="D411" t="s">
        <v>46</v>
      </c>
      <c r="E411" t="s">
        <v>8502</v>
      </c>
      <c r="F411" t="s">
        <v>8547</v>
      </c>
      <c r="G411" t="n">
        <v>240.0</v>
      </c>
      <c r="H411" t="n">
        <v>0.35</v>
      </c>
      <c r="I411" t="s">
        <v>46</v>
      </c>
      <c r="J411" t="s">
        <v>8504</v>
      </c>
      <c r="K411" t="n">
        <v>30000.0</v>
      </c>
      <c r="L411" t="s">
        <v>39</v>
      </c>
    </row>
    <row r="412" spans="2:12" x14ac:dyDescent="0.25">
      <c r="B412" t="s">
        <v>128</v>
      </c>
      <c r="C412" t="s">
        <v>8529</v>
      </c>
      <c r="D412" t="s">
        <v>46</v>
      </c>
      <c r="E412" t="s">
        <v>8502</v>
      </c>
      <c r="F412" t="s">
        <v>8547</v>
      </c>
      <c r="G412" t="n">
        <v>240.0</v>
      </c>
      <c r="H412" t="n">
        <v>0.35</v>
      </c>
      <c r="I412" t="s">
        <v>46</v>
      </c>
      <c r="J412" t="s">
        <v>8530</v>
      </c>
      <c r="K412" t="n">
        <v>0.0</v>
      </c>
      <c r="L412" t="s">
        <v>39</v>
      </c>
    </row>
    <row r="413" spans="2:12" x14ac:dyDescent="0.25">
      <c r="B413" t="s">
        <v>128</v>
      </c>
      <c r="C413" t="s">
        <v>8537</v>
      </c>
      <c r="D413" t="s">
        <v>46</v>
      </c>
      <c r="E413" t="s">
        <v>8502</v>
      </c>
      <c r="F413" t="s">
        <v>8547</v>
      </c>
      <c r="G413" t="n">
        <v>240.0</v>
      </c>
      <c r="H413" t="n">
        <v>0.35</v>
      </c>
      <c r="I413" t="s">
        <v>46</v>
      </c>
      <c r="J413" t="s">
        <v>8538</v>
      </c>
      <c r="K413" t="n">
        <v>11126.0</v>
      </c>
      <c r="L413" t="s">
        <v>39</v>
      </c>
    </row>
    <row r="414" spans="2:12" x14ac:dyDescent="0.25">
      <c r="B414" t="s">
        <v>128</v>
      </c>
      <c r="C414" t="s">
        <v>8539</v>
      </c>
      <c r="D414" t="s">
        <v>46</v>
      </c>
      <c r="E414" t="s">
        <v>8502</v>
      </c>
      <c r="F414" t="s">
        <v>8547</v>
      </c>
      <c r="G414" t="n">
        <v>240.0</v>
      </c>
      <c r="H414" t="n">
        <v>0.35</v>
      </c>
      <c r="I414" t="s">
        <v>46</v>
      </c>
      <c r="J414" t="s">
        <v>8540</v>
      </c>
      <c r="K414" t="n">
        <v>18000.0</v>
      </c>
      <c r="L414" t="s">
        <v>39</v>
      </c>
    </row>
    <row r="415" spans="2:12" x14ac:dyDescent="0.25">
      <c r="B415" t="s">
        <v>128</v>
      </c>
      <c r="C415" t="s">
        <v>8505</v>
      </c>
      <c r="D415" t="s">
        <v>46</v>
      </c>
      <c r="E415" t="s">
        <v>8502</v>
      </c>
      <c r="F415" t="s">
        <v>8548</v>
      </c>
      <c r="G415" t="n">
        <v>270.0</v>
      </c>
      <c r="H415" t="n">
        <v>0.35</v>
      </c>
      <c r="I415" t="s">
        <v>46</v>
      </c>
      <c r="J415" t="s">
        <v>8507</v>
      </c>
      <c r="K415" t="n">
        <v>15000.0</v>
      </c>
      <c r="L415" t="s">
        <v>39</v>
      </c>
    </row>
    <row r="416" spans="2:12" x14ac:dyDescent="0.25">
      <c r="B416" t="s">
        <v>128</v>
      </c>
      <c r="C416" t="s">
        <v>8508</v>
      </c>
      <c r="D416" t="s">
        <v>46</v>
      </c>
      <c r="E416" t="s">
        <v>8502</v>
      </c>
      <c r="F416" t="s">
        <v>8548</v>
      </c>
      <c r="G416" t="n">
        <v>270.0</v>
      </c>
      <c r="H416" t="n">
        <v>0.35</v>
      </c>
      <c r="I416" t="s">
        <v>46</v>
      </c>
      <c r="J416" t="s">
        <v>8509</v>
      </c>
      <c r="K416" t="n">
        <v>13350.0</v>
      </c>
      <c r="L416" t="s">
        <v>39</v>
      </c>
    </row>
    <row r="417" spans="2:12" x14ac:dyDescent="0.25">
      <c r="B417" t="s">
        <v>128</v>
      </c>
      <c r="C417" t="s">
        <v>8510</v>
      </c>
      <c r="D417" t="s">
        <v>46</v>
      </c>
      <c r="E417" t="s">
        <v>8502</v>
      </c>
      <c r="F417" t="s">
        <v>8548</v>
      </c>
      <c r="G417" t="n">
        <v>270.0</v>
      </c>
      <c r="H417" t="n">
        <v>0.35</v>
      </c>
      <c r="I417" t="s">
        <v>46</v>
      </c>
      <c r="J417" t="s">
        <v>8511</v>
      </c>
      <c r="K417" t="n">
        <v>12750.0</v>
      </c>
      <c r="L417" t="s">
        <v>39</v>
      </c>
    </row>
    <row r="418" spans="2:12" x14ac:dyDescent="0.25">
      <c r="B418" t="s">
        <v>128</v>
      </c>
      <c r="C418" t="s">
        <v>8512</v>
      </c>
      <c r="D418" t="s">
        <v>46</v>
      </c>
      <c r="E418" t="s">
        <v>8502</v>
      </c>
      <c r="F418" t="s">
        <v>8548</v>
      </c>
      <c r="G418" t="n">
        <v>270.0</v>
      </c>
      <c r="H418" t="n">
        <v>0.35</v>
      </c>
      <c r="I418" t="s">
        <v>46</v>
      </c>
      <c r="J418" t="s">
        <v>8513</v>
      </c>
      <c r="K418" t="n">
        <v>12500.0</v>
      </c>
      <c r="L418" t="s">
        <v>39</v>
      </c>
    </row>
    <row r="419" spans="2:12" x14ac:dyDescent="0.25">
      <c r="B419" t="s">
        <v>128</v>
      </c>
      <c r="C419" t="s">
        <v>8512</v>
      </c>
      <c r="D419" t="s">
        <v>46</v>
      </c>
      <c r="E419" t="s">
        <v>8502</v>
      </c>
      <c r="F419" t="s">
        <v>8548</v>
      </c>
      <c r="G419" t="n">
        <v>270.0</v>
      </c>
      <c r="H419" t="n">
        <v>0.35</v>
      </c>
      <c r="I419" t="s">
        <v>46</v>
      </c>
      <c r="J419" t="s">
        <v>8514</v>
      </c>
      <c r="K419" t="n">
        <v>7500.0</v>
      </c>
      <c r="L419" t="s">
        <v>39</v>
      </c>
    </row>
    <row r="420" spans="2:12" x14ac:dyDescent="0.25">
      <c r="B420" t="s">
        <v>128</v>
      </c>
      <c r="C420" t="s">
        <v>8512</v>
      </c>
      <c r="D420" t="s">
        <v>46</v>
      </c>
      <c r="E420" t="s">
        <v>8502</v>
      </c>
      <c r="F420" t="s">
        <v>8548</v>
      </c>
      <c r="G420" t="n">
        <v>270.0</v>
      </c>
      <c r="H420" t="n">
        <v>0.35</v>
      </c>
      <c r="I420" t="s">
        <v>46</v>
      </c>
      <c r="J420" t="s">
        <v>8515</v>
      </c>
      <c r="K420" t="n">
        <v>12500.0</v>
      </c>
      <c r="L420" t="s">
        <v>39</v>
      </c>
    </row>
    <row r="421" spans="2:12" x14ac:dyDescent="0.25">
      <c r="B421" t="s">
        <v>128</v>
      </c>
      <c r="C421" t="s">
        <v>8512</v>
      </c>
      <c r="D421" t="s">
        <v>46</v>
      </c>
      <c r="E421" t="s">
        <v>8502</v>
      </c>
      <c r="F421" t="s">
        <v>8548</v>
      </c>
      <c r="G421" t="n">
        <v>270.0</v>
      </c>
      <c r="H421" t="n">
        <v>0.35</v>
      </c>
      <c r="I421" t="s">
        <v>46</v>
      </c>
      <c r="J421" t="s">
        <v>8516</v>
      </c>
      <c r="K421" t="n">
        <v>22000.0</v>
      </c>
      <c r="L421" t="s">
        <v>39</v>
      </c>
    </row>
    <row r="422" spans="2:12" x14ac:dyDescent="0.25">
      <c r="B422" t="s">
        <v>128</v>
      </c>
      <c r="C422" t="s">
        <v>8512</v>
      </c>
      <c r="D422" t="s">
        <v>46</v>
      </c>
      <c r="E422" t="s">
        <v>8502</v>
      </c>
      <c r="F422" t="s">
        <v>8548</v>
      </c>
      <c r="G422" t="n">
        <v>270.0</v>
      </c>
      <c r="H422" t="n">
        <v>0.35</v>
      </c>
      <c r="I422" t="s">
        <v>46</v>
      </c>
      <c r="J422" t="s">
        <v>8517</v>
      </c>
      <c r="K422" t="n">
        <v>7500.0</v>
      </c>
      <c r="L422" t="s">
        <v>39</v>
      </c>
    </row>
    <row r="423" spans="2:12" x14ac:dyDescent="0.25">
      <c r="B423" t="s">
        <v>128</v>
      </c>
      <c r="C423" t="s">
        <v>8512</v>
      </c>
      <c r="D423" t="s">
        <v>46</v>
      </c>
      <c r="E423" t="s">
        <v>8502</v>
      </c>
      <c r="F423" t="s">
        <v>8548</v>
      </c>
      <c r="G423" t="n">
        <v>270.0</v>
      </c>
      <c r="H423" t="n">
        <v>0.35</v>
      </c>
      <c r="I423" t="s">
        <v>46</v>
      </c>
      <c r="J423" t="s">
        <v>8518</v>
      </c>
      <c r="K423" t="n">
        <v>10500.0</v>
      </c>
      <c r="L423" t="s">
        <v>39</v>
      </c>
    </row>
    <row r="424" spans="2:12" x14ac:dyDescent="0.25">
      <c r="B424" t="s">
        <v>128</v>
      </c>
      <c r="C424" t="s">
        <v>8501</v>
      </c>
      <c r="D424" t="s">
        <v>46</v>
      </c>
      <c r="E424" t="s">
        <v>8502</v>
      </c>
      <c r="F424" t="s">
        <v>8548</v>
      </c>
      <c r="G424" t="n">
        <v>270.0</v>
      </c>
      <c r="H424" t="n">
        <v>0.35</v>
      </c>
      <c r="I424" t="s">
        <v>46</v>
      </c>
      <c r="J424" t="s">
        <v>8504</v>
      </c>
      <c r="K424" t="n">
        <v>30000.0</v>
      </c>
      <c r="L424" t="s">
        <v>39</v>
      </c>
    </row>
    <row r="425" spans="2:12" x14ac:dyDescent="0.25">
      <c r="B425" t="s">
        <v>128</v>
      </c>
      <c r="C425" t="s">
        <v>8501</v>
      </c>
      <c r="D425" t="s">
        <v>46</v>
      </c>
      <c r="E425" t="s">
        <v>8502</v>
      </c>
      <c r="F425" t="s">
        <v>8548</v>
      </c>
      <c r="G425" t="n">
        <v>270.0</v>
      </c>
      <c r="H425" t="n">
        <v>0.35</v>
      </c>
      <c r="I425" t="s">
        <v>46</v>
      </c>
      <c r="J425" t="s">
        <v>8519</v>
      </c>
      <c r="K425" t="n">
        <v>45000.0</v>
      </c>
      <c r="L425" t="s">
        <v>39</v>
      </c>
    </row>
    <row r="426" spans="2:12" x14ac:dyDescent="0.25">
      <c r="B426" t="s">
        <v>128</v>
      </c>
      <c r="C426" t="s">
        <v>8520</v>
      </c>
      <c r="D426" t="s">
        <v>46</v>
      </c>
      <c r="E426" t="s">
        <v>8502</v>
      </c>
      <c r="F426" t="s">
        <v>8548</v>
      </c>
      <c r="G426" t="n">
        <v>270.0</v>
      </c>
      <c r="H426" t="n">
        <v>0.35</v>
      </c>
      <c r="I426" t="s">
        <v>46</v>
      </c>
      <c r="J426" t="s">
        <v>8521</v>
      </c>
      <c r="K426" t="n">
        <v>112500.0</v>
      </c>
      <c r="L426" t="s">
        <v>39</v>
      </c>
    </row>
    <row r="427" spans="2:12" x14ac:dyDescent="0.25">
      <c r="B427" t="s">
        <v>128</v>
      </c>
      <c r="C427" t="s">
        <v>8520</v>
      </c>
      <c r="D427" t="s">
        <v>46</v>
      </c>
      <c r="E427" t="s">
        <v>8502</v>
      </c>
      <c r="F427" t="s">
        <v>8548</v>
      </c>
      <c r="G427" t="n">
        <v>270.0</v>
      </c>
      <c r="H427" t="n">
        <v>0.35</v>
      </c>
      <c r="I427" t="s">
        <v>46</v>
      </c>
      <c r="J427" t="s">
        <v>8522</v>
      </c>
      <c r="K427" t="n">
        <v>37500.0</v>
      </c>
      <c r="L427" t="s">
        <v>39</v>
      </c>
    </row>
    <row r="428" spans="2:12" x14ac:dyDescent="0.25">
      <c r="B428" t="s">
        <v>128</v>
      </c>
      <c r="C428" t="s">
        <v>8523</v>
      </c>
      <c r="D428" t="s">
        <v>46</v>
      </c>
      <c r="E428" t="s">
        <v>8502</v>
      </c>
      <c r="F428" t="s">
        <v>8548</v>
      </c>
      <c r="G428" t="n">
        <v>270.0</v>
      </c>
      <c r="H428" t="n">
        <v>0.35</v>
      </c>
      <c r="I428" t="s">
        <v>46</v>
      </c>
      <c r="J428" t="s">
        <v>8524</v>
      </c>
      <c r="K428" t="n">
        <v>22500.0</v>
      </c>
      <c r="L428" t="s">
        <v>39</v>
      </c>
    </row>
    <row r="429" spans="2:12" x14ac:dyDescent="0.25">
      <c r="B429" t="s">
        <v>128</v>
      </c>
      <c r="C429" t="s">
        <v>8523</v>
      </c>
      <c r="D429" t="s">
        <v>46</v>
      </c>
      <c r="E429" t="s">
        <v>8502</v>
      </c>
      <c r="F429" t="s">
        <v>8548</v>
      </c>
      <c r="G429" t="n">
        <v>270.0</v>
      </c>
      <c r="H429" t="n">
        <v>0.35</v>
      </c>
      <c r="I429" t="s">
        <v>46</v>
      </c>
      <c r="J429" t="s">
        <v>8525</v>
      </c>
      <c r="K429" t="n">
        <v>90000.0</v>
      </c>
      <c r="L429" t="s">
        <v>39</v>
      </c>
    </row>
    <row r="430" spans="2:12" x14ac:dyDescent="0.25">
      <c r="B430" t="s">
        <v>128</v>
      </c>
      <c r="C430" t="s">
        <v>8523</v>
      </c>
      <c r="D430" t="s">
        <v>46</v>
      </c>
      <c r="E430" t="s">
        <v>8502</v>
      </c>
      <c r="F430" t="s">
        <v>8548</v>
      </c>
      <c r="G430" t="n">
        <v>270.0</v>
      </c>
      <c r="H430" t="n">
        <v>0.35</v>
      </c>
      <c r="I430" t="s">
        <v>46</v>
      </c>
      <c r="J430" t="s">
        <v>8526</v>
      </c>
      <c r="K430" t="n">
        <v>76500.0</v>
      </c>
      <c r="L430" t="s">
        <v>39</v>
      </c>
    </row>
    <row r="431" spans="2:12" x14ac:dyDescent="0.25">
      <c r="B431" t="s">
        <v>128</v>
      </c>
      <c r="C431" t="s">
        <v>8523</v>
      </c>
      <c r="D431" t="s">
        <v>46</v>
      </c>
      <c r="E431" t="s">
        <v>8502</v>
      </c>
      <c r="F431" t="s">
        <v>8548</v>
      </c>
      <c r="G431" t="n">
        <v>270.0</v>
      </c>
      <c r="H431" t="n">
        <v>0.35</v>
      </c>
      <c r="I431" t="s">
        <v>46</v>
      </c>
      <c r="J431" t="s">
        <v>8527</v>
      </c>
      <c r="K431" t="n">
        <v>31500.0</v>
      </c>
      <c r="L431" t="s">
        <v>39</v>
      </c>
    </row>
    <row r="432" spans="2:12" x14ac:dyDescent="0.25">
      <c r="B432" t="s">
        <v>128</v>
      </c>
      <c r="C432" t="s">
        <v>8529</v>
      </c>
      <c r="D432" t="s">
        <v>46</v>
      </c>
      <c r="E432" t="s">
        <v>8502</v>
      </c>
      <c r="F432" t="s">
        <v>8548</v>
      </c>
      <c r="G432" t="n">
        <v>270.0</v>
      </c>
      <c r="H432" t="n">
        <v>0.35</v>
      </c>
      <c r="I432" t="s">
        <v>46</v>
      </c>
      <c r="J432" t="s">
        <v>8530</v>
      </c>
      <c r="K432" t="n">
        <v>0.0</v>
      </c>
      <c r="L432" t="s">
        <v>39</v>
      </c>
    </row>
    <row r="433" spans="2:12" x14ac:dyDescent="0.25">
      <c r="B433" t="s">
        <v>128</v>
      </c>
      <c r="C433" t="s">
        <v>8529</v>
      </c>
      <c r="D433" t="s">
        <v>46</v>
      </c>
      <c r="E433" t="s">
        <v>8502</v>
      </c>
      <c r="F433" t="s">
        <v>8548</v>
      </c>
      <c r="G433" t="n">
        <v>270.0</v>
      </c>
      <c r="H433" t="n">
        <v>0.35</v>
      </c>
      <c r="I433" t="s">
        <v>46</v>
      </c>
      <c r="J433" t="s">
        <v>8531</v>
      </c>
      <c r="K433" t="n">
        <v>56250.0</v>
      </c>
      <c r="L433" t="s">
        <v>39</v>
      </c>
    </row>
    <row r="434" spans="2:12" x14ac:dyDescent="0.25">
      <c r="B434" t="s">
        <v>128</v>
      </c>
      <c r="C434" t="s">
        <v>8529</v>
      </c>
      <c r="D434" t="s">
        <v>46</v>
      </c>
      <c r="E434" t="s">
        <v>8502</v>
      </c>
      <c r="F434" t="s">
        <v>8548</v>
      </c>
      <c r="G434" t="n">
        <v>270.0</v>
      </c>
      <c r="H434" t="n">
        <v>0.35</v>
      </c>
      <c r="I434" t="s">
        <v>46</v>
      </c>
      <c r="J434" t="s">
        <v>8532</v>
      </c>
      <c r="K434" t="n">
        <v>45000.0</v>
      </c>
      <c r="L434" t="s">
        <v>39</v>
      </c>
    </row>
    <row r="435" spans="2:12" x14ac:dyDescent="0.25">
      <c r="B435" t="s">
        <v>128</v>
      </c>
      <c r="C435" t="s">
        <v>8535</v>
      </c>
      <c r="D435" t="s">
        <v>46</v>
      </c>
      <c r="E435" t="s">
        <v>8502</v>
      </c>
      <c r="F435" t="s">
        <v>8548</v>
      </c>
      <c r="G435" t="n">
        <v>270.0</v>
      </c>
      <c r="H435" t="n">
        <v>0.35</v>
      </c>
      <c r="I435" t="s">
        <v>46</v>
      </c>
      <c r="J435" t="s">
        <v>8536</v>
      </c>
      <c r="K435" t="n">
        <v>74250.0</v>
      </c>
      <c r="L435" t="s">
        <v>39</v>
      </c>
    </row>
    <row r="436" spans="2:12" x14ac:dyDescent="0.25">
      <c r="B436" t="s">
        <v>128</v>
      </c>
      <c r="C436" t="s">
        <v>8537</v>
      </c>
      <c r="D436" t="s">
        <v>46</v>
      </c>
      <c r="E436" t="s">
        <v>8502</v>
      </c>
      <c r="F436" t="s">
        <v>8548</v>
      </c>
      <c r="G436" t="n">
        <v>270.0</v>
      </c>
      <c r="H436" t="n">
        <v>0.35</v>
      </c>
      <c r="I436" t="s">
        <v>46</v>
      </c>
      <c r="J436" t="s">
        <v>8538</v>
      </c>
      <c r="K436" t="n">
        <v>11126.0</v>
      </c>
      <c r="L436" t="s">
        <v>39</v>
      </c>
    </row>
    <row r="437" spans="2:12" x14ac:dyDescent="0.25">
      <c r="B437" t="s">
        <v>128</v>
      </c>
      <c r="C437" t="s">
        <v>8539</v>
      </c>
      <c r="D437" t="s">
        <v>46</v>
      </c>
      <c r="E437" t="s">
        <v>8502</v>
      </c>
      <c r="F437" t="s">
        <v>8548</v>
      </c>
      <c r="G437" t="n">
        <v>270.0</v>
      </c>
      <c r="H437" t="n">
        <v>0.35</v>
      </c>
      <c r="I437" t="s">
        <v>46</v>
      </c>
      <c r="J437" t="s">
        <v>8540</v>
      </c>
      <c r="K437" t="n">
        <v>18000.0</v>
      </c>
      <c r="L437" t="s">
        <v>39</v>
      </c>
    </row>
    <row r="438" spans="2:12" x14ac:dyDescent="0.25">
      <c r="B438" t="s">
        <v>128</v>
      </c>
      <c r="C438" t="s">
        <v>8535</v>
      </c>
      <c r="D438" t="s">
        <v>46</v>
      </c>
      <c r="E438" t="s">
        <v>8502</v>
      </c>
      <c r="F438" t="s">
        <v>8548</v>
      </c>
      <c r="G438" t="n">
        <v>270.0</v>
      </c>
      <c r="H438" t="n">
        <v>0.35</v>
      </c>
      <c r="I438" t="s">
        <v>46</v>
      </c>
      <c r="J438" t="s">
        <v>8541</v>
      </c>
      <c r="K438" t="n">
        <v>15000.0</v>
      </c>
      <c r="L438" t="s">
        <v>39</v>
      </c>
    </row>
    <row r="439" spans="2:12" x14ac:dyDescent="0.25">
      <c r="B439" t="s">
        <v>128</v>
      </c>
      <c r="C439" t="s">
        <v>8520</v>
      </c>
      <c r="D439" t="s">
        <v>46</v>
      </c>
      <c r="E439" t="s">
        <v>8502</v>
      </c>
      <c r="F439" t="s">
        <v>8549</v>
      </c>
      <c r="G439" t="n">
        <v>295.0</v>
      </c>
      <c r="H439" t="n">
        <v>0.35</v>
      </c>
      <c r="I439" t="s">
        <v>46</v>
      </c>
      <c r="J439" t="s">
        <v>8522</v>
      </c>
      <c r="K439" t="n">
        <v>36500.0</v>
      </c>
      <c r="L439" t="s">
        <v>39</v>
      </c>
    </row>
    <row r="440" spans="2:12" x14ac:dyDescent="0.25">
      <c r="B440" t="s">
        <v>128</v>
      </c>
      <c r="C440" t="s">
        <v>8505</v>
      </c>
      <c r="D440" t="s">
        <v>46</v>
      </c>
      <c r="E440" t="s">
        <v>8502</v>
      </c>
      <c r="F440" t="s">
        <v>8550</v>
      </c>
      <c r="G440" t="n">
        <v>300.0</v>
      </c>
      <c r="H440" t="n">
        <v>0.35</v>
      </c>
      <c r="I440" t="s">
        <v>46</v>
      </c>
      <c r="J440" t="s">
        <v>8507</v>
      </c>
      <c r="K440" t="n">
        <v>15000.0</v>
      </c>
      <c r="L440" t="s">
        <v>39</v>
      </c>
    </row>
    <row r="441" spans="2:12" x14ac:dyDescent="0.25">
      <c r="B441" t="s">
        <v>128</v>
      </c>
      <c r="C441" t="s">
        <v>8508</v>
      </c>
      <c r="D441" t="s">
        <v>46</v>
      </c>
      <c r="E441" t="s">
        <v>8502</v>
      </c>
      <c r="F441" t="s">
        <v>8550</v>
      </c>
      <c r="G441" t="n">
        <v>300.0</v>
      </c>
      <c r="H441" t="n">
        <v>0.35</v>
      </c>
      <c r="I441" t="s">
        <v>46</v>
      </c>
      <c r="J441" t="s">
        <v>8509</v>
      </c>
      <c r="K441" t="n">
        <v>13350.0</v>
      </c>
      <c r="L441" t="s">
        <v>39</v>
      </c>
    </row>
    <row r="442" spans="2:12" x14ac:dyDescent="0.25">
      <c r="B442" t="s">
        <v>128</v>
      </c>
      <c r="C442" t="s">
        <v>8510</v>
      </c>
      <c r="D442" t="s">
        <v>46</v>
      </c>
      <c r="E442" t="s">
        <v>8502</v>
      </c>
      <c r="F442" t="s">
        <v>8550</v>
      </c>
      <c r="G442" t="n">
        <v>300.0</v>
      </c>
      <c r="H442" t="n">
        <v>0.35</v>
      </c>
      <c r="I442" t="s">
        <v>46</v>
      </c>
      <c r="J442" t="s">
        <v>8511</v>
      </c>
      <c r="K442" t="n">
        <v>12750.0</v>
      </c>
      <c r="L442" t="s">
        <v>39</v>
      </c>
    </row>
    <row r="443" spans="2:12" x14ac:dyDescent="0.25">
      <c r="B443" t="s">
        <v>128</v>
      </c>
      <c r="C443" t="s">
        <v>8512</v>
      </c>
      <c r="D443" t="s">
        <v>46</v>
      </c>
      <c r="E443" t="s">
        <v>8502</v>
      </c>
      <c r="F443" t="s">
        <v>8550</v>
      </c>
      <c r="G443" t="n">
        <v>300.0</v>
      </c>
      <c r="H443" t="n">
        <v>0.35</v>
      </c>
      <c r="I443" t="s">
        <v>46</v>
      </c>
      <c r="J443" t="s">
        <v>8513</v>
      </c>
      <c r="K443" t="n">
        <v>12500.0</v>
      </c>
      <c r="L443" t="s">
        <v>39</v>
      </c>
    </row>
    <row r="444" spans="2:12" x14ac:dyDescent="0.25">
      <c r="B444" t="s">
        <v>128</v>
      </c>
      <c r="C444" t="s">
        <v>8512</v>
      </c>
      <c r="D444" t="s">
        <v>46</v>
      </c>
      <c r="E444" t="s">
        <v>8502</v>
      </c>
      <c r="F444" t="s">
        <v>8550</v>
      </c>
      <c r="G444" t="n">
        <v>300.0</v>
      </c>
      <c r="H444" t="n">
        <v>0.35</v>
      </c>
      <c r="I444" t="s">
        <v>46</v>
      </c>
      <c r="J444" t="s">
        <v>8514</v>
      </c>
      <c r="K444" t="n">
        <v>7500.0</v>
      </c>
      <c r="L444" t="s">
        <v>39</v>
      </c>
    </row>
    <row r="445" spans="2:12" x14ac:dyDescent="0.25">
      <c r="B445" t="s">
        <v>128</v>
      </c>
      <c r="C445" t="s">
        <v>8512</v>
      </c>
      <c r="D445" t="s">
        <v>46</v>
      </c>
      <c r="E445" t="s">
        <v>8502</v>
      </c>
      <c r="F445" t="s">
        <v>8550</v>
      </c>
      <c r="G445" t="n">
        <v>300.0</v>
      </c>
      <c r="H445" t="n">
        <v>0.35</v>
      </c>
      <c r="I445" t="s">
        <v>46</v>
      </c>
      <c r="J445" t="s">
        <v>8515</v>
      </c>
      <c r="K445" t="n">
        <v>12500.0</v>
      </c>
      <c r="L445" t="s">
        <v>39</v>
      </c>
    </row>
    <row r="446" spans="2:12" x14ac:dyDescent="0.25">
      <c r="B446" t="s">
        <v>128</v>
      </c>
      <c r="C446" t="s">
        <v>8512</v>
      </c>
      <c r="D446" t="s">
        <v>46</v>
      </c>
      <c r="E446" t="s">
        <v>8502</v>
      </c>
      <c r="F446" t="s">
        <v>8550</v>
      </c>
      <c r="G446" t="n">
        <v>300.0</v>
      </c>
      <c r="H446" t="n">
        <v>0.35</v>
      </c>
      <c r="I446" t="s">
        <v>46</v>
      </c>
      <c r="J446" t="s">
        <v>8516</v>
      </c>
      <c r="K446" t="n">
        <v>22000.0</v>
      </c>
      <c r="L446" t="s">
        <v>39</v>
      </c>
    </row>
    <row r="447" spans="2:12" x14ac:dyDescent="0.25">
      <c r="B447" t="s">
        <v>128</v>
      </c>
      <c r="C447" t="s">
        <v>8512</v>
      </c>
      <c r="D447" t="s">
        <v>46</v>
      </c>
      <c r="E447" t="s">
        <v>8502</v>
      </c>
      <c r="F447" t="s">
        <v>8550</v>
      </c>
      <c r="G447" t="n">
        <v>300.0</v>
      </c>
      <c r="H447" t="n">
        <v>0.35</v>
      </c>
      <c r="I447" t="s">
        <v>46</v>
      </c>
      <c r="J447" t="s">
        <v>8517</v>
      </c>
      <c r="K447" t="n">
        <v>7500.0</v>
      </c>
      <c r="L447" t="s">
        <v>39</v>
      </c>
    </row>
    <row r="448" spans="2:12" x14ac:dyDescent="0.25">
      <c r="B448" t="s">
        <v>128</v>
      </c>
      <c r="C448" t="s">
        <v>8512</v>
      </c>
      <c r="D448" t="s">
        <v>46</v>
      </c>
      <c r="E448" t="s">
        <v>8502</v>
      </c>
      <c r="F448" t="s">
        <v>8550</v>
      </c>
      <c r="G448" t="n">
        <v>300.0</v>
      </c>
      <c r="H448" t="n">
        <v>0.35</v>
      </c>
      <c r="I448" t="s">
        <v>46</v>
      </c>
      <c r="J448" t="s">
        <v>8518</v>
      </c>
      <c r="K448" t="n">
        <v>10500.0</v>
      </c>
      <c r="L448" t="s">
        <v>39</v>
      </c>
    </row>
    <row r="449" spans="2:12" x14ac:dyDescent="0.25">
      <c r="B449" t="s">
        <v>128</v>
      </c>
      <c r="C449" t="s">
        <v>8501</v>
      </c>
      <c r="D449" t="s">
        <v>46</v>
      </c>
      <c r="E449" t="s">
        <v>8502</v>
      </c>
      <c r="F449" t="s">
        <v>8550</v>
      </c>
      <c r="G449" t="n">
        <v>300.0</v>
      </c>
      <c r="H449" t="n">
        <v>0.35</v>
      </c>
      <c r="I449" t="s">
        <v>46</v>
      </c>
      <c r="J449" t="s">
        <v>8504</v>
      </c>
      <c r="K449" t="n">
        <v>30000.0</v>
      </c>
      <c r="L449" t="s">
        <v>39</v>
      </c>
    </row>
    <row r="450" spans="2:12" x14ac:dyDescent="0.25">
      <c r="B450" t="s">
        <v>128</v>
      </c>
      <c r="C450" t="s">
        <v>8529</v>
      </c>
      <c r="D450" t="s">
        <v>46</v>
      </c>
      <c r="E450" t="s">
        <v>8502</v>
      </c>
      <c r="F450" t="s">
        <v>8550</v>
      </c>
      <c r="G450" t="n">
        <v>300.0</v>
      </c>
      <c r="H450" t="n">
        <v>0.35</v>
      </c>
      <c r="I450" t="s">
        <v>46</v>
      </c>
      <c r="J450" t="s">
        <v>8530</v>
      </c>
      <c r="K450" t="n">
        <v>0.0</v>
      </c>
      <c r="L450" t="s">
        <v>39</v>
      </c>
    </row>
    <row r="451" spans="2:12" x14ac:dyDescent="0.25">
      <c r="B451" t="s">
        <v>128</v>
      </c>
      <c r="C451" t="s">
        <v>8537</v>
      </c>
      <c r="D451" t="s">
        <v>46</v>
      </c>
      <c r="E451" t="s">
        <v>8502</v>
      </c>
      <c r="F451" t="s">
        <v>8550</v>
      </c>
      <c r="G451" t="n">
        <v>300.0</v>
      </c>
      <c r="H451" t="n">
        <v>0.35</v>
      </c>
      <c r="I451" t="s">
        <v>46</v>
      </c>
      <c r="J451" t="s">
        <v>8538</v>
      </c>
      <c r="K451" t="n">
        <v>11126.0</v>
      </c>
      <c r="L451" t="s">
        <v>39</v>
      </c>
    </row>
    <row r="452" spans="2:12" x14ac:dyDescent="0.25">
      <c r="B452" t="s">
        <v>128</v>
      </c>
      <c r="C452" t="s">
        <v>8539</v>
      </c>
      <c r="D452" t="s">
        <v>46</v>
      </c>
      <c r="E452" t="s">
        <v>8502</v>
      </c>
      <c r="F452" t="s">
        <v>8550</v>
      </c>
      <c r="G452" t="n">
        <v>300.0</v>
      </c>
      <c r="H452" t="n">
        <v>0.35</v>
      </c>
      <c r="I452" t="s">
        <v>46</v>
      </c>
      <c r="J452" t="s">
        <v>8540</v>
      </c>
      <c r="K452" t="n">
        <v>18000.0</v>
      </c>
      <c r="L452" t="s">
        <v>39</v>
      </c>
    </row>
    <row r="453" spans="2:12" x14ac:dyDescent="0.25">
      <c r="B453" t="s">
        <v>128</v>
      </c>
      <c r="C453" t="s">
        <v>8512</v>
      </c>
      <c r="D453" t="s">
        <v>46</v>
      </c>
      <c r="E453" t="s">
        <v>8502</v>
      </c>
      <c r="F453" t="s">
        <v>8551</v>
      </c>
      <c r="G453" t="n">
        <v>330.0</v>
      </c>
      <c r="H453" t="n">
        <v>0.35</v>
      </c>
      <c r="I453" t="s">
        <v>46</v>
      </c>
      <c r="J453" t="s">
        <v>8517</v>
      </c>
      <c r="K453" t="n">
        <v>7500.0</v>
      </c>
      <c r="L453" t="s">
        <v>39</v>
      </c>
    </row>
    <row r="454" spans="2:12" x14ac:dyDescent="0.25">
      <c r="B454" t="s">
        <v>128</v>
      </c>
      <c r="C454" t="s">
        <v>8512</v>
      </c>
      <c r="D454" t="s">
        <v>46</v>
      </c>
      <c r="E454" t="s">
        <v>8502</v>
      </c>
      <c r="F454" t="s">
        <v>8551</v>
      </c>
      <c r="G454" t="n">
        <v>330.0</v>
      </c>
      <c r="H454" t="n">
        <v>0.35</v>
      </c>
      <c r="I454" t="s">
        <v>46</v>
      </c>
      <c r="J454" t="s">
        <v>8518</v>
      </c>
      <c r="K454" t="n">
        <v>10500.0</v>
      </c>
      <c r="L454" t="s">
        <v>39</v>
      </c>
    </row>
    <row r="455" spans="2:12" x14ac:dyDescent="0.25">
      <c r="B455" t="s">
        <v>128</v>
      </c>
      <c r="C455" t="s">
        <v>8501</v>
      </c>
      <c r="D455" t="s">
        <v>46</v>
      </c>
      <c r="E455" t="s">
        <v>8502</v>
      </c>
      <c r="F455" t="s">
        <v>8551</v>
      </c>
      <c r="G455" t="n">
        <v>330.0</v>
      </c>
      <c r="H455" t="n">
        <v>0.35</v>
      </c>
      <c r="I455" t="s">
        <v>46</v>
      </c>
      <c r="J455" t="s">
        <v>8504</v>
      </c>
      <c r="K455" t="n">
        <v>30000.0</v>
      </c>
      <c r="L455" t="s">
        <v>39</v>
      </c>
    </row>
    <row r="456" spans="2:12" x14ac:dyDescent="0.25">
      <c r="B456" t="s">
        <v>128</v>
      </c>
      <c r="C456" t="s">
        <v>8529</v>
      </c>
      <c r="D456" t="s">
        <v>46</v>
      </c>
      <c r="E456" t="s">
        <v>8502</v>
      </c>
      <c r="F456" t="s">
        <v>8551</v>
      </c>
      <c r="G456" t="n">
        <v>330.0</v>
      </c>
      <c r="H456" t="n">
        <v>0.35</v>
      </c>
      <c r="I456" t="s">
        <v>46</v>
      </c>
      <c r="J456" t="s">
        <v>8530</v>
      </c>
      <c r="K456" t="n">
        <v>0.0</v>
      </c>
      <c r="L456" t="s">
        <v>39</v>
      </c>
    </row>
    <row r="457" spans="2:12" x14ac:dyDescent="0.25">
      <c r="B457" t="s">
        <v>128</v>
      </c>
      <c r="C457" t="s">
        <v>8537</v>
      </c>
      <c r="D457" t="s">
        <v>46</v>
      </c>
      <c r="E457" t="s">
        <v>8502</v>
      </c>
      <c r="F457" t="s">
        <v>8551</v>
      </c>
      <c r="G457" t="n">
        <v>330.0</v>
      </c>
      <c r="H457" t="n">
        <v>0.35</v>
      </c>
      <c r="I457" t="s">
        <v>46</v>
      </c>
      <c r="J457" t="s">
        <v>8538</v>
      </c>
      <c r="K457" t="n">
        <v>11126.0</v>
      </c>
      <c r="L457" t="s">
        <v>39</v>
      </c>
    </row>
    <row r="458" spans="2:12" x14ac:dyDescent="0.25">
      <c r="B458" t="s">
        <v>128</v>
      </c>
      <c r="C458" t="s">
        <v>8539</v>
      </c>
      <c r="D458" t="s">
        <v>46</v>
      </c>
      <c r="E458" t="s">
        <v>8502</v>
      </c>
      <c r="F458" t="s">
        <v>8551</v>
      </c>
      <c r="G458" t="n">
        <v>330.0</v>
      </c>
      <c r="H458" t="n">
        <v>0.35</v>
      </c>
      <c r="I458" t="s">
        <v>46</v>
      </c>
      <c r="J458" t="s">
        <v>8540</v>
      </c>
      <c r="K458" t="n">
        <v>18000.0</v>
      </c>
      <c r="L458" t="s">
        <v>39</v>
      </c>
    </row>
    <row r="459" spans="2:12" x14ac:dyDescent="0.25">
      <c r="B459" t="s">
        <v>128</v>
      </c>
      <c r="C459" t="s">
        <v>8505</v>
      </c>
      <c r="D459" t="s">
        <v>46</v>
      </c>
      <c r="E459" t="s">
        <v>8502</v>
      </c>
      <c r="F459" t="s">
        <v>8552</v>
      </c>
      <c r="G459" t="n">
        <v>360.0</v>
      </c>
      <c r="H459" t="n">
        <v>0.35</v>
      </c>
      <c r="I459" t="s">
        <v>46</v>
      </c>
      <c r="J459" t="s">
        <v>8507</v>
      </c>
      <c r="K459" t="n">
        <v>180000.0</v>
      </c>
      <c r="L459" t="s">
        <v>39</v>
      </c>
    </row>
    <row r="460" spans="2:12" x14ac:dyDescent="0.25">
      <c r="B460" t="s">
        <v>128</v>
      </c>
      <c r="C460" t="s">
        <v>8508</v>
      </c>
      <c r="D460" t="s">
        <v>46</v>
      </c>
      <c r="E460" t="s">
        <v>8502</v>
      </c>
      <c r="F460" t="s">
        <v>8552</v>
      </c>
      <c r="G460" t="n">
        <v>360.0</v>
      </c>
      <c r="H460" t="n">
        <v>0.35</v>
      </c>
      <c r="I460" t="s">
        <v>46</v>
      </c>
      <c r="J460" t="s">
        <v>8509</v>
      </c>
      <c r="K460" t="n">
        <v>293650.0</v>
      </c>
      <c r="L460" t="s">
        <v>39</v>
      </c>
    </row>
    <row r="461" spans="2:12" x14ac:dyDescent="0.25">
      <c r="B461" t="s">
        <v>128</v>
      </c>
      <c r="C461" t="s">
        <v>8510</v>
      </c>
      <c r="D461" t="s">
        <v>46</v>
      </c>
      <c r="E461" t="s">
        <v>8502</v>
      </c>
      <c r="F461" t="s">
        <v>8552</v>
      </c>
      <c r="G461" t="n">
        <v>360.0</v>
      </c>
      <c r="H461" t="n">
        <v>0.35</v>
      </c>
      <c r="I461" t="s">
        <v>46</v>
      </c>
      <c r="J461" t="s">
        <v>8511</v>
      </c>
      <c r="K461" t="n">
        <v>553750.0</v>
      </c>
      <c r="L461" t="s">
        <v>39</v>
      </c>
    </row>
    <row r="462" spans="2:12" x14ac:dyDescent="0.25">
      <c r="B462" t="s">
        <v>128</v>
      </c>
      <c r="C462" t="s">
        <v>8512</v>
      </c>
      <c r="D462" t="s">
        <v>46</v>
      </c>
      <c r="E462" t="s">
        <v>8502</v>
      </c>
      <c r="F462" t="s">
        <v>8552</v>
      </c>
      <c r="G462" t="n">
        <v>360.0</v>
      </c>
      <c r="H462" t="n">
        <v>0.35</v>
      </c>
      <c r="I462" t="s">
        <v>46</v>
      </c>
      <c r="J462" t="s">
        <v>8513</v>
      </c>
      <c r="K462" t="n">
        <v>200000.0</v>
      </c>
      <c r="L462" t="s">
        <v>39</v>
      </c>
    </row>
    <row r="463" spans="2:12" x14ac:dyDescent="0.25">
      <c r="B463" t="s">
        <v>128</v>
      </c>
      <c r="C463" t="s">
        <v>8512</v>
      </c>
      <c r="D463" t="s">
        <v>46</v>
      </c>
      <c r="E463" t="s">
        <v>8502</v>
      </c>
      <c r="F463" t="s">
        <v>8552</v>
      </c>
      <c r="G463" t="n">
        <v>360.0</v>
      </c>
      <c r="H463" t="n">
        <v>0.35</v>
      </c>
      <c r="I463" t="s">
        <v>46</v>
      </c>
      <c r="J463" t="s">
        <v>8514</v>
      </c>
      <c r="K463" t="n">
        <v>131250.0</v>
      </c>
      <c r="L463" t="s">
        <v>39</v>
      </c>
    </row>
    <row r="464" spans="2:12" x14ac:dyDescent="0.25">
      <c r="B464" t="s">
        <v>128</v>
      </c>
      <c r="C464" t="s">
        <v>8512</v>
      </c>
      <c r="D464" t="s">
        <v>46</v>
      </c>
      <c r="E464" t="s">
        <v>8502</v>
      </c>
      <c r="F464" t="s">
        <v>8552</v>
      </c>
      <c r="G464" t="n">
        <v>360.0</v>
      </c>
      <c r="H464" t="n">
        <v>0.35</v>
      </c>
      <c r="I464" t="s">
        <v>46</v>
      </c>
      <c r="J464" t="s">
        <v>8515</v>
      </c>
      <c r="K464" t="n">
        <v>237500.0</v>
      </c>
      <c r="L464" t="s">
        <v>39</v>
      </c>
    </row>
    <row r="465" spans="2:12" x14ac:dyDescent="0.25">
      <c r="B465" t="s">
        <v>128</v>
      </c>
      <c r="C465" t="s">
        <v>8512</v>
      </c>
      <c r="D465" t="s">
        <v>46</v>
      </c>
      <c r="E465" t="s">
        <v>8502</v>
      </c>
      <c r="F465" t="s">
        <v>8552</v>
      </c>
      <c r="G465" t="n">
        <v>360.0</v>
      </c>
      <c r="H465" t="n">
        <v>0.35</v>
      </c>
      <c r="I465" t="s">
        <v>46</v>
      </c>
      <c r="J465" t="s">
        <v>8516</v>
      </c>
      <c r="K465" t="n">
        <v>484000.0</v>
      </c>
      <c r="L465" t="s">
        <v>39</v>
      </c>
    </row>
    <row r="466" spans="2:12" x14ac:dyDescent="0.25">
      <c r="B466" t="s">
        <v>128</v>
      </c>
      <c r="C466" t="s">
        <v>8512</v>
      </c>
      <c r="D466" t="s">
        <v>46</v>
      </c>
      <c r="E466" t="s">
        <v>8502</v>
      </c>
      <c r="F466" t="s">
        <v>8552</v>
      </c>
      <c r="G466" t="n">
        <v>360.0</v>
      </c>
      <c r="H466" t="n">
        <v>0.35</v>
      </c>
      <c r="I466" t="s">
        <v>46</v>
      </c>
      <c r="J466" t="s">
        <v>8517</v>
      </c>
      <c r="K466" t="n">
        <v>187500.0</v>
      </c>
      <c r="L466" t="s">
        <v>39</v>
      </c>
    </row>
    <row r="467" spans="2:12" x14ac:dyDescent="0.25">
      <c r="B467" t="s">
        <v>128</v>
      </c>
      <c r="C467" t="s">
        <v>8512</v>
      </c>
      <c r="D467" t="s">
        <v>46</v>
      </c>
      <c r="E467" t="s">
        <v>8502</v>
      </c>
      <c r="F467" t="s">
        <v>8552</v>
      </c>
      <c r="G467" t="n">
        <v>360.0</v>
      </c>
      <c r="H467" t="n">
        <v>0.35</v>
      </c>
      <c r="I467" t="s">
        <v>46</v>
      </c>
      <c r="J467" t="s">
        <v>8518</v>
      </c>
      <c r="K467" t="n">
        <v>472500.0</v>
      </c>
      <c r="L467" t="s">
        <v>39</v>
      </c>
    </row>
    <row r="468" spans="2:12" x14ac:dyDescent="0.25">
      <c r="B468" t="s">
        <v>128</v>
      </c>
      <c r="C468" t="s">
        <v>8501</v>
      </c>
      <c r="D468" t="s">
        <v>46</v>
      </c>
      <c r="E468" t="s">
        <v>8502</v>
      </c>
      <c r="F468" t="s">
        <v>8552</v>
      </c>
      <c r="G468" t="n">
        <v>360.0</v>
      </c>
      <c r="H468" t="n">
        <v>0.35</v>
      </c>
      <c r="I468" t="s">
        <v>46</v>
      </c>
      <c r="J468" t="s">
        <v>8504</v>
      </c>
      <c r="K468" t="n">
        <v>1140000.0</v>
      </c>
      <c r="L468" t="s">
        <v>39</v>
      </c>
    </row>
    <row r="469" spans="2:12" x14ac:dyDescent="0.25">
      <c r="B469" t="s">
        <v>128</v>
      </c>
      <c r="C469" t="s">
        <v>8501</v>
      </c>
      <c r="D469" t="s">
        <v>46</v>
      </c>
      <c r="E469" t="s">
        <v>8502</v>
      </c>
      <c r="F469" t="s">
        <v>8552</v>
      </c>
      <c r="G469" t="n">
        <v>360.0</v>
      </c>
      <c r="H469" t="n">
        <v>0.35</v>
      </c>
      <c r="I469" t="s">
        <v>46</v>
      </c>
      <c r="J469" t="s">
        <v>8519</v>
      </c>
      <c r="K469" t="n">
        <v>1211000.0</v>
      </c>
      <c r="L469" t="s">
        <v>39</v>
      </c>
    </row>
    <row r="470" spans="2:12" x14ac:dyDescent="0.25">
      <c r="B470" t="s">
        <v>128</v>
      </c>
      <c r="C470" t="s">
        <v>8520</v>
      </c>
      <c r="D470" t="s">
        <v>46</v>
      </c>
      <c r="E470" t="s">
        <v>8502</v>
      </c>
      <c r="F470" t="s">
        <v>8552</v>
      </c>
      <c r="G470" t="n">
        <v>360.0</v>
      </c>
      <c r="H470" t="n">
        <v>0.35</v>
      </c>
      <c r="I470" t="s">
        <v>46</v>
      </c>
      <c r="J470" t="s">
        <v>8521</v>
      </c>
      <c r="K470" t="n">
        <v>900000.0</v>
      </c>
      <c r="L470" t="s">
        <v>39</v>
      </c>
    </row>
    <row r="471" spans="2:12" x14ac:dyDescent="0.25">
      <c r="B471" t="s">
        <v>128</v>
      </c>
      <c r="C471" t="s">
        <v>8523</v>
      </c>
      <c r="D471" t="s">
        <v>46</v>
      </c>
      <c r="E471" t="s">
        <v>8502</v>
      </c>
      <c r="F471" t="s">
        <v>8552</v>
      </c>
      <c r="G471" t="n">
        <v>360.0</v>
      </c>
      <c r="H471" t="n">
        <v>0.35</v>
      </c>
      <c r="I471" t="s">
        <v>46</v>
      </c>
      <c r="J471" t="s">
        <v>8524</v>
      </c>
      <c r="K471" t="n">
        <v>360000.0</v>
      </c>
      <c r="L471" t="s">
        <v>39</v>
      </c>
    </row>
    <row r="472" spans="2:12" x14ac:dyDescent="0.25">
      <c r="B472" t="s">
        <v>128</v>
      </c>
      <c r="C472" t="s">
        <v>8523</v>
      </c>
      <c r="D472" t="s">
        <v>46</v>
      </c>
      <c r="E472" t="s">
        <v>8502</v>
      </c>
      <c r="F472" t="s">
        <v>8552</v>
      </c>
      <c r="G472" t="n">
        <v>360.0</v>
      </c>
      <c r="H472" t="n">
        <v>0.35</v>
      </c>
      <c r="I472" t="s">
        <v>46</v>
      </c>
      <c r="J472" t="s">
        <v>8525</v>
      </c>
      <c r="K472" t="n">
        <v>1530000.0</v>
      </c>
      <c r="L472" t="s">
        <v>39</v>
      </c>
    </row>
    <row r="473" spans="2:12" x14ac:dyDescent="0.25">
      <c r="B473" t="s">
        <v>128</v>
      </c>
      <c r="C473" t="s">
        <v>8523</v>
      </c>
      <c r="D473" t="s">
        <v>46</v>
      </c>
      <c r="E473" t="s">
        <v>8502</v>
      </c>
      <c r="F473" t="s">
        <v>8552</v>
      </c>
      <c r="G473" t="n">
        <v>360.0</v>
      </c>
      <c r="H473" t="n">
        <v>0.35</v>
      </c>
      <c r="I473" t="s">
        <v>46</v>
      </c>
      <c r="J473" t="s">
        <v>8526</v>
      </c>
      <c r="K473" t="n">
        <v>1300500.0</v>
      </c>
      <c r="L473" t="s">
        <v>39</v>
      </c>
    </row>
    <row r="474" spans="2:12" x14ac:dyDescent="0.25">
      <c r="B474" t="s">
        <v>128</v>
      </c>
      <c r="C474" t="s">
        <v>8523</v>
      </c>
      <c r="D474" t="s">
        <v>46</v>
      </c>
      <c r="E474" t="s">
        <v>8502</v>
      </c>
      <c r="F474" t="s">
        <v>8552</v>
      </c>
      <c r="G474" t="n">
        <v>360.0</v>
      </c>
      <c r="H474" t="n">
        <v>0.35</v>
      </c>
      <c r="I474" t="s">
        <v>46</v>
      </c>
      <c r="J474" t="s">
        <v>8527</v>
      </c>
      <c r="K474" t="n">
        <v>535500.0</v>
      </c>
      <c r="L474" t="s">
        <v>39</v>
      </c>
    </row>
    <row r="475" spans="2:12" x14ac:dyDescent="0.25">
      <c r="B475" t="s">
        <v>128</v>
      </c>
      <c r="C475" t="s">
        <v>8529</v>
      </c>
      <c r="D475" t="s">
        <v>46</v>
      </c>
      <c r="E475" t="s">
        <v>8502</v>
      </c>
      <c r="F475" t="s">
        <v>8552</v>
      </c>
      <c r="G475" t="n">
        <v>360.0</v>
      </c>
      <c r="H475" t="n">
        <v>0.35</v>
      </c>
      <c r="I475" t="s">
        <v>46</v>
      </c>
      <c r="J475" t="s">
        <v>8530</v>
      </c>
      <c r="K475" t="n">
        <v>832000.0</v>
      </c>
      <c r="L475" t="s">
        <v>39</v>
      </c>
    </row>
    <row r="476" spans="2:12" x14ac:dyDescent="0.25">
      <c r="B476" t="s">
        <v>128</v>
      </c>
      <c r="C476" t="s">
        <v>8529</v>
      </c>
      <c r="D476" t="s">
        <v>46</v>
      </c>
      <c r="E476" t="s">
        <v>8502</v>
      </c>
      <c r="F476" t="s">
        <v>8552</v>
      </c>
      <c r="G476" t="n">
        <v>360.0</v>
      </c>
      <c r="H476" t="n">
        <v>0.35</v>
      </c>
      <c r="I476" t="s">
        <v>46</v>
      </c>
      <c r="J476" t="s">
        <v>8531</v>
      </c>
      <c r="K476" t="n">
        <v>956250.0</v>
      </c>
      <c r="L476" t="s">
        <v>39</v>
      </c>
    </row>
    <row r="477" spans="2:12" x14ac:dyDescent="0.25">
      <c r="B477" t="s">
        <v>128</v>
      </c>
      <c r="C477" t="s">
        <v>8535</v>
      </c>
      <c r="D477" t="s">
        <v>46</v>
      </c>
      <c r="E477" t="s">
        <v>8502</v>
      </c>
      <c r="F477" t="s">
        <v>8552</v>
      </c>
      <c r="G477" t="n">
        <v>360.0</v>
      </c>
      <c r="H477" t="n">
        <v>0.35</v>
      </c>
      <c r="I477" t="s">
        <v>46</v>
      </c>
      <c r="J477" t="s">
        <v>8536</v>
      </c>
      <c r="K477" t="n">
        <v>1113750.0</v>
      </c>
      <c r="L477" t="s">
        <v>39</v>
      </c>
    </row>
    <row r="478" spans="2:12" x14ac:dyDescent="0.25">
      <c r="B478" t="s">
        <v>128</v>
      </c>
      <c r="C478" t="s">
        <v>8537</v>
      </c>
      <c r="D478" t="s">
        <v>46</v>
      </c>
      <c r="E478" t="s">
        <v>8502</v>
      </c>
      <c r="F478" t="s">
        <v>8552</v>
      </c>
      <c r="G478" t="n">
        <v>360.0</v>
      </c>
      <c r="H478" t="n">
        <v>0.35</v>
      </c>
      <c r="I478" t="s">
        <v>46</v>
      </c>
      <c r="J478" t="s">
        <v>8538</v>
      </c>
      <c r="K478" t="n">
        <v>1625364.0</v>
      </c>
      <c r="L478" t="s">
        <v>39</v>
      </c>
    </row>
    <row r="479" spans="2:12" x14ac:dyDescent="0.25">
      <c r="B479" t="s">
        <v>128</v>
      </c>
      <c r="C479" t="s">
        <v>8539</v>
      </c>
      <c r="D479" t="s">
        <v>46</v>
      </c>
      <c r="E479" t="s">
        <v>8502</v>
      </c>
      <c r="F479" t="s">
        <v>8552</v>
      </c>
      <c r="G479" t="n">
        <v>360.0</v>
      </c>
      <c r="H479" t="n">
        <v>0.35</v>
      </c>
      <c r="I479" t="s">
        <v>46</v>
      </c>
      <c r="J479" t="s">
        <v>8540</v>
      </c>
      <c r="K479" t="n">
        <v>882000.0</v>
      </c>
      <c r="L479" t="s">
        <v>39</v>
      </c>
    </row>
    <row r="480" spans="2:12" x14ac:dyDescent="0.25">
      <c r="B480" t="s">
        <v>128</v>
      </c>
      <c r="C480" t="s">
        <v>8535</v>
      </c>
      <c r="D480" t="s">
        <v>46</v>
      </c>
      <c r="E480" t="s">
        <v>8502</v>
      </c>
      <c r="F480" t="s">
        <v>8552</v>
      </c>
      <c r="G480" t="n">
        <v>360.0</v>
      </c>
      <c r="H480" t="n">
        <v>0.35</v>
      </c>
      <c r="I480" t="s">
        <v>46</v>
      </c>
      <c r="J480" t="s">
        <v>8541</v>
      </c>
      <c r="K480" t="n">
        <v>105000.0</v>
      </c>
      <c r="L480" t="s">
        <v>39</v>
      </c>
    </row>
    <row r="481" spans="2:12" x14ac:dyDescent="0.25">
      <c r="B481" t="s">
        <v>128</v>
      </c>
      <c r="C481" t="s">
        <v>8529</v>
      </c>
      <c r="D481" t="s">
        <v>46</v>
      </c>
      <c r="E481" t="s">
        <v>8502</v>
      </c>
      <c r="F481" t="s">
        <v>8454</v>
      </c>
      <c r="G481" t="n">
        <v>325.0</v>
      </c>
      <c r="H481" t="n">
        <v>0.35</v>
      </c>
      <c r="I481" t="s">
        <v>46</v>
      </c>
      <c r="J481" t="s">
        <v>8532</v>
      </c>
      <c r="K481" t="n">
        <v>45000.0</v>
      </c>
      <c r="L481" t="s">
        <v>39</v>
      </c>
    </row>
    <row r="482" spans="2:12" x14ac:dyDescent="0.25">
      <c r="B482" t="s">
        <v>128</v>
      </c>
      <c r="C482" t="s">
        <v>8505</v>
      </c>
      <c r="D482" t="s">
        <v>46</v>
      </c>
      <c r="E482" t="s">
        <v>8502</v>
      </c>
      <c r="F482" t="s">
        <v>8551</v>
      </c>
      <c r="G482" t="n">
        <v>330.0</v>
      </c>
      <c r="H482" t="n">
        <v>0.35</v>
      </c>
      <c r="I482" t="s">
        <v>46</v>
      </c>
      <c r="J482" t="s">
        <v>8507</v>
      </c>
      <c r="K482" t="n">
        <v>15000.0</v>
      </c>
      <c r="L482" t="s">
        <v>39</v>
      </c>
    </row>
    <row r="483" spans="2:12" x14ac:dyDescent="0.25">
      <c r="B483" t="s">
        <v>128</v>
      </c>
      <c r="C483" t="s">
        <v>8508</v>
      </c>
      <c r="D483" t="s">
        <v>46</v>
      </c>
      <c r="E483" t="s">
        <v>8502</v>
      </c>
      <c r="F483" t="s">
        <v>8551</v>
      </c>
      <c r="G483" t="n">
        <v>330.0</v>
      </c>
      <c r="H483" t="n">
        <v>0.35</v>
      </c>
      <c r="I483" t="s">
        <v>46</v>
      </c>
      <c r="J483" t="s">
        <v>8509</v>
      </c>
      <c r="K483" t="n">
        <v>13350.0</v>
      </c>
      <c r="L483" t="s">
        <v>39</v>
      </c>
    </row>
    <row r="484" spans="2:12" x14ac:dyDescent="0.25">
      <c r="B484" t="s">
        <v>128</v>
      </c>
      <c r="C484" t="s">
        <v>8510</v>
      </c>
      <c r="D484" t="s">
        <v>46</v>
      </c>
      <c r="E484" t="s">
        <v>8502</v>
      </c>
      <c r="F484" t="s">
        <v>8551</v>
      </c>
      <c r="G484" t="n">
        <v>330.0</v>
      </c>
      <c r="H484" t="n">
        <v>0.35</v>
      </c>
      <c r="I484" t="s">
        <v>46</v>
      </c>
      <c r="J484" t="s">
        <v>8511</v>
      </c>
      <c r="K484" t="n">
        <v>12750.0</v>
      </c>
      <c r="L484" t="s">
        <v>39</v>
      </c>
    </row>
    <row r="485" spans="2:12" x14ac:dyDescent="0.25">
      <c r="B485" t="s">
        <v>128</v>
      </c>
      <c r="C485" t="s">
        <v>8512</v>
      </c>
      <c r="D485" t="s">
        <v>46</v>
      </c>
      <c r="E485" t="s">
        <v>8502</v>
      </c>
      <c r="F485" t="s">
        <v>8551</v>
      </c>
      <c r="G485" t="n">
        <v>330.0</v>
      </c>
      <c r="H485" t="n">
        <v>0.35</v>
      </c>
      <c r="I485" t="s">
        <v>46</v>
      </c>
      <c r="J485" t="s">
        <v>8513</v>
      </c>
      <c r="K485" t="n">
        <v>12500.0</v>
      </c>
      <c r="L485" t="s">
        <v>39</v>
      </c>
    </row>
    <row r="486" spans="2:12" x14ac:dyDescent="0.25">
      <c r="B486" t="s">
        <v>128</v>
      </c>
      <c r="C486" t="s">
        <v>8512</v>
      </c>
      <c r="D486" t="s">
        <v>46</v>
      </c>
      <c r="E486" t="s">
        <v>8502</v>
      </c>
      <c r="F486" t="s">
        <v>8551</v>
      </c>
      <c r="G486" t="n">
        <v>330.0</v>
      </c>
      <c r="H486" t="n">
        <v>0.35</v>
      </c>
      <c r="I486" t="s">
        <v>46</v>
      </c>
      <c r="J486" t="s">
        <v>8514</v>
      </c>
      <c r="K486" t="n">
        <v>7500.0</v>
      </c>
      <c r="L486" t="s">
        <v>39</v>
      </c>
    </row>
    <row r="487" spans="2:12" x14ac:dyDescent="0.25">
      <c r="B487" t="s">
        <v>128</v>
      </c>
      <c r="C487" t="s">
        <v>8512</v>
      </c>
      <c r="D487" t="s">
        <v>46</v>
      </c>
      <c r="E487" t="s">
        <v>8502</v>
      </c>
      <c r="F487" t="s">
        <v>8551</v>
      </c>
      <c r="G487" t="n">
        <v>330.0</v>
      </c>
      <c r="H487" t="n">
        <v>0.35</v>
      </c>
      <c r="I487" t="s">
        <v>46</v>
      </c>
      <c r="J487" t="s">
        <v>8515</v>
      </c>
      <c r="K487" t="n">
        <v>12500.0</v>
      </c>
      <c r="L487" t="s">
        <v>39</v>
      </c>
    </row>
    <row r="488" spans="2:12" x14ac:dyDescent="0.25">
      <c r="B488" t="s">
        <v>128</v>
      </c>
      <c r="C488" t="s">
        <v>8512</v>
      </c>
      <c r="D488" t="s">
        <v>46</v>
      </c>
      <c r="E488" t="s">
        <v>8502</v>
      </c>
      <c r="F488" t="s">
        <v>8551</v>
      </c>
      <c r="G488" t="n">
        <v>330.0</v>
      </c>
      <c r="H488" t="n">
        <v>0.35</v>
      </c>
      <c r="I488" t="s">
        <v>46</v>
      </c>
      <c r="J488" t="s">
        <v>8516</v>
      </c>
      <c r="K488" t="n">
        <v>22000.0</v>
      </c>
      <c r="L488" t="s">
        <v>39</v>
      </c>
    </row>
    <row r="489" spans="2:12" x14ac:dyDescent="0.25">
      <c r="B489" t="s">
        <v>128</v>
      </c>
      <c r="C489" t="s">
        <v>8556</v>
      </c>
      <c r="D489" t="s">
        <v>8345</v>
      </c>
      <c r="E489" t="s">
        <v>8554</v>
      </c>
      <c r="F489" t="s">
        <v>8557</v>
      </c>
      <c r="G489" t="n">
        <v>170.0</v>
      </c>
      <c r="H489" t="n">
        <v>4.0</v>
      </c>
      <c r="I489" t="s">
        <v>8345</v>
      </c>
      <c r="J489" t="s">
        <v>8555</v>
      </c>
      <c r="K489" t="n">
        <v>0.0</v>
      </c>
      <c r="L489" t="s">
        <v>39</v>
      </c>
    </row>
    <row r="490" spans="2:12" x14ac:dyDescent="0.25">
      <c r="B490" t="s">
        <v>128</v>
      </c>
      <c r="C490" t="s">
        <v>8558</v>
      </c>
      <c r="D490" t="s">
        <v>8345</v>
      </c>
      <c r="E490" t="s">
        <v>8554</v>
      </c>
      <c r="F490" t="s">
        <v>8557</v>
      </c>
      <c r="G490" t="n">
        <v>170.0</v>
      </c>
      <c r="H490" t="n">
        <v>4.0</v>
      </c>
      <c r="I490" t="s">
        <v>8345</v>
      </c>
      <c r="J490" t="s">
        <v>8555</v>
      </c>
      <c r="K490" t="n">
        <v>340000.0</v>
      </c>
      <c r="L490" t="s">
        <v>39</v>
      </c>
    </row>
    <row r="491" spans="2:12" x14ac:dyDescent="0.25">
      <c r="B491" t="s">
        <v>128</v>
      </c>
      <c r="C491" t="s">
        <v>8553</v>
      </c>
      <c r="D491" t="s">
        <v>8345</v>
      </c>
      <c r="E491" t="s">
        <v>8554</v>
      </c>
      <c r="F491" t="s">
        <v>8455</v>
      </c>
      <c r="G491" t="n">
        <v>78.0</v>
      </c>
      <c r="H491" t="n">
        <v>4.0</v>
      </c>
      <c r="I491" t="s">
        <v>8345</v>
      </c>
      <c r="J491" t="s">
        <v>8555</v>
      </c>
      <c r="K491" t="n">
        <v>1997500.0</v>
      </c>
      <c r="L491" t="s">
        <v>39</v>
      </c>
    </row>
    <row r="492" spans="2:12" x14ac:dyDescent="0.25">
      <c r="B492" t="s">
        <v>128</v>
      </c>
      <c r="C492" t="s">
        <v>8564</v>
      </c>
      <c r="D492" t="s">
        <v>8345</v>
      </c>
      <c r="E492" t="s">
        <v>8554</v>
      </c>
      <c r="F492" t="s">
        <v>8557</v>
      </c>
      <c r="G492" t="n">
        <v>170.0</v>
      </c>
      <c r="H492" t="n">
        <v>4.0</v>
      </c>
      <c r="I492" t="s">
        <v>8345</v>
      </c>
      <c r="J492" t="s">
        <v>8555</v>
      </c>
      <c r="K492" t="n">
        <v>579600.0</v>
      </c>
      <c r="L492" t="s">
        <v>39</v>
      </c>
    </row>
    <row r="493" spans="2:12" x14ac:dyDescent="0.25">
      <c r="B493" t="s">
        <v>128</v>
      </c>
      <c r="C493" t="s">
        <v>8565</v>
      </c>
      <c r="D493" t="s">
        <v>8345</v>
      </c>
      <c r="E493" t="s">
        <v>8554</v>
      </c>
      <c r="F493" t="s">
        <v>8557</v>
      </c>
      <c r="G493" t="n">
        <v>170.0</v>
      </c>
      <c r="H493" t="n">
        <v>4.0</v>
      </c>
      <c r="I493" t="s">
        <v>8345</v>
      </c>
      <c r="J493" t="s">
        <v>8555</v>
      </c>
      <c r="K493" t="n">
        <v>1976000.0</v>
      </c>
      <c r="L493" t="s">
        <v>39</v>
      </c>
    </row>
    <row r="494" spans="2:12" x14ac:dyDescent="0.25">
      <c r="B494" t="s">
        <v>128</v>
      </c>
      <c r="C494" t="s">
        <v>8566</v>
      </c>
      <c r="D494" t="s">
        <v>8345</v>
      </c>
      <c r="E494" t="s">
        <v>8554</v>
      </c>
      <c r="F494" t="s">
        <v>8557</v>
      </c>
      <c r="G494" t="n">
        <v>170.0</v>
      </c>
      <c r="H494" t="n">
        <v>4.0</v>
      </c>
      <c r="I494" t="s">
        <v>8345</v>
      </c>
      <c r="J494" t="s">
        <v>8555</v>
      </c>
      <c r="K494" t="n">
        <v>2975000.0</v>
      </c>
      <c r="L494" t="s">
        <v>39</v>
      </c>
    </row>
    <row r="495" spans="2:12" x14ac:dyDescent="0.25">
      <c r="B495" t="s">
        <v>128</v>
      </c>
      <c r="C495" t="s">
        <v>8567</v>
      </c>
      <c r="D495" t="s">
        <v>8345</v>
      </c>
      <c r="E495" t="s">
        <v>8554</v>
      </c>
      <c r="F495" t="s">
        <v>8557</v>
      </c>
      <c r="G495" t="n">
        <v>170.0</v>
      </c>
      <c r="H495" t="n">
        <v>4.0</v>
      </c>
      <c r="I495" t="s">
        <v>8345</v>
      </c>
      <c r="J495" t="s">
        <v>8555</v>
      </c>
      <c r="K495" t="n">
        <v>575000.0</v>
      </c>
      <c r="L495" t="s">
        <v>39</v>
      </c>
    </row>
    <row r="496" spans="2:12" x14ac:dyDescent="0.25">
      <c r="B496" t="s">
        <v>128</v>
      </c>
      <c r="C496" t="s">
        <v>8568</v>
      </c>
      <c r="D496" t="s">
        <v>8345</v>
      </c>
      <c r="E496" t="s">
        <v>8554</v>
      </c>
      <c r="F496" t="s">
        <v>8557</v>
      </c>
      <c r="G496" t="n">
        <v>170.0</v>
      </c>
      <c r="H496" t="n">
        <v>4.0</v>
      </c>
      <c r="I496" t="s">
        <v>8345</v>
      </c>
      <c r="J496" t="s">
        <v>8555</v>
      </c>
      <c r="K496" t="n">
        <v>392000.0</v>
      </c>
      <c r="L496" t="s">
        <v>39</v>
      </c>
    </row>
    <row r="497" spans="2:12" x14ac:dyDescent="0.25">
      <c r="B497" t="s">
        <v>128</v>
      </c>
      <c r="C497" t="s">
        <v>8569</v>
      </c>
      <c r="D497" t="s">
        <v>8345</v>
      </c>
      <c r="E497" t="s">
        <v>8554</v>
      </c>
      <c r="F497" t="s">
        <v>8557</v>
      </c>
      <c r="G497" t="n">
        <v>170.0</v>
      </c>
      <c r="H497" t="n">
        <v>4.0</v>
      </c>
      <c r="I497" t="s">
        <v>8345</v>
      </c>
      <c r="J497" t="s">
        <v>8555</v>
      </c>
      <c r="K497" t="n">
        <v>552000.0</v>
      </c>
      <c r="L497" t="s">
        <v>39</v>
      </c>
    </row>
    <row r="498" spans="2:12" x14ac:dyDescent="0.25">
      <c r="B498" t="s">
        <v>128</v>
      </c>
      <c r="C498" t="s">
        <v>8572</v>
      </c>
      <c r="D498" t="s">
        <v>8345</v>
      </c>
      <c r="E498" t="s">
        <v>8554</v>
      </c>
      <c r="F498" t="s">
        <v>8557</v>
      </c>
      <c r="G498" t="n">
        <v>170.0</v>
      </c>
      <c r="H498" t="n">
        <v>4.0</v>
      </c>
      <c r="I498" t="s">
        <v>8345</v>
      </c>
      <c r="J498" t="s">
        <v>8555</v>
      </c>
      <c r="K498" t="n">
        <v>300000.0</v>
      </c>
      <c r="L498" t="s">
        <v>39</v>
      </c>
    </row>
    <row r="499" spans="2:12" x14ac:dyDescent="0.25">
      <c r="B499" t="s">
        <v>128</v>
      </c>
      <c r="C499" t="s">
        <v>8573</v>
      </c>
      <c r="D499" t="s">
        <v>8345</v>
      </c>
      <c r="E499" t="s">
        <v>8554</v>
      </c>
      <c r="F499" t="s">
        <v>8557</v>
      </c>
      <c r="G499" t="n">
        <v>170.0</v>
      </c>
      <c r="H499" t="n">
        <v>4.0</v>
      </c>
      <c r="I499" t="s">
        <v>8345</v>
      </c>
      <c r="J499" t="s">
        <v>8555</v>
      </c>
      <c r="K499" t="n">
        <v>500000.0</v>
      </c>
      <c r="L499" t="s">
        <v>39</v>
      </c>
    </row>
    <row r="500" spans="2:12" x14ac:dyDescent="0.25">
      <c r="B500" t="s">
        <v>128</v>
      </c>
      <c r="C500" t="s">
        <v>8574</v>
      </c>
      <c r="D500" t="s">
        <v>8345</v>
      </c>
      <c r="E500" t="s">
        <v>8554</v>
      </c>
      <c r="F500" t="s">
        <v>8557</v>
      </c>
      <c r="G500" t="n">
        <v>170.0</v>
      </c>
      <c r="H500" t="n">
        <v>4.0</v>
      </c>
      <c r="I500" t="s">
        <v>8345</v>
      </c>
      <c r="J500" t="s">
        <v>8555</v>
      </c>
      <c r="K500" t="n">
        <v>1870000.0</v>
      </c>
      <c r="L500" t="s">
        <v>39</v>
      </c>
    </row>
    <row r="501" spans="2:12" x14ac:dyDescent="0.25">
      <c r="B501" t="s">
        <v>128</v>
      </c>
      <c r="C501" t="s">
        <v>8575</v>
      </c>
      <c r="D501" t="s">
        <v>8345</v>
      </c>
      <c r="E501" t="s">
        <v>8554</v>
      </c>
      <c r="F501" t="s">
        <v>8557</v>
      </c>
      <c r="G501" t="n">
        <v>170.0</v>
      </c>
      <c r="H501" t="n">
        <v>4.0</v>
      </c>
      <c r="I501" t="s">
        <v>8345</v>
      </c>
      <c r="J501" t="s">
        <v>8555</v>
      </c>
      <c r="K501" t="n">
        <v>318000.0</v>
      </c>
      <c r="L501" t="s">
        <v>39</v>
      </c>
    </row>
    <row r="502" spans="2:12" x14ac:dyDescent="0.25">
      <c r="B502" t="s">
        <v>128</v>
      </c>
      <c r="C502" t="s">
        <v>8571</v>
      </c>
      <c r="D502" t="s">
        <v>8345</v>
      </c>
      <c r="E502" t="s">
        <v>8554</v>
      </c>
      <c r="F502" t="s">
        <v>8557</v>
      </c>
      <c r="G502" t="n">
        <v>170.0</v>
      </c>
      <c r="H502" t="n">
        <v>4.0</v>
      </c>
      <c r="I502" t="s">
        <v>8345</v>
      </c>
      <c r="J502" t="s">
        <v>8555</v>
      </c>
      <c r="K502" t="n">
        <v>170000.0</v>
      </c>
      <c r="L502" t="s">
        <v>39</v>
      </c>
    </row>
    <row r="503" spans="2:12" x14ac:dyDescent="0.25">
      <c r="B503" t="s">
        <v>128</v>
      </c>
      <c r="C503" t="s">
        <v>8563</v>
      </c>
      <c r="D503" t="s">
        <v>8345</v>
      </c>
      <c r="E503" t="s">
        <v>8554</v>
      </c>
      <c r="F503" t="s">
        <v>8557</v>
      </c>
      <c r="G503" t="n">
        <v>170.0</v>
      </c>
      <c r="H503" t="n">
        <v>4.0</v>
      </c>
      <c r="I503" t="s">
        <v>8345</v>
      </c>
      <c r="J503" t="s">
        <v>8555</v>
      </c>
      <c r="K503" t="n">
        <v>531250.0</v>
      </c>
      <c r="L503" t="s">
        <v>39</v>
      </c>
    </row>
    <row r="504" spans="2:12" x14ac:dyDescent="0.25">
      <c r="B504" t="s">
        <v>128</v>
      </c>
      <c r="C504" t="s">
        <v>8570</v>
      </c>
      <c r="D504" t="s">
        <v>8345</v>
      </c>
      <c r="E504" t="s">
        <v>8554</v>
      </c>
      <c r="F504" t="s">
        <v>8557</v>
      </c>
      <c r="G504" t="n">
        <v>170.0</v>
      </c>
      <c r="H504" t="n">
        <v>4.0</v>
      </c>
      <c r="I504" t="s">
        <v>8345</v>
      </c>
      <c r="J504" t="s">
        <v>8555</v>
      </c>
      <c r="K504" t="n">
        <v>371000.0</v>
      </c>
      <c r="L504" t="s">
        <v>39</v>
      </c>
    </row>
    <row r="505" spans="2:12" x14ac:dyDescent="0.25">
      <c r="B505" t="s">
        <v>128</v>
      </c>
      <c r="C505" t="s">
        <v>8562</v>
      </c>
      <c r="D505" t="s">
        <v>8345</v>
      </c>
      <c r="E505" t="s">
        <v>8554</v>
      </c>
      <c r="F505" t="s">
        <v>8557</v>
      </c>
      <c r="G505" t="n">
        <v>170.0</v>
      </c>
      <c r="H505" t="n">
        <v>4.0</v>
      </c>
      <c r="I505" t="s">
        <v>8345</v>
      </c>
      <c r="J505" t="s">
        <v>8555</v>
      </c>
      <c r="K505" t="n">
        <v>344000.0</v>
      </c>
      <c r="L505" t="s">
        <v>39</v>
      </c>
    </row>
    <row r="506" spans="2:12" x14ac:dyDescent="0.25">
      <c r="B506" t="s">
        <v>128</v>
      </c>
      <c r="C506" t="s">
        <v>8561</v>
      </c>
      <c r="D506" t="s">
        <v>8345</v>
      </c>
      <c r="E506" t="s">
        <v>8554</v>
      </c>
      <c r="F506" t="s">
        <v>8557</v>
      </c>
      <c r="G506" t="n">
        <v>170.0</v>
      </c>
      <c r="H506" t="n">
        <v>4.0</v>
      </c>
      <c r="I506" t="s">
        <v>8345</v>
      </c>
      <c r="J506" t="s">
        <v>8555</v>
      </c>
      <c r="K506" t="n">
        <v>307000.0</v>
      </c>
      <c r="L506" t="s">
        <v>39</v>
      </c>
    </row>
    <row r="507" spans="2:12" x14ac:dyDescent="0.25">
      <c r="B507" t="s">
        <v>128</v>
      </c>
      <c r="C507" t="s">
        <v>8560</v>
      </c>
      <c r="D507" t="s">
        <v>8345</v>
      </c>
      <c r="E507" t="s">
        <v>8554</v>
      </c>
      <c r="F507" t="s">
        <v>8557</v>
      </c>
      <c r="G507" t="n">
        <v>170.0</v>
      </c>
      <c r="H507" t="n">
        <v>4.0</v>
      </c>
      <c r="I507" t="s">
        <v>8345</v>
      </c>
      <c r="J507" t="s">
        <v>8555</v>
      </c>
      <c r="K507" t="n">
        <v>449000.0</v>
      </c>
      <c r="L507" t="s">
        <v>39</v>
      </c>
    </row>
    <row r="508" spans="2:12" x14ac:dyDescent="0.25">
      <c r="B508" t="s">
        <v>128</v>
      </c>
      <c r="C508" t="s">
        <v>8559</v>
      </c>
      <c r="D508" t="s">
        <v>8345</v>
      </c>
      <c r="E508" t="s">
        <v>8554</v>
      </c>
      <c r="F508" t="s">
        <v>8557</v>
      </c>
      <c r="G508" t="n">
        <v>170.0</v>
      </c>
      <c r="H508" t="n">
        <v>4.0</v>
      </c>
      <c r="I508" t="s">
        <v>8345</v>
      </c>
      <c r="J508" t="s">
        <v>8555</v>
      </c>
      <c r="K508" t="n">
        <v>212000.0</v>
      </c>
      <c r="L508" t="s">
        <v>39</v>
      </c>
    </row>
    <row r="509" spans="2:12" x14ac:dyDescent="0.25">
      <c r="B509" t="s">
        <v>128</v>
      </c>
      <c r="C509" t="s">
        <v>8576</v>
      </c>
      <c r="D509" t="s">
        <v>8345</v>
      </c>
      <c r="E509" t="s">
        <v>8577</v>
      </c>
      <c r="F509" t="s">
        <v>8578</v>
      </c>
      <c r="G509" t="n">
        <v>360.0</v>
      </c>
      <c r="H509" t="n">
        <v>0.4</v>
      </c>
      <c r="I509" t="s">
        <v>8345</v>
      </c>
      <c r="J509" t="s">
        <v>8579</v>
      </c>
      <c r="K509" t="n">
        <v>2.7E7</v>
      </c>
      <c r="L509" t="s">
        <v>39</v>
      </c>
    </row>
    <row r="510" spans="2:12" x14ac:dyDescent="0.25">
      <c r="B510" t="s">
        <v>128</v>
      </c>
      <c r="C510" t="s">
        <v>8451</v>
      </c>
      <c r="D510" t="s">
        <v>8345</v>
      </c>
      <c r="E510" t="s">
        <v>8580</v>
      </c>
      <c r="F510" t="s">
        <v>8453</v>
      </c>
      <c r="G510" t="n">
        <v>97.0</v>
      </c>
      <c r="H510" t="n">
        <v>4.0</v>
      </c>
      <c r="I510" t="s">
        <v>8345</v>
      </c>
      <c r="J510" t="s">
        <v>8582</v>
      </c>
      <c r="K510" t="n">
        <v>986000.0</v>
      </c>
      <c r="L510" t="s">
        <v>39</v>
      </c>
    </row>
    <row r="511" spans="2:12" x14ac:dyDescent="0.25">
      <c r="B511" t="s">
        <v>128</v>
      </c>
      <c r="C511" t="s">
        <v>8451</v>
      </c>
      <c r="D511" t="s">
        <v>8345</v>
      </c>
      <c r="E511" t="s">
        <v>8580</v>
      </c>
      <c r="F511" t="s">
        <v>8583</v>
      </c>
      <c r="G511" t="n">
        <v>83.0</v>
      </c>
      <c r="H511" t="n">
        <v>4.0</v>
      </c>
      <c r="I511" t="s">
        <v>8345</v>
      </c>
      <c r="J511" t="s">
        <v>8582</v>
      </c>
      <c r="K511" t="n">
        <v>735250.0</v>
      </c>
      <c r="L511" t="s">
        <v>39</v>
      </c>
    </row>
    <row r="512" spans="2:12" x14ac:dyDescent="0.25">
      <c r="B512" t="s">
        <v>128</v>
      </c>
      <c r="C512" t="s">
        <v>8451</v>
      </c>
      <c r="D512" t="s">
        <v>8345</v>
      </c>
      <c r="E512" t="s">
        <v>8580</v>
      </c>
      <c r="F512" t="s">
        <v>8583</v>
      </c>
      <c r="G512" t="n">
        <v>83.0</v>
      </c>
      <c r="H512" t="n">
        <v>4.0</v>
      </c>
      <c r="I512" t="s">
        <v>8345</v>
      </c>
      <c r="J512" t="s">
        <v>8582</v>
      </c>
      <c r="K512" t="n">
        <v>1290000.0</v>
      </c>
      <c r="L512" t="s">
        <v>39</v>
      </c>
    </row>
    <row r="513" spans="2:12" x14ac:dyDescent="0.25">
      <c r="B513" t="s">
        <v>128</v>
      </c>
      <c r="C513" t="s">
        <v>8451</v>
      </c>
      <c r="D513" t="s">
        <v>8345</v>
      </c>
      <c r="E513" t="s">
        <v>8580</v>
      </c>
      <c r="F513" t="s">
        <v>8351</v>
      </c>
      <c r="G513" t="n">
        <v>66.0</v>
      </c>
      <c r="H513" t="n">
        <v>4.0</v>
      </c>
      <c r="I513" t="s">
        <v>8345</v>
      </c>
      <c r="J513" t="s">
        <v>8582</v>
      </c>
      <c r="K513" t="n">
        <v>510000.0</v>
      </c>
      <c r="L513" t="s">
        <v>39</v>
      </c>
    </row>
    <row r="514" spans="2:12" x14ac:dyDescent="0.25">
      <c r="B514" t="s">
        <v>128</v>
      </c>
      <c r="C514" t="s">
        <v>8443</v>
      </c>
      <c r="D514" t="s">
        <v>720</v>
      </c>
      <c r="E514" t="s">
        <v>8580</v>
      </c>
      <c r="F514" t="s">
        <v>8445</v>
      </c>
      <c r="G514" t="n">
        <v>0.0</v>
      </c>
      <c r="H514" t="n">
        <v>0.0</v>
      </c>
      <c r="I514" t="s">
        <v>720</v>
      </c>
      <c r="J514" t="s">
        <v>8445</v>
      </c>
      <c r="K514" t="n">
        <v>3.0E7</v>
      </c>
      <c r="L514" t="s">
        <v>39</v>
      </c>
    </row>
    <row r="515" spans="2:12" x14ac:dyDescent="0.25">
      <c r="B515" t="s">
        <v>128</v>
      </c>
      <c r="C515" t="s">
        <v>8451</v>
      </c>
      <c r="D515" t="s">
        <v>8345</v>
      </c>
      <c r="E515" t="s">
        <v>8580</v>
      </c>
      <c r="F515" t="s">
        <v>8581</v>
      </c>
      <c r="G515" t="n">
        <v>111.0</v>
      </c>
      <c r="H515" t="n">
        <v>4.0</v>
      </c>
      <c r="I515" t="s">
        <v>8345</v>
      </c>
      <c r="J515" t="s">
        <v>8582</v>
      </c>
      <c r="K515" t="n">
        <v>2212550.0</v>
      </c>
      <c r="L515" t="s">
        <v>39</v>
      </c>
    </row>
    <row r="516" spans="2:12" x14ac:dyDescent="0.25">
      <c r="B516" t="s">
        <v>128</v>
      </c>
      <c r="C516" t="s">
        <v>8451</v>
      </c>
      <c r="D516" t="s">
        <v>8345</v>
      </c>
      <c r="E516" t="s">
        <v>8580</v>
      </c>
      <c r="F516" t="s">
        <v>8581</v>
      </c>
      <c r="G516" t="n">
        <v>111.0</v>
      </c>
      <c r="H516" t="n">
        <v>4.0</v>
      </c>
      <c r="I516" t="s">
        <v>8345</v>
      </c>
      <c r="J516" t="s">
        <v>8582</v>
      </c>
      <c r="K516" t="n">
        <v>4562000.0</v>
      </c>
      <c r="L516" t="s">
        <v>39</v>
      </c>
    </row>
    <row r="517" spans="2:12" x14ac:dyDescent="0.25">
      <c r="B517" t="s">
        <v>128</v>
      </c>
      <c r="C517" t="s">
        <v>8443</v>
      </c>
      <c r="D517" t="s">
        <v>720</v>
      </c>
      <c r="E517" t="s">
        <v>8580</v>
      </c>
      <c r="F517" t="s">
        <v>8445</v>
      </c>
      <c r="G517">
        <v>0</v>
      </c>
      <c r="H517">
        <v>0</v>
      </c>
      <c r="I517" t="s">
        <v>720</v>
      </c>
      <c r="J517" t="s">
        <v>8445</v>
      </c>
      <c r="K517">
        <v>30000000</v>
      </c>
      <c r="L517" t="s">
        <v>39</v>
      </c>
    </row>
    <row r="518" spans="2:12" x14ac:dyDescent="0.25">
      <c r="B518" t="s">
        <v>128</v>
      </c>
      <c r="C518" t="s">
        <v>8449</v>
      </c>
      <c r="D518" t="s">
        <v>8345</v>
      </c>
      <c r="E518" t="s">
        <v>8494</v>
      </c>
      <c r="F518" t="s">
        <v>8543</v>
      </c>
      <c r="G518">
        <v>90</v>
      </c>
      <c r="H518">
        <v>4</v>
      </c>
      <c r="I518" t="s">
        <v>8345</v>
      </c>
      <c r="J518" t="s">
        <v>8584</v>
      </c>
      <c r="K518">
        <v>1530000</v>
      </c>
      <c r="L518" t="s">
        <v>39</v>
      </c>
    </row>
    <row r="519" spans="2:12" x14ac:dyDescent="0.25">
      <c r="B519" t="s">
        <v>128</v>
      </c>
      <c r="C519" t="s">
        <v>8449</v>
      </c>
      <c r="D519" t="s">
        <v>8345</v>
      </c>
      <c r="E519" t="s">
        <v>8494</v>
      </c>
      <c r="F519" t="s">
        <v>8581</v>
      </c>
      <c r="G519">
        <v>74</v>
      </c>
      <c r="H519">
        <v>4</v>
      </c>
      <c r="I519" t="s">
        <v>8345</v>
      </c>
      <c r="J519" t="s">
        <v>8584</v>
      </c>
      <c r="K519">
        <v>399500</v>
      </c>
      <c r="L519" t="s">
        <v>39</v>
      </c>
    </row>
    <row r="520" spans="2:12" x14ac:dyDescent="0.25">
      <c r="B520" t="s">
        <v>128</v>
      </c>
      <c r="C520" t="s">
        <v>8449</v>
      </c>
      <c r="D520" t="s">
        <v>8345</v>
      </c>
      <c r="E520" t="s">
        <v>8494</v>
      </c>
      <c r="F520" t="s">
        <v>8453</v>
      </c>
      <c r="G520">
        <v>60</v>
      </c>
      <c r="H520">
        <v>4</v>
      </c>
      <c r="I520" t="s">
        <v>8345</v>
      </c>
      <c r="J520" t="s">
        <v>8584</v>
      </c>
      <c r="K520">
        <v>518500</v>
      </c>
      <c r="L520" t="s">
        <v>39</v>
      </c>
    </row>
    <row r="521" spans="2:12" x14ac:dyDescent="0.25">
      <c r="B521" t="s">
        <v>128</v>
      </c>
      <c r="C521" t="s">
        <v>8449</v>
      </c>
      <c r="D521" t="s">
        <v>8345</v>
      </c>
      <c r="E521" t="s">
        <v>8494</v>
      </c>
      <c r="F521" t="s">
        <v>8351</v>
      </c>
      <c r="G521">
        <v>29</v>
      </c>
      <c r="H521">
        <v>4</v>
      </c>
      <c r="I521" t="s">
        <v>8345</v>
      </c>
      <c r="J521" t="s">
        <v>8584</v>
      </c>
      <c r="K521">
        <v>497250</v>
      </c>
      <c r="L521" t="s">
        <v>39</v>
      </c>
    </row>
    <row r="522" spans="2:12" x14ac:dyDescent="0.25">
      <c r="B522" t="s">
        <v>128</v>
      </c>
      <c r="C522" t="s">
        <v>8449</v>
      </c>
      <c r="D522" t="s">
        <v>8345</v>
      </c>
      <c r="E522" t="s">
        <v>8494</v>
      </c>
      <c r="F522" t="s">
        <v>8543</v>
      </c>
      <c r="G522">
        <v>90</v>
      </c>
      <c r="H522">
        <v>4</v>
      </c>
      <c r="I522" t="s">
        <v>8345</v>
      </c>
      <c r="J522" t="s">
        <v>8584</v>
      </c>
      <c r="K522">
        <v>6330000</v>
      </c>
      <c r="L522" t="s">
        <v>39</v>
      </c>
    </row>
    <row r="523" spans="2:12" x14ac:dyDescent="0.25">
      <c r="B523" t="s">
        <v>128</v>
      </c>
      <c r="C523" t="s">
        <v>8449</v>
      </c>
      <c r="D523" t="s">
        <v>8345</v>
      </c>
      <c r="E523" t="s">
        <v>8494</v>
      </c>
      <c r="F523" t="s">
        <v>8581</v>
      </c>
      <c r="G523">
        <v>74</v>
      </c>
      <c r="H523">
        <v>4</v>
      </c>
      <c r="I523" t="s">
        <v>8345</v>
      </c>
      <c r="J523" t="s">
        <v>8584</v>
      </c>
      <c r="K523">
        <v>1285000</v>
      </c>
      <c r="L523" t="s">
        <v>39</v>
      </c>
    </row>
    <row r="524" spans="2:12" x14ac:dyDescent="0.25">
      <c r="B524" t="s">
        <v>128</v>
      </c>
      <c r="C524" t="s">
        <v>8449</v>
      </c>
      <c r="D524" t="s">
        <v>8345</v>
      </c>
      <c r="E524" t="s">
        <v>8494</v>
      </c>
      <c r="F524" t="s">
        <v>8453</v>
      </c>
      <c r="G524">
        <v>60</v>
      </c>
      <c r="H524">
        <v>4</v>
      </c>
      <c r="I524" t="s">
        <v>8345</v>
      </c>
      <c r="J524" t="s">
        <v>8584</v>
      </c>
      <c r="K524">
        <v>1430000</v>
      </c>
      <c r="L524" t="s">
        <v>39</v>
      </c>
    </row>
    <row r="525" spans="2:12" x14ac:dyDescent="0.25">
      <c r="B525" t="s">
        <v>128</v>
      </c>
    </row>
    <row r="526" spans="2:12" x14ac:dyDescent="0.25">
      <c r="B526" t="s">
        <v>128</v>
      </c>
    </row>
    <row r="527" spans="2:12" x14ac:dyDescent="0.25">
      <c r="B527" t="s">
        <v>128</v>
      </c>
    </row>
    <row r="528" spans="2:12" x14ac:dyDescent="0.25">
      <c r="B528" t="s">
        <v>128</v>
      </c>
    </row>
    <row r="529" spans="2:2" x14ac:dyDescent="0.25">
      <c r="B529" t="s">
        <v>128</v>
      </c>
    </row>
    <row r="530" spans="2:2" x14ac:dyDescent="0.25">
      <c r="B530" t="s">
        <v>128</v>
      </c>
    </row>
    <row r="531" spans="2:2" x14ac:dyDescent="0.25">
      <c r="B531" t="s">
        <v>128</v>
      </c>
    </row>
    <row r="532" spans="2:2" x14ac:dyDescent="0.25">
      <c r="B532" t="s">
        <v>128</v>
      </c>
    </row>
    <row r="533" spans="2:2" x14ac:dyDescent="0.25">
      <c r="B533" t="s">
        <v>128</v>
      </c>
    </row>
    <row r="534" spans="2:2" x14ac:dyDescent="0.25">
      <c r="B534" t="s">
        <v>128</v>
      </c>
    </row>
    <row r="535" spans="2:2" x14ac:dyDescent="0.25">
      <c r="B535" t="s">
        <v>128</v>
      </c>
    </row>
    <row r="536" spans="2:2" x14ac:dyDescent="0.25">
      <c r="B536" t="s">
        <v>128</v>
      </c>
    </row>
    <row r="537" spans="2:2" x14ac:dyDescent="0.25">
      <c r="B537" t="s">
        <v>128</v>
      </c>
    </row>
    <row r="538" spans="2:2" x14ac:dyDescent="0.25">
      <c r="B538" t="s">
        <v>128</v>
      </c>
    </row>
    <row r="539" spans="2:2" x14ac:dyDescent="0.25">
      <c r="B539" t="s">
        <v>128</v>
      </c>
    </row>
    <row r="540" spans="2:2" x14ac:dyDescent="0.25">
      <c r="B540" t="s">
        <v>128</v>
      </c>
    </row>
    <row r="541" spans="2:2" x14ac:dyDescent="0.25">
      <c r="B541" t="s">
        <v>128</v>
      </c>
    </row>
    <row r="542" spans="2:2" x14ac:dyDescent="0.25">
      <c r="B542" t="s">
        <v>128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4"/>
  <dimension ref="B1:C4"/>
  <sheetViews>
    <sheetView tabSelected="1" zoomScale="154" zoomScaleNormal="154" workbookViewId="0">
      <selection activeCell="C8" sqref="C8"/>
    </sheetView>
  </sheetViews>
  <sheetFormatPr defaultRowHeight="12.5" x14ac:dyDescent="0.25"/>
  <cols>
    <col min="2" max="2" customWidth="true" width="18.453125" collapsed="true"/>
    <col min="3" max="3" customWidth="true" style="9" width="21.1796875" collapsed="true"/>
  </cols>
  <sheetData>
    <row r="1" spans="2:3" x14ac:dyDescent="0.25">
      <c r="B1" t="s">
        <v>727</v>
      </c>
      <c r="C1" s="87" t="s">
        <v>695</v>
      </c>
    </row>
    <row r="2" spans="2:3" x14ac:dyDescent="0.25">
      <c r="B2" t="s">
        <v>820</v>
      </c>
      <c r="C2" t="s">
        <v>8759</v>
      </c>
    </row>
    <row r="3" spans="2:3" x14ac:dyDescent="0.25">
      <c r="B3" t="s">
        <v>818</v>
      </c>
      <c r="C3" t="s">
        <v>8760</v>
      </c>
    </row>
    <row r="4" spans="2:3" x14ac:dyDescent="0.25">
      <c r="B4" t="s">
        <v>819</v>
      </c>
      <c r="C4" s="9" t="s">
        <v>8714</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dimension ref="B1:E9"/>
  <sheetViews>
    <sheetView workbookViewId="0">
      <selection activeCell="I18" sqref="I18"/>
    </sheetView>
  </sheetViews>
  <sheetFormatPr defaultRowHeight="12.5" x14ac:dyDescent="0.25"/>
  <cols>
    <col min="2" max="2" customWidth="true" width="22.81640625" collapsed="true"/>
    <col min="3" max="3" customWidth="true" width="23.453125" collapsed="true"/>
    <col min="4" max="4" customWidth="true" width="19.0" collapsed="true"/>
    <col min="5" max="5" bestFit="true" customWidth="true" width="10.1796875" collapsed="true"/>
  </cols>
  <sheetData>
    <row r="1" spans="2:5" x14ac:dyDescent="0.25">
      <c r="B1" s="78" t="s">
        <v>702</v>
      </c>
      <c r="C1" s="78" t="s">
        <v>703</v>
      </c>
      <c r="D1" s="78" t="s">
        <v>704</v>
      </c>
      <c r="E1" s="78" t="s">
        <v>705</v>
      </c>
    </row>
    <row r="2" spans="2:5" x14ac:dyDescent="0.25">
      <c r="B2" t="s">
        <v>8173</v>
      </c>
      <c r="C2" t="s">
        <v>8173</v>
      </c>
      <c r="D2" t="s">
        <v>8173</v>
      </c>
      <c r="E2" s="79" t="s">
        <v>8173</v>
      </c>
    </row>
    <row r="3" spans="2:5" x14ac:dyDescent="0.25">
      <c r="B3" t="s">
        <v>8173</v>
      </c>
      <c r="C3" t="s">
        <v>8173</v>
      </c>
      <c r="D3" t="s">
        <v>8173</v>
      </c>
      <c r="E3" s="79" t="s">
        <v>8173</v>
      </c>
    </row>
    <row r="4" spans="2:5" x14ac:dyDescent="0.25">
      <c r="B4" t="s">
        <v>8173</v>
      </c>
      <c r="C4" t="s">
        <v>8173</v>
      </c>
      <c r="D4" t="s">
        <v>8173</v>
      </c>
      <c r="E4" s="79" t="s">
        <v>8173</v>
      </c>
    </row>
    <row r="5" spans="2:5" x14ac:dyDescent="0.25">
      <c r="B5" t="s">
        <v>8173</v>
      </c>
      <c r="C5" s="80" t="s">
        <v>8173</v>
      </c>
      <c r="D5" t="s">
        <v>8173</v>
      </c>
      <c r="E5" s="79" t="s">
        <v>8173</v>
      </c>
    </row>
    <row r="6" spans="2:5" x14ac:dyDescent="0.25">
      <c r="B6" t="s">
        <v>8173</v>
      </c>
      <c r="C6" s="80" t="s">
        <v>8173</v>
      </c>
      <c r="D6" t="s">
        <v>8173</v>
      </c>
      <c r="E6" s="79" t="s">
        <v>8173</v>
      </c>
    </row>
    <row r="7" spans="2:5" x14ac:dyDescent="0.25">
      <c r="B7" t="s">
        <v>8173</v>
      </c>
      <c r="C7" t="s">
        <v>8173</v>
      </c>
      <c r="D7" t="s">
        <v>8173</v>
      </c>
      <c r="E7" s="79" t="s">
        <v>8173</v>
      </c>
    </row>
    <row r="8" spans="2:5" x14ac:dyDescent="0.25">
      <c r="B8" t="s">
        <v>8173</v>
      </c>
      <c r="C8" t="s">
        <v>8173</v>
      </c>
      <c r="D8" t="s">
        <v>8173</v>
      </c>
      <c r="E8" s="79" t="s">
        <v>8173</v>
      </c>
    </row>
    <row r="9" spans="2:5" x14ac:dyDescent="0.25">
      <c r="B9" t="s">
        <v>8173</v>
      </c>
      <c r="C9" t="s">
        <v>8173</v>
      </c>
      <c r="D9" t="s">
        <v>8173</v>
      </c>
      <c r="E9" s="79" t="s">
        <v>8173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6"/>
  <dimension ref="B1:B2"/>
  <sheetViews>
    <sheetView workbookViewId="0">
      <selection sqref="A1:A1048576"/>
    </sheetView>
  </sheetViews>
  <sheetFormatPr defaultRowHeight="12.5" x14ac:dyDescent="0.25"/>
  <sheetData>
    <row r="1" spans="2:2" x14ac:dyDescent="0.25">
      <c r="B1" s="78" t="s">
        <v>701</v>
      </c>
    </row>
    <row r="2" spans="2:2" x14ac:dyDescent="0.25">
      <c r="B2" t="n">
        <v>2.0</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dimension ref="B1:K52"/>
  <sheetViews>
    <sheetView topLeftCell="A46" workbookViewId="0">
      <selection activeCell="C65" sqref="C65"/>
    </sheetView>
  </sheetViews>
  <sheetFormatPr defaultRowHeight="12.5" x14ac:dyDescent="0.25"/>
  <cols>
    <col min="2" max="2" bestFit="true" customWidth="true" width="22.26953125" collapsed="true"/>
    <col min="3" max="3" bestFit="true" customWidth="true" width="17.26953125" collapsed="true"/>
    <col min="4" max="4" bestFit="true" customWidth="true" width="23.26953125" collapsed="true"/>
    <col min="5" max="5" bestFit="true" customWidth="true" width="25.0" collapsed="true"/>
    <col min="6" max="6" bestFit="true" customWidth="true" width="23.1796875" collapsed="true"/>
    <col min="7" max="7" bestFit="true" customWidth="true" width="9.81640625" collapsed="true"/>
    <col min="8" max="8" bestFit="true" customWidth="true" width="12.1796875" collapsed="true"/>
    <col min="9" max="9" bestFit="true" customWidth="true" width="5.1796875" collapsed="true"/>
    <col min="10" max="10" bestFit="true" customWidth="true" width="14.0" collapsed="true"/>
    <col min="11" max="11" bestFit="true" customWidth="true" width="6.453125" collapsed="true"/>
  </cols>
  <sheetData>
    <row r="1" spans="2:11" x14ac:dyDescent="0.25">
      <c r="B1" t="s">
        <v>702</v>
      </c>
      <c r="C1" t="s">
        <v>721</v>
      </c>
      <c r="D1" t="s">
        <v>722</v>
      </c>
      <c r="E1" t="s">
        <v>723</v>
      </c>
      <c r="F1" t="s">
        <v>724</v>
      </c>
      <c r="G1" t="s">
        <v>725</v>
      </c>
      <c r="H1" t="s">
        <v>726</v>
      </c>
      <c r="I1" t="s">
        <v>727</v>
      </c>
      <c r="J1" t="s">
        <v>89</v>
      </c>
      <c r="K1" t="s">
        <v>719</v>
      </c>
    </row>
    <row r="2" spans="2:11" x14ac:dyDescent="0.25">
      <c r="B2" t="s">
        <v>728</v>
      </c>
      <c r="C2" t="s">
        <v>729</v>
      </c>
      <c r="D2" s="81" t="s">
        <v>730</v>
      </c>
      <c r="E2" t="s">
        <v>731</v>
      </c>
      <c r="F2" t="s">
        <v>163</v>
      </c>
      <c r="G2" s="79"/>
      <c r="H2" s="79"/>
      <c r="I2">
        <v>0</v>
      </c>
      <c r="J2" s="9">
        <v>8112350.0899999999</v>
      </c>
      <c r="K2" t="s">
        <v>39</v>
      </c>
    </row>
    <row r="3" spans="2:11" x14ac:dyDescent="0.25">
      <c r="B3" t="s">
        <v>128</v>
      </c>
      <c r="C3" t="s">
        <v>729</v>
      </c>
      <c r="D3" s="81" t="s">
        <v>732</v>
      </c>
      <c r="E3" t="s">
        <v>733</v>
      </c>
      <c r="F3" t="s">
        <v>380</v>
      </c>
      <c r="G3" s="79"/>
      <c r="H3" s="79"/>
      <c r="I3">
        <v>0</v>
      </c>
      <c r="J3" s="9">
        <v>77179.39</v>
      </c>
      <c r="K3" t="s">
        <v>39</v>
      </c>
    </row>
    <row r="4" spans="2:11" x14ac:dyDescent="0.25">
      <c r="B4" t="s">
        <v>128</v>
      </c>
      <c r="C4" t="s">
        <v>729</v>
      </c>
      <c r="D4" s="81" t="s">
        <v>734</v>
      </c>
      <c r="E4" t="s">
        <v>735</v>
      </c>
      <c r="F4" t="s">
        <v>736</v>
      </c>
      <c r="G4" s="79"/>
      <c r="H4" s="79"/>
      <c r="I4">
        <v>0</v>
      </c>
      <c r="J4" s="9">
        <v>2243560.75</v>
      </c>
      <c r="K4" t="s">
        <v>39</v>
      </c>
    </row>
    <row r="5" spans="2:11" x14ac:dyDescent="0.25">
      <c r="B5" t="s">
        <v>128</v>
      </c>
      <c r="C5" t="s">
        <v>729</v>
      </c>
      <c r="D5" s="81" t="s">
        <v>737</v>
      </c>
      <c r="E5" t="s">
        <v>738</v>
      </c>
      <c r="F5" t="s">
        <v>163</v>
      </c>
      <c r="G5" s="79"/>
      <c r="H5" s="79"/>
      <c r="I5">
        <v>0</v>
      </c>
      <c r="J5" s="9">
        <v>182868.78</v>
      </c>
      <c r="K5" t="s">
        <v>39</v>
      </c>
    </row>
    <row r="6" spans="2:11" x14ac:dyDescent="0.25">
      <c r="B6" t="s">
        <v>128</v>
      </c>
      <c r="C6" t="s">
        <v>729</v>
      </c>
      <c r="D6" s="81" t="s">
        <v>739</v>
      </c>
      <c r="E6" t="s">
        <v>740</v>
      </c>
      <c r="F6" t="s">
        <v>741</v>
      </c>
      <c r="G6" s="79"/>
      <c r="H6" s="79"/>
      <c r="I6">
        <v>0</v>
      </c>
      <c r="J6" s="9">
        <v>7182063.54</v>
      </c>
      <c r="K6" t="s">
        <v>39</v>
      </c>
    </row>
    <row r="7" spans="2:11" x14ac:dyDescent="0.25">
      <c r="B7" t="s">
        <v>128</v>
      </c>
      <c r="C7" t="s">
        <v>729</v>
      </c>
      <c r="D7" s="81" t="s">
        <v>742</v>
      </c>
      <c r="E7" t="s">
        <v>743</v>
      </c>
      <c r="F7" t="s">
        <v>163</v>
      </c>
      <c r="G7" s="79"/>
      <c r="H7" s="79"/>
      <c r="I7">
        <v>0</v>
      </c>
      <c r="J7" s="9">
        <v>501862.79</v>
      </c>
      <c r="K7" t="s">
        <v>39</v>
      </c>
    </row>
    <row r="8" spans="2:11" x14ac:dyDescent="0.25">
      <c r="B8" t="s">
        <v>128</v>
      </c>
      <c r="C8" t="s">
        <v>729</v>
      </c>
      <c r="D8" s="81" t="s">
        <v>744</v>
      </c>
      <c r="E8" t="s">
        <v>745</v>
      </c>
      <c r="F8" t="s">
        <v>736</v>
      </c>
      <c r="G8" s="79"/>
      <c r="H8" s="79"/>
      <c r="I8">
        <v>0</v>
      </c>
      <c r="J8" s="9">
        <v>97564.06</v>
      </c>
      <c r="K8" t="s">
        <v>39</v>
      </c>
    </row>
    <row r="9" spans="2:11" x14ac:dyDescent="0.25">
      <c r="B9" t="s">
        <v>128</v>
      </c>
      <c r="C9" t="s">
        <v>729</v>
      </c>
      <c r="D9" s="81" t="s">
        <v>746</v>
      </c>
      <c r="E9" t="s">
        <v>747</v>
      </c>
      <c r="F9" t="s">
        <v>748</v>
      </c>
      <c r="G9" s="79"/>
      <c r="H9" s="79"/>
      <c r="I9">
        <v>0</v>
      </c>
      <c r="J9" s="9">
        <v>3174364.43</v>
      </c>
      <c r="K9" t="s">
        <v>39</v>
      </c>
    </row>
    <row r="10" spans="2:11" x14ac:dyDescent="0.25">
      <c r="B10" t="s">
        <v>128</v>
      </c>
      <c r="C10" t="s">
        <v>729</v>
      </c>
      <c r="D10" s="81" t="s">
        <v>749</v>
      </c>
      <c r="E10" t="s">
        <v>747</v>
      </c>
      <c r="F10" t="s">
        <v>741</v>
      </c>
      <c r="G10" s="79"/>
      <c r="H10" s="79"/>
      <c r="I10">
        <v>0</v>
      </c>
      <c r="J10" s="9">
        <v>6182946.7800000003</v>
      </c>
      <c r="K10" t="s">
        <v>39</v>
      </c>
    </row>
    <row r="11" spans="2:11" x14ac:dyDescent="0.25">
      <c r="B11" t="s">
        <v>128</v>
      </c>
      <c r="C11" t="s">
        <v>729</v>
      </c>
      <c r="D11" s="81" t="s">
        <v>750</v>
      </c>
      <c r="E11" t="s">
        <v>751</v>
      </c>
      <c r="F11" t="s">
        <v>736</v>
      </c>
      <c r="G11" s="79"/>
      <c r="H11" s="79"/>
      <c r="I11">
        <v>0</v>
      </c>
      <c r="J11" s="9">
        <v>197685.5</v>
      </c>
      <c r="K11" t="s">
        <v>39</v>
      </c>
    </row>
    <row r="12" spans="2:11" x14ac:dyDescent="0.25">
      <c r="B12" t="s">
        <v>128</v>
      </c>
      <c r="C12" t="s">
        <v>729</v>
      </c>
      <c r="D12" s="81" t="s">
        <v>752</v>
      </c>
      <c r="E12" t="s">
        <v>747</v>
      </c>
      <c r="F12" t="s">
        <v>163</v>
      </c>
      <c r="G12" s="79"/>
      <c r="H12" s="79"/>
      <c r="I12">
        <v>0</v>
      </c>
      <c r="J12" s="9">
        <v>307094.61</v>
      </c>
      <c r="K12" t="s">
        <v>39</v>
      </c>
    </row>
    <row r="13" spans="2:11" x14ac:dyDescent="0.25">
      <c r="B13" t="s">
        <v>128</v>
      </c>
      <c r="C13" t="s">
        <v>753</v>
      </c>
      <c r="D13" s="81" t="s">
        <v>754</v>
      </c>
      <c r="E13" t="s">
        <v>45</v>
      </c>
      <c r="F13" t="s">
        <v>163</v>
      </c>
      <c r="G13" s="79"/>
      <c r="H13" s="79"/>
      <c r="I13">
        <v>0</v>
      </c>
      <c r="J13" s="9">
        <v>8358023.6500000004</v>
      </c>
      <c r="K13" t="s">
        <v>39</v>
      </c>
    </row>
    <row r="14" spans="2:11" x14ac:dyDescent="0.25">
      <c r="B14" t="s">
        <v>128</v>
      </c>
      <c r="C14" t="s">
        <v>753</v>
      </c>
      <c r="D14" s="81" t="s">
        <v>755</v>
      </c>
      <c r="E14" t="s">
        <v>745</v>
      </c>
      <c r="F14" t="s">
        <v>756</v>
      </c>
      <c r="G14" s="79"/>
      <c r="H14" s="79"/>
      <c r="I14">
        <v>0</v>
      </c>
      <c r="J14" s="9">
        <v>245233.44</v>
      </c>
      <c r="K14" t="s">
        <v>39</v>
      </c>
    </row>
    <row r="15" spans="2:11" x14ac:dyDescent="0.25">
      <c r="B15" t="s">
        <v>128</v>
      </c>
      <c r="C15" t="s">
        <v>753</v>
      </c>
      <c r="D15" s="81" t="s">
        <v>757</v>
      </c>
      <c r="E15" t="s">
        <v>421</v>
      </c>
      <c r="F15" t="s">
        <v>163</v>
      </c>
      <c r="G15" s="79"/>
      <c r="H15" s="79"/>
      <c r="I15">
        <v>0</v>
      </c>
      <c r="J15" s="9">
        <v>430399.22</v>
      </c>
      <c r="K15" t="s">
        <v>39</v>
      </c>
    </row>
    <row r="16" spans="2:11" x14ac:dyDescent="0.25">
      <c r="B16" t="s">
        <v>128</v>
      </c>
      <c r="C16" t="s">
        <v>753</v>
      </c>
      <c r="D16" s="81" t="s">
        <v>758</v>
      </c>
      <c r="E16" t="s">
        <v>45</v>
      </c>
      <c r="F16" t="s">
        <v>736</v>
      </c>
      <c r="G16" s="79"/>
      <c r="H16" s="79"/>
      <c r="I16">
        <v>0</v>
      </c>
      <c r="J16" s="9">
        <v>24741247.98</v>
      </c>
      <c r="K16" t="s">
        <v>39</v>
      </c>
    </row>
    <row r="17" spans="2:11" x14ac:dyDescent="0.25">
      <c r="B17" t="s">
        <v>128</v>
      </c>
      <c r="C17" t="s">
        <v>753</v>
      </c>
      <c r="D17" s="81" t="s">
        <v>759</v>
      </c>
      <c r="E17" t="s">
        <v>760</v>
      </c>
      <c r="F17" t="s">
        <v>163</v>
      </c>
      <c r="G17" s="79"/>
      <c r="H17" s="79"/>
      <c r="I17">
        <v>0</v>
      </c>
      <c r="J17" s="9">
        <v>874340.9</v>
      </c>
      <c r="K17" t="s">
        <v>39</v>
      </c>
    </row>
    <row r="18" spans="2:11" x14ac:dyDescent="0.25">
      <c r="B18" t="s">
        <v>128</v>
      </c>
      <c r="C18" t="s">
        <v>753</v>
      </c>
      <c r="D18" s="81" t="s">
        <v>761</v>
      </c>
      <c r="E18" t="s">
        <v>762</v>
      </c>
      <c r="F18" t="s">
        <v>736</v>
      </c>
      <c r="G18" s="79"/>
      <c r="H18" s="79"/>
      <c r="I18">
        <v>0</v>
      </c>
      <c r="J18" s="9">
        <v>739043.85</v>
      </c>
      <c r="K18" t="s">
        <v>39</v>
      </c>
    </row>
    <row r="19" spans="2:11" x14ac:dyDescent="0.25">
      <c r="B19" t="s">
        <v>128</v>
      </c>
      <c r="C19" t="s">
        <v>753</v>
      </c>
      <c r="D19" s="81" t="s">
        <v>763</v>
      </c>
      <c r="E19" t="s">
        <v>751</v>
      </c>
      <c r="F19" t="s">
        <v>163</v>
      </c>
      <c r="G19" s="79"/>
      <c r="H19" s="79"/>
      <c r="I19">
        <v>0</v>
      </c>
      <c r="J19" s="9">
        <v>153686.89000000001</v>
      </c>
      <c r="K19" t="s">
        <v>39</v>
      </c>
    </row>
    <row r="20" spans="2:11" x14ac:dyDescent="0.25">
      <c r="B20" t="s">
        <v>128</v>
      </c>
      <c r="C20" t="s">
        <v>753</v>
      </c>
      <c r="D20" s="81" t="s">
        <v>764</v>
      </c>
      <c r="E20" t="s">
        <v>45</v>
      </c>
      <c r="F20" t="s">
        <v>736</v>
      </c>
      <c r="G20" s="79"/>
      <c r="H20" s="79"/>
      <c r="I20">
        <v>0</v>
      </c>
      <c r="J20" s="9">
        <v>58460233.119999997</v>
      </c>
      <c r="K20" t="s">
        <v>39</v>
      </c>
    </row>
    <row r="21" spans="2:11" x14ac:dyDescent="0.25">
      <c r="B21" t="s">
        <v>128</v>
      </c>
      <c r="C21" t="s">
        <v>765</v>
      </c>
      <c r="D21" s="81" t="s">
        <v>766</v>
      </c>
      <c r="E21" t="s">
        <v>45</v>
      </c>
      <c r="F21" t="s">
        <v>163</v>
      </c>
      <c r="G21" s="79">
        <v>43109</v>
      </c>
      <c r="H21" s="79">
        <v>43079</v>
      </c>
      <c r="I21">
        <v>-30</v>
      </c>
      <c r="J21" s="9">
        <v>9989121.0700000003</v>
      </c>
      <c r="K21" t="s">
        <v>39</v>
      </c>
    </row>
    <row r="22" spans="2:11" x14ac:dyDescent="0.25">
      <c r="B22" t="s">
        <v>128</v>
      </c>
      <c r="C22" t="s">
        <v>765</v>
      </c>
      <c r="D22" s="81" t="s">
        <v>767</v>
      </c>
      <c r="E22" t="s">
        <v>760</v>
      </c>
      <c r="F22" t="s">
        <v>163</v>
      </c>
      <c r="G22" s="79">
        <v>43129</v>
      </c>
      <c r="H22" s="79">
        <v>43096</v>
      </c>
      <c r="I22">
        <v>-33</v>
      </c>
      <c r="J22" s="9">
        <v>5209679.55</v>
      </c>
      <c r="K22" t="s">
        <v>39</v>
      </c>
    </row>
    <row r="23" spans="2:11" x14ac:dyDescent="0.25">
      <c r="B23" t="s">
        <v>128</v>
      </c>
      <c r="C23" t="s">
        <v>765</v>
      </c>
      <c r="D23" s="81" t="s">
        <v>768</v>
      </c>
      <c r="E23" t="s">
        <v>731</v>
      </c>
      <c r="F23" t="s">
        <v>163</v>
      </c>
      <c r="G23" s="79">
        <v>43103</v>
      </c>
      <c r="H23" s="79">
        <v>43068</v>
      </c>
      <c r="I23">
        <v>-35</v>
      </c>
      <c r="J23" s="9">
        <v>5165303.2300000004</v>
      </c>
      <c r="K23" t="s">
        <v>39</v>
      </c>
    </row>
    <row r="24" spans="2:11" x14ac:dyDescent="0.25">
      <c r="B24" t="s">
        <v>128</v>
      </c>
      <c r="C24" t="s">
        <v>765</v>
      </c>
      <c r="D24" s="81" t="s">
        <v>769</v>
      </c>
      <c r="E24" t="s">
        <v>762</v>
      </c>
      <c r="F24" t="s">
        <v>163</v>
      </c>
      <c r="G24" s="79">
        <v>43107</v>
      </c>
      <c r="H24" s="79">
        <v>43077</v>
      </c>
      <c r="I24">
        <v>-30</v>
      </c>
      <c r="J24" s="9">
        <v>512516.47</v>
      </c>
      <c r="K24" t="s">
        <v>39</v>
      </c>
    </row>
    <row r="25" spans="2:11" x14ac:dyDescent="0.25">
      <c r="B25" t="s">
        <v>128</v>
      </c>
      <c r="C25" t="s">
        <v>765</v>
      </c>
      <c r="D25" s="81" t="s">
        <v>770</v>
      </c>
      <c r="E25" t="s">
        <v>745</v>
      </c>
      <c r="F25" t="s">
        <v>756</v>
      </c>
      <c r="G25" s="79">
        <v>43117</v>
      </c>
      <c r="H25" s="79">
        <v>43026</v>
      </c>
      <c r="I25">
        <v>-91</v>
      </c>
      <c r="J25" s="9">
        <v>2011142.69</v>
      </c>
      <c r="K25" t="s">
        <v>39</v>
      </c>
    </row>
    <row r="26" spans="2:11" x14ac:dyDescent="0.25">
      <c r="B26" t="s">
        <v>128</v>
      </c>
      <c r="C26" t="s">
        <v>765</v>
      </c>
      <c r="D26" s="81" t="s">
        <v>771</v>
      </c>
      <c r="E26" t="s">
        <v>772</v>
      </c>
      <c r="F26" t="s">
        <v>773</v>
      </c>
      <c r="G26" s="79">
        <v>43227</v>
      </c>
      <c r="H26" s="79">
        <v>43045</v>
      </c>
      <c r="I26">
        <v>-182</v>
      </c>
      <c r="J26" s="9">
        <v>15357.27</v>
      </c>
      <c r="K26" t="s">
        <v>39</v>
      </c>
    </row>
    <row r="27" spans="2:11" x14ac:dyDescent="0.25">
      <c r="B27" t="s">
        <v>128</v>
      </c>
      <c r="C27" t="s">
        <v>765</v>
      </c>
      <c r="D27" s="81" t="s">
        <v>774</v>
      </c>
      <c r="E27" t="s">
        <v>743</v>
      </c>
      <c r="F27" t="s">
        <v>163</v>
      </c>
      <c r="G27" s="79">
        <v>43122</v>
      </c>
      <c r="H27" s="79">
        <v>43061</v>
      </c>
      <c r="I27">
        <v>-61</v>
      </c>
      <c r="J27" s="9">
        <v>1534362.28</v>
      </c>
      <c r="K27" t="s">
        <v>39</v>
      </c>
    </row>
    <row r="28" spans="2:11" x14ac:dyDescent="0.25">
      <c r="B28" t="s">
        <v>128</v>
      </c>
      <c r="C28" t="s">
        <v>765</v>
      </c>
      <c r="D28" s="81" t="s">
        <v>775</v>
      </c>
      <c r="E28" t="s">
        <v>743</v>
      </c>
      <c r="F28" t="s">
        <v>163</v>
      </c>
      <c r="G28" s="79">
        <v>43129</v>
      </c>
      <c r="H28" s="79">
        <v>43068</v>
      </c>
      <c r="I28">
        <v>-61</v>
      </c>
      <c r="J28" s="9">
        <v>1022993.41</v>
      </c>
      <c r="K28" t="s">
        <v>39</v>
      </c>
    </row>
    <row r="29" spans="2:11" x14ac:dyDescent="0.25">
      <c r="B29" t="s">
        <v>128</v>
      </c>
      <c r="C29" t="s">
        <v>765</v>
      </c>
      <c r="D29" s="81" t="s">
        <v>776</v>
      </c>
      <c r="E29" t="s">
        <v>421</v>
      </c>
      <c r="F29" t="s">
        <v>163</v>
      </c>
      <c r="G29" s="79">
        <v>43178</v>
      </c>
      <c r="H29" s="79">
        <v>43087</v>
      </c>
      <c r="I29">
        <v>-91</v>
      </c>
      <c r="J29" s="9">
        <v>1038405.51</v>
      </c>
      <c r="K29" t="s">
        <v>39</v>
      </c>
    </row>
    <row r="30" spans="2:11" x14ac:dyDescent="0.25">
      <c r="B30" t="s">
        <v>128</v>
      </c>
      <c r="C30" t="s">
        <v>765</v>
      </c>
      <c r="D30" s="81" t="s">
        <v>777</v>
      </c>
      <c r="E30" t="s">
        <v>421</v>
      </c>
      <c r="F30" t="s">
        <v>163</v>
      </c>
      <c r="G30" s="79">
        <v>43178</v>
      </c>
      <c r="H30" s="79">
        <v>43087</v>
      </c>
      <c r="I30">
        <v>-91</v>
      </c>
      <c r="J30" s="9">
        <v>2076811.02</v>
      </c>
      <c r="K30" t="s">
        <v>39</v>
      </c>
    </row>
    <row r="31" spans="2:11" x14ac:dyDescent="0.25">
      <c r="B31" t="s">
        <v>128</v>
      </c>
      <c r="C31" t="s">
        <v>765</v>
      </c>
      <c r="D31" s="81" t="s">
        <v>778</v>
      </c>
      <c r="E31" t="s">
        <v>421</v>
      </c>
      <c r="F31" t="s">
        <v>163</v>
      </c>
      <c r="G31" s="79">
        <v>43115</v>
      </c>
      <c r="H31" s="79">
        <v>43024</v>
      </c>
      <c r="I31">
        <v>-91</v>
      </c>
      <c r="J31" s="9">
        <v>1511700.99</v>
      </c>
      <c r="K31" t="s">
        <v>39</v>
      </c>
    </row>
    <row r="32" spans="2:11" x14ac:dyDescent="0.25">
      <c r="B32" t="s">
        <v>128</v>
      </c>
      <c r="C32" t="s">
        <v>765</v>
      </c>
      <c r="D32" s="81" t="s">
        <v>779</v>
      </c>
      <c r="E32" t="s">
        <v>421</v>
      </c>
      <c r="F32" t="s">
        <v>163</v>
      </c>
      <c r="G32" s="79">
        <v>43115</v>
      </c>
      <c r="H32" s="79">
        <v>43024</v>
      </c>
      <c r="I32">
        <v>-91</v>
      </c>
      <c r="J32" s="9">
        <v>2519501.66</v>
      </c>
      <c r="K32" t="s">
        <v>39</v>
      </c>
    </row>
    <row r="33" spans="2:11" x14ac:dyDescent="0.25">
      <c r="B33" t="s">
        <v>128</v>
      </c>
      <c r="C33" t="s">
        <v>765</v>
      </c>
      <c r="D33" s="81" t="s">
        <v>780</v>
      </c>
      <c r="E33" t="s">
        <v>421</v>
      </c>
      <c r="F33" t="s">
        <v>163</v>
      </c>
      <c r="G33" s="79">
        <v>43150</v>
      </c>
      <c r="H33" s="79">
        <v>43059</v>
      </c>
      <c r="I33">
        <v>-91</v>
      </c>
      <c r="J33" s="9">
        <v>3023309.86</v>
      </c>
      <c r="K33" t="s">
        <v>39</v>
      </c>
    </row>
    <row r="34" spans="2:11" x14ac:dyDescent="0.25">
      <c r="B34" t="s">
        <v>128</v>
      </c>
      <c r="C34" t="s">
        <v>765</v>
      </c>
      <c r="D34" s="81" t="s">
        <v>781</v>
      </c>
      <c r="E34" t="s">
        <v>45</v>
      </c>
      <c r="F34" t="s">
        <v>736</v>
      </c>
      <c r="G34" s="79">
        <v>43104</v>
      </c>
      <c r="H34" s="79">
        <v>43074</v>
      </c>
      <c r="I34">
        <v>-30</v>
      </c>
      <c r="J34" s="9">
        <v>9412509.2699999996</v>
      </c>
      <c r="K34" t="s">
        <v>39</v>
      </c>
    </row>
    <row r="35" spans="2:11" x14ac:dyDescent="0.25">
      <c r="B35" t="s">
        <v>128</v>
      </c>
      <c r="C35" t="s">
        <v>765</v>
      </c>
      <c r="D35" s="81" t="s">
        <v>782</v>
      </c>
      <c r="E35" t="s">
        <v>760</v>
      </c>
      <c r="F35" t="s">
        <v>163</v>
      </c>
      <c r="G35" s="79">
        <v>43187</v>
      </c>
      <c r="H35" s="79">
        <v>43096</v>
      </c>
      <c r="I35">
        <v>-91</v>
      </c>
      <c r="J35" s="9">
        <v>1023297.34</v>
      </c>
      <c r="K35" t="s">
        <v>39</v>
      </c>
    </row>
    <row r="36" spans="2:11" x14ac:dyDescent="0.25">
      <c r="B36" t="s">
        <v>128</v>
      </c>
      <c r="C36" t="s">
        <v>765</v>
      </c>
      <c r="D36" s="81" t="s">
        <v>783</v>
      </c>
      <c r="E36" t="s">
        <v>747</v>
      </c>
      <c r="F36" t="s">
        <v>163</v>
      </c>
      <c r="G36" s="79">
        <v>43115</v>
      </c>
      <c r="H36" s="79">
        <v>43084</v>
      </c>
      <c r="I36">
        <v>-31</v>
      </c>
      <c r="J36" s="9">
        <v>4057393.32</v>
      </c>
      <c r="K36" t="s">
        <v>39</v>
      </c>
    </row>
    <row r="37" spans="2:11" x14ac:dyDescent="0.25">
      <c r="B37" t="s">
        <v>128</v>
      </c>
      <c r="C37" t="s">
        <v>765</v>
      </c>
      <c r="D37" s="81" t="s">
        <v>784</v>
      </c>
      <c r="E37" t="s">
        <v>747</v>
      </c>
      <c r="F37" t="s">
        <v>163</v>
      </c>
      <c r="G37" s="79">
        <v>43186</v>
      </c>
      <c r="H37" s="79">
        <v>43096</v>
      </c>
      <c r="I37">
        <v>-90</v>
      </c>
      <c r="J37" s="9">
        <v>4063467.01</v>
      </c>
      <c r="K37" t="s">
        <v>39</v>
      </c>
    </row>
    <row r="38" spans="2:11" x14ac:dyDescent="0.25">
      <c r="B38" t="s">
        <v>128</v>
      </c>
      <c r="C38" t="s">
        <v>765</v>
      </c>
      <c r="D38" s="81" t="s">
        <v>785</v>
      </c>
      <c r="E38" t="s">
        <v>747</v>
      </c>
      <c r="F38" t="s">
        <v>163</v>
      </c>
      <c r="G38" s="79">
        <v>43171</v>
      </c>
      <c r="H38" s="79">
        <v>43080</v>
      </c>
      <c r="I38">
        <v>-91</v>
      </c>
      <c r="J38" s="9">
        <v>1021416.78</v>
      </c>
      <c r="K38" t="s">
        <v>39</v>
      </c>
    </row>
    <row r="39" spans="2:11" x14ac:dyDescent="0.25">
      <c r="B39" t="s">
        <v>128</v>
      </c>
      <c r="C39" t="s">
        <v>765</v>
      </c>
      <c r="D39" s="81" t="s">
        <v>786</v>
      </c>
      <c r="E39" t="s">
        <v>747</v>
      </c>
      <c r="F39" t="s">
        <v>163</v>
      </c>
      <c r="G39" s="79">
        <v>43171</v>
      </c>
      <c r="H39" s="79">
        <v>43080</v>
      </c>
      <c r="I39">
        <v>-91</v>
      </c>
      <c r="J39" s="9">
        <v>1021416.78</v>
      </c>
      <c r="K39" t="s">
        <v>39</v>
      </c>
    </row>
    <row r="40" spans="2:11" x14ac:dyDescent="0.25">
      <c r="B40" t="s">
        <v>128</v>
      </c>
      <c r="C40" t="s">
        <v>765</v>
      </c>
      <c r="D40" s="81" t="s">
        <v>787</v>
      </c>
      <c r="E40" t="s">
        <v>747</v>
      </c>
      <c r="F40" t="s">
        <v>163</v>
      </c>
      <c r="G40" s="79">
        <v>43171</v>
      </c>
      <c r="H40" s="79">
        <v>43080</v>
      </c>
      <c r="I40">
        <v>-91</v>
      </c>
      <c r="J40" s="9">
        <v>1021416.78</v>
      </c>
      <c r="K40" t="s">
        <v>39</v>
      </c>
    </row>
    <row r="41" spans="2:11" x14ac:dyDescent="0.25">
      <c r="B41" t="s">
        <v>128</v>
      </c>
      <c r="C41" t="s">
        <v>765</v>
      </c>
      <c r="D41" s="81" t="s">
        <v>788</v>
      </c>
      <c r="E41" t="s">
        <v>745</v>
      </c>
      <c r="F41" t="s">
        <v>756</v>
      </c>
      <c r="G41" s="79">
        <v>43112</v>
      </c>
      <c r="H41" s="79">
        <v>43077</v>
      </c>
      <c r="I41">
        <v>-35</v>
      </c>
      <c r="J41" s="9">
        <v>2026373.85</v>
      </c>
      <c r="K41" t="s">
        <v>39</v>
      </c>
    </row>
    <row r="42" spans="2:11" x14ac:dyDescent="0.25">
      <c r="B42" t="s">
        <v>789</v>
      </c>
      <c r="C42" t="s">
        <v>753</v>
      </c>
      <c r="D42" s="81" t="s">
        <v>790</v>
      </c>
      <c r="E42" t="s">
        <v>45</v>
      </c>
      <c r="F42" t="s">
        <v>791</v>
      </c>
      <c r="G42" s="79"/>
      <c r="H42" s="79"/>
      <c r="I42">
        <v>0</v>
      </c>
      <c r="J42" s="9">
        <v>1386530.69</v>
      </c>
      <c r="K42" t="s">
        <v>39</v>
      </c>
    </row>
    <row r="43" spans="2:11" x14ac:dyDescent="0.25">
      <c r="B43" t="s">
        <v>789</v>
      </c>
      <c r="C43" t="s">
        <v>753</v>
      </c>
      <c r="D43" s="81" t="s">
        <v>792</v>
      </c>
      <c r="E43" t="s">
        <v>731</v>
      </c>
      <c r="F43" t="s">
        <v>791</v>
      </c>
      <c r="G43" s="79"/>
      <c r="H43" s="79"/>
      <c r="I43">
        <v>0</v>
      </c>
      <c r="J43" s="9">
        <v>812503.73</v>
      </c>
      <c r="K43" t="s">
        <v>39</v>
      </c>
    </row>
    <row r="44" spans="2:11" x14ac:dyDescent="0.25">
      <c r="B44" t="s">
        <v>793</v>
      </c>
      <c r="C44" t="s">
        <v>729</v>
      </c>
      <c r="D44" s="81" t="s">
        <v>794</v>
      </c>
      <c r="E44" t="s">
        <v>795</v>
      </c>
      <c r="F44" t="s">
        <v>796</v>
      </c>
      <c r="G44" s="79"/>
      <c r="H44" s="79"/>
      <c r="I44">
        <v>0</v>
      </c>
      <c r="J44" s="9">
        <v>412004.82</v>
      </c>
      <c r="K44" t="s">
        <v>39</v>
      </c>
    </row>
    <row r="45" spans="2:11" x14ac:dyDescent="0.25">
      <c r="B45" t="s">
        <v>706</v>
      </c>
      <c r="C45" t="s">
        <v>729</v>
      </c>
      <c r="D45" s="81" t="s">
        <v>797</v>
      </c>
      <c r="E45" t="s">
        <v>798</v>
      </c>
      <c r="F45" t="s">
        <v>380</v>
      </c>
      <c r="G45" s="79"/>
      <c r="H45" s="79"/>
      <c r="I45">
        <v>0</v>
      </c>
      <c r="J45" s="9">
        <v>9742.39</v>
      </c>
      <c r="K45" t="s">
        <v>39</v>
      </c>
    </row>
    <row r="46" spans="2:11" x14ac:dyDescent="0.25">
      <c r="B46" t="s">
        <v>799</v>
      </c>
      <c r="C46" t="s">
        <v>753</v>
      </c>
      <c r="D46" s="81" t="s">
        <v>800</v>
      </c>
      <c r="E46" t="s">
        <v>45</v>
      </c>
      <c r="F46" t="s">
        <v>801</v>
      </c>
      <c r="G46" s="79"/>
      <c r="H46" s="79"/>
      <c r="I46">
        <v>0</v>
      </c>
      <c r="J46" s="9">
        <v>178982.32</v>
      </c>
      <c r="K46" t="s">
        <v>39</v>
      </c>
    </row>
    <row r="47" spans="2:11" x14ac:dyDescent="0.25">
      <c r="B47" t="s">
        <v>707</v>
      </c>
      <c r="C47" t="s">
        <v>753</v>
      </c>
      <c r="D47" s="81" t="s">
        <v>802</v>
      </c>
      <c r="E47" t="s">
        <v>45</v>
      </c>
      <c r="F47" t="s">
        <v>162</v>
      </c>
      <c r="G47" s="79"/>
      <c r="H47" s="79"/>
      <c r="I47">
        <v>0</v>
      </c>
      <c r="J47" s="9">
        <v>1912950.16</v>
      </c>
      <c r="K47" t="s">
        <v>39</v>
      </c>
    </row>
    <row r="48" spans="2:11" x14ac:dyDescent="0.25">
      <c r="B48" t="s">
        <v>803</v>
      </c>
      <c r="C48" t="s">
        <v>729</v>
      </c>
      <c r="D48" s="81" t="s">
        <v>804</v>
      </c>
      <c r="E48" t="s">
        <v>805</v>
      </c>
      <c r="F48" t="s">
        <v>165</v>
      </c>
      <c r="G48" s="79"/>
      <c r="H48" s="79"/>
      <c r="I48">
        <v>0</v>
      </c>
      <c r="J48" s="9">
        <v>1629322.32</v>
      </c>
      <c r="K48" t="s">
        <v>39</v>
      </c>
    </row>
    <row r="49" spans="2:11" x14ac:dyDescent="0.25">
      <c r="B49" t="s">
        <v>708</v>
      </c>
      <c r="C49" t="s">
        <v>753</v>
      </c>
      <c r="D49" s="81" t="s">
        <v>806</v>
      </c>
      <c r="E49" t="s">
        <v>45</v>
      </c>
      <c r="F49" t="s">
        <v>164</v>
      </c>
      <c r="G49" s="79"/>
      <c r="H49" s="79"/>
      <c r="I49">
        <v>0</v>
      </c>
      <c r="J49" s="9">
        <v>4291399.78</v>
      </c>
      <c r="K49" t="s">
        <v>39</v>
      </c>
    </row>
    <row r="50" spans="2:11" x14ac:dyDescent="0.25">
      <c r="B50" t="s">
        <v>709</v>
      </c>
      <c r="C50" t="s">
        <v>753</v>
      </c>
      <c r="D50" s="81" t="s">
        <v>807</v>
      </c>
      <c r="E50" t="s">
        <v>808</v>
      </c>
      <c r="F50" t="s">
        <v>365</v>
      </c>
      <c r="G50" s="79"/>
      <c r="H50" s="79"/>
      <c r="I50">
        <v>0</v>
      </c>
      <c r="J50" s="9">
        <v>1777217.49</v>
      </c>
      <c r="K50" t="s">
        <v>39</v>
      </c>
    </row>
    <row r="51" spans="2:11" x14ac:dyDescent="0.25">
      <c r="B51" t="s">
        <v>809</v>
      </c>
      <c r="C51" t="s">
        <v>753</v>
      </c>
      <c r="D51" s="81" t="s">
        <v>810</v>
      </c>
      <c r="E51" t="s">
        <v>731</v>
      </c>
      <c r="F51" t="s">
        <v>367</v>
      </c>
      <c r="G51" s="79"/>
      <c r="H51" s="79"/>
      <c r="I51">
        <v>0</v>
      </c>
      <c r="J51" s="9">
        <v>4499073.47</v>
      </c>
      <c r="K51" t="s">
        <v>39</v>
      </c>
    </row>
    <row r="52" spans="2:11" x14ac:dyDescent="0.25">
      <c r="B52" t="s">
        <v>374</v>
      </c>
      <c r="C52" t="s">
        <v>753</v>
      </c>
      <c r="D52" s="81" t="s">
        <v>811</v>
      </c>
      <c r="E52" t="s">
        <v>747</v>
      </c>
      <c r="F52" t="s">
        <v>375</v>
      </c>
      <c r="G52" s="79"/>
      <c r="H52" s="79"/>
      <c r="I52">
        <v>0</v>
      </c>
      <c r="J52" s="9">
        <v>739639.11</v>
      </c>
      <c r="K52" t="s">
        <v>39</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dimension ref="B1:F4"/>
  <sheetViews>
    <sheetView workbookViewId="0">
      <selection activeCell="D20" sqref="D20"/>
    </sheetView>
  </sheetViews>
  <sheetFormatPr defaultRowHeight="12.5" x14ac:dyDescent="0.25"/>
  <cols>
    <col min="2" max="2" customWidth="true" width="19.26953125" collapsed="true"/>
    <col min="3" max="3" customWidth="true" style="9" width="14.81640625" collapsed="true"/>
    <col min="4" max="4" customWidth="true" style="9" width="17.7265625" collapsed="true"/>
    <col min="5" max="5" customWidth="true" width="19.54296875" collapsed="true"/>
    <col min="6" max="6" customWidth="true" style="9" width="17.453125" collapsed="true"/>
  </cols>
  <sheetData>
    <row r="1" spans="2:6" x14ac:dyDescent="0.25">
      <c r="B1" t="s">
        <v>727</v>
      </c>
      <c r="C1" s="9" t="s">
        <v>812</v>
      </c>
      <c r="D1" s="9" t="s">
        <v>266</v>
      </c>
      <c r="E1" t="s">
        <v>813</v>
      </c>
      <c r="F1" s="9" t="s">
        <v>814</v>
      </c>
    </row>
    <row r="2" spans="2:6" x14ac:dyDescent="0.25">
      <c r="B2" t="s">
        <v>815</v>
      </c>
      <c r="C2" s="9">
        <v>30310610.25</v>
      </c>
      <c r="D2" s="9">
        <v>109600505.8</v>
      </c>
      <c r="F2" s="9">
        <v>59277496.140000001</v>
      </c>
    </row>
    <row r="3" spans="2:6" x14ac:dyDescent="0.25">
      <c r="B3" t="s">
        <v>816</v>
      </c>
      <c r="C3" s="9">
        <v>0</v>
      </c>
      <c r="D3" s="9">
        <v>0</v>
      </c>
      <c r="E3">
        <v>0</v>
      </c>
    </row>
    <row r="4" spans="2:6" x14ac:dyDescent="0.25">
      <c r="B4" t="s">
        <v>817</v>
      </c>
      <c r="C4" s="9">
        <v>0</v>
      </c>
      <c r="D4" s="9">
        <v>0</v>
      </c>
      <c r="E4">
        <v>0</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E17"/>
  <sheetViews>
    <sheetView workbookViewId="0">
      <selection activeCell="C2" sqref="C2:D3"/>
    </sheetView>
  </sheetViews>
  <sheetFormatPr defaultRowHeight="12.5" x14ac:dyDescent="0.25"/>
  <cols>
    <col min="2" max="2" customWidth="true" width="42.26953125" collapsed="true"/>
    <col min="3" max="3" customWidth="true" style="9" width="14.7265625" collapsed="true"/>
    <col min="4" max="4" customWidth="true" width="15.1796875" collapsed="true"/>
    <col min="5" max="5" customWidth="true" style="9" width="17.54296875" collapsed="true"/>
  </cols>
  <sheetData>
    <row r="1" spans="2:5" x14ac:dyDescent="0.25">
      <c r="B1" t="s">
        <v>562</v>
      </c>
      <c r="C1" s="9" t="s">
        <v>8209</v>
      </c>
      <c r="D1" t="s">
        <v>8210</v>
      </c>
      <c r="E1" s="9" t="s">
        <v>8211</v>
      </c>
    </row>
    <row r="2" spans="2:5" x14ac:dyDescent="0.25">
      <c r="B2" t="s">
        <v>8212</v>
      </c>
      <c r="C2" t="s">
        <v>8761</v>
      </c>
      <c r="D2" t="n">
        <v>0.0</v>
      </c>
      <c r="E2" s="9" t="n">
        <v>0.0</v>
      </c>
    </row>
    <row r="3" spans="2:5" x14ac:dyDescent="0.25">
      <c r="B3" t="s">
        <v>8213</v>
      </c>
      <c r="C3" t="s">
        <v>8717</v>
      </c>
      <c r="D3" t="n">
        <v>0.0</v>
      </c>
      <c r="E3" t="n">
        <v>0.0</v>
      </c>
    </row>
    <row r="4" spans="2:5" x14ac:dyDescent="0.25">
      <c r="B4" t="s">
        <v>8214</v>
      </c>
      <c r="C4"/>
      <c r="D4" t="n">
        <v>0.0</v>
      </c>
      <c r="E4" t="n">
        <v>0.0</v>
      </c>
    </row>
    <row r="5" spans="2:5" x14ac:dyDescent="0.25">
      <c r="B5" t="s">
        <v>8215</v>
      </c>
      <c r="C5"/>
      <c r="D5" t="n">
        <v>0.0</v>
      </c>
      <c r="E5" t="n">
        <v>0.0</v>
      </c>
    </row>
    <row r="6" spans="2:5" x14ac:dyDescent="0.25">
      <c r="B6" t="s">
        <v>8216</v>
      </c>
      <c r="C6"/>
      <c r="D6" t="n">
        <v>0.0</v>
      </c>
      <c r="E6" t="n">
        <v>0.0</v>
      </c>
    </row>
    <row r="7" spans="2:5" x14ac:dyDescent="0.25">
      <c r="B7" t="s">
        <v>8217</v>
      </c>
      <c r="C7"/>
      <c r="D7" t="n">
        <v>0.0</v>
      </c>
      <c r="E7" t="n">
        <v>0.0</v>
      </c>
    </row>
    <row r="8" spans="2:5" x14ac:dyDescent="0.25">
      <c r="B8" t="s">
        <v>8218</v>
      </c>
      <c r="C8"/>
      <c r="D8" t="n">
        <v>0.0</v>
      </c>
      <c r="E8" s="9" t="n">
        <v>0.0</v>
      </c>
    </row>
    <row r="9" spans="2:5" x14ac:dyDescent="0.25">
      <c r="B9" t="s">
        <v>8219</v>
      </c>
      <c r="C9"/>
      <c r="D9" t="n">
        <v>0.0</v>
      </c>
      <c r="E9" s="9" t="n">
        <v>0.0</v>
      </c>
    </row>
    <row r="10" spans="2:5" x14ac:dyDescent="0.25">
      <c r="B10" t="s">
        <v>8220</v>
      </c>
      <c r="C10" s="9" t="s">
        <v>8732</v>
      </c>
      <c r="D10" t="n">
        <v>0.0</v>
      </c>
      <c r="E10" s="9" t="n">
        <v>0.0</v>
      </c>
    </row>
    <row r="11" spans="2:5" x14ac:dyDescent="0.25">
      <c r="B11" t="s">
        <v>8221</v>
      </c>
      <c r="C11" s="9" t="s">
        <v>8733</v>
      </c>
      <c r="D11" t="n">
        <v>0.0</v>
      </c>
      <c r="E11" s="9" t="n">
        <v>0.0</v>
      </c>
    </row>
    <row r="12" spans="2:5" x14ac:dyDescent="0.25">
      <c r="B12" t="s">
        <v>995</v>
      </c>
      <c r="C12" s="9" t="s">
        <v>8762</v>
      </c>
      <c r="D12" t="n">
        <v>0.0</v>
      </c>
      <c r="E12" t="n">
        <v>0.0</v>
      </c>
    </row>
    <row r="13" spans="2:5" x14ac:dyDescent="0.25">
      <c r="B13" t="s">
        <v>8222</v>
      </c>
      <c r="C13"/>
      <c r="D13" t="n">
        <v>0.0</v>
      </c>
      <c r="E13" t="n">
        <v>0.0</v>
      </c>
    </row>
    <row r="14" spans="2:5" x14ac:dyDescent="0.25">
      <c r="B14" t="s">
        <v>8223</v>
      </c>
      <c r="C14"/>
      <c r="D14" t="n">
        <v>0.0</v>
      </c>
      <c r="E14" s="9" t="n">
        <v>0.0</v>
      </c>
    </row>
    <row r="15" spans="2:5" x14ac:dyDescent="0.25">
      <c r="B15" t="s">
        <v>8224</v>
      </c>
      <c r="C15" s="9" t="s">
        <v>8343</v>
      </c>
      <c r="D15" t="n">
        <v>0.0</v>
      </c>
      <c r="E15" s="9" t="n">
        <v>0.0</v>
      </c>
    </row>
    <row r="17" spans="4:5" x14ac:dyDescent="0.25">
      <c r="D17" t="n">
        <f>SUM(D2:D16)</f>
        <v>0.0</v>
      </c>
      <c r="E17" s="9" t="n">
        <f>SUM(E2:E16)</f>
        <v>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5"/>
  <sheetViews>
    <sheetView topLeftCell="A51" workbookViewId="0">
      <selection activeCell="F56" sqref="F56"/>
    </sheetView>
  </sheetViews>
  <sheetFormatPr defaultRowHeight="12.5" x14ac:dyDescent="0.25"/>
  <cols>
    <col min="1" max="1" customWidth="true" width="3.81640625" collapsed="true"/>
    <col min="2" max="2" customWidth="true" width="17.81640625" collapsed="true"/>
    <col min="3" max="3" style="82" width="9.1796875" collapsed="true"/>
    <col min="4" max="4" customWidth="true" width="11.26953125" collapsed="true"/>
    <col min="5" max="5" customWidth="true" width="11.1796875" collapsed="true"/>
    <col min="6" max="6" customWidth="true" style="9" width="22.453125" collapsed="true"/>
    <col min="7" max="7" bestFit="true" customWidth="true" style="93" width="48.7265625" collapsed="true"/>
    <col min="8" max="8" customWidth="true" style="93" width="33.54296875" collapsed="true"/>
    <col min="9" max="9" customWidth="true" style="98" width="5.26953125" collapsed="true"/>
    <col min="10" max="10" style="93" width="9.1796875" collapsed="true"/>
  </cols>
  <sheetData>
    <row r="1" spans="2:9" x14ac:dyDescent="0.25">
      <c r="B1" t="s">
        <v>689</v>
      </c>
      <c r="C1" s="82" t="s">
        <v>690</v>
      </c>
      <c r="D1" t="s">
        <v>691</v>
      </c>
      <c r="E1" t="s">
        <v>692</v>
      </c>
      <c r="F1" s="9" t="s">
        <v>693</v>
      </c>
      <c r="G1" s="93" t="s">
        <v>832</v>
      </c>
    </row>
    <row r="2" spans="2:9" x14ac:dyDescent="0.25">
      <c r="B2" s="78" t="s">
        <v>8301</v>
      </c>
      <c r="C2" s="78" t="s">
        <v>8301</v>
      </c>
      <c r="D2">
        <v>7</v>
      </c>
      <c r="E2">
        <v>11</v>
      </c>
      <c r="F2" s="9" t="n">
        <f>'ICBS-TB-SC'!D3</f>
        <v>4.913687834E7</v>
      </c>
      <c r="G2" s="36" t="s">
        <v>17</v>
      </c>
      <c r="I2" s="36"/>
    </row>
    <row r="3" spans="2:9" x14ac:dyDescent="0.25">
      <c r="B3" s="78" t="s">
        <v>8301</v>
      </c>
      <c r="C3" s="78" t="s">
        <v>8301</v>
      </c>
      <c r="D3">
        <v>8</v>
      </c>
      <c r="E3">
        <v>11</v>
      </c>
      <c r="F3" s="9" t="n">
        <f>'ICBS-TB-SC'!D4</f>
        <v>1501035.99</v>
      </c>
      <c r="G3" s="36" t="s">
        <v>18</v>
      </c>
      <c r="I3" s="36"/>
    </row>
    <row r="4" spans="2:9" x14ac:dyDescent="0.25">
      <c r="B4" s="78" t="s">
        <v>8301</v>
      </c>
      <c r="C4" s="78" t="s">
        <v>8301</v>
      </c>
      <c r="D4">
        <v>9</v>
      </c>
      <c r="E4">
        <v>11</v>
      </c>
      <c r="F4" s="9" t="n">
        <f>'ICBS-TB-SC'!D11</f>
        <v>2.029831351E7</v>
      </c>
      <c r="G4" s="36" t="s">
        <v>19</v>
      </c>
      <c r="I4" s="36"/>
    </row>
    <row r="5" spans="2:9" x14ac:dyDescent="0.25">
      <c r="B5" s="78" t="s">
        <v>8301</v>
      </c>
      <c r="C5" s="78" t="s">
        <v>8301</v>
      </c>
      <c r="D5">
        <v>10</v>
      </c>
      <c r="E5">
        <v>11</v>
      </c>
      <c r="F5" s="9" t="n">
        <f>'ICBS-TB-SC'!D16</f>
        <v>2.3611804485E8</v>
      </c>
      <c r="G5" s="36" t="s">
        <v>20</v>
      </c>
      <c r="I5" s="36"/>
    </row>
    <row r="6" spans="2:9" x14ac:dyDescent="0.25">
      <c r="B6" s="78" t="s">
        <v>8301</v>
      </c>
      <c r="C6" s="78" t="s">
        <v>8301</v>
      </c>
      <c r="D6">
        <v>10</v>
      </c>
      <c r="E6">
        <v>12</v>
      </c>
      <c r="F6" s="9" t="n">
        <f>SUM(F2:F5)</f>
        <v>3.0705427269E8</v>
      </c>
      <c r="G6" s="36" t="s">
        <v>8258</v>
      </c>
      <c r="I6" s="36"/>
    </row>
    <row r="7" spans="2:9" x14ac:dyDescent="0.25">
      <c r="B7" s="78" t="s">
        <v>8301</v>
      </c>
      <c r="C7" s="78" t="s">
        <v>8301</v>
      </c>
      <c r="D7">
        <v>13</v>
      </c>
      <c r="E7" s="175">
        <v>7</v>
      </c>
      <c r="F7" s="9" t="n">
        <f>'ICBS-TB-SC'!D497+'ICBS-TB-SC'!D505+'ICBS-TB-SC'!D674+'ICBS-TB-SC'!D682</f>
        <v>2.1614643310000002E8</v>
      </c>
      <c r="G7" s="36" t="s">
        <v>8228</v>
      </c>
      <c r="H7" s="170"/>
      <c r="I7" s="170"/>
    </row>
    <row r="8" spans="2:9" x14ac:dyDescent="0.25">
      <c r="B8" s="78" t="s">
        <v>8301</v>
      </c>
      <c r="C8" s="78" t="s">
        <v>8301</v>
      </c>
      <c r="D8">
        <v>14</v>
      </c>
      <c r="E8" s="175">
        <v>7</v>
      </c>
      <c r="F8" s="9" t="n">
        <f>'ICBS-TB-SC'!D699+'ICBS-TB-SC'!D707+'ICBS-TB-SC'!D522+'ICBS-TB-SC'!D530</f>
        <v>5960000.0</v>
      </c>
      <c r="G8" s="36" t="s">
        <v>8229</v>
      </c>
      <c r="H8" s="172"/>
      <c r="I8" s="94"/>
    </row>
    <row r="9" spans="2:9" x14ac:dyDescent="0.25">
      <c r="B9" s="78" t="s">
        <v>8301</v>
      </c>
      <c r="C9" s="78" t="s">
        <v>8301</v>
      </c>
      <c r="D9" t="n">
        <f>D8+1</f>
        <v>15.0</v>
      </c>
      <c r="E9" s="175">
        <v>7</v>
      </c>
      <c r="F9" s="9" t="n">
        <f>'ICBS-TB-SC'!D538+'ICBS-TB-SC'!D715</f>
        <v>1.513245154E7</v>
      </c>
      <c r="G9" s="36" t="s">
        <v>8230</v>
      </c>
      <c r="H9" s="172"/>
      <c r="I9" s="94"/>
    </row>
    <row r="10" spans="2:9" x14ac:dyDescent="0.25">
      <c r="B10" s="78" t="s">
        <v>8301</v>
      </c>
      <c r="C10" s="78" t="s">
        <v>8301</v>
      </c>
      <c r="D10" t="n">
        <f t="shared" ref="D10:D17" si="0">D9+1</f>
        <v>16.0</v>
      </c>
      <c r="E10" s="175">
        <v>7</v>
      </c>
      <c r="F10" s="9" t="n">
        <f>'ICBS-TB-SC'!D765+'ICBS-TB-SC'!D588</f>
        <v>8.156736763E7</v>
      </c>
      <c r="G10" s="36" t="s">
        <v>8231</v>
      </c>
      <c r="H10" s="172"/>
      <c r="I10" s="94"/>
    </row>
    <row r="11" spans="2:9" x14ac:dyDescent="0.25">
      <c r="B11" s="78" t="s">
        <v>8301</v>
      </c>
      <c r="C11" s="78" t="s">
        <v>8301</v>
      </c>
      <c r="D11" t="n">
        <f t="shared" si="0"/>
        <v>17.0</v>
      </c>
      <c r="E11" s="175">
        <v>7</v>
      </c>
      <c r="G11" s="36" t="s">
        <v>8232</v>
      </c>
      <c r="H11" s="172"/>
      <c r="I11" s="94"/>
    </row>
    <row r="12" spans="2:9" x14ac:dyDescent="0.25">
      <c r="B12" s="78" t="s">
        <v>8301</v>
      </c>
      <c r="C12" s="78" t="s">
        <v>8301</v>
      </c>
      <c r="D12" t="n">
        <f t="shared" si="0"/>
        <v>18.0</v>
      </c>
      <c r="E12" s="175">
        <v>7</v>
      </c>
      <c r="F12" s="9" t="n">
        <f>'ICBS-TB-SC'!D480+'ICBS-TB-SC'!D488+'ICBS-TB-SC'!D657+'ICBS-TB-SC'!D665</f>
        <v>1.793976604E7</v>
      </c>
      <c r="G12" s="36" t="s">
        <v>8233</v>
      </c>
      <c r="H12" s="172"/>
      <c r="I12" s="94"/>
    </row>
    <row r="13" spans="2:9" x14ac:dyDescent="0.25">
      <c r="B13" s="78" t="s">
        <v>8301</v>
      </c>
      <c r="C13" s="78" t="s">
        <v>8301</v>
      </c>
      <c r="D13" t="n">
        <f t="shared" si="0"/>
        <v>19.0</v>
      </c>
      <c r="E13" s="175">
        <v>7</v>
      </c>
      <c r="F13" s="9" t="n">
        <f>'ICBS-TB-GL'!D396+'ICBS-TB-GL'!D154</f>
        <v>1.010500001E7</v>
      </c>
      <c r="G13" s="36" t="s">
        <v>8234</v>
      </c>
      <c r="H13" s="172"/>
      <c r="I13" s="169"/>
    </row>
    <row r="14" spans="2:9" x14ac:dyDescent="0.25">
      <c r="B14" s="78" t="s">
        <v>8301</v>
      </c>
      <c r="C14" s="78" t="s">
        <v>8301</v>
      </c>
      <c r="D14" t="n">
        <f t="shared" si="0"/>
        <v>20.0</v>
      </c>
      <c r="E14" s="175">
        <v>7</v>
      </c>
      <c r="F14" s="9" t="n">
        <f>'ICBS-TB-SC'!D471+'ICBS-TB-SC'!D648</f>
        <v>1.0870741548E8</v>
      </c>
      <c r="G14" s="36" t="s">
        <v>8235</v>
      </c>
      <c r="H14" s="172"/>
      <c r="I14" s="169"/>
    </row>
    <row r="15" spans="2:9" x14ac:dyDescent="0.25">
      <c r="B15" s="78" t="s">
        <v>8301</v>
      </c>
      <c r="C15" s="78" t="s">
        <v>8301</v>
      </c>
      <c r="D15" t="n">
        <f t="shared" si="0"/>
        <v>21.0</v>
      </c>
      <c r="E15" s="175">
        <v>7</v>
      </c>
      <c r="F15" s="9" t="n">
        <f>'ICBS-TB-GL'!D155+'ICBS-TB-GL'!D397</f>
        <v>2.1412573286E8</v>
      </c>
      <c r="G15" s="36" t="s">
        <v>8236</v>
      </c>
      <c r="H15" s="172"/>
      <c r="I15" s="94"/>
    </row>
    <row r="16" spans="2:9" x14ac:dyDescent="0.25">
      <c r="B16" s="78" t="s">
        <v>8301</v>
      </c>
      <c r="C16" s="78" t="s">
        <v>8301</v>
      </c>
      <c r="D16" t="n">
        <f t="shared" si="0"/>
        <v>22.0</v>
      </c>
      <c r="E16" s="175">
        <v>7</v>
      </c>
      <c r="F16" s="9" t="n">
        <f>'ICBS-TB-SC'!D547+'ICBS-TB-SC'!D556+'ICBS-TB-SC'!D564+'ICBS-TB-SC'!D572+'ICBS-TB-SC'!D580+'ICBS-TB-SC'!D724+'ICBS-TB-SC'!D733+'ICBS-TB-SC'!D741+'ICBS-TB-SC'!D749+'ICBS-TB-SC'!D757</f>
        <v>4.040722282E7</v>
      </c>
      <c r="G16" s="36" t="s">
        <v>8237</v>
      </c>
      <c r="H16" s="172"/>
      <c r="I16" s="94"/>
    </row>
    <row r="17" spans="2:9" x14ac:dyDescent="0.25">
      <c r="B17" s="78" t="s">
        <v>8301</v>
      </c>
      <c r="C17" s="78" t="s">
        <v>8301</v>
      </c>
      <c r="D17" t="n">
        <f t="shared" si="0"/>
        <v>23.0</v>
      </c>
      <c r="E17" s="175">
        <v>7</v>
      </c>
      <c r="F17" s="9" t="n">
        <f>SUM(F7:F16)</f>
        <v>7.100913894800001E8</v>
      </c>
      <c r="G17" s="36" t="s">
        <v>8278</v>
      </c>
      <c r="H17" s="172"/>
      <c r="I17" s="172"/>
    </row>
    <row r="18" spans="2:9" x14ac:dyDescent="0.25">
      <c r="B18" s="78" t="s">
        <v>8301</v>
      </c>
      <c r="C18" s="78" t="s">
        <v>8301</v>
      </c>
      <c r="D18">
        <v>13</v>
      </c>
      <c r="E18" s="175">
        <v>8</v>
      </c>
      <c r="F18" s="9" t="n">
        <f>'ICBS-TB-SC'!D498+'ICBS-TB-SC'!D499+'ICBS-TB-SC'!D506+'ICBS-TB-SC'!D507+'ICBS-TB-SC'!D675+'ICBS-TB-SC'!D676+'ICBS-TB-SC'!D683+'ICBS-TB-SC'!D684</f>
        <v>1.1401431690000001E7</v>
      </c>
      <c r="G18" s="36" t="s">
        <v>8238</v>
      </c>
      <c r="H18" s="172"/>
      <c r="I18" s="94"/>
    </row>
    <row r="19" spans="2:9" x14ac:dyDescent="0.25">
      <c r="B19" s="78" t="s">
        <v>8301</v>
      </c>
      <c r="C19" s="78" t="s">
        <v>8301</v>
      </c>
      <c r="D19">
        <v>14</v>
      </c>
      <c r="E19" s="175">
        <v>8</v>
      </c>
      <c r="F19" s="9" t="n">
        <f>'ICBS-TB-SC'!D700+'ICBS-TB-SC'!D701+'ICBS-TB-SC'!D708+'ICBS-TB-SC'!D709+'ICBS-TB-SC'!D523+'ICBS-TB-SC'!D524+'ICBS-TB-SC'!D531+'ICBS-TB-SC'!D532</f>
        <v>0.0</v>
      </c>
      <c r="G19" s="36" t="s">
        <v>8239</v>
      </c>
      <c r="H19" s="172"/>
      <c r="I19" s="94"/>
    </row>
    <row r="20" spans="2:9" x14ac:dyDescent="0.25">
      <c r="B20" s="78" t="s">
        <v>8301</v>
      </c>
      <c r="C20" s="78" t="s">
        <v>8301</v>
      </c>
      <c r="D20" t="n">
        <f>D19+1</f>
        <v>15.0</v>
      </c>
      <c r="E20" s="175">
        <v>8</v>
      </c>
      <c r="F20" s="9" t="n">
        <f>'ICBS-TB-SC'!D539+'ICBS-TB-SC'!D540+'ICBS-TB-SC'!D716+'ICBS-TB-SC'!D717</f>
        <v>1450000.88</v>
      </c>
      <c r="G20" s="36" t="s">
        <v>8240</v>
      </c>
      <c r="H20" s="172"/>
      <c r="I20" s="94"/>
    </row>
    <row r="21" spans="2:9" x14ac:dyDescent="0.25">
      <c r="B21" s="78" t="s">
        <v>8301</v>
      </c>
      <c r="C21" s="78" t="s">
        <v>8301</v>
      </c>
      <c r="D21" t="n">
        <f t="shared" ref="D21:D28" si="1">D20+1</f>
        <v>16.0</v>
      </c>
      <c r="E21" s="175">
        <v>8</v>
      </c>
      <c r="F21" s="9" t="n">
        <f>'ICBS-TB-SC'!D589+'ICBS-TB-SC'!D590+'ICBS-TB-SC'!D766+'ICBS-TB-SC'!D767</f>
        <v>1.0727475940000001E7</v>
      </c>
      <c r="G21" s="36" t="s">
        <v>8241</v>
      </c>
      <c r="H21" s="172"/>
      <c r="I21" s="94"/>
    </row>
    <row r="22" spans="2:9" x14ac:dyDescent="0.25">
      <c r="B22" s="78" t="s">
        <v>8301</v>
      </c>
      <c r="C22" s="78" t="s">
        <v>8301</v>
      </c>
      <c r="D22" t="n">
        <f t="shared" si="1"/>
        <v>17.0</v>
      </c>
      <c r="E22" s="175">
        <v>8</v>
      </c>
      <c r="G22" s="36" t="s">
        <v>8242</v>
      </c>
      <c r="H22" s="172"/>
      <c r="I22" s="94"/>
    </row>
    <row r="23" spans="2:9" x14ac:dyDescent="0.25">
      <c r="B23" s="78" t="s">
        <v>8301</v>
      </c>
      <c r="C23" s="78" t="s">
        <v>8301</v>
      </c>
      <c r="D23" t="n">
        <f t="shared" si="1"/>
        <v>18.0</v>
      </c>
      <c r="E23" s="175">
        <v>8</v>
      </c>
      <c r="F23" s="9" t="n">
        <f>'ICBS-TB-SC'!D675+'ICBS-TB-SC'!D676+'ICBS-TB-SC'!D683+'ICBS-TB-SC'!D684+'ICBS-TB-SC'!D498+'ICBS-TB-SC'!D499+'ICBS-TB-SC'!D506+'ICBS-TB-SC'!D507</f>
        <v>1.1401431690000001E7</v>
      </c>
      <c r="G23" s="36" t="s">
        <v>8243</v>
      </c>
      <c r="H23" s="172"/>
      <c r="I23" s="94"/>
    </row>
    <row r="24" spans="2:9" x14ac:dyDescent="0.25">
      <c r="B24" s="78" t="s">
        <v>8301</v>
      </c>
      <c r="C24" s="78" t="s">
        <v>8301</v>
      </c>
      <c r="D24" t="n">
        <f t="shared" si="1"/>
        <v>19.0</v>
      </c>
      <c r="E24" s="175">
        <v>8</v>
      </c>
      <c r="F24" s="9" t="n">
        <f>'ICBS-TB-GL'!D156+'ICBS-TB-GL'!D158+'ICBS-TB-GL'!D398+'ICBS-TB-GL'!D400</f>
        <v>149140.31</v>
      </c>
      <c r="G24" s="36" t="s">
        <v>8244</v>
      </c>
      <c r="H24" s="172"/>
      <c r="I24" s="94"/>
    </row>
    <row r="25" spans="2:9" x14ac:dyDescent="0.25">
      <c r="B25" s="78" t="s">
        <v>8301</v>
      </c>
      <c r="C25" s="78" t="s">
        <v>8301</v>
      </c>
      <c r="D25" t="n">
        <f t="shared" si="1"/>
        <v>20.0</v>
      </c>
      <c r="E25" s="175">
        <v>8</v>
      </c>
      <c r="F25" s="9" t="n">
        <f>'ICBS-TB-SC'!D472+'ICBS-TB-SC'!D473+'ICBS-TB-SC'!D649+'ICBS-TB-SC'!D650</f>
        <v>8329602.16</v>
      </c>
      <c r="G25" s="36" t="s">
        <v>8245</v>
      </c>
      <c r="H25" s="172"/>
      <c r="I25" s="172"/>
    </row>
    <row r="26" spans="2:9" x14ac:dyDescent="0.25">
      <c r="B26" s="78" t="s">
        <v>8301</v>
      </c>
      <c r="C26" s="78" t="s">
        <v>8301</v>
      </c>
      <c r="D26" t="n">
        <f t="shared" si="1"/>
        <v>21.0</v>
      </c>
      <c r="E26" s="175">
        <v>8</v>
      </c>
      <c r="F26" s="9" t="n">
        <f>'ICBS-TB-GL'!D399+'ICBS-TB-GL'!D401+'ICBS-TB-GL'!D157+'ICBS-TB-GL'!D159</f>
        <v>5.3575353199999996E7</v>
      </c>
      <c r="G26" s="36" t="s">
        <v>8246</v>
      </c>
      <c r="H26" s="172"/>
      <c r="I26" s="94"/>
    </row>
    <row r="27" spans="2:9" x14ac:dyDescent="0.25">
      <c r="B27" s="78" t="s">
        <v>8301</v>
      </c>
      <c r="C27" s="78" t="s">
        <v>8301</v>
      </c>
      <c r="D27" t="n">
        <f t="shared" si="1"/>
        <v>22.0</v>
      </c>
      <c r="E27" s="175">
        <v>8</v>
      </c>
      <c r="F27" s="9" t="n">
        <f>'ICBS-TB-SC'!D725+'ICBS-TB-SC'!D726+'ICBS-TB-SC'!D734+'ICBS-TB-SC'!D735+'ICBS-TB-SC'!D742+'ICBS-TB-SC'!D743+'ICBS-TB-SC'!D750+'ICBS-TB-SC'!D751+'ICBS-TB-SC'!D548+'ICBS-TB-SC'!D549+'ICBS-TB-SC'!D557+'ICBS-TB-SC'!D558+'ICBS-TB-SC'!D565+'ICBS-TB-SC'!D566+'ICBS-TB-SC'!D573+'ICBS-TB-SC'!D574+'ICBS-TB-SC'!D581+'ICBS-TB-SC'!D582</f>
        <v>1.164024149E7</v>
      </c>
      <c r="G27" s="36" t="s">
        <v>8247</v>
      </c>
      <c r="H27" s="172"/>
      <c r="I27" s="172"/>
    </row>
    <row r="28" spans="2:9" x14ac:dyDescent="0.25">
      <c r="B28" s="78" t="s">
        <v>8301</v>
      </c>
      <c r="C28" s="78" t="s">
        <v>8301</v>
      </c>
      <c r="D28" t="n">
        <f t="shared" si="1"/>
        <v>23.0</v>
      </c>
      <c r="E28" s="175">
        <v>8</v>
      </c>
      <c r="F28" s="9" t="n">
        <f>SUM(F18:F27)</f>
        <v>1.0867467736E8</v>
      </c>
      <c r="G28" s="36" t="s">
        <v>8279</v>
      </c>
      <c r="H28" s="172"/>
      <c r="I28" s="94"/>
    </row>
    <row r="29" spans="2:9" x14ac:dyDescent="0.25">
      <c r="B29" s="78" t="s">
        <v>8301</v>
      </c>
      <c r="C29" s="78" t="s">
        <v>8301</v>
      </c>
      <c r="D29">
        <v>13</v>
      </c>
      <c r="E29" s="175">
        <v>9</v>
      </c>
      <c r="F29" s="9" t="n">
        <f>'ICBS-TB-SC'!D500+'ICBS-TB-SC'!D508+'ICBS-TB-SC'!D677+'ICBS-TB-SC'!D685</f>
        <v>0.0</v>
      </c>
      <c r="G29" s="36" t="s">
        <v>8248</v>
      </c>
      <c r="H29" s="172"/>
      <c r="I29" s="94"/>
    </row>
    <row r="30" spans="2:9" x14ac:dyDescent="0.25">
      <c r="B30" s="78" t="s">
        <v>8301</v>
      </c>
      <c r="C30" s="78" t="s">
        <v>8301</v>
      </c>
      <c r="D30">
        <v>14</v>
      </c>
      <c r="E30" s="175">
        <v>9</v>
      </c>
      <c r="F30" s="9" t="n">
        <f>'ICBS-TB-SC'!D702+'ICBS-TB-SC'!D710+'ICBS-TB-SC'!D525+'ICBS-TB-SC'!D533</f>
        <v>0.0</v>
      </c>
      <c r="G30" s="36" t="s">
        <v>8249</v>
      </c>
      <c r="H30" s="172"/>
      <c r="I30" s="171"/>
    </row>
    <row r="31" spans="2:9" x14ac:dyDescent="0.25">
      <c r="B31" s="78" t="s">
        <v>8301</v>
      </c>
      <c r="C31" s="78" t="s">
        <v>8301</v>
      </c>
      <c r="D31" t="n">
        <f>D30+1</f>
        <v>15.0</v>
      </c>
      <c r="E31" s="175">
        <v>9</v>
      </c>
      <c r="F31" s="9" t="n">
        <f>'ICBS-TB-SC'!D541+'ICBS-TB-SC'!D718</f>
        <v>0.0</v>
      </c>
      <c r="G31" s="36" t="s">
        <v>8250</v>
      </c>
      <c r="H31" s="172"/>
      <c r="I31" s="94"/>
    </row>
    <row r="32" spans="2:9" x14ac:dyDescent="0.25">
      <c r="B32" s="78" t="s">
        <v>8301</v>
      </c>
      <c r="C32" s="78" t="s">
        <v>8301</v>
      </c>
      <c r="D32" t="n">
        <f t="shared" ref="D32:D39" si="2">D31+1</f>
        <v>16.0</v>
      </c>
      <c r="E32" s="175">
        <v>9</v>
      </c>
      <c r="F32" s="9" t="n">
        <f>'ICBS-TB-SC'!D768+'ICBS-TB-SC'!D591</f>
        <v>0.0</v>
      </c>
      <c r="G32" s="36" t="s">
        <v>8251</v>
      </c>
      <c r="H32" s="172"/>
      <c r="I32" s="94"/>
    </row>
    <row r="33" spans="2:9" x14ac:dyDescent="0.25">
      <c r="B33" s="78" t="s">
        <v>8301</v>
      </c>
      <c r="C33" s="78" t="s">
        <v>8301</v>
      </c>
      <c r="D33" t="n">
        <f t="shared" si="2"/>
        <v>17.0</v>
      </c>
      <c r="E33" s="175">
        <v>9</v>
      </c>
      <c r="G33" s="36" t="s">
        <v>8252</v>
      </c>
      <c r="H33" s="172"/>
      <c r="I33" s="94"/>
    </row>
    <row r="34" spans="2:9" x14ac:dyDescent="0.25">
      <c r="B34" s="78" t="s">
        <v>8301</v>
      </c>
      <c r="C34" s="78" t="s">
        <v>8301</v>
      </c>
      <c r="D34" t="n">
        <f t="shared" si="2"/>
        <v>18.0</v>
      </c>
      <c r="E34" s="175">
        <v>9</v>
      </c>
      <c r="F34" s="9" t="n">
        <f>'ICBS-TB-SC'!D483+'ICBS-TB-SC'!D491</f>
        <v>0.0</v>
      </c>
      <c r="G34" s="36" t="s">
        <v>8253</v>
      </c>
      <c r="H34" s="172"/>
      <c r="I34" s="94"/>
    </row>
    <row r="35" spans="2:9" x14ac:dyDescent="0.25">
      <c r="B35" s="78" t="s">
        <v>8301</v>
      </c>
      <c r="C35" s="78" t="s">
        <v>8301</v>
      </c>
      <c r="D35" t="n">
        <f t="shared" si="2"/>
        <v>19.0</v>
      </c>
      <c r="E35" s="175">
        <v>9</v>
      </c>
      <c r="F35" s="9" t="n">
        <f>'ICBS-TB-GL'!D160+'ICBS-TB-GL'!D402</f>
        <v>0.0</v>
      </c>
      <c r="G35" s="36" t="s">
        <v>8254</v>
      </c>
      <c r="H35" s="172"/>
      <c r="I35" s="94"/>
    </row>
    <row r="36" spans="2:9" x14ac:dyDescent="0.25">
      <c r="B36" s="78" t="s">
        <v>8301</v>
      </c>
      <c r="C36" s="78" t="s">
        <v>8301</v>
      </c>
      <c r="D36" t="n">
        <f t="shared" si="2"/>
        <v>20.0</v>
      </c>
      <c r="E36" s="175">
        <v>9</v>
      </c>
      <c r="F36" s="9" t="n">
        <f>'ICBS-TB-SC'!D474+'ICBS-TB-SC'!D651</f>
        <v>0.0</v>
      </c>
      <c r="G36" s="36" t="s">
        <v>8255</v>
      </c>
      <c r="H36" s="172"/>
      <c r="I36" s="172"/>
    </row>
    <row r="37" spans="2:9" x14ac:dyDescent="0.25">
      <c r="B37" s="78" t="s">
        <v>8301</v>
      </c>
      <c r="C37" s="78" t="s">
        <v>8301</v>
      </c>
      <c r="D37" t="n">
        <f t="shared" si="2"/>
        <v>21.0</v>
      </c>
      <c r="E37" s="175">
        <v>9</v>
      </c>
      <c r="F37" s="9" t="n">
        <f>'ICBS-TB-GL'!D403+'ICBS-TB-GL'!D161</f>
        <v>0.0</v>
      </c>
      <c r="G37" s="36" t="s">
        <v>8256</v>
      </c>
      <c r="H37" s="36"/>
      <c r="I37" s="94"/>
    </row>
    <row r="38" spans="2:9" x14ac:dyDescent="0.25">
      <c r="B38" s="78" t="s">
        <v>8301</v>
      </c>
      <c r="C38" s="78" t="s">
        <v>8301</v>
      </c>
      <c r="D38" t="n">
        <f t="shared" si="2"/>
        <v>22.0</v>
      </c>
      <c r="E38" s="175">
        <v>9</v>
      </c>
      <c r="F38" s="9" t="n">
        <f>'ICBS-TB-SC'!D727+'ICBS-TB-SC'!D736+'ICBS-TB-SC'!D744+'ICBS-TB-SC'!D752+'ICBS-TB-SC'!D760+'ICBS-TB-SC'!D550+'ICBS-TB-SC'!D559+'ICBS-TB-SC'!D567+'ICBS-TB-SC'!D575+'ICBS-TB-SC'!D583</f>
        <v>0.0</v>
      </c>
      <c r="G38" s="36" t="s">
        <v>8257</v>
      </c>
      <c r="I38" s="172"/>
    </row>
    <row r="39" spans="2:9" x14ac:dyDescent="0.25">
      <c r="B39" s="78" t="s">
        <v>8301</v>
      </c>
      <c r="C39" s="78" t="s">
        <v>8301</v>
      </c>
      <c r="D39" t="n">
        <f t="shared" si="2"/>
        <v>23.0</v>
      </c>
      <c r="E39" s="175">
        <v>9</v>
      </c>
      <c r="F39" s="9" t="n">
        <f>SUM(F29:F38)</f>
        <v>0.0</v>
      </c>
      <c r="G39" s="36" t="s">
        <v>8280</v>
      </c>
      <c r="H39" s="94"/>
      <c r="I39" s="94"/>
    </row>
    <row r="40" spans="2:9" x14ac:dyDescent="0.25">
      <c r="B40" s="78" t="s">
        <v>8301</v>
      </c>
      <c r="C40" s="78" t="s">
        <v>8301</v>
      </c>
      <c r="D40">
        <v>13</v>
      </c>
      <c r="E40">
        <v>10</v>
      </c>
      <c r="F40" s="9" t="n">
        <f>F7+F18+F29</f>
        <v>2.2754786479000002E8</v>
      </c>
      <c r="G40" s="36" t="s">
        <v>8259</v>
      </c>
      <c r="H40" s="94"/>
      <c r="I40" s="94"/>
    </row>
    <row r="41" spans="2:9" x14ac:dyDescent="0.25">
      <c r="B41" s="78" t="s">
        <v>8301</v>
      </c>
      <c r="C41" s="78" t="s">
        <v>8301</v>
      </c>
      <c r="D41">
        <v>14</v>
      </c>
      <c r="E41">
        <v>10</v>
      </c>
      <c r="F41" s="9" t="n">
        <f>F8+F19+F30</f>
        <v>5960000.0</v>
      </c>
      <c r="G41" s="36" t="s">
        <v>8260</v>
      </c>
      <c r="H41" s="94"/>
      <c r="I41" s="94"/>
    </row>
    <row r="42" spans="2:9" x14ac:dyDescent="0.25">
      <c r="B42" s="78" t="s">
        <v>8301</v>
      </c>
      <c r="C42" s="78" t="s">
        <v>8301</v>
      </c>
      <c r="D42" t="n">
        <f>D41+1</f>
        <v>15.0</v>
      </c>
      <c r="E42">
        <v>10</v>
      </c>
      <c r="F42" s="9" t="n">
        <f>F9+F20+F31</f>
        <v>1.6582452419999998E7</v>
      </c>
      <c r="G42" s="36" t="s">
        <v>8261</v>
      </c>
      <c r="H42" s="94"/>
      <c r="I42" s="94"/>
    </row>
    <row r="43" spans="2:9" ht="13" x14ac:dyDescent="0.25">
      <c r="B43" s="78" t="s">
        <v>8301</v>
      </c>
      <c r="C43" s="78" t="s">
        <v>8301</v>
      </c>
      <c r="D43" t="n">
        <f t="shared" ref="D43:D50" si="3">D42+1</f>
        <v>16.0</v>
      </c>
      <c r="E43">
        <v>10</v>
      </c>
      <c r="F43" s="9" t="n">
        <f>F10+F21+F32</f>
        <v>9.229484357E7</v>
      </c>
      <c r="G43" s="36" t="s">
        <v>8262</v>
      </c>
      <c r="H43" s="173"/>
      <c r="I43" s="173"/>
    </row>
    <row r="44" spans="2:9" x14ac:dyDescent="0.25">
      <c r="B44" s="78" t="s">
        <v>8301</v>
      </c>
      <c r="C44" s="78" t="s">
        <v>8301</v>
      </c>
      <c r="D44" t="n">
        <f t="shared" si="3"/>
        <v>17.0</v>
      </c>
      <c r="E44">
        <v>10</v>
      </c>
      <c r="G44" s="36" t="s">
        <v>8263</v>
      </c>
      <c r="H44" s="94"/>
      <c r="I44" s="94"/>
    </row>
    <row r="45" spans="2:9" x14ac:dyDescent="0.25">
      <c r="B45" s="78" t="s">
        <v>8301</v>
      </c>
      <c r="C45" s="78" t="s">
        <v>8301</v>
      </c>
      <c r="D45" t="n">
        <f t="shared" si="3"/>
        <v>18.0</v>
      </c>
      <c r="E45">
        <v>10</v>
      </c>
      <c r="F45" s="9" t="n">
        <f>F12+F23+F34</f>
        <v>2.934119773E7</v>
      </c>
      <c r="G45" s="36" t="s">
        <v>8264</v>
      </c>
      <c r="H45" s="171"/>
      <c r="I45" s="171"/>
    </row>
    <row r="46" spans="2:9" x14ac:dyDescent="0.25">
      <c r="B46" s="78" t="s">
        <v>8301</v>
      </c>
      <c r="C46" s="78" t="s">
        <v>8301</v>
      </c>
      <c r="D46" t="n">
        <f t="shared" si="3"/>
        <v>19.0</v>
      </c>
      <c r="E46">
        <v>10</v>
      </c>
      <c r="F46" s="9" t="n">
        <f>F13+F24+F35</f>
        <v>1.025414032E7</v>
      </c>
      <c r="G46" s="36" t="s">
        <v>8265</v>
      </c>
      <c r="H46" s="96"/>
      <c r="I46" s="96"/>
    </row>
    <row r="47" spans="2:9" x14ac:dyDescent="0.25">
      <c r="B47" s="78" t="s">
        <v>8301</v>
      </c>
      <c r="C47" s="78" t="s">
        <v>8301</v>
      </c>
      <c r="D47" t="n">
        <f t="shared" si="3"/>
        <v>20.0</v>
      </c>
      <c r="E47">
        <v>10</v>
      </c>
      <c r="F47" s="9" t="n">
        <f>F14+F25+F36</f>
        <v>1.1703701764E8</v>
      </c>
      <c r="G47" s="36" t="s">
        <v>8266</v>
      </c>
      <c r="H47" s="171"/>
      <c r="I47" s="171"/>
    </row>
    <row r="48" spans="2:9" x14ac:dyDescent="0.25">
      <c r="B48" s="78" t="s">
        <v>8301</v>
      </c>
      <c r="C48" s="78" t="s">
        <v>8301</v>
      </c>
      <c r="D48" t="n">
        <f t="shared" si="3"/>
        <v>21.0</v>
      </c>
      <c r="E48">
        <v>10</v>
      </c>
      <c r="F48" s="9" t="n">
        <f>F26+F15+F37</f>
        <v>2.6770108606E8</v>
      </c>
      <c r="G48" s="36" t="s">
        <v>8267</v>
      </c>
      <c r="H48" s="171"/>
      <c r="I48" s="171"/>
    </row>
    <row r="49" spans="2:9" x14ac:dyDescent="0.25">
      <c r="B49" s="78" t="s">
        <v>8301</v>
      </c>
      <c r="C49" s="78" t="s">
        <v>8301</v>
      </c>
      <c r="D49" t="n">
        <f t="shared" si="3"/>
        <v>22.0</v>
      </c>
      <c r="E49">
        <v>10</v>
      </c>
      <c r="F49" s="9" t="n">
        <f>F16+F27+F38</f>
        <v>5.204746431E7</v>
      </c>
      <c r="G49" s="36" t="s">
        <v>8268</v>
      </c>
      <c r="H49" s="169"/>
      <c r="I49" s="169"/>
    </row>
    <row r="50" spans="2:9" x14ac:dyDescent="0.25">
      <c r="B50" s="78" t="s">
        <v>8301</v>
      </c>
      <c r="C50" s="78" t="s">
        <v>8301</v>
      </c>
      <c r="D50" t="n">
        <f t="shared" si="3"/>
        <v>23.0</v>
      </c>
      <c r="E50">
        <v>10</v>
      </c>
      <c r="F50" s="9" t="n">
        <f>F17+F28+F39</f>
        <v>8.187660668400002E8</v>
      </c>
      <c r="G50" s="36" t="s">
        <v>8281</v>
      </c>
      <c r="H50" s="171"/>
      <c r="I50" s="171"/>
    </row>
    <row r="51" spans="2:9" x14ac:dyDescent="0.25">
      <c r="B51" s="78" t="s">
        <v>8301</v>
      </c>
      <c r="C51" s="78" t="s">
        <v>8301</v>
      </c>
      <c r="F51" s="9" t="n">
        <f>'ICBS-TB-SC'!D796</f>
        <v>6995639.14</v>
      </c>
      <c r="G51" s="36" t="s">
        <v>275</v>
      </c>
      <c r="H51" s="94"/>
      <c r="I51" s="94"/>
    </row>
    <row r="52" spans="2:9" x14ac:dyDescent="0.25">
      <c r="B52" s="78" t="s">
        <v>8301</v>
      </c>
      <c r="C52" s="78" t="s">
        <v>8301</v>
      </c>
      <c r="F52" s="9" t="n">
        <f>'ICBS-TB-SC'!D476+'ICBS-TB-SC'!D468+'ICBS-TB-SC'!D485+'ICBS-TB-SC'!D493+'ICBS-TB-SC'!D502+'ICBS-TB-SC'!D510+'ICBS-TB-SC'!D518+'ICBS-TB-SC'!D527+'ICBS-TB-SC'!D535+'ICBS-TB-SC'!D543+'ICBS-TB-SC'!D552+'ICBS-TB-SC'!D561+'ICBS-TB-SC'!D569+'ICBS-TB-SC'!D577+'ICBS-TB-SC'!D585+'ICBS-TB-SC'!D593+'ICBS-TB-SC'!D603+'ICBS-TB-SC'!D611+'ICBS-TB-SC'!D620+'ICBS-TB-SC'!D628+'ICBS-TB-SC'!D636+'ICBS-TB-SC'!D645+'ICBS-TB-SC'!D653+'ICBS-TB-SC'!D662+'ICBS-TB-SC'!D670+'ICBS-TB-SC'!D679+'ICBS-TB-SC'!D687+'ICBS-TB-SC'!D695+'ICBS-TB-SC'!D704+'ICBS-TB-SC'!D712+'ICBS-TB-SC'!D720+'ICBS-TB-SC'!D729+'ICBS-TB-SC'!D738+'ICBS-TB-SC'!D746+'ICBS-TB-SC'!D754+'ICBS-TB-SC'!D762+'ICBS-TB-SC'!D770</f>
        <v>2.553837083E7</v>
      </c>
      <c r="G52" s="36" t="s">
        <v>306</v>
      </c>
      <c r="H52" s="171"/>
      <c r="I52" s="171"/>
    </row>
    <row r="53" spans="2:9" x14ac:dyDescent="0.25">
      <c r="B53" s="78" t="s">
        <v>8301</v>
      </c>
      <c r="C53" s="78" t="s">
        <v>8301</v>
      </c>
      <c r="F53" s="9" t="n">
        <f>F50-F51-F52</f>
        <v>7.862320568700001E8</v>
      </c>
      <c r="G53" s="36" t="s">
        <v>278</v>
      </c>
      <c r="H53" s="169"/>
      <c r="I53" s="169"/>
    </row>
    <row r="54" spans="2:9" x14ac:dyDescent="0.25">
      <c r="B54" s="78" t="s">
        <v>8301</v>
      </c>
      <c r="C54" s="78" t="s">
        <v>8301</v>
      </c>
      <c r="F54" s="9" t="n">
        <f>'ICBS-TB-SC'!D769+'ICBS-TB-SC'!D761+'ICBS-TB-SC'!D753+'ICBS-TB-SC'!D745+'ICBS-TB-SC'!D737+'ICBS-TB-SC'!D728+'ICBS-TB-SC'!D719+'ICBS-TB-SC'!D711+'ICBS-TB-SC'!D703+'ICBS-TB-SC'!D694+'ICBS-TB-SC'!D686+'ICBS-TB-SC'!D678+'ICBS-TB-SC'!D669+'ICBS-TB-SC'!D661+'ICBS-TB-SC'!D652+'ICBS-TB-SC'!D644+'ICBS-TB-SC'!D635+'ICBS-TB-SC'!D592+'ICBS-TB-SC'!D584+'ICBS-TB-SC'!D576+'ICBS-TB-SC'!D568+'ICBS-TB-SC'!D560+'ICBS-TB-SC'!D551+'ICBS-TB-SC'!D542+'ICBS-TB-SC'!D534+'ICBS-TB-SC'!D526+'ICBS-TB-SC'!D517+'ICBS-TB-SC'!D509+'ICBS-TB-SC'!D501+'ICBS-TB-SC'!D492+'ICBS-TB-SC'!D484+'ICBS-TB-SC'!D475+'ICBS-TB-SC'!D467+'ICBS-TB-SC'!D458</f>
        <v>1.356278799E7</v>
      </c>
      <c r="G54" s="36" t="s">
        <v>350</v>
      </c>
      <c r="H54" s="171"/>
      <c r="I54" s="171"/>
    </row>
    <row r="55" spans="2:9" x14ac:dyDescent="0.25">
      <c r="B55" s="78" t="s">
        <v>8301</v>
      </c>
      <c r="C55" s="78" t="s">
        <v>8301</v>
      </c>
      <c r="F55" s="9" t="n">
        <f>F53-F54</f>
        <v>7.726692688800001E8</v>
      </c>
      <c r="G55" s="94" t="s">
        <v>8277</v>
      </c>
      <c r="H55" s="171"/>
      <c r="I55" s="171"/>
    </row>
    <row r="56" spans="2:9" x14ac:dyDescent="0.25">
      <c r="B56" s="78" t="s">
        <v>8301</v>
      </c>
      <c r="C56" s="78" t="s">
        <v>8301</v>
      </c>
      <c r="G56" s="94" t="s">
        <v>8269</v>
      </c>
      <c r="H56" s="94"/>
      <c r="I56" s="94"/>
    </row>
    <row r="57" spans="2:9" x14ac:dyDescent="0.25">
      <c r="B57" s="78" t="s">
        <v>8301</v>
      </c>
      <c r="C57" s="78" t="s">
        <v>8301</v>
      </c>
      <c r="G57" s="94" t="s">
        <v>8270</v>
      </c>
      <c r="H57" s="171"/>
      <c r="I57" s="171"/>
    </row>
    <row r="58" spans="2:9" x14ac:dyDescent="0.25">
      <c r="B58" s="78" t="s">
        <v>8301</v>
      </c>
      <c r="C58" s="78" t="s">
        <v>8301</v>
      </c>
      <c r="G58" s="94" t="s">
        <v>8271</v>
      </c>
    </row>
    <row r="59" spans="2:9" x14ac:dyDescent="0.25">
      <c r="B59" s="78" t="s">
        <v>8301</v>
      </c>
      <c r="C59" s="78" t="s">
        <v>8301</v>
      </c>
      <c r="G59" s="171" t="s">
        <v>8272</v>
      </c>
    </row>
    <row r="60" spans="2:9" x14ac:dyDescent="0.25">
      <c r="B60" s="78" t="s">
        <v>8301</v>
      </c>
      <c r="C60" s="78" t="s">
        <v>8301</v>
      </c>
      <c r="G60" s="96" t="s">
        <v>8273</v>
      </c>
    </row>
    <row r="61" spans="2:9" x14ac:dyDescent="0.25">
      <c r="B61" s="78" t="s">
        <v>8301</v>
      </c>
      <c r="C61" s="78" t="s">
        <v>8301</v>
      </c>
      <c r="G61" s="171" t="s">
        <v>8274</v>
      </c>
    </row>
    <row r="62" spans="2:9" x14ac:dyDescent="0.25">
      <c r="B62" s="78" t="s">
        <v>8301</v>
      </c>
      <c r="C62" s="78" t="s">
        <v>8301</v>
      </c>
      <c r="G62" s="171" t="s">
        <v>8275</v>
      </c>
    </row>
    <row r="63" spans="2:9" x14ac:dyDescent="0.25">
      <c r="B63" s="78" t="s">
        <v>8301</v>
      </c>
      <c r="C63" s="78" t="s">
        <v>8301</v>
      </c>
      <c r="G63" s="94" t="s">
        <v>8276</v>
      </c>
    </row>
    <row r="64" spans="2:9" x14ac:dyDescent="0.25">
      <c r="B64" s="78" t="s">
        <v>8301</v>
      </c>
      <c r="C64" s="78" t="s">
        <v>8301</v>
      </c>
      <c r="G64" s="36" t="s">
        <v>122</v>
      </c>
    </row>
    <row r="65" spans="2:9" x14ac:dyDescent="0.25">
      <c r="B65" s="78" t="s">
        <v>8301</v>
      </c>
      <c r="C65" s="78" t="s">
        <v>8301</v>
      </c>
      <c r="G65" s="36" t="s">
        <v>307</v>
      </c>
    </row>
    <row r="66" spans="2:9" x14ac:dyDescent="0.25">
      <c r="B66" s="78" t="s">
        <v>8301</v>
      </c>
      <c r="C66" s="78" t="s">
        <v>8301</v>
      </c>
      <c r="E66" s="175"/>
      <c r="G66" s="36" t="s">
        <v>8282</v>
      </c>
    </row>
    <row r="67" spans="2:9" x14ac:dyDescent="0.25">
      <c r="B67" s="78" t="s">
        <v>8301</v>
      </c>
      <c r="C67" s="78" t="s">
        <v>8301</v>
      </c>
      <c r="E67" s="175"/>
      <c r="G67" s="36" t="s">
        <v>8283</v>
      </c>
    </row>
    <row r="68" spans="2:9" x14ac:dyDescent="0.25">
      <c r="B68" s="78" t="s">
        <v>8301</v>
      </c>
      <c r="C68" s="78" t="s">
        <v>8301</v>
      </c>
      <c r="E68" s="175"/>
      <c r="G68" s="36" t="s">
        <v>8284</v>
      </c>
    </row>
    <row r="69" spans="2:9" x14ac:dyDescent="0.25">
      <c r="B69" s="78" t="s">
        <v>8301</v>
      </c>
      <c r="C69" s="78" t="s">
        <v>8301</v>
      </c>
      <c r="E69" s="175"/>
      <c r="G69" s="36" t="s">
        <v>8285</v>
      </c>
    </row>
    <row r="70" spans="2:9" x14ac:dyDescent="0.25">
      <c r="B70" s="78" t="s">
        <v>8301</v>
      </c>
      <c r="C70" s="78" t="s">
        <v>8301</v>
      </c>
      <c r="E70" s="175"/>
      <c r="G70" s="36" t="s">
        <v>8286</v>
      </c>
    </row>
    <row r="71" spans="2:9" x14ac:dyDescent="0.25">
      <c r="B71" s="78" t="s">
        <v>8301</v>
      </c>
      <c r="C71" s="78" t="s">
        <v>8301</v>
      </c>
      <c r="E71" s="175"/>
      <c r="G71" s="36" t="s">
        <v>8297</v>
      </c>
      <c r="I71" s="94"/>
    </row>
    <row r="72" spans="2:9" x14ac:dyDescent="0.25">
      <c r="B72" s="78" t="s">
        <v>8301</v>
      </c>
      <c r="C72" s="78" t="s">
        <v>8301</v>
      </c>
      <c r="E72" s="175"/>
      <c r="G72" s="36" t="s">
        <v>8287</v>
      </c>
      <c r="I72" s="94"/>
    </row>
    <row r="73" spans="2:9" x14ac:dyDescent="0.25">
      <c r="B73" s="78" t="s">
        <v>8301</v>
      </c>
      <c r="C73" s="78" t="s">
        <v>8301</v>
      </c>
      <c r="E73" s="175"/>
      <c r="G73" s="36" t="s">
        <v>8288</v>
      </c>
      <c r="I73" s="171"/>
    </row>
    <row r="74" spans="2:9" x14ac:dyDescent="0.25">
      <c r="B74" s="78" t="s">
        <v>8301</v>
      </c>
      <c r="C74" s="78" t="s">
        <v>8301</v>
      </c>
      <c r="E74" s="175"/>
      <c r="G74" s="36" t="s">
        <v>8289</v>
      </c>
      <c r="I74" s="94"/>
    </row>
    <row r="75" spans="2:9" x14ac:dyDescent="0.25">
      <c r="B75" s="78" t="s">
        <v>8301</v>
      </c>
      <c r="C75" s="78" t="s">
        <v>8301</v>
      </c>
      <c r="E75" s="175"/>
      <c r="G75" s="36" t="s">
        <v>8290</v>
      </c>
      <c r="I75" s="94"/>
    </row>
    <row r="76" spans="2:9" x14ac:dyDescent="0.25">
      <c r="B76" s="78" t="s">
        <v>8301</v>
      </c>
      <c r="C76" s="78" t="s">
        <v>8301</v>
      </c>
      <c r="E76" s="175"/>
      <c r="G76" s="36" t="s">
        <v>8291</v>
      </c>
      <c r="I76" s="171"/>
    </row>
    <row r="77" spans="2:9" x14ac:dyDescent="0.25">
      <c r="B77" s="78" t="s">
        <v>8301</v>
      </c>
      <c r="C77" s="78" t="s">
        <v>8301</v>
      </c>
      <c r="E77" s="175"/>
      <c r="G77" s="36" t="s">
        <v>8298</v>
      </c>
      <c r="I77" s="171"/>
    </row>
    <row r="78" spans="2:9" x14ac:dyDescent="0.25">
      <c r="B78" s="78" t="s">
        <v>8301</v>
      </c>
      <c r="C78" s="78" t="s">
        <v>8301</v>
      </c>
      <c r="E78" s="175"/>
      <c r="G78" s="36" t="s">
        <v>8292</v>
      </c>
      <c r="I78" s="94"/>
    </row>
    <row r="79" spans="2:9" x14ac:dyDescent="0.25">
      <c r="B79" s="78" t="s">
        <v>8301</v>
      </c>
      <c r="C79" s="78" t="s">
        <v>8301</v>
      </c>
      <c r="E79" s="175"/>
      <c r="G79" s="36" t="s">
        <v>8293</v>
      </c>
      <c r="I79" s="174"/>
    </row>
    <row r="80" spans="2:9" x14ac:dyDescent="0.25">
      <c r="B80" s="78" t="s">
        <v>8301</v>
      </c>
      <c r="C80" s="78" t="s">
        <v>8301</v>
      </c>
      <c r="E80" s="175"/>
      <c r="G80" s="36" t="s">
        <v>8294</v>
      </c>
      <c r="I80" s="171"/>
    </row>
    <row r="81" spans="2:9" x14ac:dyDescent="0.25">
      <c r="B81" s="78" t="s">
        <v>8301</v>
      </c>
      <c r="C81" s="78" t="s">
        <v>8301</v>
      </c>
      <c r="G81" s="36" t="s">
        <v>8295</v>
      </c>
      <c r="H81" s="174"/>
      <c r="I81" s="174"/>
    </row>
    <row r="82" spans="2:9" x14ac:dyDescent="0.25">
      <c r="B82" s="78" t="s">
        <v>8301</v>
      </c>
      <c r="C82" s="78" t="s">
        <v>8301</v>
      </c>
      <c r="G82" s="36" t="s">
        <v>8296</v>
      </c>
      <c r="H82" s="94"/>
      <c r="I82" s="94"/>
    </row>
    <row r="83" spans="2:9" x14ac:dyDescent="0.25">
      <c r="B83" s="78" t="s">
        <v>8301</v>
      </c>
      <c r="C83" s="78" t="s">
        <v>8301</v>
      </c>
      <c r="G83" s="94" t="s">
        <v>8299</v>
      </c>
      <c r="H83" s="94"/>
      <c r="I83" s="94"/>
    </row>
    <row r="84" spans="2:9" x14ac:dyDescent="0.25">
      <c r="B84" s="78" t="s">
        <v>8301</v>
      </c>
      <c r="C84" s="78" t="s">
        <v>8301</v>
      </c>
      <c r="G84" s="137" t="s">
        <v>35</v>
      </c>
      <c r="H84" s="94"/>
      <c r="I84" s="94"/>
    </row>
    <row r="85" spans="2:9" x14ac:dyDescent="0.25">
      <c r="B85" s="78" t="s">
        <v>8301</v>
      </c>
      <c r="C85" s="78" t="s">
        <v>8301</v>
      </c>
      <c r="G85" s="36" t="s">
        <v>326</v>
      </c>
      <c r="H85" s="94"/>
      <c r="I85" s="94"/>
    </row>
    <row r="86" spans="2:9" x14ac:dyDescent="0.25">
      <c r="B86" s="78" t="s">
        <v>8301</v>
      </c>
      <c r="C86" s="78" t="s">
        <v>8301</v>
      </c>
      <c r="G86" s="36" t="s">
        <v>364</v>
      </c>
      <c r="H86" s="94"/>
      <c r="I86" s="94"/>
    </row>
    <row r="87" spans="2:9" x14ac:dyDescent="0.25">
      <c r="B87" s="78" t="s">
        <v>8301</v>
      </c>
      <c r="C87" s="78" t="s">
        <v>8301</v>
      </c>
      <c r="G87" s="94" t="s">
        <v>8300</v>
      </c>
      <c r="H87" s="94"/>
      <c r="I87" s="94"/>
    </row>
    <row r="88" spans="2:9" x14ac:dyDescent="0.25">
      <c r="B88" s="78" t="s">
        <v>8301</v>
      </c>
      <c r="C88" s="78" t="s">
        <v>8301</v>
      </c>
      <c r="G88" s="137" t="s">
        <v>325</v>
      </c>
      <c r="H88" s="36"/>
      <c r="I88" s="36"/>
    </row>
    <row r="89" spans="2:9" x14ac:dyDescent="0.25">
      <c r="B89" s="78" t="s">
        <v>8301</v>
      </c>
      <c r="C89" s="78" t="s">
        <v>8301</v>
      </c>
      <c r="G89" s="36" t="s">
        <v>8205</v>
      </c>
      <c r="H89" s="36"/>
      <c r="I89" s="36"/>
    </row>
    <row r="90" spans="2:9" x14ac:dyDescent="0.25">
      <c r="B90" s="78" t="s">
        <v>8301</v>
      </c>
      <c r="C90" s="78" t="s">
        <v>8301</v>
      </c>
      <c r="G90" s="36" t="s">
        <v>304</v>
      </c>
      <c r="H90" s="36"/>
    </row>
    <row r="91" spans="2:9" x14ac:dyDescent="0.25">
      <c r="B91" s="78" t="s">
        <v>8301</v>
      </c>
      <c r="C91" s="78" t="s">
        <v>8301</v>
      </c>
      <c r="G91" s="94" t="s">
        <v>8302</v>
      </c>
      <c r="H91" s="94"/>
      <c r="I91" s="94"/>
    </row>
    <row r="92" spans="2:9" x14ac:dyDescent="0.25">
      <c r="B92" s="78" t="s">
        <v>8301</v>
      </c>
      <c r="C92" s="78" t="s">
        <v>8301</v>
      </c>
      <c r="G92" s="36" t="s">
        <v>215</v>
      </c>
      <c r="H92" s="94"/>
      <c r="I92" s="94"/>
    </row>
    <row r="93" spans="2:9" x14ac:dyDescent="0.25">
      <c r="B93" s="78" t="s">
        <v>8301</v>
      </c>
      <c r="C93" s="78" t="s">
        <v>8301</v>
      </c>
      <c r="G93" s="36" t="s">
        <v>190</v>
      </c>
      <c r="H93" s="171"/>
      <c r="I93" s="171"/>
    </row>
    <row r="94" spans="2:9" x14ac:dyDescent="0.25">
      <c r="B94" s="78" t="s">
        <v>8301</v>
      </c>
      <c r="C94" s="78" t="s">
        <v>8301</v>
      </c>
      <c r="G94" s="36" t="s">
        <v>188</v>
      </c>
    </row>
    <row r="95" spans="2:9" x14ac:dyDescent="0.25">
      <c r="B95" s="78" t="s">
        <v>8301</v>
      </c>
      <c r="C95" s="78" t="s">
        <v>8301</v>
      </c>
      <c r="G95" s="36" t="s">
        <v>189</v>
      </c>
    </row>
    <row r="96" spans="2:9" x14ac:dyDescent="0.25">
      <c r="B96" s="78" t="s">
        <v>8301</v>
      </c>
      <c r="C96" s="78" t="s">
        <v>8301</v>
      </c>
      <c r="G96" s="171" t="s">
        <v>8303</v>
      </c>
    </row>
    <row r="97" spans="2:7" x14ac:dyDescent="0.25">
      <c r="B97" s="78" t="s">
        <v>8301</v>
      </c>
      <c r="C97" s="78" t="s">
        <v>8301</v>
      </c>
      <c r="G97" s="36" t="s">
        <v>174</v>
      </c>
    </row>
    <row r="98" spans="2:7" x14ac:dyDescent="0.25">
      <c r="B98" s="78" t="s">
        <v>8301</v>
      </c>
      <c r="C98" s="78" t="s">
        <v>8301</v>
      </c>
      <c r="G98" s="36" t="s">
        <v>8206</v>
      </c>
    </row>
    <row r="99" spans="2:7" x14ac:dyDescent="0.25">
      <c r="B99" s="78" t="s">
        <v>8301</v>
      </c>
      <c r="C99" s="78" t="s">
        <v>8301</v>
      </c>
      <c r="G99" s="36" t="s">
        <v>279</v>
      </c>
    </row>
    <row r="100" spans="2:7" x14ac:dyDescent="0.25">
      <c r="B100" s="78" t="s">
        <v>8301</v>
      </c>
      <c r="C100" s="78" t="s">
        <v>8301</v>
      </c>
      <c r="G100" s="36" t="s">
        <v>181</v>
      </c>
    </row>
    <row r="101" spans="2:7" x14ac:dyDescent="0.25">
      <c r="B101" s="78" t="s">
        <v>8301</v>
      </c>
      <c r="C101" s="78" t="s">
        <v>8301</v>
      </c>
      <c r="G101" s="36" t="s">
        <v>8304</v>
      </c>
    </row>
    <row r="102" spans="2:7" x14ac:dyDescent="0.25">
      <c r="B102" s="78" t="s">
        <v>8301</v>
      </c>
      <c r="C102" s="78" t="s">
        <v>8301</v>
      </c>
      <c r="G102" s="94" t="s">
        <v>8305</v>
      </c>
    </row>
    <row r="103" spans="2:7" x14ac:dyDescent="0.25">
      <c r="B103" s="78" t="s">
        <v>8301</v>
      </c>
      <c r="C103" s="78" t="s">
        <v>8301</v>
      </c>
      <c r="G103" s="39" t="s">
        <v>36</v>
      </c>
    </row>
    <row r="104" spans="2:7" x14ac:dyDescent="0.25">
      <c r="B104" s="78" t="s">
        <v>8301</v>
      </c>
      <c r="C104" s="78" t="s">
        <v>8301</v>
      </c>
      <c r="G104" s="36" t="s">
        <v>8306</v>
      </c>
    </row>
    <row r="105" spans="2:7" x14ac:dyDescent="0.25">
      <c r="B105" s="78" t="s">
        <v>8301</v>
      </c>
      <c r="C105" s="78" t="s">
        <v>8301</v>
      </c>
      <c r="G105" s="36" t="s">
        <v>8307</v>
      </c>
    </row>
    <row r="106" spans="2:7" x14ac:dyDescent="0.25">
      <c r="B106" s="78" t="s">
        <v>8301</v>
      </c>
      <c r="C106" s="78" t="s">
        <v>8301</v>
      </c>
      <c r="G106" s="36" t="s">
        <v>8308</v>
      </c>
    </row>
    <row r="107" spans="2:7" x14ac:dyDescent="0.25">
      <c r="B107" s="78" t="s">
        <v>8301</v>
      </c>
      <c r="C107" s="78" t="s">
        <v>8301</v>
      </c>
      <c r="G107" s="36" t="s">
        <v>8309</v>
      </c>
    </row>
    <row r="108" spans="2:7" x14ac:dyDescent="0.25">
      <c r="B108" s="78" t="s">
        <v>8301</v>
      </c>
      <c r="C108" s="78" t="s">
        <v>8301</v>
      </c>
      <c r="G108" s="36" t="s">
        <v>8310</v>
      </c>
    </row>
    <row r="109" spans="2:7" x14ac:dyDescent="0.25">
      <c r="B109" s="78" t="s">
        <v>8301</v>
      </c>
      <c r="C109" s="78" t="s">
        <v>8301</v>
      </c>
      <c r="G109" s="36" t="s">
        <v>8311</v>
      </c>
    </row>
    <row r="110" spans="2:7" x14ac:dyDescent="0.25">
      <c r="B110" s="78" t="s">
        <v>8301</v>
      </c>
      <c r="C110" s="78" t="s">
        <v>8301</v>
      </c>
      <c r="G110" s="36" t="s">
        <v>8312</v>
      </c>
    </row>
    <row r="111" spans="2:7" x14ac:dyDescent="0.25">
      <c r="B111" s="78" t="s">
        <v>8301</v>
      </c>
      <c r="C111" s="78" t="s">
        <v>8301</v>
      </c>
      <c r="G111" s="36" t="s">
        <v>8313</v>
      </c>
    </row>
    <row r="112" spans="2:7" x14ac:dyDescent="0.25">
      <c r="B112" s="78" t="s">
        <v>8301</v>
      </c>
      <c r="C112" s="78" t="s">
        <v>8301</v>
      </c>
      <c r="G112" s="36" t="s">
        <v>8314</v>
      </c>
    </row>
    <row r="113" spans="2:8" x14ac:dyDescent="0.25">
      <c r="B113" s="78" t="s">
        <v>8301</v>
      </c>
      <c r="C113" s="78" t="s">
        <v>8301</v>
      </c>
      <c r="G113" s="48" t="s">
        <v>182</v>
      </c>
    </row>
    <row r="114" spans="2:8" x14ac:dyDescent="0.25">
      <c r="B114" s="78" t="s">
        <v>8301</v>
      </c>
      <c r="C114" s="78" t="s">
        <v>8301</v>
      </c>
      <c r="G114" s="36" t="s">
        <v>8315</v>
      </c>
    </row>
    <row r="115" spans="2:8" x14ac:dyDescent="0.25">
      <c r="B115" s="78" t="s">
        <v>8301</v>
      </c>
      <c r="C115" s="78" t="s">
        <v>8301</v>
      </c>
      <c r="G115" s="36" t="s">
        <v>8316</v>
      </c>
    </row>
    <row r="116" spans="2:8" x14ac:dyDescent="0.25">
      <c r="B116" s="78" t="s">
        <v>8301</v>
      </c>
      <c r="C116" s="78" t="s">
        <v>8301</v>
      </c>
      <c r="G116" s="36" t="s">
        <v>8317</v>
      </c>
    </row>
    <row r="117" spans="2:8" x14ac:dyDescent="0.25">
      <c r="B117" s="78" t="s">
        <v>8301</v>
      </c>
      <c r="C117" s="78" t="s">
        <v>8301</v>
      </c>
      <c r="G117" s="36" t="s">
        <v>8318</v>
      </c>
    </row>
    <row r="118" spans="2:8" x14ac:dyDescent="0.25">
      <c r="B118" s="78" t="s">
        <v>8301</v>
      </c>
      <c r="C118" s="78" t="s">
        <v>8301</v>
      </c>
      <c r="G118" s="36" t="s">
        <v>8319</v>
      </c>
    </row>
    <row r="119" spans="2:8" x14ac:dyDescent="0.25">
      <c r="B119" s="78" t="s">
        <v>8301</v>
      </c>
      <c r="C119" s="78" t="s">
        <v>8301</v>
      </c>
      <c r="G119" s="36" t="s">
        <v>8320</v>
      </c>
    </row>
    <row r="120" spans="2:8" x14ac:dyDescent="0.25">
      <c r="B120" s="78" t="s">
        <v>8301</v>
      </c>
      <c r="C120" s="78" t="s">
        <v>8301</v>
      </c>
      <c r="G120" s="48" t="s">
        <v>8321</v>
      </c>
    </row>
    <row r="121" spans="2:8" x14ac:dyDescent="0.25">
      <c r="B121" s="78" t="s">
        <v>8301</v>
      </c>
      <c r="C121" s="78" t="s">
        <v>8301</v>
      </c>
      <c r="G121" s="36" t="s">
        <v>47</v>
      </c>
    </row>
    <row r="122" spans="2:8" x14ac:dyDescent="0.25">
      <c r="B122" s="78" t="s">
        <v>8301</v>
      </c>
      <c r="C122" s="78" t="s">
        <v>8301</v>
      </c>
      <c r="G122" s="36" t="s">
        <v>48</v>
      </c>
    </row>
    <row r="123" spans="2:8" x14ac:dyDescent="0.25">
      <c r="B123" s="78" t="s">
        <v>8301</v>
      </c>
      <c r="C123" s="78" t="s">
        <v>8301</v>
      </c>
      <c r="G123" s="48" t="s">
        <v>8322</v>
      </c>
    </row>
    <row r="124" spans="2:8" x14ac:dyDescent="0.25">
      <c r="B124" s="78" t="s">
        <v>8301</v>
      </c>
      <c r="C124" s="78" t="s">
        <v>8301</v>
      </c>
      <c r="G124" s="36" t="s">
        <v>301</v>
      </c>
    </row>
    <row r="125" spans="2:8" x14ac:dyDescent="0.25">
      <c r="B125" s="78" t="s">
        <v>8301</v>
      </c>
      <c r="C125" s="78" t="s">
        <v>8301</v>
      </c>
      <c r="G125" s="36" t="s">
        <v>117</v>
      </c>
    </row>
    <row r="126" spans="2:8" x14ac:dyDescent="0.25">
      <c r="B126" s="78" t="s">
        <v>8301</v>
      </c>
      <c r="C126" s="78" t="s">
        <v>8301</v>
      </c>
      <c r="G126" s="36" t="s">
        <v>53</v>
      </c>
    </row>
    <row r="127" spans="2:8" x14ac:dyDescent="0.25">
      <c r="B127" s="78" t="s">
        <v>8301</v>
      </c>
      <c r="C127" s="78" t="s">
        <v>8301</v>
      </c>
      <c r="G127" s="48" t="s">
        <v>8323</v>
      </c>
    </row>
    <row r="128" spans="2:8" x14ac:dyDescent="0.25">
      <c r="B128" s="78" t="s">
        <v>8301</v>
      </c>
      <c r="C128" s="78" t="s">
        <v>8301</v>
      </c>
      <c r="G128" s="36" t="s">
        <v>193</v>
      </c>
      <c r="H128" s="36"/>
    </row>
    <row r="129" spans="2:8" x14ac:dyDescent="0.25">
      <c r="B129" s="78" t="s">
        <v>8301</v>
      </c>
      <c r="C129" s="78" t="s">
        <v>8301</v>
      </c>
      <c r="G129" s="36" t="s">
        <v>179</v>
      </c>
      <c r="H129" s="36"/>
    </row>
    <row r="130" spans="2:8" x14ac:dyDescent="0.25">
      <c r="B130" s="78" t="s">
        <v>8301</v>
      </c>
      <c r="C130" s="78" t="s">
        <v>8301</v>
      </c>
      <c r="G130" s="36" t="s">
        <v>192</v>
      </c>
      <c r="H130" s="36"/>
    </row>
    <row r="131" spans="2:8" x14ac:dyDescent="0.25">
      <c r="B131" s="78" t="s">
        <v>8301</v>
      </c>
      <c r="C131" s="78" t="s">
        <v>8301</v>
      </c>
      <c r="G131" s="36" t="s">
        <v>8324</v>
      </c>
      <c r="H131" s="36"/>
    </row>
    <row r="132" spans="2:8" x14ac:dyDescent="0.25">
      <c r="B132" s="78" t="s">
        <v>8301</v>
      </c>
      <c r="C132" s="78" t="s">
        <v>8301</v>
      </c>
      <c r="G132" s="36" t="s">
        <v>50</v>
      </c>
    </row>
    <row r="133" spans="2:8" x14ac:dyDescent="0.25">
      <c r="B133" s="78" t="s">
        <v>8301</v>
      </c>
      <c r="C133" s="78" t="s">
        <v>8301</v>
      </c>
      <c r="G133" s="36" t="s">
        <v>52</v>
      </c>
    </row>
    <row r="134" spans="2:8" x14ac:dyDescent="0.25">
      <c r="B134" s="78" t="s">
        <v>8301</v>
      </c>
      <c r="C134" s="78" t="s">
        <v>8301</v>
      </c>
      <c r="G134" s="36" t="s">
        <v>180</v>
      </c>
    </row>
    <row r="135" spans="2:8" x14ac:dyDescent="0.25">
      <c r="B135" s="78" t="s">
        <v>8301</v>
      </c>
      <c r="C135" s="78" t="s">
        <v>8301</v>
      </c>
      <c r="G135" s="36" t="s">
        <v>51</v>
      </c>
    </row>
    <row r="136" spans="2:8" x14ac:dyDescent="0.25">
      <c r="B136" s="78" t="s">
        <v>8301</v>
      </c>
      <c r="C136" s="78" t="s">
        <v>8301</v>
      </c>
      <c r="G136" s="36" t="s">
        <v>106</v>
      </c>
    </row>
    <row r="137" spans="2:8" x14ac:dyDescent="0.25">
      <c r="B137" s="78" t="s">
        <v>8301</v>
      </c>
      <c r="C137" s="78" t="s">
        <v>8301</v>
      </c>
      <c r="G137" s="48" t="s">
        <v>8325</v>
      </c>
    </row>
    <row r="138" spans="2:8" x14ac:dyDescent="0.25">
      <c r="B138" s="78" t="s">
        <v>8301</v>
      </c>
      <c r="C138" s="78" t="s">
        <v>8301</v>
      </c>
      <c r="G138" s="39" t="s">
        <v>55</v>
      </c>
    </row>
    <row r="139" spans="2:8" x14ac:dyDescent="0.25">
      <c r="B139" s="78" t="s">
        <v>8301</v>
      </c>
      <c r="C139" s="78" t="s">
        <v>8301</v>
      </c>
      <c r="G139" s="36" t="s">
        <v>61</v>
      </c>
    </row>
    <row r="140" spans="2:8" x14ac:dyDescent="0.25">
      <c r="B140" s="78" t="s">
        <v>8301</v>
      </c>
      <c r="C140" s="78" t="s">
        <v>8301</v>
      </c>
      <c r="G140" s="36" t="s">
        <v>62</v>
      </c>
    </row>
    <row r="141" spans="2:8" x14ac:dyDescent="0.25">
      <c r="B141" s="78" t="s">
        <v>8301</v>
      </c>
      <c r="C141" s="78" t="s">
        <v>8301</v>
      </c>
      <c r="G141" s="36" t="s">
        <v>21</v>
      </c>
    </row>
    <row r="142" spans="2:8" x14ac:dyDescent="0.25">
      <c r="B142" s="78" t="s">
        <v>8301</v>
      </c>
      <c r="C142" s="78" t="s">
        <v>8301</v>
      </c>
      <c r="G142" s="48" t="s">
        <v>8326</v>
      </c>
    </row>
    <row r="143" spans="2:8" x14ac:dyDescent="0.25">
      <c r="B143" s="78" t="s">
        <v>8301</v>
      </c>
      <c r="C143" s="78" t="s">
        <v>8301</v>
      </c>
      <c r="G143" s="36" t="s">
        <v>397</v>
      </c>
    </row>
    <row r="144" spans="2:8" x14ac:dyDescent="0.25">
      <c r="B144" s="78" t="s">
        <v>8301</v>
      </c>
      <c r="C144" s="78" t="s">
        <v>8301</v>
      </c>
      <c r="G144" s="36" t="s">
        <v>201</v>
      </c>
    </row>
    <row r="145" spans="2:7" x14ac:dyDescent="0.25">
      <c r="B145" s="78" t="s">
        <v>8301</v>
      </c>
      <c r="C145" s="78" t="s">
        <v>8301</v>
      </c>
      <c r="G145" s="36" t="s">
        <v>8327</v>
      </c>
    </row>
    <row r="146" spans="2:7" x14ac:dyDescent="0.25">
      <c r="B146" s="78" t="s">
        <v>8301</v>
      </c>
      <c r="C146" s="78" t="s">
        <v>8301</v>
      </c>
      <c r="G146" s="36" t="s">
        <v>231</v>
      </c>
    </row>
    <row r="147" spans="2:7" x14ac:dyDescent="0.25">
      <c r="B147" s="78" t="s">
        <v>8301</v>
      </c>
      <c r="C147" s="78" t="s">
        <v>8301</v>
      </c>
      <c r="G147" s="39" t="s">
        <v>63</v>
      </c>
    </row>
    <row r="148" spans="2:7" x14ac:dyDescent="0.25">
      <c r="B148" s="78" t="s">
        <v>8301</v>
      </c>
      <c r="C148" s="78" t="s">
        <v>8301</v>
      </c>
      <c r="G148" s="39" t="s">
        <v>64</v>
      </c>
    </row>
    <row r="149" spans="2:7" x14ac:dyDescent="0.25">
      <c r="B149" s="78" t="s">
        <v>8301</v>
      </c>
      <c r="C149" s="78" t="s">
        <v>8301</v>
      </c>
      <c r="G149" s="36" t="s">
        <v>249</v>
      </c>
    </row>
    <row r="150" spans="2:7" x14ac:dyDescent="0.25">
      <c r="B150" s="78" t="s">
        <v>8301</v>
      </c>
      <c r="C150" s="78" t="s">
        <v>8301</v>
      </c>
      <c r="G150" s="36" t="s">
        <v>248</v>
      </c>
    </row>
    <row r="151" spans="2:7" x14ac:dyDescent="0.25">
      <c r="B151" s="78" t="s">
        <v>8301</v>
      </c>
      <c r="C151" s="78" t="s">
        <v>8301</v>
      </c>
      <c r="G151" s="36" t="s">
        <v>345</v>
      </c>
    </row>
    <row r="152" spans="2:7" x14ac:dyDescent="0.25">
      <c r="B152" s="78" t="s">
        <v>8301</v>
      </c>
      <c r="C152" s="78" t="s">
        <v>8301</v>
      </c>
      <c r="G152" s="36" t="s">
        <v>344</v>
      </c>
    </row>
    <row r="153" spans="2:7" x14ac:dyDescent="0.25">
      <c r="B153" s="78" t="s">
        <v>8301</v>
      </c>
      <c r="C153" s="78" t="s">
        <v>8301</v>
      </c>
      <c r="G153" s="36" t="s">
        <v>84</v>
      </c>
    </row>
    <row r="154" spans="2:7" x14ac:dyDescent="0.25">
      <c r="B154" s="78" t="s">
        <v>8301</v>
      </c>
      <c r="C154" s="78" t="s">
        <v>8301</v>
      </c>
      <c r="G154" s="36" t="s">
        <v>340</v>
      </c>
    </row>
    <row r="155" spans="2:7" x14ac:dyDescent="0.25">
      <c r="B155" s="78" t="s">
        <v>8301</v>
      </c>
      <c r="C155" s="78" t="s">
        <v>8301</v>
      </c>
      <c r="G155" s="36" t="s">
        <v>341</v>
      </c>
    </row>
    <row r="156" spans="2:7" x14ac:dyDescent="0.25">
      <c r="B156" s="78" t="s">
        <v>8301</v>
      </c>
      <c r="C156" s="78" t="s">
        <v>8301</v>
      </c>
      <c r="G156" s="36" t="s">
        <v>254</v>
      </c>
    </row>
    <row r="157" spans="2:7" x14ac:dyDescent="0.25">
      <c r="B157" s="78" t="s">
        <v>8301</v>
      </c>
      <c r="C157" s="78" t="s">
        <v>8301</v>
      </c>
      <c r="G157" s="36" t="s">
        <v>361</v>
      </c>
    </row>
    <row r="158" spans="2:7" x14ac:dyDescent="0.25">
      <c r="B158" s="78" t="s">
        <v>8301</v>
      </c>
      <c r="C158" s="78" t="s">
        <v>8301</v>
      </c>
      <c r="G158" s="36" t="s">
        <v>245</v>
      </c>
    </row>
    <row r="159" spans="2:7" x14ac:dyDescent="0.25">
      <c r="B159" s="78" t="s">
        <v>8301</v>
      </c>
      <c r="C159" s="78" t="s">
        <v>8301</v>
      </c>
      <c r="G159" s="36" t="s">
        <v>537</v>
      </c>
    </row>
    <row r="160" spans="2:7" x14ac:dyDescent="0.25">
      <c r="B160" s="78" t="s">
        <v>8301</v>
      </c>
      <c r="C160" s="78" t="s">
        <v>8301</v>
      </c>
      <c r="G160" s="36" t="s">
        <v>305</v>
      </c>
    </row>
    <row r="161" spans="2:8" x14ac:dyDescent="0.25">
      <c r="B161" s="78" t="s">
        <v>8301</v>
      </c>
      <c r="C161" s="78" t="s">
        <v>8301</v>
      </c>
      <c r="G161" s="36" t="s">
        <v>247</v>
      </c>
    </row>
    <row r="162" spans="2:8" x14ac:dyDescent="0.25">
      <c r="B162" s="78" t="s">
        <v>8301</v>
      </c>
      <c r="C162" s="78" t="s">
        <v>8301</v>
      </c>
      <c r="G162" s="36" t="s">
        <v>8328</v>
      </c>
    </row>
    <row r="163" spans="2:8" x14ac:dyDescent="0.25">
      <c r="B163" s="78" t="s">
        <v>8301</v>
      </c>
      <c r="C163" s="78" t="s">
        <v>8301</v>
      </c>
      <c r="G163" s="48" t="s">
        <v>8329</v>
      </c>
    </row>
    <row r="164" spans="2:8" x14ac:dyDescent="0.25">
      <c r="B164" s="78" t="s">
        <v>8301</v>
      </c>
      <c r="C164" s="78" t="s">
        <v>8301</v>
      </c>
      <c r="G164" s="36" t="s">
        <v>302</v>
      </c>
    </row>
    <row r="165" spans="2:8" x14ac:dyDescent="0.25">
      <c r="B165" s="78" t="s">
        <v>8301</v>
      </c>
      <c r="C165" s="78" t="s">
        <v>8301</v>
      </c>
      <c r="G165" s="36" t="s">
        <v>281</v>
      </c>
    </row>
    <row r="166" spans="2:8" x14ac:dyDescent="0.25">
      <c r="B166" s="78" t="s">
        <v>8301</v>
      </c>
      <c r="C166" s="78" t="s">
        <v>8301</v>
      </c>
      <c r="G166" s="36" t="s">
        <v>312</v>
      </c>
    </row>
    <row r="167" spans="2:8" x14ac:dyDescent="0.25">
      <c r="B167" s="78" t="s">
        <v>8301</v>
      </c>
      <c r="C167" s="78" t="s">
        <v>8301</v>
      </c>
      <c r="G167" s="36" t="s">
        <v>282</v>
      </c>
      <c r="H167" s="36"/>
    </row>
    <row r="168" spans="2:8" x14ac:dyDescent="0.25">
      <c r="B168" s="78" t="s">
        <v>8301</v>
      </c>
      <c r="C168" s="78" t="s">
        <v>8301</v>
      </c>
      <c r="G168" s="36" t="s">
        <v>232</v>
      </c>
      <c r="H168" s="36"/>
    </row>
    <row r="169" spans="2:8" x14ac:dyDescent="0.25">
      <c r="B169" s="78" t="s">
        <v>8301</v>
      </c>
      <c r="C169" s="78" t="s">
        <v>8301</v>
      </c>
      <c r="G169" s="39" t="s">
        <v>67</v>
      </c>
    </row>
    <row r="170" spans="2:8" x14ac:dyDescent="0.25">
      <c r="B170" s="78" t="s">
        <v>8301</v>
      </c>
      <c r="C170" s="78" t="s">
        <v>8301</v>
      </c>
      <c r="G170" s="36" t="s">
        <v>8330</v>
      </c>
    </row>
    <row r="171" spans="2:8" x14ac:dyDescent="0.25">
      <c r="B171" s="78" t="s">
        <v>8301</v>
      </c>
      <c r="C171" s="78" t="s">
        <v>8301</v>
      </c>
      <c r="G171" s="36" t="s">
        <v>8331</v>
      </c>
    </row>
    <row r="172" spans="2:8" x14ac:dyDescent="0.25">
      <c r="B172" s="78" t="s">
        <v>8301</v>
      </c>
      <c r="C172" s="78" t="s">
        <v>8301</v>
      </c>
      <c r="G172" s="36" t="s">
        <v>8332</v>
      </c>
    </row>
    <row r="173" spans="2:8" x14ac:dyDescent="0.25">
      <c r="B173" s="78" t="s">
        <v>8301</v>
      </c>
      <c r="C173" s="78" t="s">
        <v>8301</v>
      </c>
      <c r="G173" s="48" t="s">
        <v>8333</v>
      </c>
    </row>
    <row r="174" spans="2:8" x14ac:dyDescent="0.25">
      <c r="B174" s="78" t="s">
        <v>8301</v>
      </c>
      <c r="C174" s="78" t="s">
        <v>8301</v>
      </c>
      <c r="G174" s="36" t="s">
        <v>123</v>
      </c>
    </row>
    <row r="175" spans="2:8" x14ac:dyDescent="0.25">
      <c r="B175" s="78" t="s">
        <v>8301</v>
      </c>
      <c r="C175" s="78" t="s">
        <v>8301</v>
      </c>
      <c r="G175" s="36" t="s">
        <v>303</v>
      </c>
    </row>
    <row r="176" spans="2:8" x14ac:dyDescent="0.25">
      <c r="B176" s="78" t="s">
        <v>8301</v>
      </c>
      <c r="C176" s="78" t="s">
        <v>8301</v>
      </c>
      <c r="G176" s="36" t="s">
        <v>124</v>
      </c>
    </row>
    <row r="177" spans="2:7" x14ac:dyDescent="0.25">
      <c r="B177" s="78" t="s">
        <v>8301</v>
      </c>
      <c r="C177" s="78" t="s">
        <v>8301</v>
      </c>
      <c r="G177" s="36" t="s">
        <v>125</v>
      </c>
    </row>
    <row r="178" spans="2:7" x14ac:dyDescent="0.25">
      <c r="B178" s="78" t="s">
        <v>8301</v>
      </c>
      <c r="C178" s="78" t="s">
        <v>8301</v>
      </c>
      <c r="G178" s="36" t="s">
        <v>420</v>
      </c>
    </row>
    <row r="179" spans="2:7" x14ac:dyDescent="0.25">
      <c r="B179" s="78" t="s">
        <v>8301</v>
      </c>
      <c r="C179" s="78" t="s">
        <v>8301</v>
      </c>
      <c r="G179" s="36" t="s">
        <v>155</v>
      </c>
    </row>
    <row r="180" spans="2:7" x14ac:dyDescent="0.25">
      <c r="B180" s="78" t="s">
        <v>8301</v>
      </c>
      <c r="C180" s="78" t="s">
        <v>8301</v>
      </c>
      <c r="G180" s="48" t="s">
        <v>8334</v>
      </c>
    </row>
    <row r="181" spans="2:7" x14ac:dyDescent="0.25">
      <c r="B181" s="78" t="s">
        <v>8301</v>
      </c>
      <c r="C181" s="78" t="s">
        <v>8301</v>
      </c>
      <c r="G181" s="48" t="s">
        <v>8335</v>
      </c>
    </row>
    <row r="182" spans="2:7" x14ac:dyDescent="0.25">
      <c r="B182" s="78" t="s">
        <v>8301</v>
      </c>
      <c r="C182" s="78" t="s">
        <v>8301</v>
      </c>
      <c r="G182" s="36" t="s">
        <v>72</v>
      </c>
    </row>
    <row r="183" spans="2:7" x14ac:dyDescent="0.25">
      <c r="B183" s="78" t="s">
        <v>8301</v>
      </c>
      <c r="C183" s="78" t="s">
        <v>8301</v>
      </c>
      <c r="G183" s="36" t="s">
        <v>99</v>
      </c>
    </row>
    <row r="184" spans="2:7" x14ac:dyDescent="0.25">
      <c r="B184" s="78" t="s">
        <v>8301</v>
      </c>
      <c r="C184" s="78" t="s">
        <v>8301</v>
      </c>
      <c r="G184" s="36" t="s">
        <v>73</v>
      </c>
    </row>
    <row r="185" spans="2:7" x14ac:dyDescent="0.25">
      <c r="B185" s="78" t="s">
        <v>8301</v>
      </c>
      <c r="C185" s="78" t="s">
        <v>8301</v>
      </c>
      <c r="G185" s="36" t="s">
        <v>74</v>
      </c>
    </row>
    <row r="186" spans="2:7" x14ac:dyDescent="0.25">
      <c r="B186" s="78" t="s">
        <v>8301</v>
      </c>
      <c r="C186" s="78" t="s">
        <v>8301</v>
      </c>
      <c r="G186" s="36" t="s">
        <v>75</v>
      </c>
    </row>
    <row r="187" spans="2:7" x14ac:dyDescent="0.25">
      <c r="B187" s="78" t="s">
        <v>8301</v>
      </c>
      <c r="C187" s="78" t="s">
        <v>8301</v>
      </c>
      <c r="G187" s="36" t="s">
        <v>76</v>
      </c>
    </row>
    <row r="188" spans="2:7" x14ac:dyDescent="0.25">
      <c r="B188" s="78" t="s">
        <v>8301</v>
      </c>
      <c r="C188" s="78" t="s">
        <v>8301</v>
      </c>
      <c r="G188" s="48" t="s">
        <v>8336</v>
      </c>
    </row>
    <row r="189" spans="2:7" x14ac:dyDescent="0.25">
      <c r="B189" s="78" t="s">
        <v>8301</v>
      </c>
      <c r="C189" s="78" t="s">
        <v>8301</v>
      </c>
      <c r="G189" s="36" t="s">
        <v>85</v>
      </c>
    </row>
    <row r="190" spans="2:7" x14ac:dyDescent="0.25">
      <c r="B190" s="78" t="s">
        <v>8301</v>
      </c>
      <c r="C190" s="78" t="s">
        <v>8301</v>
      </c>
      <c r="G190" s="36" t="s">
        <v>87</v>
      </c>
    </row>
    <row r="191" spans="2:7" x14ac:dyDescent="0.25">
      <c r="B191" s="78" t="s">
        <v>8301</v>
      </c>
      <c r="C191" s="78" t="s">
        <v>8301</v>
      </c>
      <c r="G191" s="36" t="s">
        <v>88</v>
      </c>
    </row>
    <row r="192" spans="2:7" x14ac:dyDescent="0.25">
      <c r="B192" s="78" t="s">
        <v>8301</v>
      </c>
      <c r="C192" s="78" t="s">
        <v>8301</v>
      </c>
      <c r="G192" s="48" t="s">
        <v>8337</v>
      </c>
    </row>
    <row r="193" spans="2:7" x14ac:dyDescent="0.25">
      <c r="B193" s="78" t="s">
        <v>8301</v>
      </c>
      <c r="C193" s="78" t="s">
        <v>8301</v>
      </c>
      <c r="G193" s="36" t="s">
        <v>90</v>
      </c>
    </row>
    <row r="194" spans="2:7" x14ac:dyDescent="0.25">
      <c r="B194" s="78" t="s">
        <v>8301</v>
      </c>
      <c r="C194" s="78" t="s">
        <v>8301</v>
      </c>
      <c r="G194" s="36" t="s">
        <v>1</v>
      </c>
    </row>
    <row r="195" spans="2:7" x14ac:dyDescent="0.25">
      <c r="B195" s="78" t="s">
        <v>8301</v>
      </c>
      <c r="C195" s="78" t="s">
        <v>8301</v>
      </c>
      <c r="G195" s="36" t="s">
        <v>313</v>
      </c>
    </row>
    <row r="196" spans="2:7" x14ac:dyDescent="0.25">
      <c r="B196" s="78" t="s">
        <v>8301</v>
      </c>
      <c r="C196" s="78" t="s">
        <v>8301</v>
      </c>
      <c r="G196" s="36" t="s">
        <v>93</v>
      </c>
    </row>
    <row r="197" spans="2:7" x14ac:dyDescent="0.25">
      <c r="B197" s="78" t="s">
        <v>8301</v>
      </c>
      <c r="C197" s="78" t="s">
        <v>8301</v>
      </c>
      <c r="G197" s="36" t="s">
        <v>94</v>
      </c>
    </row>
    <row r="198" spans="2:7" x14ac:dyDescent="0.25">
      <c r="B198" s="78" t="s">
        <v>8301</v>
      </c>
      <c r="C198" s="78" t="s">
        <v>8301</v>
      </c>
      <c r="G198" s="48" t="s">
        <v>8338</v>
      </c>
    </row>
    <row r="199" spans="2:7" x14ac:dyDescent="0.25">
      <c r="B199" s="78" t="s">
        <v>8301</v>
      </c>
      <c r="C199" s="78" t="s">
        <v>8301</v>
      </c>
      <c r="G199" s="36" t="s">
        <v>77</v>
      </c>
    </row>
    <row r="200" spans="2:7" x14ac:dyDescent="0.25">
      <c r="B200" s="78" t="s">
        <v>8301</v>
      </c>
      <c r="C200" s="78" t="s">
        <v>8301</v>
      </c>
      <c r="G200" s="36" t="s">
        <v>121</v>
      </c>
    </row>
    <row r="201" spans="2:7" x14ac:dyDescent="0.25">
      <c r="B201" s="78" t="s">
        <v>8301</v>
      </c>
      <c r="C201" s="78" t="s">
        <v>8301</v>
      </c>
      <c r="G201" s="36" t="s">
        <v>78</v>
      </c>
    </row>
    <row r="202" spans="2:7" x14ac:dyDescent="0.25">
      <c r="B202" s="78" t="s">
        <v>8301</v>
      </c>
      <c r="C202" s="78" t="s">
        <v>8301</v>
      </c>
      <c r="G202" s="36" t="s">
        <v>91</v>
      </c>
    </row>
    <row r="203" spans="2:7" x14ac:dyDescent="0.25">
      <c r="B203" s="78" t="s">
        <v>8301</v>
      </c>
      <c r="C203" s="78" t="s">
        <v>8301</v>
      </c>
      <c r="G203" s="36" t="s">
        <v>95</v>
      </c>
    </row>
    <row r="204" spans="2:7" x14ac:dyDescent="0.25">
      <c r="B204" s="78" t="s">
        <v>8301</v>
      </c>
      <c r="C204" s="78" t="s">
        <v>8301</v>
      </c>
      <c r="G204" s="48" t="s">
        <v>8339</v>
      </c>
    </row>
    <row r="205" spans="2:7" x14ac:dyDescent="0.25">
      <c r="B205" s="78" t="s">
        <v>8301</v>
      </c>
      <c r="C205" s="78" t="s">
        <v>8301</v>
      </c>
      <c r="G205" s="39" t="s">
        <v>96</v>
      </c>
    </row>
    <row r="206" spans="2:7" x14ac:dyDescent="0.25">
      <c r="B206" s="78" t="s">
        <v>8301</v>
      </c>
      <c r="C206" s="78" t="s">
        <v>8301</v>
      </c>
      <c r="G206" s="36" t="s">
        <v>8207</v>
      </c>
    </row>
    <row r="207" spans="2:7" x14ac:dyDescent="0.25">
      <c r="B207" s="78" t="s">
        <v>8301</v>
      </c>
      <c r="C207" s="78" t="s">
        <v>8301</v>
      </c>
      <c r="G207" s="36" t="s">
        <v>175</v>
      </c>
    </row>
    <row r="208" spans="2:7" x14ac:dyDescent="0.25">
      <c r="B208" s="78" t="s">
        <v>8301</v>
      </c>
      <c r="C208" s="78" t="s">
        <v>8301</v>
      </c>
      <c r="G208" s="36" t="s">
        <v>8208</v>
      </c>
    </row>
    <row r="209" spans="2:7" x14ac:dyDescent="0.25">
      <c r="B209" s="78" t="s">
        <v>8301</v>
      </c>
      <c r="C209" s="78" t="s">
        <v>8301</v>
      </c>
      <c r="G209" s="36" t="s">
        <v>116</v>
      </c>
    </row>
    <row r="210" spans="2:7" x14ac:dyDescent="0.25">
      <c r="B210" s="78" t="s">
        <v>8301</v>
      </c>
      <c r="C210" s="78" t="s">
        <v>8301</v>
      </c>
      <c r="G210" s="39" t="s">
        <v>8340</v>
      </c>
    </row>
    <row r="211" spans="2:7" x14ac:dyDescent="0.25">
      <c r="B211" s="78" t="s">
        <v>8301</v>
      </c>
      <c r="C211" s="78" t="s">
        <v>8301</v>
      </c>
      <c r="G211" s="52" t="s">
        <v>398</v>
      </c>
    </row>
    <row r="212" spans="2:7" x14ac:dyDescent="0.25">
      <c r="B212" s="78" t="s">
        <v>8301</v>
      </c>
      <c r="C212" s="78" t="s">
        <v>8301</v>
      </c>
      <c r="G212" s="53" t="s">
        <v>400</v>
      </c>
    </row>
    <row r="213" spans="2:7" x14ac:dyDescent="0.25">
      <c r="B213" s="78" t="s">
        <v>8301</v>
      </c>
      <c r="C213" s="78" t="s">
        <v>8301</v>
      </c>
      <c r="G213" s="53" t="s">
        <v>401</v>
      </c>
    </row>
    <row r="214" spans="2:7" x14ac:dyDescent="0.25">
      <c r="B214" s="78" t="s">
        <v>8301</v>
      </c>
      <c r="C214" s="78" t="s">
        <v>8301</v>
      </c>
      <c r="F214" s="9" t="n">
        <f>F212+F213</f>
        <v>0.0</v>
      </c>
      <c r="G214" s="98" t="s">
        <v>8341</v>
      </c>
    </row>
    <row r="215" spans="2:7" x14ac:dyDescent="0.25">
      <c r="B215" s="78" t="s">
        <v>8301</v>
      </c>
      <c r="C215" s="78" t="s">
        <v>8301</v>
      </c>
      <c r="G215" s="53" t="s">
        <v>403</v>
      </c>
    </row>
    <row r="216" spans="2:7" x14ac:dyDescent="0.25">
      <c r="B216" s="78" t="s">
        <v>8301</v>
      </c>
      <c r="C216" s="78" t="s">
        <v>8301</v>
      </c>
      <c r="G216" s="52" t="s">
        <v>404</v>
      </c>
    </row>
    <row r="217" spans="2:7" x14ac:dyDescent="0.25">
      <c r="B217" s="78" t="s">
        <v>8301</v>
      </c>
      <c r="C217" s="78" t="s">
        <v>8301</v>
      </c>
      <c r="G217" s="53" t="s">
        <v>405</v>
      </c>
    </row>
    <row r="218" spans="2:7" x14ac:dyDescent="0.25">
      <c r="B218" s="78" t="s">
        <v>8301</v>
      </c>
      <c r="C218" s="78" t="s">
        <v>8301</v>
      </c>
      <c r="G218" s="52" t="s">
        <v>404</v>
      </c>
    </row>
    <row r="219" spans="2:7" x14ac:dyDescent="0.25">
      <c r="B219" s="78" t="s">
        <v>8301</v>
      </c>
      <c r="C219" s="78" t="s">
        <v>8301</v>
      </c>
      <c r="G219" s="52" t="s">
        <v>407</v>
      </c>
    </row>
    <row r="220" spans="2:7" x14ac:dyDescent="0.25">
      <c r="B220" s="78" t="s">
        <v>8301</v>
      </c>
      <c r="C220" s="78" t="s">
        <v>8301</v>
      </c>
      <c r="G220" s="53" t="s">
        <v>411</v>
      </c>
    </row>
    <row r="221" spans="2:7" x14ac:dyDescent="0.25">
      <c r="B221" s="78" t="s">
        <v>8301</v>
      </c>
      <c r="C221" s="78" t="s">
        <v>8301</v>
      </c>
      <c r="G221" s="53" t="s">
        <v>412</v>
      </c>
    </row>
    <row r="222" spans="2:7" x14ac:dyDescent="0.25">
      <c r="B222" s="78" t="s">
        <v>8301</v>
      </c>
      <c r="C222" s="78" t="s">
        <v>8301</v>
      </c>
      <c r="G222" s="53" t="s">
        <v>413</v>
      </c>
    </row>
    <row r="223" spans="2:7" x14ac:dyDescent="0.25">
      <c r="B223" s="78" t="s">
        <v>8301</v>
      </c>
      <c r="C223" s="78" t="s">
        <v>8301</v>
      </c>
      <c r="G223" s="53" t="s">
        <v>414</v>
      </c>
    </row>
    <row r="224" spans="2:7" x14ac:dyDescent="0.25">
      <c r="B224" s="78" t="s">
        <v>8301</v>
      </c>
      <c r="C224" s="78" t="s">
        <v>8301</v>
      </c>
      <c r="G224" s="176" t="s">
        <v>8342</v>
      </c>
    </row>
    <row r="225" spans="2:7" x14ac:dyDescent="0.25">
      <c r="B225" s="78" t="s">
        <v>8301</v>
      </c>
      <c r="C225" s="78" t="s">
        <v>8301</v>
      </c>
      <c r="G225" s="52" t="s">
        <v>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311"/>
  <sheetViews>
    <sheetView topLeftCell="A4" workbookViewId="0">
      <selection activeCell="F31" sqref="F31"/>
    </sheetView>
  </sheetViews>
  <sheetFormatPr defaultColWidth="9.1796875" defaultRowHeight="10" x14ac:dyDescent="0.2"/>
  <cols>
    <col min="1" max="1" customWidth="true" style="36" width="1.453125" collapsed="true"/>
    <col min="2" max="2" customWidth="true" style="36" width="2.81640625" collapsed="true"/>
    <col min="3" max="3" style="36" width="9.1796875" collapsed="true"/>
    <col min="4" max="4" customWidth="true" style="36" width="15.0" collapsed="true"/>
    <col min="5" max="5" customWidth="true" style="40" width="6.0" collapsed="true"/>
    <col min="6" max="6" customWidth="true" style="36" width="3.81640625" collapsed="true"/>
    <col min="7" max="7" customWidth="true" style="36" width="7.453125" collapsed="true"/>
    <col min="8" max="9" bestFit="true" customWidth="true" style="36" width="14.54296875" collapsed="true"/>
    <col min="10" max="10" bestFit="true" customWidth="true" style="36" width="15.81640625" collapsed="true"/>
    <col min="11" max="11" customWidth="true" style="36" width="15.54296875" collapsed="true"/>
    <col min="12" max="12" customWidth="true" style="48" width="0.26953125" collapsed="true"/>
    <col min="13" max="13" customWidth="true" style="36" width="16.26953125" collapsed="true"/>
    <col min="14" max="14" customWidth="true" style="36" width="0.453125" collapsed="true"/>
    <col min="15" max="15" bestFit="true" customWidth="true" style="36" width="15.1796875" collapsed="true"/>
    <col min="16" max="16" bestFit="true" customWidth="true" style="34" width="14.54296875" collapsed="true"/>
    <col min="17" max="17" bestFit="true" customWidth="true" style="35" width="13.54296875" collapsed="true"/>
    <col min="18" max="16384" style="36" width="9.1796875" collapsed="true"/>
  </cols>
  <sheetData>
    <row r="1" spans="1:17" ht="10.5" x14ac:dyDescent="0.25">
      <c r="A1" s="29" t="s">
        <v>13</v>
      </c>
      <c r="B1" s="30"/>
      <c r="C1" s="30"/>
      <c r="D1" s="30"/>
      <c r="E1" s="31"/>
      <c r="F1" s="30"/>
      <c r="G1" s="30"/>
      <c r="H1" s="30"/>
      <c r="I1" s="30"/>
      <c r="J1" s="30"/>
      <c r="K1" s="30"/>
      <c r="L1" s="32"/>
      <c r="M1" s="30"/>
      <c r="N1" s="30"/>
      <c r="O1" s="33" t="n">
        <f>M71-M134</f>
        <v>-1.9736429485E8</v>
      </c>
    </row>
    <row r="2" spans="1:17" ht="10.5" x14ac:dyDescent="0.25">
      <c r="A2" s="29" t="s">
        <v>14</v>
      </c>
      <c r="B2" s="30"/>
      <c r="C2" s="30"/>
      <c r="D2" s="30"/>
      <c r="E2" s="31"/>
      <c r="F2" s="30"/>
      <c r="G2" s="30"/>
      <c r="H2" s="30"/>
      <c r="I2" s="30"/>
      <c r="J2" s="30"/>
      <c r="K2" s="30"/>
      <c r="L2" s="32"/>
      <c r="M2" s="30"/>
      <c r="N2" s="30"/>
    </row>
    <row r="3" spans="1:17" ht="10.5" x14ac:dyDescent="0.25">
      <c r="A3" s="37" t="str">
        <f>+TB!A3</f>
        <v>As of M3 31, 2018</v>
      </c>
      <c r="B3" s="30"/>
      <c r="C3" s="30"/>
      <c r="D3" s="30"/>
      <c r="E3" s="31"/>
      <c r="F3" s="30"/>
      <c r="G3" s="30"/>
      <c r="H3" s="30"/>
      <c r="I3" s="30"/>
      <c r="J3" s="30"/>
      <c r="K3" s="30"/>
      <c r="L3" s="32"/>
      <c r="M3" s="30"/>
      <c r="N3" s="30"/>
      <c r="P3" s="34" t="s">
        <v>8190</v>
      </c>
      <c r="Q3" s="35" t="n">
        <f>K76*0.05</f>
        <v>4633.801</v>
      </c>
    </row>
    <row r="4" spans="1:17" ht="12.75" customHeight="1" x14ac:dyDescent="0.25">
      <c r="A4" s="29"/>
      <c r="B4" s="30"/>
      <c r="C4" s="30"/>
      <c r="D4" s="30"/>
      <c r="E4" s="31"/>
      <c r="F4" s="30"/>
      <c r="G4" s="30"/>
      <c r="H4" s="30"/>
      <c r="I4" s="30"/>
      <c r="J4" s="30"/>
      <c r="K4" s="30"/>
      <c r="L4" s="32"/>
      <c r="M4" s="30"/>
      <c r="N4" s="30"/>
      <c r="P4" s="34" t="s">
        <v>8191</v>
      </c>
      <c r="Q4" s="35" t="n">
        <f>K77*0.03</f>
        <v>0.0</v>
      </c>
    </row>
    <row r="5" spans="1:17" s="38" customFormat="1" ht="10.5" x14ac:dyDescent="0.25">
      <c r="A5" s="29" t="s">
        <v>15</v>
      </c>
      <c r="B5" s="30"/>
      <c r="C5" s="30"/>
      <c r="D5" s="30"/>
      <c r="E5" s="31"/>
      <c r="F5" s="30"/>
      <c r="G5" s="30"/>
      <c r="H5" s="30"/>
      <c r="I5" s="30"/>
      <c r="J5" s="30"/>
      <c r="K5" s="30"/>
      <c r="L5" s="32"/>
      <c r="M5" s="30"/>
      <c r="N5" s="30"/>
      <c r="P5" s="34" t="s">
        <v>8192</v>
      </c>
      <c r="Q5" s="35" t="n">
        <f>K78*0.03</f>
        <v>0.0</v>
      </c>
    </row>
    <row r="6" spans="1:17" ht="7.15" customHeight="1" x14ac:dyDescent="0.35">
      <c r="A6" s="29"/>
      <c r="B6" s="39"/>
      <c r="C6" s="39"/>
      <c r="D6" s="39"/>
      <c r="F6" s="71"/>
      <c r="G6" s="71"/>
      <c r="H6" s="71"/>
      <c r="I6" s="71"/>
      <c r="J6" s="71"/>
      <c r="K6" s="122"/>
      <c r="L6" s="123"/>
      <c r="M6" s="71"/>
      <c r="N6" s="71"/>
    </row>
    <row r="7" spans="1:17" ht="11" thickBot="1" x14ac:dyDescent="0.3">
      <c r="A7" s="36" t="s">
        <v>16</v>
      </c>
      <c r="F7" s="71"/>
      <c r="G7" s="71"/>
      <c r="H7" s="71"/>
      <c r="I7" s="71"/>
      <c r="J7" s="71"/>
      <c r="K7" s="71"/>
      <c r="L7" s="124"/>
      <c r="M7" s="71"/>
      <c r="N7" s="71"/>
      <c r="P7" s="34" t="s">
        <v>8193</v>
      </c>
      <c r="Q7" s="41" t="n">
        <f>SUM(Q3:Q6)</f>
        <v>4633.801</v>
      </c>
    </row>
    <row r="8" spans="1:17" ht="10.5" thickBot="1" x14ac:dyDescent="0.25">
      <c r="B8" s="36" t="s">
        <v>17</v>
      </c>
      <c r="F8" s="71"/>
      <c r="G8" s="71"/>
      <c r="H8" s="71"/>
      <c r="I8" s="71"/>
      <c r="J8" s="125"/>
      <c r="K8" s="71" t="n">
        <f>TB!C7</f>
        <v>4.913687834E7</v>
      </c>
      <c r="L8" s="124"/>
      <c r="M8" s="71"/>
      <c r="N8" s="71"/>
      <c r="P8" s="34" t="s">
        <v>8194</v>
      </c>
      <c r="Q8" s="42" t="n">
        <f>K10-Q7</f>
        <v>2.0293679709000003E7</v>
      </c>
    </row>
    <row r="9" spans="1:17" x14ac:dyDescent="0.2">
      <c r="B9" s="36" t="s">
        <v>18</v>
      </c>
      <c r="F9" s="71"/>
      <c r="G9" s="71"/>
      <c r="H9" s="71"/>
      <c r="I9" s="71"/>
      <c r="J9" s="125"/>
      <c r="K9" s="71" t="n">
        <f>TB!C8</f>
        <v>1501035.99</v>
      </c>
      <c r="L9" s="124"/>
      <c r="M9" s="71"/>
      <c r="N9" s="71"/>
    </row>
    <row r="10" spans="1:17" x14ac:dyDescent="0.2">
      <c r="B10" s="36" t="s">
        <v>19</v>
      </c>
      <c r="F10" s="71"/>
      <c r="G10" s="71"/>
      <c r="H10" s="71"/>
      <c r="I10" s="71"/>
      <c r="J10" s="125"/>
      <c r="K10" s="71" t="n">
        <f>TB!C9</f>
        <v>2.029831351E7</v>
      </c>
      <c r="L10" s="124"/>
      <c r="M10" s="71"/>
      <c r="N10" s="71"/>
    </row>
    <row r="11" spans="1:17" ht="10.5" x14ac:dyDescent="0.25">
      <c r="B11" s="36" t="s">
        <v>20</v>
      </c>
      <c r="F11" s="71"/>
      <c r="G11" s="71"/>
      <c r="H11" s="71"/>
      <c r="I11" s="71"/>
      <c r="J11" s="125"/>
      <c r="K11" s="126" t="n">
        <f>TB!C10</f>
        <v>2.3611804485E8</v>
      </c>
      <c r="L11" s="124"/>
      <c r="M11" s="127" t="n">
        <f>SUM(K8:K11)</f>
        <v>3.0705427269E8</v>
      </c>
      <c r="N11" s="124"/>
    </row>
    <row r="12" spans="1:17" ht="11.25" customHeight="1" x14ac:dyDescent="0.2">
      <c r="J12" s="71"/>
      <c r="K12" s="71"/>
      <c r="L12" s="124"/>
      <c r="M12" s="71"/>
      <c r="N12" s="71"/>
      <c r="O12" s="43"/>
    </row>
    <row r="13" spans="1:17" x14ac:dyDescent="0.2">
      <c r="A13" s="36" t="s">
        <v>276</v>
      </c>
      <c r="E13" s="179"/>
      <c r="F13" s="179"/>
      <c r="H13" s="128" t="s">
        <v>266</v>
      </c>
      <c r="I13" s="128" t="s">
        <v>22</v>
      </c>
      <c r="J13" s="128" t="s">
        <v>267</v>
      </c>
      <c r="K13" s="128" t="s">
        <v>21</v>
      </c>
      <c r="L13" s="129"/>
      <c r="M13" s="71"/>
      <c r="N13" s="71"/>
      <c r="O13" s="43"/>
    </row>
    <row r="14" spans="1:17" x14ac:dyDescent="0.2">
      <c r="B14" s="36" t="s">
        <v>327</v>
      </c>
      <c r="D14" s="168"/>
      <c r="E14" s="36"/>
      <c r="H14" s="71" t="n">
        <f>TB!C19+TB!C20+TB!C54+TB!C55</f>
        <v>2.1614643310000002E8</v>
      </c>
      <c r="I14" s="71" t="n">
        <f>TB!C31+TB!C32+TB!C65+TB!C66+TB!C77+TB!C78+TB!C94+TB!C95</f>
        <v>1.1401431690000001E7</v>
      </c>
      <c r="J14" s="71" t="n">
        <f>TB!C43+TB!C45</f>
        <v>0.0</v>
      </c>
      <c r="K14" s="71" t="n">
        <f t="shared" ref="K14:K23" si="0">SUM(H14:J14)</f>
        <v>2.2754786479000002E8</v>
      </c>
      <c r="L14" s="124"/>
      <c r="M14" s="71"/>
      <c r="N14" s="71"/>
      <c r="O14" s="43"/>
    </row>
    <row r="15" spans="1:17" x14ac:dyDescent="0.2">
      <c r="B15" s="36" t="s">
        <v>348</v>
      </c>
      <c r="D15" s="168"/>
      <c r="E15" s="36"/>
      <c r="H15" s="71" t="n">
        <f>TB!C21</f>
        <v>5960000.0</v>
      </c>
      <c r="I15" s="71" t="n">
        <f>+TB!C33+TB!C79+TB!C90</f>
        <v>0.0</v>
      </c>
      <c r="J15" s="71" t="n">
        <f>TB!C44+TB!C46</f>
        <v>0.0</v>
      </c>
      <c r="K15" s="71" t="n">
        <f t="shared" si="0"/>
        <v>5960000.0</v>
      </c>
      <c r="L15" s="124"/>
      <c r="M15" s="71"/>
      <c r="N15" s="71"/>
    </row>
    <row r="16" spans="1:17" x14ac:dyDescent="0.2">
      <c r="B16" s="36" t="s">
        <v>328</v>
      </c>
      <c r="D16" s="168"/>
      <c r="E16" s="36"/>
      <c r="H16" s="71" t="n">
        <f>TB!C22+TB!C56</f>
        <v>1.513245154E7</v>
      </c>
      <c r="I16" s="71" t="n">
        <f>TB!C35+TB!C67+TB!C80+TB!C91</f>
        <v>1450000.88</v>
      </c>
      <c r="J16" s="71" t="n">
        <f>TB!C45</f>
        <v>0.0</v>
      </c>
      <c r="K16" s="71" t="n">
        <f t="shared" si="0"/>
        <v>1.6582452419999998E7</v>
      </c>
      <c r="L16" s="124"/>
      <c r="M16" s="71"/>
      <c r="N16" s="71"/>
    </row>
    <row r="17" spans="1:17" x14ac:dyDescent="0.2">
      <c r="B17" s="36" t="s">
        <v>333</v>
      </c>
      <c r="D17" s="168"/>
      <c r="E17" s="36"/>
      <c r="G17" s="33"/>
      <c r="H17" s="71" t="n">
        <f>TB!C24+TB!C57</f>
        <v>8.156736763E7</v>
      </c>
      <c r="I17" s="71" t="n">
        <f>TB!C36+TB!C68+TB!C82+TB!C93</f>
        <v>1.0727475940000001E7</v>
      </c>
      <c r="J17" s="71" t="n">
        <f>TB!C46</f>
        <v>0.0</v>
      </c>
      <c r="K17" s="71" t="n">
        <f t="shared" si="0"/>
        <v>9.229484357E7</v>
      </c>
      <c r="L17" s="124"/>
      <c r="M17" s="71"/>
      <c r="N17" s="71"/>
    </row>
    <row r="18" spans="1:17" ht="12" hidden="1" customHeight="1" x14ac:dyDescent="0.2">
      <c r="B18" s="36" t="s">
        <v>250</v>
      </c>
      <c r="D18" s="168"/>
      <c r="E18" s="36"/>
      <c r="H18" s="71" t="n">
        <f>TB!C17+TB!C58</f>
        <v>0.0</v>
      </c>
      <c r="I18" s="71" t="n">
        <f>TB!C29+TB!C69+TB!C75+TB!C87</f>
        <v>0.0</v>
      </c>
      <c r="J18" s="71" t="n">
        <f>TB!C47</f>
        <v>0.0</v>
      </c>
      <c r="K18" s="71" t="n">
        <f t="shared" si="0"/>
        <v>0.0</v>
      </c>
      <c r="L18" s="124"/>
      <c r="M18" s="71"/>
      <c r="N18" s="71"/>
    </row>
    <row r="19" spans="1:17" x14ac:dyDescent="0.2">
      <c r="B19" s="36" t="s">
        <v>129</v>
      </c>
      <c r="D19" s="168"/>
      <c r="E19" s="36"/>
      <c r="H19" s="71" t="n">
        <f>TB!C18+TB!C59</f>
        <v>1.793976604E7</v>
      </c>
      <c r="I19" s="71" t="n">
        <f>TB!C30+TB!C70+TB!C76+TB!C88</f>
        <v>8181121.6</v>
      </c>
      <c r="J19" s="71" t="n">
        <f>TB!C48</f>
        <v>0.0</v>
      </c>
      <c r="K19" s="71" t="n">
        <f t="shared" si="0"/>
        <v>2.612088764E7</v>
      </c>
      <c r="L19" s="124"/>
      <c r="M19" s="71"/>
      <c r="N19" s="71"/>
    </row>
    <row r="20" spans="1:17" ht="14.25" customHeight="1" x14ac:dyDescent="0.2">
      <c r="B20" s="36" t="s">
        <v>131</v>
      </c>
      <c r="D20" s="168"/>
      <c r="E20" s="36"/>
      <c r="G20" s="33"/>
      <c r="H20" s="71" t="n">
        <f>TB!C15+TB!C51</f>
        <v>1.010500001E7</v>
      </c>
      <c r="I20" s="71" t="n">
        <f>TB!C27+TB!C62+TB!C73+TB!C85</f>
        <v>149140.31</v>
      </c>
      <c r="J20" s="71" t="n">
        <f>TB!C40</f>
        <v>0.0</v>
      </c>
      <c r="K20" s="71" t="n">
        <f t="shared" si="0"/>
        <v>1.025414032E7</v>
      </c>
      <c r="L20" s="124"/>
      <c r="M20" s="71"/>
      <c r="N20" s="71"/>
    </row>
    <row r="21" spans="1:17" x14ac:dyDescent="0.2">
      <c r="B21" s="36" t="s">
        <v>130</v>
      </c>
      <c r="E21" s="36"/>
      <c r="G21" s="33"/>
      <c r="H21" s="71" t="n">
        <f>TB!C16+TB!C50</f>
        <v>1.0870741548E8</v>
      </c>
      <c r="I21" s="71" t="n">
        <f>TB!C28+TB!C61+TB!C74+TB!C86</f>
        <v>8329602.16</v>
      </c>
      <c r="J21" s="71" t="n">
        <f>TB!C39</f>
        <v>0.0</v>
      </c>
      <c r="K21" s="71" t="n">
        <f t="shared" si="0"/>
        <v>1.1703701764E8</v>
      </c>
      <c r="L21" s="124"/>
      <c r="M21" s="71"/>
      <c r="N21" s="71"/>
    </row>
    <row r="22" spans="1:17" x14ac:dyDescent="0.2">
      <c r="B22" s="36" t="s">
        <v>126</v>
      </c>
      <c r="D22" s="168"/>
      <c r="E22" s="36"/>
      <c r="G22" s="33"/>
      <c r="H22" s="71" t="n">
        <f>TB!C25+TB!C52</f>
        <v>2.1412573286E8</v>
      </c>
      <c r="I22" s="71" t="n">
        <f>TB!C37+TB!C63+TB!C83</f>
        <v>5.3575353199999996E7</v>
      </c>
      <c r="J22" s="71" t="n">
        <f>TB!C41</f>
        <v>0.0</v>
      </c>
      <c r="K22" s="71" t="n">
        <f t="shared" si="0"/>
        <v>2.6770108606E8</v>
      </c>
      <c r="L22" s="124"/>
      <c r="M22" s="71"/>
      <c r="N22" s="71"/>
    </row>
    <row r="23" spans="1:17" x14ac:dyDescent="0.2">
      <c r="B23" s="36" t="s">
        <v>536</v>
      </c>
      <c r="D23" s="168"/>
      <c r="E23" s="36"/>
      <c r="H23" s="71" t="n">
        <f>TB!C23+TB!C60</f>
        <v>4.040722282E7</v>
      </c>
      <c r="I23" s="71" t="n">
        <f>TB!C34+TB!C71+TB!C81+TB!C92</f>
        <v>1.164024149E7</v>
      </c>
      <c r="J23" s="71" t="n">
        <f>TB!C49</f>
        <v>0.0</v>
      </c>
      <c r="K23" s="71" t="n">
        <f t="shared" si="0"/>
        <v>5.204746431E7</v>
      </c>
      <c r="L23" s="124"/>
      <c r="M23" s="71"/>
      <c r="N23" s="71"/>
    </row>
    <row r="24" spans="1:17" x14ac:dyDescent="0.2">
      <c r="A24" s="36" t="s">
        <v>277</v>
      </c>
      <c r="F24" s="40"/>
      <c r="H24" s="130" t="n">
        <f>SUM(H14:H23)</f>
        <v>7.100913894800001E8</v>
      </c>
      <c r="I24" s="130" t="n">
        <f>SUM(I14:I23)</f>
        <v>1.0545436727E8</v>
      </c>
      <c r="J24" s="130" t="n">
        <f>SUM(J14:J23)</f>
        <v>0.0</v>
      </c>
      <c r="K24" s="130" t="n">
        <f>SUM(K14:K23)</f>
        <v>8.1554575675E8</v>
      </c>
      <c r="L24" s="124"/>
      <c r="M24" s="71"/>
      <c r="N24" s="71"/>
      <c r="O24" s="33"/>
    </row>
    <row r="25" spans="1:17" x14ac:dyDescent="0.2">
      <c r="B25" s="36" t="s">
        <v>275</v>
      </c>
      <c r="F25" s="131"/>
      <c r="G25" s="124"/>
      <c r="H25" s="124"/>
      <c r="I25" s="124"/>
      <c r="J25" s="124"/>
      <c r="K25" s="124" t="n">
        <f>'ICBS-TB-SC'!D796</f>
        <v>6995639.14</v>
      </c>
      <c r="L25" s="124"/>
      <c r="N25" s="71"/>
    </row>
    <row r="26" spans="1:17" x14ac:dyDescent="0.2">
      <c r="C26" s="36" t="s">
        <v>306</v>
      </c>
      <c r="F26" s="71"/>
      <c r="G26" s="132"/>
      <c r="H26" s="71"/>
      <c r="I26" s="71"/>
      <c r="J26" s="71"/>
      <c r="K26" s="124" t="n">
        <f>-(TB!C98+TB!C100)</f>
        <v>2.5538370830000002E7</v>
      </c>
      <c r="L26" s="124"/>
      <c r="N26" s="71"/>
    </row>
    <row r="27" spans="1:17" x14ac:dyDescent="0.2">
      <c r="A27" s="36" t="s">
        <v>278</v>
      </c>
      <c r="F27" s="71"/>
      <c r="G27" s="132"/>
      <c r="H27" s="71"/>
      <c r="I27" s="71"/>
      <c r="J27" s="71"/>
      <c r="K27" s="124" t="n">
        <f>K24-K25-K26</f>
        <v>7.8301174678E8</v>
      </c>
      <c r="L27" s="133"/>
      <c r="N27" s="124"/>
    </row>
    <row r="28" spans="1:17" ht="10.5" x14ac:dyDescent="0.25">
      <c r="A28" s="36" t="s">
        <v>350</v>
      </c>
      <c r="F28" s="71"/>
      <c r="G28" s="132"/>
      <c r="H28" s="71"/>
      <c r="I28" s="71"/>
      <c r="J28" s="71"/>
      <c r="K28" s="126" t="n">
        <f>-TB!C96</f>
        <v>1.356278799E7</v>
      </c>
      <c r="L28" s="133"/>
      <c r="M28" s="127" t="n">
        <f>K27-K28</f>
        <v>7.6944895879E8</v>
      </c>
      <c r="N28" s="124"/>
    </row>
    <row r="29" spans="1:17" s="39" customFormat="1" ht="10.5" x14ac:dyDescent="0.25">
      <c r="E29" s="31"/>
      <c r="F29" s="69"/>
      <c r="G29" s="69"/>
      <c r="H29" s="69"/>
      <c r="I29" s="69"/>
      <c r="J29" s="127"/>
      <c r="K29" s="127"/>
      <c r="L29" s="127"/>
      <c r="M29" s="69"/>
      <c r="N29" s="69"/>
      <c r="P29" s="44"/>
      <c r="Q29" s="41"/>
    </row>
    <row r="30" spans="1:17" x14ac:dyDescent="0.2">
      <c r="A30" s="36" t="s">
        <v>347</v>
      </c>
      <c r="F30" s="71"/>
      <c r="G30" s="71"/>
      <c r="H30" s="71"/>
      <c r="I30" s="134" t="s">
        <v>23</v>
      </c>
      <c r="J30" s="129" t="s">
        <v>24</v>
      </c>
      <c r="K30" s="45" t="s">
        <v>21</v>
      </c>
      <c r="L30" s="129"/>
      <c r="M30" s="71"/>
      <c r="N30" s="71"/>
    </row>
    <row r="31" spans="1:17" x14ac:dyDescent="0.2">
      <c r="A31" s="36" t="s">
        <v>25</v>
      </c>
      <c r="F31" s="71"/>
      <c r="G31" s="71"/>
      <c r="I31" s="130" t="n">
        <f>+TB!C11</f>
        <v>2.6E7</v>
      </c>
      <c r="J31" s="130">
        <v>0</v>
      </c>
      <c r="K31" s="130" t="n">
        <f>J31+I31</f>
        <v>2.6E7</v>
      </c>
      <c r="L31" s="124"/>
      <c r="M31" s="71"/>
      <c r="N31" s="71"/>
      <c r="O31" s="33" t="n">
        <f>K31-J31-I31</f>
        <v>0.0</v>
      </c>
    </row>
    <row r="32" spans="1:17" x14ac:dyDescent="0.2">
      <c r="A32" s="36" t="s">
        <v>548</v>
      </c>
      <c r="C32" s="36" t="s">
        <v>549</v>
      </c>
      <c r="F32" s="71"/>
      <c r="G32" s="71"/>
      <c r="I32" s="124" t="n">
        <f>-TB!C12</f>
        <v>156906.94</v>
      </c>
      <c r="J32" s="124"/>
      <c r="K32" s="124" t="n">
        <f>-TB!C12</f>
        <v>156906.94</v>
      </c>
      <c r="L32" s="124"/>
      <c r="M32" s="71"/>
      <c r="N32" s="71"/>
      <c r="O32" s="33"/>
    </row>
    <row r="33" spans="1:17" ht="10.5" x14ac:dyDescent="0.25">
      <c r="C33" s="36" t="s">
        <v>547</v>
      </c>
      <c r="F33" s="71"/>
      <c r="G33" s="71"/>
      <c r="I33" s="46"/>
      <c r="J33" s="126"/>
      <c r="K33" s="126" t="n">
        <f>J33+I33</f>
        <v>0.0</v>
      </c>
      <c r="L33" s="124"/>
      <c r="M33" s="127" t="n">
        <f>K31-K32-K33</f>
        <v>2.584309306E7</v>
      </c>
      <c r="N33" s="124"/>
      <c r="P33" s="36"/>
      <c r="Q33" s="36"/>
    </row>
    <row r="34" spans="1:17" x14ac:dyDescent="0.2">
      <c r="F34" s="71"/>
      <c r="G34" s="135"/>
      <c r="H34" s="71"/>
      <c r="I34" s="71"/>
      <c r="J34" s="71"/>
      <c r="K34" s="71"/>
      <c r="L34" s="124"/>
      <c r="M34" s="71"/>
      <c r="N34" s="71"/>
      <c r="P34" s="36"/>
      <c r="Q34" s="36"/>
    </row>
    <row r="35" spans="1:17" x14ac:dyDescent="0.2">
      <c r="A35" s="36" t="s">
        <v>122</v>
      </c>
      <c r="F35" s="40"/>
      <c r="I35" s="124"/>
      <c r="J35" s="124"/>
      <c r="K35" s="124" t="n">
        <f>TB!C13</f>
        <v>303500.0</v>
      </c>
      <c r="L35" s="124"/>
      <c r="M35" s="71"/>
      <c r="N35" s="71"/>
      <c r="P35" s="36"/>
      <c r="Q35" s="36"/>
    </row>
    <row r="36" spans="1:17" x14ac:dyDescent="0.2">
      <c r="A36" s="36" t="s">
        <v>307</v>
      </c>
      <c r="F36" s="40"/>
      <c r="I36" s="124"/>
      <c r="J36" s="124"/>
      <c r="K36" s="126" t="n">
        <f>-TB!C14</f>
        <v>303500.0</v>
      </c>
      <c r="L36" s="124"/>
      <c r="M36" s="71" t="n">
        <f>K35-K36</f>
        <v>0.0</v>
      </c>
      <c r="N36" s="71"/>
      <c r="P36" s="36"/>
      <c r="Q36" s="36"/>
    </row>
    <row r="37" spans="1:17" x14ac:dyDescent="0.2">
      <c r="F37" s="40"/>
      <c r="I37" s="124"/>
      <c r="J37" s="124"/>
      <c r="K37" s="124"/>
      <c r="L37" s="124"/>
      <c r="M37" s="71"/>
      <c r="N37" s="71"/>
      <c r="P37" s="36"/>
      <c r="Q37" s="36"/>
    </row>
    <row r="38" spans="1:17" x14ac:dyDescent="0.2">
      <c r="A38" s="36" t="s">
        <v>26</v>
      </c>
      <c r="F38" s="71"/>
      <c r="G38" s="71"/>
      <c r="H38" s="124"/>
      <c r="I38" s="124"/>
      <c r="J38" s="124"/>
      <c r="K38" s="124"/>
      <c r="L38" s="124"/>
      <c r="M38" s="71"/>
      <c r="N38" s="71"/>
      <c r="P38" s="36"/>
      <c r="Q38" s="36"/>
    </row>
    <row r="39" spans="1:17" x14ac:dyDescent="0.2">
      <c r="F39" s="71"/>
      <c r="I39" s="128" t="s">
        <v>27</v>
      </c>
      <c r="J39" s="128" t="s">
        <v>28</v>
      </c>
      <c r="K39" s="128" t="s">
        <v>29</v>
      </c>
      <c r="L39" s="129"/>
      <c r="M39" s="71"/>
      <c r="N39" s="71"/>
      <c r="P39" s="36"/>
      <c r="Q39" s="36"/>
    </row>
    <row r="40" spans="1:17" x14ac:dyDescent="0.2">
      <c r="B40" s="36" t="s">
        <v>30</v>
      </c>
      <c r="F40" s="71"/>
      <c r="G40" s="71"/>
      <c r="I40" s="136" t="n">
        <f>TB!C105</f>
        <v>1.369425275E7</v>
      </c>
      <c r="J40" s="136">
        <v>0</v>
      </c>
      <c r="K40" s="71" t="n">
        <f t="shared" ref="K40:K45" si="1">+I40-J40</f>
        <v>1.369425275E7</v>
      </c>
      <c r="L40" s="124"/>
      <c r="M40" s="71"/>
      <c r="N40" s="71"/>
      <c r="P40" s="36"/>
      <c r="Q40" s="36"/>
    </row>
    <row r="41" spans="1:17" x14ac:dyDescent="0.2">
      <c r="B41" s="36" t="s">
        <v>31</v>
      </c>
      <c r="F41" s="71"/>
      <c r="G41" s="71"/>
      <c r="I41" s="71" t="n">
        <f>TB!C106</f>
        <v>4.21730762E7</v>
      </c>
      <c r="J41" s="71" t="n">
        <f>-TB!C107</f>
        <v>1.154653343E7</v>
      </c>
      <c r="K41" s="71" t="n">
        <f t="shared" si="1"/>
        <v>3.0626542770000003E7</v>
      </c>
      <c r="L41" s="124"/>
      <c r="P41" s="36"/>
      <c r="Q41" s="36"/>
    </row>
    <row r="42" spans="1:17" x14ac:dyDescent="0.2">
      <c r="B42" s="36" t="s">
        <v>32</v>
      </c>
      <c r="F42" s="71"/>
      <c r="G42" s="71"/>
      <c r="I42" s="71" t="n">
        <f>TB!C108</f>
        <v>3.023016817E7</v>
      </c>
      <c r="J42" s="71" t="n">
        <f>-TB!C109</f>
        <v>1.363295005E7</v>
      </c>
      <c r="K42" s="71" t="n">
        <f t="shared" si="1"/>
        <v>1.6597218120000001E7</v>
      </c>
      <c r="L42" s="124"/>
      <c r="P42" s="36"/>
      <c r="Q42" s="36"/>
    </row>
    <row r="43" spans="1:17" x14ac:dyDescent="0.2">
      <c r="B43" s="36" t="s">
        <v>33</v>
      </c>
      <c r="F43" s="71"/>
      <c r="G43" s="71"/>
      <c r="I43" s="71" t="n">
        <f>TB!C110</f>
        <v>3.325327048E7</v>
      </c>
      <c r="J43" s="71" t="n">
        <f>-TB!C111</f>
        <v>2.548441318E7</v>
      </c>
      <c r="K43" s="71" t="n">
        <f t="shared" si="1"/>
        <v>7768857.300000001</v>
      </c>
      <c r="L43" s="124"/>
      <c r="P43" s="36"/>
      <c r="Q43" s="36"/>
    </row>
    <row r="44" spans="1:17" x14ac:dyDescent="0.2">
      <c r="B44" s="36" t="s">
        <v>34</v>
      </c>
      <c r="F44" s="71"/>
      <c r="I44" s="126" t="n">
        <f>TB!C112</f>
        <v>1.486600844E7</v>
      </c>
      <c r="J44" s="126" t="n">
        <f>-TB!C113</f>
        <v>1.002998618E7</v>
      </c>
      <c r="K44" s="126" t="n">
        <f t="shared" si="1"/>
        <v>4836022.26</v>
      </c>
      <c r="L44" s="124"/>
      <c r="P44" s="36"/>
      <c r="Q44" s="36"/>
    </row>
    <row r="45" spans="1:17" ht="10.5" x14ac:dyDescent="0.25">
      <c r="F45" s="71"/>
      <c r="I45" s="124" t="n">
        <f>SUM(I40:I44)</f>
        <v>1.3421677604E8</v>
      </c>
      <c r="J45" s="124" t="n">
        <f>SUM(J40:J44)</f>
        <v>6.0693882839999996E7</v>
      </c>
      <c r="K45" s="124" t="n">
        <f t="shared" si="1"/>
        <v>7.352289320000002E7</v>
      </c>
      <c r="L45" s="124"/>
      <c r="M45" s="127" t="n">
        <f>+K45</f>
        <v>7.352289320000002E7</v>
      </c>
      <c r="N45" s="124"/>
      <c r="O45" s="167" t="n">
        <f>M45/M132</f>
        <v>4.36216102353644</v>
      </c>
      <c r="P45" s="36"/>
      <c r="Q45" s="36"/>
    </row>
    <row r="46" spans="1:17" x14ac:dyDescent="0.2">
      <c r="F46" s="124"/>
      <c r="G46" s="124"/>
      <c r="H46" s="124"/>
      <c r="I46" s="124"/>
      <c r="J46" s="71"/>
      <c r="K46" s="71"/>
      <c r="L46" s="124"/>
      <c r="M46" s="124"/>
      <c r="N46" s="124"/>
      <c r="P46" s="36"/>
      <c r="Q46" s="36"/>
    </row>
    <row r="47" spans="1:17" x14ac:dyDescent="0.2">
      <c r="A47" s="137" t="s">
        <v>35</v>
      </c>
      <c r="B47" s="71"/>
      <c r="C47" s="71"/>
      <c r="D47" s="71"/>
      <c r="E47" s="131"/>
      <c r="F47" s="124"/>
      <c r="G47" s="71"/>
      <c r="H47" s="71"/>
      <c r="I47" s="71"/>
      <c r="J47" s="33"/>
      <c r="K47" s="71" t="n">
        <f>TB!C114</f>
        <v>1.3379757096000001E8</v>
      </c>
      <c r="L47" s="124"/>
      <c r="M47" s="71"/>
      <c r="N47" s="71"/>
      <c r="P47" s="36"/>
      <c r="Q47" s="36"/>
    </row>
    <row r="48" spans="1:17" x14ac:dyDescent="0.2">
      <c r="A48" s="36" t="s">
        <v>326</v>
      </c>
      <c r="B48" s="71"/>
      <c r="C48" s="71"/>
      <c r="D48" s="71"/>
      <c r="E48" s="131"/>
      <c r="F48" s="71"/>
      <c r="G48" s="71"/>
      <c r="H48" s="71"/>
      <c r="I48" s="71"/>
      <c r="K48" s="124" t="n">
        <f>-TB!C116</f>
        <v>86352.11</v>
      </c>
      <c r="L48" s="124"/>
      <c r="M48" s="71"/>
      <c r="N48" s="71"/>
      <c r="P48" s="36"/>
      <c r="Q48" s="36"/>
    </row>
    <row r="49" spans="1:14" x14ac:dyDescent="0.2">
      <c r="B49" s="71"/>
      <c r="C49" s="36" t="s">
        <v>364</v>
      </c>
      <c r="D49" s="71"/>
      <c r="E49" s="131"/>
      <c r="F49" s="71"/>
      <c r="G49" s="71"/>
      <c r="H49" s="71"/>
      <c r="I49" s="71"/>
      <c r="K49" s="126" t="n">
        <f>-TB!C115</f>
        <v>9408823.48</v>
      </c>
      <c r="L49" s="124"/>
      <c r="M49" s="71"/>
      <c r="N49" s="71"/>
    </row>
    <row r="50" spans="1:14" ht="10.5" x14ac:dyDescent="0.25">
      <c r="A50" s="137" t="s">
        <v>21</v>
      </c>
      <c r="B50" s="71"/>
      <c r="C50" s="71"/>
      <c r="D50" s="71"/>
      <c r="E50" s="131"/>
      <c r="F50" s="71"/>
      <c r="G50" s="71"/>
      <c r="H50" s="71"/>
      <c r="I50" s="71"/>
      <c r="L50" s="124"/>
      <c r="M50" s="69" t="n">
        <f>K47-K48-K49</f>
        <v>1.2430239537E8</v>
      </c>
      <c r="N50" s="71"/>
    </row>
    <row r="51" spans="1:14" x14ac:dyDescent="0.2">
      <c r="A51" s="137" t="s">
        <v>325</v>
      </c>
      <c r="F51" s="71"/>
      <c r="G51" s="71"/>
      <c r="H51" s="71"/>
      <c r="I51" s="71"/>
      <c r="K51" s="124" t="n">
        <f>TB!C102</f>
        <v>2.12729887E7</v>
      </c>
      <c r="L51" s="124"/>
      <c r="N51" s="124"/>
    </row>
    <row r="52" spans="1:14" ht="10.5" x14ac:dyDescent="0.25">
      <c r="A52" s="36" t="s">
        <v>8205</v>
      </c>
      <c r="F52" s="71"/>
      <c r="G52" s="71"/>
      <c r="H52" s="71"/>
      <c r="I52" s="71"/>
      <c r="K52" s="124" t="n">
        <f>-TB!C103</f>
        <v>390936.81</v>
      </c>
      <c r="L52" s="124"/>
      <c r="M52" s="127"/>
      <c r="N52" s="124"/>
    </row>
    <row r="53" spans="1:14" ht="10.5" x14ac:dyDescent="0.25">
      <c r="A53" s="36" t="s">
        <v>8186</v>
      </c>
      <c r="F53" s="71"/>
      <c r="G53" s="71"/>
      <c r="H53" s="71"/>
      <c r="I53" s="71"/>
      <c r="J53" s="126"/>
      <c r="K53" s="126" t="n">
        <f>TB!C104</f>
        <v>0.0</v>
      </c>
      <c r="L53" s="124"/>
      <c r="M53" s="127" t="n">
        <f>K51-K52-K53</f>
        <v>2.088205189E7</v>
      </c>
      <c r="N53" s="124"/>
    </row>
    <row r="54" spans="1:14" x14ac:dyDescent="0.2">
      <c r="A54" s="137"/>
      <c r="F54" s="71"/>
      <c r="G54" s="71"/>
      <c r="H54" s="71"/>
      <c r="I54" s="71"/>
      <c r="J54" s="71"/>
      <c r="K54" s="124"/>
      <c r="L54" s="124"/>
      <c r="M54" s="124"/>
      <c r="N54" s="124"/>
    </row>
    <row r="55" spans="1:14" ht="10.5" x14ac:dyDescent="0.25">
      <c r="A55" s="36" t="s">
        <v>215</v>
      </c>
      <c r="F55" s="71"/>
      <c r="G55" s="71"/>
      <c r="H55" s="71"/>
      <c r="I55" s="71"/>
      <c r="J55" s="71"/>
      <c r="K55" s="71"/>
      <c r="L55" s="124"/>
      <c r="M55" s="127" t="n">
        <f>TB!C157</f>
        <v>0.0</v>
      </c>
      <c r="N55" s="47"/>
    </row>
    <row r="56" spans="1:14" ht="10.5" x14ac:dyDescent="0.25">
      <c r="A56" s="36" t="s">
        <v>190</v>
      </c>
      <c r="F56" s="71"/>
      <c r="G56" s="71"/>
      <c r="H56" s="71"/>
      <c r="I56" s="71"/>
      <c r="J56" s="71"/>
      <c r="K56" s="71"/>
      <c r="L56" s="124"/>
      <c r="M56" s="127" t="n">
        <f>TB!C101</f>
        <v>54823.71</v>
      </c>
      <c r="N56" s="47"/>
    </row>
    <row r="57" spans="1:14" ht="10.5" x14ac:dyDescent="0.25">
      <c r="F57" s="71"/>
      <c r="G57" s="71"/>
      <c r="H57" s="71"/>
      <c r="I57" s="71"/>
      <c r="J57" s="71"/>
      <c r="K57" s="71"/>
      <c r="L57" s="124"/>
      <c r="M57" s="127"/>
      <c r="N57" s="47"/>
    </row>
    <row r="58" spans="1:14" x14ac:dyDescent="0.2">
      <c r="A58" s="36" t="s">
        <v>188</v>
      </c>
      <c r="F58" s="71"/>
      <c r="G58" s="71"/>
      <c r="H58" s="71"/>
      <c r="I58" s="71"/>
      <c r="J58" s="71"/>
      <c r="K58" s="71" t="n">
        <f>TB!C117</f>
        <v>7358705.31</v>
      </c>
      <c r="L58" s="124"/>
      <c r="M58" s="124"/>
      <c r="N58" s="47"/>
    </row>
    <row r="59" spans="1:14" ht="10.5" x14ac:dyDescent="0.25">
      <c r="A59" s="36" t="s">
        <v>189</v>
      </c>
      <c r="F59" s="71"/>
      <c r="G59" s="71"/>
      <c r="H59" s="71"/>
      <c r="I59" s="71"/>
      <c r="J59" s="71"/>
      <c r="K59" s="126" t="n">
        <f>-TB!C118</f>
        <v>3454810.41</v>
      </c>
      <c r="L59" s="124"/>
      <c r="M59" s="127" t="n">
        <f>K58-K59</f>
        <v>3903894.8999999994</v>
      </c>
      <c r="N59" s="47"/>
    </row>
    <row r="60" spans="1:14" ht="10.5" x14ac:dyDescent="0.25">
      <c r="F60" s="71"/>
      <c r="G60" s="71"/>
      <c r="H60" s="71"/>
      <c r="I60" s="71"/>
      <c r="J60" s="71"/>
      <c r="K60" s="124"/>
      <c r="L60" s="124"/>
      <c r="M60" s="127"/>
      <c r="N60" s="47"/>
    </row>
    <row r="61" spans="1:14" ht="10.5" x14ac:dyDescent="0.25">
      <c r="A61" s="36" t="s">
        <v>174</v>
      </c>
      <c r="F61" s="71"/>
      <c r="G61" s="71"/>
      <c r="H61" s="71"/>
      <c r="I61" s="71"/>
      <c r="J61" s="71"/>
      <c r="K61" s="126" t="n">
        <f>TB!C130</f>
        <v>3087521.7</v>
      </c>
      <c r="L61" s="124"/>
      <c r="M61" s="127" t="n">
        <f>K61+K60</f>
        <v>3087521.7</v>
      </c>
      <c r="N61" s="47"/>
    </row>
    <row r="62" spans="1:14" x14ac:dyDescent="0.2">
      <c r="F62" s="71"/>
      <c r="G62" s="71"/>
      <c r="H62" s="71"/>
      <c r="I62" s="71"/>
      <c r="J62" s="71"/>
      <c r="K62" s="124"/>
      <c r="L62" s="124"/>
      <c r="M62" s="124"/>
      <c r="N62" s="47"/>
    </row>
    <row r="63" spans="1:14" x14ac:dyDescent="0.2">
      <c r="A63" s="36" t="s">
        <v>8206</v>
      </c>
      <c r="F63" s="71"/>
      <c r="G63" s="71"/>
      <c r="H63" s="71"/>
      <c r="I63" s="71"/>
      <c r="J63" s="71"/>
      <c r="K63" s="124" t="n">
        <f>TB!C128</f>
        <v>1.193346E7</v>
      </c>
      <c r="L63" s="124"/>
      <c r="M63" s="124"/>
      <c r="N63" s="47"/>
    </row>
    <row r="64" spans="1:14" ht="10.5" x14ac:dyDescent="0.25">
      <c r="F64" s="71"/>
      <c r="G64" s="71"/>
      <c r="H64" s="71"/>
      <c r="I64" s="71"/>
      <c r="J64" s="71"/>
      <c r="K64" s="124"/>
      <c r="L64" s="124"/>
      <c r="M64" s="127"/>
      <c r="N64" s="47"/>
    </row>
    <row r="65" spans="1:17" x14ac:dyDescent="0.2">
      <c r="A65" s="36" t="s">
        <v>279</v>
      </c>
      <c r="F65" s="71"/>
      <c r="G65" s="71"/>
      <c r="H65" s="71"/>
      <c r="I65" s="71"/>
      <c r="J65" s="71"/>
      <c r="K65" s="71" t="n">
        <f>'ICBS-TB-SC'!D999+'ICBS-TB-SC'!D1007+'ICBS-TB-SC'!D1033-'ICBS-TB-SC'!D1032</f>
        <v>1.2330129130000003E7</v>
      </c>
      <c r="L65" s="124"/>
      <c r="N65" s="47"/>
    </row>
    <row r="66" spans="1:17" ht="10.5" x14ac:dyDescent="0.25">
      <c r="A66" s="36" t="s">
        <v>181</v>
      </c>
      <c r="F66" s="71"/>
      <c r="G66" s="71"/>
      <c r="H66" s="71"/>
      <c r="I66" s="71"/>
      <c r="J66" s="71"/>
      <c r="K66" s="71" t="n">
        <f>-TB!C123</f>
        <v>1951108.46</v>
      </c>
      <c r="L66" s="124"/>
      <c r="M66" s="127"/>
      <c r="N66" s="47"/>
    </row>
    <row r="67" spans="1:17" ht="10.5" x14ac:dyDescent="0.25">
      <c r="C67" s="36" t="s">
        <v>8187</v>
      </c>
      <c r="F67" s="71"/>
      <c r="G67" s="71"/>
      <c r="H67" s="71"/>
      <c r="I67" s="71"/>
      <c r="J67" s="71"/>
      <c r="K67" s="126" t="n">
        <f>+TB!C124</f>
        <v>0.0</v>
      </c>
      <c r="L67" s="124"/>
      <c r="M67" s="127" t="n">
        <f>K63+K65-K66-K67</f>
        <v>2.231248067E7</v>
      </c>
      <c r="N67" s="124"/>
      <c r="P67" s="36"/>
      <c r="Q67" s="36"/>
    </row>
    <row r="68" spans="1:17" ht="10.5" thickBot="1" x14ac:dyDescent="0.25">
      <c r="F68" s="71"/>
      <c r="G68" s="71"/>
      <c r="H68" s="71"/>
      <c r="I68" s="71"/>
      <c r="J68" s="71"/>
      <c r="K68" s="71"/>
      <c r="L68" s="124"/>
      <c r="N68" s="124"/>
      <c r="P68" s="36"/>
      <c r="Q68" s="36"/>
    </row>
    <row r="69" spans="1:17" ht="11" thickBot="1" x14ac:dyDescent="0.3">
      <c r="A69" s="39" t="s">
        <v>36</v>
      </c>
      <c r="F69" s="138"/>
      <c r="G69" s="71"/>
      <c r="H69" s="71"/>
      <c r="I69" s="71"/>
      <c r="J69" s="71"/>
      <c r="K69" s="33"/>
      <c r="M69" s="139" t="n">
        <f>SUM(M11:M67)</f>
        <v>1.3504123859800005E9</v>
      </c>
      <c r="N69" s="124"/>
      <c r="P69" s="36"/>
      <c r="Q69" s="36"/>
    </row>
    <row r="70" spans="1:17" ht="9.75" customHeight="1" x14ac:dyDescent="0.25">
      <c r="A70" s="39"/>
      <c r="F70" s="71"/>
      <c r="G70" s="71"/>
      <c r="H70" s="71"/>
      <c r="I70" s="71"/>
      <c r="J70" s="71"/>
      <c r="K70" s="71"/>
      <c r="L70" s="124"/>
      <c r="M70" s="71"/>
      <c r="N70" s="124"/>
      <c r="P70" s="36"/>
      <c r="Q70" s="36"/>
    </row>
    <row r="71" spans="1:17" ht="10.5" x14ac:dyDescent="0.25">
      <c r="A71" s="39" t="s">
        <v>37</v>
      </c>
      <c r="F71" s="71"/>
      <c r="G71" s="71"/>
      <c r="H71" s="124"/>
      <c r="I71" s="71"/>
      <c r="J71" s="71"/>
      <c r="K71" s="71"/>
      <c r="L71" s="124"/>
      <c r="M71" s="71"/>
      <c r="N71" s="127"/>
      <c r="O71" s="33"/>
      <c r="P71" s="36"/>
      <c r="Q71" s="36"/>
    </row>
    <row r="72" spans="1:17" ht="7.5" customHeight="1" x14ac:dyDescent="0.2">
      <c r="H72" s="129"/>
      <c r="L72" s="129"/>
      <c r="M72" s="71"/>
      <c r="N72" s="71"/>
      <c r="P72" s="36"/>
      <c r="Q72" s="36"/>
    </row>
    <row r="73" spans="1:17" x14ac:dyDescent="0.2">
      <c r="A73" s="36" t="s">
        <v>40</v>
      </c>
      <c r="H73" s="140"/>
      <c r="I73" s="128" t="s">
        <v>39</v>
      </c>
      <c r="J73" s="128" t="s">
        <v>38</v>
      </c>
      <c r="K73" s="128" t="s">
        <v>21</v>
      </c>
      <c r="L73" s="124"/>
      <c r="M73" s="71"/>
      <c r="N73" s="71"/>
      <c r="P73" s="36"/>
      <c r="Q73" s="36"/>
    </row>
    <row r="74" spans="1:17" x14ac:dyDescent="0.2">
      <c r="B74" s="36" t="s">
        <v>41</v>
      </c>
      <c r="H74" s="141"/>
      <c r="I74" s="71" t="n">
        <f>-TB!C131</f>
        <v>3.748174503E7</v>
      </c>
      <c r="J74" s="71" t="n">
        <f>-TB!C132</f>
        <v>721871.7</v>
      </c>
      <c r="K74" s="71" t="n">
        <f>SUM(I74:J74)</f>
        <v>3.8203616730000004E7</v>
      </c>
      <c r="L74" s="124"/>
      <c r="N74" s="71"/>
      <c r="P74" s="36"/>
      <c r="Q74" s="36"/>
    </row>
    <row r="75" spans="1:17" x14ac:dyDescent="0.2">
      <c r="B75" s="36" t="s">
        <v>42</v>
      </c>
      <c r="H75" s="141"/>
      <c r="I75" s="33" t="n">
        <f>'ICBS-TB-SC'!D1063</f>
        <v>5.6448098715E8</v>
      </c>
      <c r="J75" s="33" t="n">
        <f>'ICBS-TB-SC'!D1064</f>
        <v>6828968.31</v>
      </c>
      <c r="K75" s="71" t="n">
        <f>SUM(I75:J75)</f>
        <v>5.713099554599999E8</v>
      </c>
      <c r="L75" s="124"/>
      <c r="M75" s="47"/>
      <c r="N75" s="71"/>
      <c r="P75" s="36"/>
      <c r="Q75" s="36"/>
    </row>
    <row r="76" spans="1:17" x14ac:dyDescent="0.2">
      <c r="A76" s="71"/>
      <c r="B76" s="36" t="s">
        <v>43</v>
      </c>
      <c r="H76" s="141"/>
      <c r="I76" s="33" t="n">
        <f>-TB!C140</f>
        <v>92676.02</v>
      </c>
      <c r="J76" s="33" t="n">
        <f>-TB!C141</f>
        <v>0.0</v>
      </c>
      <c r="K76" s="126" t="n">
        <f>SUM(I76:J76)</f>
        <v>92676.02</v>
      </c>
      <c r="L76" s="124"/>
      <c r="M76" s="124" t="n">
        <f>SUM(K74:K76)</f>
        <v>6.096062482099999E8</v>
      </c>
      <c r="P76" s="36"/>
      <c r="Q76" s="36"/>
    </row>
    <row r="77" spans="1:17" ht="7.5" customHeight="1" x14ac:dyDescent="0.2">
      <c r="F77" s="124"/>
      <c r="G77" s="71"/>
      <c r="I77" s="33"/>
      <c r="J77" s="71"/>
      <c r="K77" s="71"/>
      <c r="L77" s="124"/>
      <c r="M77" s="71"/>
      <c r="P77" s="36"/>
      <c r="Q77" s="36"/>
    </row>
    <row r="78" spans="1:17" x14ac:dyDescent="0.2">
      <c r="A78" s="36" t="s">
        <v>44</v>
      </c>
      <c r="F78" s="71"/>
      <c r="G78" s="142"/>
      <c r="H78" s="33"/>
      <c r="I78" s="33"/>
      <c r="J78" s="33"/>
      <c r="K78" s="71"/>
      <c r="L78" s="124"/>
      <c r="M78" s="71"/>
      <c r="N78" s="124"/>
      <c r="P78" s="36"/>
      <c r="Q78" s="36"/>
    </row>
    <row r="79" spans="1:17" x14ac:dyDescent="0.2">
      <c r="B79" s="36" t="s">
        <v>97</v>
      </c>
      <c r="F79" s="71"/>
      <c r="G79" s="124"/>
      <c r="H79" s="124"/>
      <c r="I79" s="124"/>
      <c r="J79" s="71"/>
      <c r="K79" s="71" t="n">
        <f>TB!C142</f>
        <v>0.0</v>
      </c>
      <c r="L79" s="124"/>
      <c r="M79" s="71"/>
      <c r="N79" s="71"/>
      <c r="P79" s="36"/>
      <c r="Q79" s="36"/>
    </row>
    <row r="80" spans="1:17" x14ac:dyDescent="0.2">
      <c r="B80" s="36" t="s">
        <v>45</v>
      </c>
      <c r="F80" s="71"/>
      <c r="G80" s="124"/>
      <c r="H80" s="124"/>
      <c r="I80" s="124"/>
      <c r="J80" s="71"/>
      <c r="K80" s="71" t="n">
        <f>-TB!C143</f>
        <v>3.3677186847E8</v>
      </c>
      <c r="L80" s="124"/>
      <c r="M80" s="71"/>
      <c r="N80" s="71"/>
      <c r="P80" s="36"/>
      <c r="Q80" s="36"/>
    </row>
    <row r="81" spans="1:17" x14ac:dyDescent="0.2">
      <c r="B81" s="36" t="s">
        <v>46</v>
      </c>
      <c r="F81" s="71"/>
      <c r="G81" s="124"/>
      <c r="H81" s="124"/>
      <c r="I81" s="124"/>
      <c r="J81" s="71"/>
      <c r="K81" s="124" t="n">
        <f>-TB!C145</f>
        <v>4.88548867E7</v>
      </c>
      <c r="L81" s="124"/>
      <c r="M81" s="124"/>
      <c r="N81" s="71"/>
      <c r="P81" s="36"/>
      <c r="Q81" s="36"/>
    </row>
    <row r="82" spans="1:17" x14ac:dyDescent="0.2">
      <c r="B82" s="36" t="s">
        <v>421</v>
      </c>
      <c r="F82" s="71"/>
      <c r="G82" s="124"/>
      <c r="H82" s="124"/>
      <c r="I82" s="124"/>
      <c r="J82" s="71"/>
      <c r="K82" s="124" t="n">
        <f>-TB!C146</f>
        <v>6.5E7</v>
      </c>
      <c r="L82" s="124"/>
      <c r="M82" s="124"/>
      <c r="N82" s="71"/>
      <c r="P82" s="36"/>
      <c r="Q82" s="36"/>
    </row>
    <row r="83" spans="1:17" x14ac:dyDescent="0.2">
      <c r="B83" s="36" t="s">
        <v>720</v>
      </c>
      <c r="F83" s="71"/>
      <c r="G83" s="124"/>
      <c r="H83" s="124"/>
      <c r="I83" s="124"/>
      <c r="J83" s="71"/>
      <c r="K83" s="124" t="n">
        <f>-TB!C147</f>
        <v>4.37E7</v>
      </c>
      <c r="L83" s="124"/>
      <c r="M83" s="124"/>
      <c r="N83" s="124"/>
    </row>
    <row r="84" spans="1:17" x14ac:dyDescent="0.2">
      <c r="B84" s="36" t="s">
        <v>119</v>
      </c>
      <c r="F84" s="71"/>
      <c r="G84" s="124"/>
      <c r="H84" s="124"/>
      <c r="I84" s="124"/>
      <c r="J84" s="71"/>
      <c r="K84" s="126" t="n">
        <f>-TB!C144</f>
        <v>0.0</v>
      </c>
      <c r="L84" s="124"/>
      <c r="M84" s="124" t="n">
        <f>SUM(K79:K84)</f>
        <v>4.9432675517E8</v>
      </c>
      <c r="N84" s="124"/>
    </row>
    <row r="85" spans="1:17" x14ac:dyDescent="0.2">
      <c r="F85" s="71"/>
      <c r="G85" s="124"/>
      <c r="H85" s="124"/>
      <c r="I85" s="124"/>
      <c r="J85" s="71"/>
      <c r="K85" s="124"/>
      <c r="L85" s="124"/>
      <c r="M85" s="124"/>
      <c r="N85" s="124"/>
    </row>
    <row r="86" spans="1:17" ht="8.25" customHeight="1" x14ac:dyDescent="0.2">
      <c r="F86" s="71"/>
      <c r="G86" s="71"/>
      <c r="H86" s="71"/>
      <c r="I86" s="71"/>
      <c r="J86" s="71"/>
      <c r="K86" s="71"/>
      <c r="L86" s="124"/>
      <c r="M86" s="71"/>
      <c r="N86" s="124"/>
    </row>
    <row r="87" spans="1:17" x14ac:dyDescent="0.2">
      <c r="A87" s="36" t="s">
        <v>191</v>
      </c>
      <c r="F87" s="71"/>
      <c r="G87" s="71"/>
      <c r="H87" s="71"/>
      <c r="I87" s="71"/>
      <c r="J87" s="71"/>
      <c r="K87" s="71"/>
      <c r="L87" s="124"/>
      <c r="M87" s="71"/>
      <c r="N87" s="124"/>
    </row>
    <row r="88" spans="1:17" x14ac:dyDescent="0.2">
      <c r="B88" s="36" t="s">
        <v>47</v>
      </c>
      <c r="F88" s="71"/>
      <c r="G88" s="71"/>
      <c r="H88" s="71"/>
      <c r="I88" s="71"/>
      <c r="J88" s="71"/>
      <c r="K88" s="71" t="n">
        <f>-TB!C148</f>
        <v>1516967.27</v>
      </c>
      <c r="L88" s="124"/>
      <c r="M88" s="71"/>
      <c r="N88" s="124"/>
    </row>
    <row r="89" spans="1:17" x14ac:dyDescent="0.2">
      <c r="B89" s="36" t="s">
        <v>48</v>
      </c>
      <c r="F89" s="71"/>
      <c r="G89" s="71"/>
      <c r="H89" s="71"/>
      <c r="I89" s="71"/>
      <c r="J89" s="71"/>
      <c r="K89" s="126" t="n">
        <f>-TB!C149</f>
        <v>700515.26</v>
      </c>
      <c r="L89" s="124"/>
      <c r="M89" s="71" t="n">
        <f>K89+K88</f>
        <v>2217482.5300000003</v>
      </c>
      <c r="N89" s="71"/>
    </row>
    <row r="90" spans="1:17" ht="8.25" customHeight="1" x14ac:dyDescent="0.2">
      <c r="F90" s="71"/>
      <c r="G90" s="71"/>
      <c r="H90" s="71"/>
      <c r="I90" s="71"/>
      <c r="J90" s="71"/>
      <c r="K90" s="124"/>
      <c r="L90" s="124"/>
      <c r="M90" s="71"/>
      <c r="N90" s="71"/>
    </row>
    <row r="91" spans="1:17" x14ac:dyDescent="0.2">
      <c r="A91" s="36" t="s">
        <v>301</v>
      </c>
      <c r="F91" s="71"/>
      <c r="G91" s="71"/>
      <c r="H91" s="71"/>
      <c r="I91" s="71"/>
      <c r="J91" s="71"/>
      <c r="L91" s="124"/>
      <c r="M91" s="71" t="n">
        <f>-TB!C150</f>
        <v>7053056.18</v>
      </c>
      <c r="N91" s="71"/>
    </row>
    <row r="92" spans="1:17" ht="7.5" customHeight="1" x14ac:dyDescent="0.2">
      <c r="F92" s="71"/>
      <c r="G92" s="71"/>
      <c r="H92" s="71"/>
      <c r="I92" s="71"/>
      <c r="J92" s="71"/>
      <c r="L92" s="124"/>
      <c r="M92" s="71"/>
      <c r="N92" s="71"/>
    </row>
    <row r="93" spans="1:17" x14ac:dyDescent="0.2">
      <c r="A93" s="36" t="s">
        <v>178</v>
      </c>
      <c r="F93" s="71"/>
      <c r="G93" s="71"/>
      <c r="H93" s="124"/>
      <c r="I93" s="124"/>
      <c r="J93" s="71"/>
      <c r="L93" s="124"/>
      <c r="N93" s="71"/>
    </row>
    <row r="94" spans="1:17" x14ac:dyDescent="0.2">
      <c r="B94" s="36" t="s">
        <v>117</v>
      </c>
      <c r="F94" s="71"/>
      <c r="G94" s="71"/>
      <c r="H94" s="124"/>
      <c r="I94" s="124"/>
      <c r="J94" s="71"/>
      <c r="K94" s="33" t="n">
        <f>-TB!C158</f>
        <v>434438.29000000004</v>
      </c>
      <c r="L94" s="124"/>
      <c r="M94" s="71"/>
      <c r="N94" s="71"/>
    </row>
    <row r="95" spans="1:17" x14ac:dyDescent="0.2">
      <c r="B95" s="36" t="s">
        <v>53</v>
      </c>
      <c r="F95" s="71"/>
      <c r="G95" s="71"/>
      <c r="H95" s="124"/>
      <c r="I95" s="124"/>
      <c r="J95" s="71"/>
      <c r="K95" s="33" t="n">
        <f>-TB!C156</f>
        <v>2992053.9799999995</v>
      </c>
      <c r="L95" s="124"/>
      <c r="M95" s="71" t="n">
        <f>SUM(K94:K95)</f>
        <v>3426492.2699999996</v>
      </c>
      <c r="N95" s="124"/>
    </row>
    <row r="96" spans="1:17" ht="8.25" customHeight="1" x14ac:dyDescent="0.2">
      <c r="F96" s="71"/>
      <c r="G96" s="71"/>
      <c r="H96" s="124"/>
      <c r="I96" s="124"/>
      <c r="J96" s="71"/>
      <c r="L96" s="124"/>
      <c r="M96" s="71"/>
      <c r="N96" s="124"/>
    </row>
    <row r="97" spans="1:15" x14ac:dyDescent="0.2">
      <c r="A97" s="36" t="s">
        <v>193</v>
      </c>
      <c r="J97" s="71"/>
      <c r="M97" s="33" t="n">
        <f>-TB!C151</f>
        <v>4991353.11</v>
      </c>
      <c r="N97" s="124"/>
    </row>
    <row r="98" spans="1:15" x14ac:dyDescent="0.2">
      <c r="A98" s="36" t="s">
        <v>179</v>
      </c>
      <c r="J98" s="71"/>
      <c r="L98" s="124"/>
      <c r="M98" s="124" t="n">
        <f>-TB!C152</f>
        <v>102245.64</v>
      </c>
      <c r="N98" s="124"/>
    </row>
    <row r="99" spans="1:15" x14ac:dyDescent="0.2">
      <c r="A99" s="36" t="s">
        <v>192</v>
      </c>
      <c r="J99" s="71"/>
      <c r="K99" s="124"/>
      <c r="M99" s="71" t="n">
        <f>-TB!C160</f>
        <v>1.553816077E7</v>
      </c>
    </row>
    <row r="100" spans="1:15" ht="8.25" customHeight="1" x14ac:dyDescent="0.2">
      <c r="J100" s="71"/>
      <c r="M100" s="33"/>
      <c r="N100" s="47"/>
    </row>
    <row r="101" spans="1:15" x14ac:dyDescent="0.2">
      <c r="A101" s="36" t="s">
        <v>49</v>
      </c>
      <c r="F101" s="71"/>
      <c r="G101" s="71"/>
      <c r="H101" s="71"/>
      <c r="I101" s="71"/>
      <c r="J101" s="71"/>
      <c r="K101" s="71"/>
      <c r="L101" s="124"/>
      <c r="M101" s="71"/>
    </row>
    <row r="102" spans="1:15" x14ac:dyDescent="0.2">
      <c r="B102" s="36" t="s">
        <v>51</v>
      </c>
      <c r="F102" s="71"/>
      <c r="G102" s="71"/>
      <c r="H102" s="124"/>
      <c r="I102" s="124"/>
      <c r="J102" s="71"/>
      <c r="K102" s="71" t="n">
        <f>-TB!C155</f>
        <v>1805398.74</v>
      </c>
      <c r="L102" s="124"/>
      <c r="M102" s="71"/>
    </row>
    <row r="103" spans="1:15" x14ac:dyDescent="0.2">
      <c r="B103" s="36" t="s">
        <v>50</v>
      </c>
      <c r="F103" s="71"/>
      <c r="G103" s="71"/>
      <c r="H103" s="71"/>
      <c r="I103" s="71"/>
      <c r="J103" s="71"/>
      <c r="K103" s="71" t="n">
        <f>-TB!C153</f>
        <v>4332581.11</v>
      </c>
      <c r="L103" s="124"/>
      <c r="M103" s="71"/>
      <c r="N103" s="71"/>
    </row>
    <row r="104" spans="1:15" x14ac:dyDescent="0.2">
      <c r="B104" s="36" t="s">
        <v>52</v>
      </c>
      <c r="F104" s="71"/>
      <c r="G104" s="71"/>
      <c r="H104" s="71"/>
      <c r="I104" s="71"/>
      <c r="J104" s="71"/>
      <c r="K104" s="71" t="n">
        <f>-TB!C159</f>
        <v>703130.7</v>
      </c>
      <c r="L104" s="124"/>
      <c r="M104" s="71"/>
      <c r="N104" s="71"/>
    </row>
    <row r="105" spans="1:15" x14ac:dyDescent="0.2">
      <c r="B105" s="36" t="s">
        <v>180</v>
      </c>
      <c r="F105" s="71"/>
      <c r="G105" s="71"/>
      <c r="H105" s="71"/>
      <c r="I105" s="71"/>
      <c r="J105" s="71"/>
      <c r="K105" s="71" t="n">
        <f>-TB!C154</f>
        <v>5678772.37</v>
      </c>
      <c r="L105" s="124"/>
      <c r="M105" s="71"/>
      <c r="N105" s="71"/>
    </row>
    <row r="106" spans="1:15" x14ac:dyDescent="0.2">
      <c r="B106" s="36" t="s">
        <v>106</v>
      </c>
      <c r="F106" s="71"/>
      <c r="G106" s="71"/>
      <c r="H106" s="71"/>
      <c r="I106" s="71"/>
      <c r="J106" s="71"/>
      <c r="K106" s="126" t="n">
        <f>-TB!C161</f>
        <v>3266414.33</v>
      </c>
      <c r="L106" s="124"/>
      <c r="M106" s="124" t="n">
        <f>SUM(K102:K106)</f>
        <v>1.5786297250000002E7</v>
      </c>
      <c r="N106" s="71"/>
    </row>
    <row r="107" spans="1:15" ht="8.25" customHeight="1" x14ac:dyDescent="0.2">
      <c r="F107" s="71"/>
      <c r="G107" s="71"/>
      <c r="H107" s="71"/>
      <c r="I107" s="71"/>
      <c r="J107" s="71"/>
      <c r="L107" s="124"/>
      <c r="M107" s="71"/>
      <c r="N107" s="124"/>
    </row>
    <row r="108" spans="1:15" ht="10.5" x14ac:dyDescent="0.25">
      <c r="A108" s="39" t="s">
        <v>55</v>
      </c>
      <c r="F108" s="71"/>
      <c r="G108" s="71"/>
      <c r="H108" s="71"/>
      <c r="I108" s="71"/>
      <c r="J108" s="71"/>
      <c r="K108" s="71"/>
      <c r="L108" s="124"/>
      <c r="M108" s="143" t="n">
        <f>SUM(M73:M107)</f>
        <v>1.1530480911299999E9</v>
      </c>
      <c r="N108" s="71"/>
    </row>
    <row r="109" spans="1:15" ht="10.5" x14ac:dyDescent="0.25">
      <c r="A109" s="39"/>
      <c r="F109" s="71"/>
      <c r="G109" s="71"/>
      <c r="H109" s="71"/>
      <c r="I109" s="71"/>
      <c r="J109" s="71"/>
      <c r="K109" s="71"/>
      <c r="L109" s="124"/>
      <c r="M109" s="124"/>
      <c r="N109" s="71"/>
    </row>
    <row r="110" spans="1:15" x14ac:dyDescent="0.2">
      <c r="F110" s="71"/>
      <c r="G110" s="71"/>
      <c r="H110" s="71"/>
      <c r="I110" s="71"/>
      <c r="J110" s="71"/>
      <c r="K110" s="71"/>
      <c r="L110" s="124"/>
      <c r="M110" s="71"/>
      <c r="N110" s="124"/>
      <c r="O110" s="33"/>
    </row>
    <row r="111" spans="1:15" x14ac:dyDescent="0.2">
      <c r="F111" s="71"/>
      <c r="G111" s="71"/>
      <c r="H111" s="71"/>
      <c r="I111" s="71"/>
      <c r="J111" s="71"/>
      <c r="K111" s="71"/>
      <c r="L111" s="124"/>
      <c r="M111" s="71"/>
      <c r="N111" s="124"/>
    </row>
    <row r="112" spans="1:15" x14ac:dyDescent="0.2">
      <c r="F112" s="71"/>
      <c r="G112" s="71"/>
      <c r="H112" s="71"/>
      <c r="I112" s="71"/>
      <c r="J112" s="71"/>
      <c r="K112" s="71"/>
      <c r="L112" s="124"/>
      <c r="M112" s="71"/>
      <c r="N112" s="124"/>
    </row>
    <row r="113" spans="1:14" x14ac:dyDescent="0.2">
      <c r="F113" s="71"/>
      <c r="G113" s="71"/>
      <c r="H113" s="71"/>
      <c r="I113" s="71"/>
      <c r="J113" s="71"/>
      <c r="K113" s="71"/>
      <c r="L113" s="124"/>
      <c r="M113" s="71"/>
      <c r="N113" s="124"/>
    </row>
    <row r="114" spans="1:14" x14ac:dyDescent="0.2">
      <c r="F114" s="71"/>
      <c r="G114" s="71"/>
      <c r="H114" s="71"/>
      <c r="I114" s="71"/>
      <c r="J114" s="71"/>
      <c r="K114" s="71"/>
      <c r="L114" s="124"/>
      <c r="M114" s="71"/>
      <c r="N114" s="71"/>
    </row>
    <row r="115" spans="1:14" x14ac:dyDescent="0.2">
      <c r="F115" s="71"/>
      <c r="G115" s="71"/>
      <c r="H115" s="71"/>
      <c r="I115" s="71"/>
      <c r="J115" s="71"/>
      <c r="K115" s="71"/>
      <c r="L115" s="124"/>
      <c r="M115" s="71"/>
      <c r="N115" s="71"/>
    </row>
    <row r="116" spans="1:14" x14ac:dyDescent="0.2">
      <c r="F116" s="71"/>
      <c r="G116" s="71"/>
      <c r="H116" s="71"/>
      <c r="I116" s="71"/>
      <c r="J116" s="71"/>
      <c r="K116" s="71"/>
      <c r="L116" s="124"/>
      <c r="M116" s="71"/>
      <c r="N116" s="71"/>
    </row>
    <row r="117" spans="1:14" ht="10.5" x14ac:dyDescent="0.25">
      <c r="A117" s="39" t="s">
        <v>56</v>
      </c>
      <c r="F117" s="71"/>
      <c r="G117" s="71"/>
      <c r="H117" s="71"/>
      <c r="I117" s="71"/>
      <c r="J117" s="71"/>
      <c r="K117" s="71"/>
      <c r="L117" s="124"/>
      <c r="M117" s="71"/>
      <c r="N117" s="71"/>
    </row>
    <row r="118" spans="1:14" x14ac:dyDescent="0.2">
      <c r="F118" s="71"/>
      <c r="I118" s="128" t="s">
        <v>57</v>
      </c>
      <c r="J118" s="128" t="s">
        <v>58</v>
      </c>
      <c r="K118" s="128" t="s">
        <v>59</v>
      </c>
      <c r="L118" s="129"/>
      <c r="M118" s="71"/>
      <c r="N118" s="71"/>
    </row>
    <row r="119" spans="1:14" x14ac:dyDescent="0.2">
      <c r="A119" s="36" t="s">
        <v>60</v>
      </c>
      <c r="F119" s="71"/>
      <c r="I119" s="71"/>
      <c r="J119" s="71"/>
      <c r="K119" s="71"/>
      <c r="L119" s="124"/>
      <c r="M119" s="71"/>
      <c r="N119" s="71"/>
    </row>
    <row r="120" spans="1:14" x14ac:dyDescent="0.2">
      <c r="B120" s="36" t="s">
        <v>61</v>
      </c>
      <c r="F120" s="71"/>
      <c r="I120" s="71">
        <v>352000000</v>
      </c>
      <c r="J120" s="71">
        <v>126500000</v>
      </c>
      <c r="K120" s="71" t="n">
        <f>-TB!C162</f>
        <v>1.265E8</v>
      </c>
      <c r="L120" s="124"/>
      <c r="M120" s="71"/>
      <c r="N120" s="124"/>
    </row>
    <row r="121" spans="1:14" x14ac:dyDescent="0.2">
      <c r="B121" s="36" t="s">
        <v>62</v>
      </c>
      <c r="F121" s="71"/>
      <c r="I121" s="71">
        <v>198000000</v>
      </c>
      <c r="J121" s="71">
        <v>38420000</v>
      </c>
      <c r="K121" s="71" t="n">
        <f>'ICBS-TB-SC'!D1270</f>
        <v>1.167055E7</v>
      </c>
      <c r="L121" s="124"/>
      <c r="M121" s="124"/>
      <c r="N121" s="71"/>
    </row>
    <row r="122" spans="1:14" x14ac:dyDescent="0.2">
      <c r="B122" s="36" t="s">
        <v>21</v>
      </c>
      <c r="F122" s="71"/>
      <c r="I122" s="130" t="n">
        <f>SUM(I120:I121)</f>
        <v>5.5E8</v>
      </c>
      <c r="J122" s="130" t="n">
        <f>SUM(J120:J121)</f>
        <v>1.6492E8</v>
      </c>
      <c r="K122" s="130" t="n">
        <f>SUM(K120:K121)</f>
        <v>1.3817055E8</v>
      </c>
      <c r="L122" s="124"/>
      <c r="M122" s="124" t="n">
        <f>K122</f>
        <v>1.3817055E8</v>
      </c>
      <c r="N122" s="71"/>
    </row>
    <row r="123" spans="1:14" x14ac:dyDescent="0.2">
      <c r="F123" s="71"/>
      <c r="G123" s="124"/>
      <c r="H123" s="124"/>
      <c r="I123" s="71"/>
      <c r="J123" s="71"/>
      <c r="K123" s="124"/>
      <c r="L123" s="124"/>
      <c r="M123" s="124"/>
      <c r="N123" s="71"/>
    </row>
    <row r="124" spans="1:14" x14ac:dyDescent="0.2">
      <c r="A124" s="36" t="s">
        <v>397</v>
      </c>
      <c r="F124" s="71"/>
      <c r="G124" s="124"/>
      <c r="H124" s="124"/>
      <c r="I124" s="71"/>
      <c r="J124" s="71"/>
      <c r="K124" s="124"/>
      <c r="L124" s="124"/>
      <c r="M124" s="124" t="n">
        <f>-TB!C163</f>
        <v>0.0</v>
      </c>
      <c r="N124" s="71"/>
    </row>
    <row r="125" spans="1:14" x14ac:dyDescent="0.2">
      <c r="F125" s="71"/>
      <c r="G125" s="124"/>
      <c r="H125" s="124"/>
      <c r="I125" s="71"/>
      <c r="J125" s="71"/>
      <c r="K125" s="124"/>
      <c r="L125" s="124"/>
      <c r="M125" s="124"/>
      <c r="N125" s="124"/>
    </row>
    <row r="126" spans="1:14" x14ac:dyDescent="0.2">
      <c r="A126" s="36" t="s">
        <v>203</v>
      </c>
      <c r="F126" s="71"/>
      <c r="G126" s="71"/>
      <c r="H126" s="71"/>
      <c r="I126" s="71"/>
      <c r="J126" s="71"/>
      <c r="K126" s="71"/>
      <c r="L126" s="124"/>
      <c r="M126" s="124"/>
      <c r="N126" s="71"/>
    </row>
    <row r="127" spans="1:14" x14ac:dyDescent="0.2">
      <c r="B127" s="36" t="s">
        <v>204</v>
      </c>
      <c r="F127" s="71"/>
      <c r="G127" s="71"/>
      <c r="H127" s="71"/>
      <c r="I127" s="71"/>
      <c r="J127" s="71"/>
      <c r="K127" s="124" t="n">
        <f>-TB!C165</f>
        <v>2.933904994E7</v>
      </c>
      <c r="L127" s="124"/>
      <c r="N127" s="124"/>
    </row>
    <row r="128" spans="1:14" x14ac:dyDescent="0.2">
      <c r="B128" s="36" t="s">
        <v>0</v>
      </c>
      <c r="F128" s="71"/>
      <c r="G128" s="71"/>
      <c r="H128" s="71"/>
      <c r="I128" s="71"/>
      <c r="J128" s="71"/>
      <c r="K128" s="126" t="n">
        <f>-TB!C166</f>
        <v>1.3E7</v>
      </c>
      <c r="L128" s="124"/>
      <c r="M128" s="33" t="n">
        <f>SUM(K127:K128)</f>
        <v>4.233904994E7</v>
      </c>
      <c r="N128" s="71"/>
    </row>
    <row r="129" spans="1:18" x14ac:dyDescent="0.2">
      <c r="F129" s="71"/>
      <c r="G129" s="71"/>
      <c r="H129" s="71"/>
      <c r="I129" s="71"/>
      <c r="J129" s="71"/>
      <c r="K129" s="71"/>
      <c r="L129" s="124"/>
      <c r="M129" s="124"/>
      <c r="N129" s="71"/>
    </row>
    <row r="130" spans="1:18" ht="11.25" hidden="1" customHeight="1" x14ac:dyDescent="0.2">
      <c r="A130" s="36" t="s">
        <v>231</v>
      </c>
      <c r="F130" s="71"/>
      <c r="G130" s="71"/>
      <c r="H130" s="71"/>
      <c r="I130" s="71"/>
      <c r="J130" s="71"/>
      <c r="K130" s="124"/>
      <c r="L130" s="124"/>
      <c r="M130" s="124" t="n">
        <f>-TB!C167</f>
        <v>0.0</v>
      </c>
      <c r="N130" s="124"/>
    </row>
    <row r="131" spans="1:18" ht="12" hidden="1" customHeight="1" x14ac:dyDescent="0.2">
      <c r="A131" s="36" t="s">
        <v>294</v>
      </c>
      <c r="F131" s="71"/>
      <c r="G131" s="71"/>
      <c r="H131" s="71"/>
      <c r="I131" s="71"/>
      <c r="J131" s="71"/>
      <c r="K131" s="124"/>
      <c r="L131" s="124"/>
      <c r="M131" s="124">
        <v>0</v>
      </c>
      <c r="N131" s="124"/>
      <c r="P131" s="34" t="s">
        <v>8195</v>
      </c>
      <c r="Q131" s="35" t="s">
        <v>8196</v>
      </c>
      <c r="R131" s="36" t="s">
        <v>8197</v>
      </c>
    </row>
    <row r="132" spans="1:18" x14ac:dyDescent="0.2">
      <c r="A132" s="36" t="s">
        <v>231</v>
      </c>
      <c r="F132" s="71"/>
      <c r="G132" s="71"/>
      <c r="H132" s="71"/>
      <c r="I132" s="71"/>
      <c r="J132" s="71"/>
      <c r="K132" s="125"/>
      <c r="L132" s="133"/>
      <c r="M132" s="124" t="n">
        <f>M277</f>
        <v>1.685469491E7</v>
      </c>
      <c r="N132" s="124"/>
      <c r="O132" s="33" t="s">
        <v>8198</v>
      </c>
      <c r="P132" s="34" t="n">
        <f>+Q132*R132</f>
        <v>1.0E7</v>
      </c>
      <c r="Q132" s="35">
        <v>100000</v>
      </c>
      <c r="R132" s="33">
        <v>100</v>
      </c>
    </row>
    <row r="133" spans="1:18" x14ac:dyDescent="0.2">
      <c r="F133" s="71"/>
      <c r="G133" s="71"/>
      <c r="H133" s="71"/>
      <c r="I133" s="71"/>
      <c r="J133" s="71"/>
      <c r="K133" s="71"/>
      <c r="L133" s="124"/>
      <c r="M133" s="124"/>
      <c r="N133" s="124"/>
      <c r="O133" s="36" t="s">
        <v>8199</v>
      </c>
      <c r="P133" s="34" t="n">
        <f>+Q133*R133</f>
        <v>5000000.0</v>
      </c>
      <c r="Q133" s="35">
        <v>50000</v>
      </c>
      <c r="R133" s="36">
        <v>100</v>
      </c>
    </row>
    <row r="134" spans="1:18" ht="10.5" x14ac:dyDescent="0.25">
      <c r="A134" s="39" t="s">
        <v>63</v>
      </c>
      <c r="F134" s="71"/>
      <c r="G134" s="71"/>
      <c r="H134" s="71"/>
      <c r="I134" s="71"/>
      <c r="J134" s="71"/>
      <c r="K134" s="71"/>
      <c r="L134" s="124"/>
      <c r="M134" s="143" t="n">
        <f>SUM(M122:M133)</f>
        <v>1.9736429485E8</v>
      </c>
      <c r="N134" s="127"/>
      <c r="O134" s="33" t="n">
        <f>M134-M71</f>
        <v>1.9736429485E8</v>
      </c>
      <c r="P134" s="34" t="n">
        <f>SUM(P132:P133)</f>
        <v>1.5E7</v>
      </c>
      <c r="Q134" s="35" t="n">
        <f>SUM(Q132:Q133)</f>
        <v>150000.0</v>
      </c>
    </row>
    <row r="135" spans="1:18" ht="11" thickBot="1" x14ac:dyDescent="0.3">
      <c r="A135" s="39"/>
      <c r="F135" s="71"/>
      <c r="G135" s="71"/>
      <c r="H135" s="71"/>
      <c r="I135" s="71"/>
      <c r="J135" s="71"/>
      <c r="K135" s="71"/>
      <c r="L135" s="124"/>
      <c r="M135" s="124"/>
      <c r="O135" s="33"/>
    </row>
    <row r="136" spans="1:18" ht="11" thickBot="1" x14ac:dyDescent="0.3">
      <c r="A136" s="39" t="s">
        <v>64</v>
      </c>
      <c r="F136" s="71"/>
      <c r="G136" s="71"/>
      <c r="H136" s="71"/>
      <c r="I136" s="71"/>
      <c r="J136" s="71"/>
      <c r="K136" s="71"/>
      <c r="L136" s="124"/>
      <c r="M136" s="139" t="n">
        <f>+M134+M108</f>
        <v>1.3504123859799998E9</v>
      </c>
      <c r="N136" s="49"/>
      <c r="P136" s="34" t="n">
        <f>+Q136*R136</f>
        <v>3.52E8</v>
      </c>
      <c r="Q136" s="35">
        <v>3520000</v>
      </c>
      <c r="R136" s="36">
        <v>100</v>
      </c>
    </row>
    <row r="137" spans="1:18" x14ac:dyDescent="0.2">
      <c r="F137" s="71"/>
      <c r="G137" s="71"/>
      <c r="H137" s="71"/>
      <c r="I137" s="71"/>
      <c r="J137" s="71"/>
      <c r="K137" s="71"/>
      <c r="L137" s="124"/>
      <c r="N137" s="71"/>
      <c r="P137" s="34" t="n">
        <f>+Q137*R137</f>
        <v>4.8E7</v>
      </c>
      <c r="Q137" s="35">
        <v>480000</v>
      </c>
      <c r="R137" s="36">
        <v>100</v>
      </c>
    </row>
    <row r="138" spans="1:18" x14ac:dyDescent="0.2">
      <c r="J138" s="71"/>
      <c r="M138" s="33"/>
      <c r="N138" s="71"/>
      <c r="P138" s="34" t="n">
        <f>SUM(P136:P137)</f>
        <v>4.0E8</v>
      </c>
      <c r="Q138" s="35" t="n">
        <f>SUM(Q136:Q137)</f>
        <v>4000000.0</v>
      </c>
    </row>
    <row r="139" spans="1:18" x14ac:dyDescent="0.2">
      <c r="E139" s="36"/>
      <c r="H139" s="71"/>
      <c r="L139" s="124"/>
      <c r="M139" s="144"/>
      <c r="N139" s="71"/>
    </row>
    <row r="140" spans="1:18" x14ac:dyDescent="0.2">
      <c r="E140" s="36"/>
      <c r="H140" s="71"/>
      <c r="L140" s="124"/>
      <c r="M140" s="71"/>
      <c r="N140" s="71"/>
      <c r="P140" s="34" t="n">
        <f>+P138-P134</f>
        <v>3.85E8</v>
      </c>
    </row>
    <row r="141" spans="1:18" x14ac:dyDescent="0.2">
      <c r="E141" s="36"/>
      <c r="H141" s="71"/>
      <c r="L141" s="124"/>
      <c r="M141" s="71"/>
      <c r="N141" s="71"/>
    </row>
    <row r="142" spans="1:18" x14ac:dyDescent="0.2">
      <c r="F142" s="71"/>
      <c r="G142" s="71"/>
      <c r="J142" s="124"/>
      <c r="K142" s="71"/>
      <c r="L142" s="36"/>
      <c r="N142" s="71"/>
      <c r="P142" s="34" t="s">
        <v>8200</v>
      </c>
    </row>
    <row r="143" spans="1:18" x14ac:dyDescent="0.2">
      <c r="F143" s="71"/>
      <c r="G143" s="71"/>
      <c r="J143" s="124"/>
      <c r="K143" s="71"/>
      <c r="L143" s="36"/>
      <c r="N143" s="145"/>
      <c r="P143" s="34" t="n">
        <f>+Q143*R143</f>
        <v>9.65E7</v>
      </c>
      <c r="Q143" s="35">
        <v>965000</v>
      </c>
      <c r="R143" s="36">
        <v>100</v>
      </c>
    </row>
    <row r="144" spans="1:18" x14ac:dyDescent="0.2">
      <c r="F144" s="71"/>
      <c r="G144" s="71"/>
      <c r="J144" s="124"/>
      <c r="K144" s="71"/>
      <c r="L144" s="36"/>
      <c r="N144" s="71"/>
      <c r="Q144" s="35" t="n">
        <f>+Q143-1100000</f>
        <v>-135000.0</v>
      </c>
    </row>
    <row r="145" spans="3:38" x14ac:dyDescent="0.2">
      <c r="F145" s="71"/>
      <c r="G145" s="71"/>
      <c r="J145" s="145"/>
      <c r="K145" s="145"/>
      <c r="L145" s="36"/>
      <c r="N145" s="71"/>
      <c r="P145" s="34" t="n">
        <f>+P140-P143</f>
        <v>2.885E8</v>
      </c>
      <c r="Q145" s="35" t="n">
        <f>+M120/Q143</f>
        <v>0.0</v>
      </c>
    </row>
    <row r="146" spans="3:38" x14ac:dyDescent="0.2">
      <c r="G146" s="71"/>
      <c r="J146" s="124"/>
      <c r="K146" s="146"/>
      <c r="L146" s="36"/>
      <c r="N146" s="71"/>
    </row>
    <row r="147" spans="3:38" x14ac:dyDescent="0.2">
      <c r="F147" s="71"/>
      <c r="G147" s="71"/>
      <c r="H147" s="71"/>
      <c r="I147" s="71"/>
      <c r="J147" s="71"/>
      <c r="K147" s="50"/>
      <c r="L147" s="124"/>
      <c r="M147" s="71"/>
      <c r="N147" s="71"/>
      <c r="P147" s="34" t="n">
        <f>110000000/1100000</f>
        <v>100.0</v>
      </c>
    </row>
    <row r="148" spans="3:38" ht="10.5" x14ac:dyDescent="0.25">
      <c r="C148" s="147" t="s">
        <v>308</v>
      </c>
      <c r="F148" s="71"/>
      <c r="G148" s="71"/>
      <c r="H148" s="147" t="s">
        <v>377</v>
      </c>
      <c r="J148" s="71"/>
      <c r="K148" s="148" t="s">
        <v>197</v>
      </c>
      <c r="L148" s="124"/>
      <c r="M148" s="71"/>
      <c r="N148" s="71"/>
    </row>
    <row r="149" spans="3:38" ht="10.5" x14ac:dyDescent="0.25">
      <c r="C149" s="149"/>
      <c r="F149" s="71"/>
      <c r="G149" s="71"/>
      <c r="H149" s="71"/>
      <c r="J149" s="71"/>
      <c r="K149" s="146"/>
      <c r="L149" s="124"/>
      <c r="M149" s="71"/>
      <c r="N149" s="127"/>
      <c r="O149" s="39"/>
      <c r="P149" s="44"/>
      <c r="Q149" s="41"/>
      <c r="R149" s="39"/>
      <c r="S149" s="39"/>
      <c r="T149" s="39"/>
      <c r="U149" s="39"/>
      <c r="V149" s="39"/>
      <c r="W149" s="39"/>
      <c r="X149" s="39"/>
      <c r="Y149" s="39"/>
      <c r="Z149" s="39"/>
      <c r="AA149" s="39"/>
      <c r="AB149" s="39"/>
      <c r="AC149" s="39"/>
      <c r="AD149" s="39"/>
      <c r="AE149" s="39"/>
      <c r="AF149" s="39"/>
      <c r="AG149" s="39"/>
      <c r="AH149" s="39"/>
      <c r="AI149" s="39"/>
      <c r="AJ149" s="39"/>
      <c r="AK149" s="39"/>
      <c r="AL149" s="39"/>
    </row>
    <row r="150" spans="3:38" x14ac:dyDescent="0.2">
      <c r="C150" s="71"/>
      <c r="F150" s="71"/>
      <c r="G150" s="71"/>
      <c r="H150" s="71"/>
      <c r="J150" s="71"/>
      <c r="K150" s="146"/>
      <c r="L150" s="124"/>
      <c r="M150" s="71"/>
      <c r="N150" s="124"/>
    </row>
    <row r="151" spans="3:38" s="39" customFormat="1" ht="10.5" x14ac:dyDescent="0.25">
      <c r="C151" s="69" t="s">
        <v>534</v>
      </c>
      <c r="E151" s="31"/>
      <c r="F151" s="69"/>
      <c r="G151" s="69"/>
      <c r="H151" s="41" t="s">
        <v>535</v>
      </c>
      <c r="J151" s="150"/>
      <c r="K151" s="74" t="s">
        <v>268</v>
      </c>
      <c r="N151" s="71"/>
      <c r="O151" s="36"/>
      <c r="P151" s="34"/>
      <c r="Q151" s="35"/>
      <c r="R151" s="36"/>
      <c r="S151" s="36"/>
      <c r="T151" s="36"/>
      <c r="U151" s="36"/>
      <c r="V151" s="36"/>
      <c r="W151" s="36"/>
      <c r="X151" s="36"/>
      <c r="Y151" s="36"/>
      <c r="Z151" s="36"/>
      <c r="AA151" s="36"/>
      <c r="AB151" s="36"/>
      <c r="AC151" s="36"/>
      <c r="AD151" s="36"/>
      <c r="AE151" s="36"/>
      <c r="AF151" s="36"/>
      <c r="AG151" s="36"/>
      <c r="AH151" s="36"/>
      <c r="AI151" s="36"/>
      <c r="AJ151" s="36"/>
      <c r="AK151" s="36"/>
      <c r="AL151" s="36"/>
    </row>
    <row r="152" spans="3:38" x14ac:dyDescent="0.2">
      <c r="C152" s="35" t="s">
        <v>366</v>
      </c>
      <c r="G152" s="71"/>
      <c r="H152" s="35" t="s">
        <v>209</v>
      </c>
      <c r="J152" s="124"/>
      <c r="K152" s="50" t="s">
        <v>233</v>
      </c>
      <c r="L152" s="36"/>
      <c r="N152" s="71"/>
    </row>
    <row r="153" spans="3:38" ht="10.5" x14ac:dyDescent="0.25">
      <c r="F153" s="71"/>
      <c r="G153" s="71"/>
      <c r="H153" s="71"/>
      <c r="I153" s="71"/>
      <c r="J153" s="71"/>
      <c r="K153" s="146"/>
      <c r="L153" s="124"/>
      <c r="M153" s="71"/>
      <c r="N153" s="69"/>
      <c r="O153" s="39"/>
      <c r="P153" s="44"/>
      <c r="Q153" s="41"/>
      <c r="R153" s="39"/>
      <c r="S153" s="39"/>
      <c r="T153" s="39"/>
      <c r="U153" s="39"/>
      <c r="V153" s="39"/>
      <c r="W153" s="39"/>
      <c r="X153" s="39"/>
      <c r="Y153" s="39"/>
      <c r="Z153" s="39"/>
      <c r="AA153" s="39"/>
      <c r="AB153" s="39"/>
      <c r="AC153" s="39"/>
      <c r="AD153" s="39"/>
      <c r="AE153" s="39"/>
      <c r="AF153" s="39"/>
      <c r="AG153" s="39"/>
      <c r="AH153" s="39"/>
      <c r="AI153" s="39"/>
      <c r="AJ153" s="39"/>
      <c r="AK153" s="39"/>
      <c r="AL153" s="39"/>
    </row>
    <row r="154" spans="3:38" x14ac:dyDescent="0.2">
      <c r="F154" s="71"/>
      <c r="G154" s="71"/>
      <c r="H154" s="71"/>
      <c r="I154" s="71"/>
      <c r="J154" s="71"/>
      <c r="K154" s="146"/>
      <c r="L154" s="124"/>
      <c r="M154" s="71"/>
      <c r="N154" s="71"/>
    </row>
    <row r="155" spans="3:38" s="39" customFormat="1" ht="10.5" x14ac:dyDescent="0.25">
      <c r="C155" s="41" t="s">
        <v>373</v>
      </c>
      <c r="E155" s="31"/>
      <c r="F155" s="69"/>
      <c r="G155" s="69"/>
      <c r="H155" s="69"/>
      <c r="I155" s="69"/>
      <c r="J155" s="69"/>
      <c r="K155" s="151"/>
      <c r="L155" s="127"/>
      <c r="M155" s="69"/>
      <c r="N155" s="71"/>
      <c r="O155" s="36"/>
      <c r="P155" s="34"/>
      <c r="Q155" s="35"/>
      <c r="R155" s="36"/>
      <c r="S155" s="36"/>
      <c r="T155" s="36"/>
      <c r="U155" s="36"/>
      <c r="V155" s="36"/>
      <c r="W155" s="36"/>
      <c r="X155" s="36"/>
      <c r="Y155" s="36"/>
      <c r="Z155" s="36"/>
      <c r="AA155" s="36"/>
      <c r="AB155" s="36"/>
      <c r="AC155" s="36"/>
      <c r="AD155" s="36"/>
      <c r="AE155" s="36"/>
      <c r="AF155" s="36"/>
      <c r="AG155" s="36"/>
      <c r="AH155" s="36"/>
      <c r="AI155" s="36"/>
      <c r="AJ155" s="36"/>
      <c r="AK155" s="36"/>
      <c r="AL155" s="36"/>
    </row>
    <row r="156" spans="3:38" x14ac:dyDescent="0.2">
      <c r="C156" s="35" t="s">
        <v>366</v>
      </c>
      <c r="F156" s="71" t="n">
        <f>FS!J219</f>
        <v>0.0</v>
      </c>
      <c r="G156" s="71"/>
      <c r="H156" s="71"/>
      <c r="I156" s="71"/>
      <c r="J156" s="71"/>
      <c r="K156" s="71"/>
      <c r="L156" s="124"/>
      <c r="M156" s="71"/>
      <c r="N156" s="71"/>
    </row>
    <row r="157" spans="3:38" x14ac:dyDescent="0.2">
      <c r="F157" s="71"/>
      <c r="G157" s="71"/>
      <c r="H157" s="71"/>
      <c r="I157" s="71"/>
      <c r="J157" s="71"/>
      <c r="K157" s="71"/>
      <c r="L157" s="124"/>
      <c r="M157" s="71"/>
      <c r="N157" s="71"/>
    </row>
    <row r="158" spans="3:38" x14ac:dyDescent="0.2">
      <c r="F158" s="71"/>
      <c r="G158" s="71"/>
      <c r="H158" s="71"/>
      <c r="I158" s="71"/>
      <c r="J158" s="71"/>
      <c r="K158" s="71"/>
      <c r="L158" s="124"/>
      <c r="M158" s="71"/>
      <c r="N158" s="71"/>
    </row>
    <row r="159" spans="3:38" x14ac:dyDescent="0.2">
      <c r="F159" s="71"/>
      <c r="G159" s="71"/>
      <c r="H159" s="71"/>
      <c r="I159" s="71"/>
      <c r="J159" s="71"/>
      <c r="K159" s="71"/>
      <c r="L159" s="124"/>
      <c r="M159" s="71"/>
      <c r="N159" s="71"/>
    </row>
    <row r="160" spans="3:38" x14ac:dyDescent="0.2">
      <c r="F160" s="71"/>
      <c r="G160" s="71"/>
      <c r="H160" s="71"/>
      <c r="I160" s="71"/>
      <c r="J160" s="71"/>
      <c r="K160" s="71"/>
      <c r="L160" s="124"/>
      <c r="M160" s="71"/>
      <c r="N160" s="71"/>
    </row>
    <row r="161" spans="6:17" x14ac:dyDescent="0.2">
      <c r="F161" s="71"/>
      <c r="G161" s="71"/>
      <c r="H161" s="71"/>
      <c r="I161" s="71"/>
      <c r="J161" s="71"/>
      <c r="K161" s="71"/>
      <c r="L161" s="124"/>
      <c r="M161" s="71"/>
      <c r="N161" s="71"/>
    </row>
    <row r="162" spans="6:17" x14ac:dyDescent="0.2">
      <c r="F162" s="71"/>
      <c r="G162" s="71"/>
      <c r="H162" s="71"/>
      <c r="I162" s="71"/>
      <c r="J162" s="71"/>
      <c r="K162" s="71"/>
      <c r="L162" s="124"/>
      <c r="M162" s="71"/>
      <c r="N162" s="71"/>
    </row>
    <row r="163" spans="6:17" x14ac:dyDescent="0.2">
      <c r="F163" s="71"/>
      <c r="G163" s="71"/>
      <c r="H163" s="71"/>
      <c r="I163" s="71"/>
      <c r="J163" s="71"/>
      <c r="K163" s="71"/>
      <c r="L163" s="124"/>
      <c r="M163" s="71"/>
      <c r="N163" s="71"/>
    </row>
    <row r="164" spans="6:17" x14ac:dyDescent="0.2">
      <c r="F164" s="71"/>
      <c r="G164" s="71"/>
      <c r="H164" s="71"/>
      <c r="I164" s="71"/>
      <c r="J164" s="71"/>
      <c r="K164" s="71"/>
      <c r="L164" s="124"/>
      <c r="M164" s="71"/>
      <c r="N164" s="71"/>
      <c r="P164" s="36"/>
      <c r="Q164" s="36"/>
    </row>
    <row r="165" spans="6:17" x14ac:dyDescent="0.2">
      <c r="F165" s="71"/>
      <c r="G165" s="71"/>
      <c r="H165" s="71"/>
      <c r="I165" s="71"/>
      <c r="J165" s="71"/>
      <c r="K165" s="71"/>
      <c r="L165" s="124"/>
      <c r="M165" s="71"/>
      <c r="N165" s="71"/>
      <c r="P165" s="36"/>
      <c r="Q165" s="36"/>
    </row>
    <row r="166" spans="6:17" x14ac:dyDescent="0.2">
      <c r="F166" s="71"/>
      <c r="G166" s="71"/>
      <c r="H166" s="71"/>
      <c r="I166" s="71"/>
      <c r="J166" s="71"/>
      <c r="K166" s="71"/>
      <c r="L166" s="124"/>
      <c r="M166" s="71"/>
      <c r="N166" s="71"/>
      <c r="P166" s="36"/>
      <c r="Q166" s="36"/>
    </row>
    <row r="167" spans="6:17" x14ac:dyDescent="0.2">
      <c r="F167" s="71"/>
      <c r="G167" s="71"/>
      <c r="H167" s="71"/>
      <c r="I167" s="71"/>
      <c r="J167" s="71"/>
      <c r="K167" s="71"/>
      <c r="L167" s="124"/>
      <c r="M167" s="71"/>
      <c r="N167" s="71"/>
      <c r="P167" s="36"/>
      <c r="Q167" s="36"/>
    </row>
    <row r="168" spans="6:17" x14ac:dyDescent="0.2">
      <c r="F168" s="71"/>
      <c r="G168" s="71"/>
      <c r="H168" s="71"/>
      <c r="I168" s="71"/>
      <c r="J168" s="71"/>
      <c r="K168" s="71"/>
      <c r="L168" s="124"/>
      <c r="M168" s="71"/>
      <c r="N168" s="71"/>
      <c r="P168" s="36"/>
      <c r="Q168" s="36"/>
    </row>
    <row r="169" spans="6:17" x14ac:dyDescent="0.2">
      <c r="F169" s="71"/>
      <c r="G169" s="71"/>
      <c r="H169" s="71"/>
      <c r="I169" s="71"/>
      <c r="J169" s="71"/>
      <c r="K169" s="71"/>
      <c r="L169" s="124"/>
      <c r="M169" s="71"/>
      <c r="N169" s="71"/>
      <c r="P169" s="36"/>
      <c r="Q169" s="36"/>
    </row>
    <row r="170" spans="6:17" x14ac:dyDescent="0.2">
      <c r="F170" s="71"/>
      <c r="G170" s="71"/>
      <c r="H170" s="71"/>
      <c r="I170" s="71"/>
      <c r="J170" s="71"/>
      <c r="K170" s="71"/>
      <c r="L170" s="124"/>
      <c r="M170" s="71"/>
      <c r="N170" s="71"/>
      <c r="P170" s="36"/>
      <c r="Q170" s="36"/>
    </row>
    <row r="171" spans="6:17" x14ac:dyDescent="0.2">
      <c r="F171" s="71"/>
      <c r="G171" s="71"/>
      <c r="H171" s="71"/>
      <c r="I171" s="71"/>
      <c r="J171" s="71"/>
      <c r="K171" s="71"/>
      <c r="L171" s="124"/>
      <c r="M171" s="71"/>
      <c r="N171" s="71"/>
      <c r="P171" s="36"/>
      <c r="Q171" s="36"/>
    </row>
    <row r="172" spans="6:17" x14ac:dyDescent="0.2">
      <c r="F172" s="71"/>
      <c r="G172" s="71"/>
      <c r="H172" s="71"/>
      <c r="I172" s="71"/>
      <c r="J172" s="71"/>
      <c r="K172" s="71"/>
      <c r="L172" s="124"/>
      <c r="M172" s="71"/>
      <c r="N172" s="71"/>
      <c r="P172" s="36"/>
      <c r="Q172" s="36"/>
    </row>
    <row r="173" spans="6:17" x14ac:dyDescent="0.2">
      <c r="F173" s="71"/>
      <c r="G173" s="71"/>
      <c r="H173" s="71"/>
      <c r="I173" s="71"/>
      <c r="J173" s="71"/>
      <c r="K173" s="71"/>
      <c r="L173" s="124"/>
      <c r="M173" s="71"/>
      <c r="N173" s="71"/>
      <c r="P173" s="36"/>
      <c r="Q173" s="36"/>
    </row>
    <row r="174" spans="6:17" x14ac:dyDescent="0.2">
      <c r="F174" s="71"/>
      <c r="G174" s="71"/>
      <c r="H174" s="71"/>
      <c r="I174" s="71"/>
      <c r="J174" s="71"/>
      <c r="K174" s="71"/>
      <c r="L174" s="124"/>
      <c r="M174" s="71"/>
      <c r="N174" s="71"/>
      <c r="P174" s="36"/>
      <c r="Q174" s="36"/>
    </row>
    <row r="175" spans="6:17" x14ac:dyDescent="0.2">
      <c r="F175" s="71"/>
      <c r="G175" s="71"/>
      <c r="H175" s="71"/>
      <c r="I175" s="71"/>
      <c r="J175" s="71"/>
      <c r="K175" s="71"/>
      <c r="L175" s="124"/>
      <c r="M175" s="71"/>
      <c r="N175" s="71"/>
      <c r="P175" s="36"/>
      <c r="Q175" s="36"/>
    </row>
    <row r="176" spans="6:17" x14ac:dyDescent="0.2">
      <c r="F176" s="71"/>
      <c r="G176" s="71"/>
      <c r="H176" s="71"/>
      <c r="I176" s="71"/>
      <c r="J176" s="71"/>
      <c r="K176" s="71"/>
      <c r="L176" s="124"/>
      <c r="M176" s="71"/>
      <c r="N176" s="71"/>
      <c r="P176" s="36"/>
      <c r="Q176" s="36"/>
    </row>
    <row r="177" spans="1:17" x14ac:dyDescent="0.2">
      <c r="F177" s="71"/>
      <c r="G177" s="71"/>
      <c r="H177" s="71"/>
      <c r="I177" s="71"/>
      <c r="J177" s="71"/>
      <c r="K177" s="71"/>
      <c r="L177" s="124"/>
      <c r="M177" s="71"/>
      <c r="N177" s="71"/>
      <c r="P177" s="36"/>
      <c r="Q177" s="36"/>
    </row>
    <row r="178" spans="1:17" x14ac:dyDescent="0.2">
      <c r="F178" s="71"/>
      <c r="G178" s="71"/>
      <c r="H178" s="71"/>
      <c r="I178" s="71"/>
      <c r="J178" s="71"/>
      <c r="K178" s="71"/>
      <c r="L178" s="124"/>
      <c r="M178" s="71"/>
      <c r="N178" s="71"/>
      <c r="P178" s="36"/>
      <c r="Q178" s="36"/>
    </row>
    <row r="179" spans="1:17" x14ac:dyDescent="0.2">
      <c r="F179" s="71"/>
      <c r="G179" s="71"/>
      <c r="H179" s="71"/>
      <c r="I179" s="71"/>
      <c r="J179" s="71"/>
      <c r="K179" s="71"/>
      <c r="L179" s="124"/>
      <c r="M179" s="71"/>
      <c r="N179" s="71"/>
      <c r="P179" s="36"/>
      <c r="Q179" s="36"/>
    </row>
    <row r="180" spans="1:17" x14ac:dyDescent="0.2">
      <c r="F180" s="71"/>
      <c r="G180" s="71"/>
      <c r="H180" s="71"/>
      <c r="I180" s="71"/>
      <c r="J180" s="71"/>
      <c r="K180" s="71"/>
      <c r="L180" s="124"/>
      <c r="M180" s="71"/>
      <c r="N180" s="71"/>
      <c r="P180" s="36"/>
      <c r="Q180" s="36"/>
    </row>
    <row r="181" spans="1:17" x14ac:dyDescent="0.2">
      <c r="F181" s="71"/>
      <c r="G181" s="71"/>
      <c r="H181" s="71"/>
      <c r="I181" s="71"/>
      <c r="J181" s="71"/>
      <c r="K181" s="71"/>
      <c r="L181" s="124"/>
      <c r="M181" s="71"/>
      <c r="N181" s="71"/>
      <c r="P181" s="36"/>
      <c r="Q181" s="36"/>
    </row>
    <row r="182" spans="1:17" x14ac:dyDescent="0.2">
      <c r="F182" s="71"/>
      <c r="G182" s="71"/>
      <c r="H182" s="71"/>
      <c r="I182" s="71"/>
      <c r="J182" s="71"/>
      <c r="K182" s="71"/>
      <c r="L182" s="124"/>
      <c r="M182" s="71"/>
      <c r="N182" s="71"/>
      <c r="P182" s="36"/>
      <c r="Q182" s="36"/>
    </row>
    <row r="183" spans="1:17" x14ac:dyDescent="0.2">
      <c r="F183" s="71"/>
      <c r="G183" s="71"/>
      <c r="H183" s="71"/>
      <c r="I183" s="71"/>
      <c r="J183" s="71"/>
      <c r="K183" s="71"/>
      <c r="L183" s="124"/>
      <c r="M183" s="71"/>
      <c r="N183" s="71"/>
      <c r="P183" s="36"/>
      <c r="Q183" s="36"/>
    </row>
    <row r="184" spans="1:17" x14ac:dyDescent="0.2">
      <c r="F184" s="71"/>
      <c r="G184" s="71"/>
      <c r="H184" s="71"/>
      <c r="I184" s="71"/>
      <c r="J184" s="71"/>
      <c r="K184" s="71"/>
      <c r="L184" s="124"/>
      <c r="M184" s="71"/>
      <c r="N184" s="71"/>
      <c r="P184" s="36"/>
      <c r="Q184" s="36"/>
    </row>
    <row r="185" spans="1:17" x14ac:dyDescent="0.2">
      <c r="F185" s="71"/>
      <c r="G185" s="71"/>
      <c r="H185" s="71"/>
      <c r="I185" s="71"/>
      <c r="J185" s="71"/>
      <c r="K185" s="71"/>
      <c r="L185" s="124"/>
      <c r="M185" s="71"/>
      <c r="N185" s="71"/>
      <c r="P185" s="36"/>
      <c r="Q185" s="36"/>
    </row>
    <row r="186" spans="1:17" x14ac:dyDescent="0.2">
      <c r="F186" s="71"/>
      <c r="G186" s="71"/>
      <c r="H186" s="71"/>
      <c r="I186" s="71"/>
      <c r="J186" s="71"/>
      <c r="K186" s="71"/>
      <c r="L186" s="124"/>
      <c r="M186" s="71"/>
      <c r="N186" s="71"/>
      <c r="P186" s="36"/>
      <c r="Q186" s="36"/>
    </row>
    <row r="187" spans="1:17" x14ac:dyDescent="0.2">
      <c r="F187" s="71"/>
      <c r="G187" s="71"/>
      <c r="H187" s="71"/>
      <c r="I187" s="71"/>
      <c r="J187" s="71"/>
      <c r="K187" s="71"/>
      <c r="L187" s="124"/>
      <c r="M187" s="71"/>
      <c r="N187" s="71"/>
      <c r="P187" s="36"/>
      <c r="Q187" s="36"/>
    </row>
    <row r="188" spans="1:17" x14ac:dyDescent="0.2">
      <c r="F188" s="71"/>
      <c r="G188" s="71"/>
      <c r="H188" s="71"/>
      <c r="I188" s="71"/>
      <c r="J188" s="71"/>
      <c r="K188" s="71"/>
      <c r="L188" s="124"/>
      <c r="M188" s="71"/>
      <c r="N188" s="71"/>
      <c r="P188" s="36"/>
      <c r="Q188" s="36"/>
    </row>
    <row r="189" spans="1:17" ht="12" hidden="1" customHeight="1" x14ac:dyDescent="0.2">
      <c r="F189" s="71"/>
      <c r="G189" s="71"/>
      <c r="H189" s="71"/>
      <c r="I189" s="71"/>
      <c r="J189" s="71"/>
      <c r="K189" s="71"/>
      <c r="L189" s="124"/>
      <c r="M189" s="71"/>
      <c r="N189" s="71"/>
      <c r="P189" s="36"/>
      <c r="Q189" s="36"/>
    </row>
    <row r="190" spans="1:17" ht="12" hidden="1" customHeight="1" x14ac:dyDescent="0.2">
      <c r="F190" s="71"/>
      <c r="G190" s="71"/>
      <c r="H190" s="71"/>
      <c r="I190" s="71"/>
      <c r="J190" s="71"/>
      <c r="K190" s="71"/>
      <c r="L190" s="124"/>
      <c r="M190" s="71"/>
      <c r="N190" s="71"/>
      <c r="P190" s="36"/>
      <c r="Q190" s="36"/>
    </row>
    <row r="191" spans="1:17" x14ac:dyDescent="0.2">
      <c r="F191" s="71"/>
      <c r="G191" s="71"/>
      <c r="H191" s="71"/>
      <c r="I191" s="71"/>
      <c r="J191" s="71"/>
      <c r="K191" s="71"/>
      <c r="L191" s="124"/>
      <c r="M191" s="71"/>
      <c r="N191" s="71"/>
      <c r="P191" s="36"/>
      <c r="Q191" s="36"/>
    </row>
    <row r="192" spans="1:17" ht="10.5" x14ac:dyDescent="0.25">
      <c r="A192" s="150" t="s">
        <v>13</v>
      </c>
      <c r="B192" s="152"/>
      <c r="C192" s="152"/>
      <c r="D192" s="152"/>
      <c r="E192" s="153"/>
      <c r="F192" s="152"/>
      <c r="G192" s="152"/>
      <c r="H192" s="152"/>
      <c r="I192" s="152"/>
      <c r="J192" s="152"/>
      <c r="K192" s="152"/>
      <c r="L192" s="154"/>
      <c r="M192" s="71"/>
      <c r="N192" s="71"/>
      <c r="P192" s="36"/>
      <c r="Q192" s="36"/>
    </row>
    <row r="193" spans="1:17" ht="10.5" x14ac:dyDescent="0.25">
      <c r="A193" s="150" t="s">
        <v>321</v>
      </c>
      <c r="B193" s="152"/>
      <c r="C193" s="152"/>
      <c r="D193" s="152"/>
      <c r="E193" s="153"/>
      <c r="F193" s="152"/>
      <c r="G193" s="152"/>
      <c r="H193" s="152"/>
      <c r="I193" s="152"/>
      <c r="J193" s="152"/>
      <c r="K193" s="152"/>
      <c r="L193" s="154"/>
      <c r="M193" s="71"/>
      <c r="N193" s="71"/>
      <c r="P193" s="36"/>
      <c r="Q193" s="36"/>
    </row>
    <row r="194" spans="1:17" ht="10.5" x14ac:dyDescent="0.25">
      <c r="A194" s="150" t="str">
        <f>+A3</f>
        <v>As of M3 31, 2018</v>
      </c>
      <c r="B194" s="152"/>
      <c r="C194" s="152"/>
      <c r="D194" s="152"/>
      <c r="E194" s="153"/>
      <c r="F194" s="152"/>
      <c r="G194" s="152"/>
      <c r="H194" s="152"/>
      <c r="I194" s="152"/>
      <c r="J194" s="152"/>
      <c r="K194" s="152"/>
      <c r="L194" s="154"/>
      <c r="M194" s="71"/>
      <c r="N194" s="71"/>
      <c r="P194" s="36"/>
      <c r="Q194" s="36"/>
    </row>
    <row r="195" spans="1:17" x14ac:dyDescent="0.2">
      <c r="F195" s="71"/>
      <c r="G195" s="71"/>
      <c r="H195" s="71"/>
      <c r="I195" s="71"/>
      <c r="J195" s="71"/>
      <c r="K195" s="71"/>
      <c r="L195" s="124"/>
      <c r="M195" s="71"/>
      <c r="N195" s="71"/>
      <c r="P195" s="36"/>
      <c r="Q195" s="36"/>
    </row>
    <row r="196" spans="1:17" ht="11.5" x14ac:dyDescent="0.35">
      <c r="F196" s="71"/>
      <c r="G196" s="71"/>
      <c r="H196" s="71"/>
      <c r="I196" s="71"/>
      <c r="J196" s="71"/>
      <c r="K196" s="122"/>
      <c r="L196" s="123"/>
      <c r="M196" s="71"/>
      <c r="N196" s="71"/>
      <c r="P196" s="36"/>
      <c r="Q196" s="36"/>
    </row>
    <row r="197" spans="1:17" ht="10.5" x14ac:dyDescent="0.25">
      <c r="A197" s="150" t="s">
        <v>65</v>
      </c>
      <c r="B197" s="152"/>
      <c r="C197" s="152"/>
      <c r="D197" s="152"/>
      <c r="E197" s="153"/>
      <c r="F197" s="152"/>
      <c r="G197" s="152"/>
      <c r="H197" s="152"/>
      <c r="I197" s="152"/>
      <c r="J197" s="152"/>
      <c r="K197" s="152"/>
      <c r="L197" s="154"/>
      <c r="M197" s="71"/>
      <c r="N197" s="71"/>
      <c r="P197" s="36"/>
      <c r="Q197" s="36"/>
    </row>
    <row r="198" spans="1:17" x14ac:dyDescent="0.2">
      <c r="A198" s="36" t="s">
        <v>66</v>
      </c>
      <c r="F198" s="71"/>
      <c r="G198" s="71"/>
      <c r="H198" s="71"/>
      <c r="I198" s="71"/>
      <c r="J198" s="71"/>
      <c r="K198" s="71"/>
      <c r="L198" s="124"/>
      <c r="M198" s="71"/>
      <c r="N198" s="71"/>
      <c r="P198" s="36"/>
      <c r="Q198" s="36"/>
    </row>
    <row r="199" spans="1:17" x14ac:dyDescent="0.2">
      <c r="B199" s="36" t="s">
        <v>280</v>
      </c>
      <c r="F199" s="129"/>
      <c r="G199" s="129"/>
      <c r="H199" s="129"/>
      <c r="I199" s="129"/>
      <c r="J199" s="129"/>
      <c r="K199" s="129"/>
      <c r="L199" s="129"/>
      <c r="M199" s="124"/>
      <c r="N199" s="71"/>
      <c r="P199" s="36"/>
      <c r="Q199" s="36"/>
    </row>
    <row r="200" spans="1:17" x14ac:dyDescent="0.2">
      <c r="C200" s="36" t="s">
        <v>249</v>
      </c>
      <c r="F200" s="124"/>
      <c r="G200" s="124"/>
      <c r="H200" s="124"/>
      <c r="I200" s="124"/>
      <c r="J200" s="124"/>
      <c r="K200" s="124" t="n">
        <f>-TB!C170</f>
        <v>3156997.65</v>
      </c>
      <c r="L200" s="124"/>
      <c r="M200" s="124"/>
      <c r="N200" s="71"/>
      <c r="P200" s="36"/>
      <c r="Q200" s="36"/>
    </row>
    <row r="201" spans="1:17" x14ac:dyDescent="0.2">
      <c r="C201" s="36" t="s">
        <v>248</v>
      </c>
      <c r="F201" s="124"/>
      <c r="G201" s="124"/>
      <c r="H201" s="124"/>
      <c r="I201" s="124"/>
      <c r="J201" s="124"/>
      <c r="K201" s="124" t="n">
        <f>-TB!C169</f>
        <v>4500.0</v>
      </c>
      <c r="L201" s="124"/>
      <c r="M201" s="124"/>
      <c r="N201" s="71"/>
      <c r="P201" s="36"/>
      <c r="Q201" s="36"/>
    </row>
    <row r="202" spans="1:17" x14ac:dyDescent="0.2">
      <c r="C202" s="36" t="s">
        <v>345</v>
      </c>
      <c r="F202" s="124"/>
      <c r="G202" s="124"/>
      <c r="H202" s="124"/>
      <c r="I202" s="124"/>
      <c r="J202" s="124"/>
      <c r="K202" s="124" t="n">
        <f>-TB!C178</f>
        <v>1.3156426899999997E7</v>
      </c>
      <c r="L202" s="124"/>
      <c r="M202" s="124"/>
      <c r="N202" s="71"/>
      <c r="P202" s="36"/>
      <c r="Q202" s="36"/>
    </row>
    <row r="203" spans="1:17" x14ac:dyDescent="0.2">
      <c r="C203" s="36" t="s">
        <v>344</v>
      </c>
      <c r="F203" s="124"/>
      <c r="G203" s="124"/>
      <c r="H203" s="124"/>
      <c r="I203" s="124"/>
      <c r="J203" s="124"/>
      <c r="K203" s="124" t="n">
        <f>-TB!C173</f>
        <v>7928792.37</v>
      </c>
      <c r="L203" s="124"/>
      <c r="M203" s="124"/>
      <c r="N203" s="71"/>
      <c r="P203" s="36"/>
      <c r="Q203" s="36"/>
    </row>
    <row r="204" spans="1:17" x14ac:dyDescent="0.2">
      <c r="C204" s="36" t="s">
        <v>84</v>
      </c>
      <c r="F204" s="124"/>
      <c r="G204" s="124"/>
      <c r="H204" s="124"/>
      <c r="I204" s="124"/>
      <c r="J204" s="124"/>
      <c r="K204" s="124" t="n">
        <f>-TB!C174</f>
        <v>172101.25</v>
      </c>
      <c r="L204" s="124"/>
      <c r="M204" s="124"/>
      <c r="N204" s="71"/>
      <c r="P204" s="36"/>
      <c r="Q204" s="36"/>
    </row>
    <row r="205" spans="1:17" x14ac:dyDescent="0.2">
      <c r="C205" s="36" t="s">
        <v>340</v>
      </c>
      <c r="F205" s="124"/>
      <c r="G205" s="124"/>
      <c r="H205" s="124"/>
      <c r="I205" s="124"/>
      <c r="J205" s="124"/>
      <c r="K205" s="124" t="n">
        <f>-TB!C176</f>
        <v>509042.24</v>
      </c>
      <c r="L205" s="124"/>
      <c r="M205" s="124"/>
      <c r="N205" s="71"/>
      <c r="P205" s="36"/>
      <c r="Q205" s="36"/>
    </row>
    <row r="206" spans="1:17" x14ac:dyDescent="0.2">
      <c r="C206" s="36" t="s">
        <v>341</v>
      </c>
      <c r="F206" s="124"/>
      <c r="G206" s="124"/>
      <c r="H206" s="124"/>
      <c r="I206" s="124"/>
      <c r="J206" s="124"/>
      <c r="K206" s="124" t="n">
        <f>-TB!C177</f>
        <v>3324649.34</v>
      </c>
      <c r="L206" s="124"/>
      <c r="M206" s="124"/>
      <c r="N206" s="71"/>
      <c r="P206" s="36"/>
      <c r="Q206" s="36"/>
    </row>
    <row r="207" spans="1:17" ht="15" hidden="1" customHeight="1" x14ac:dyDescent="0.2">
      <c r="C207" s="36" t="s">
        <v>254</v>
      </c>
      <c r="F207" s="124"/>
      <c r="G207" s="124"/>
      <c r="H207" s="124"/>
      <c r="I207" s="124"/>
      <c r="J207" s="124"/>
      <c r="K207" s="124" t="n">
        <f>-TB!C171</f>
        <v>0.0</v>
      </c>
      <c r="L207" s="124"/>
      <c r="M207" s="124"/>
      <c r="N207" s="71"/>
      <c r="P207" s="36"/>
      <c r="Q207" s="36"/>
    </row>
    <row r="208" spans="1:17" x14ac:dyDescent="0.2">
      <c r="C208" s="36" t="s">
        <v>361</v>
      </c>
      <c r="F208" s="124"/>
      <c r="G208" s="124"/>
      <c r="H208" s="124"/>
      <c r="I208" s="124"/>
      <c r="J208" s="124"/>
      <c r="K208" s="124" t="n">
        <f>-TB!C172</f>
        <v>1180249.74</v>
      </c>
      <c r="L208" s="124"/>
      <c r="M208" s="71"/>
      <c r="N208" s="71"/>
      <c r="P208" s="36"/>
      <c r="Q208" s="36"/>
    </row>
    <row r="209" spans="1:17" x14ac:dyDescent="0.2">
      <c r="C209" s="36" t="s">
        <v>245</v>
      </c>
      <c r="F209" s="124"/>
      <c r="G209" s="124"/>
      <c r="H209" s="124"/>
      <c r="I209" s="124"/>
      <c r="J209" s="124"/>
      <c r="K209" s="124" t="n">
        <f>-TB!C181</f>
        <v>0.0</v>
      </c>
      <c r="L209" s="124"/>
      <c r="M209" s="71"/>
      <c r="N209" s="71"/>
      <c r="P209" s="36"/>
      <c r="Q209" s="36"/>
    </row>
    <row r="210" spans="1:17" x14ac:dyDescent="0.2">
      <c r="C210" s="36" t="s">
        <v>537</v>
      </c>
      <c r="F210" s="124"/>
      <c r="G210" s="124"/>
      <c r="H210" s="124"/>
      <c r="I210" s="124"/>
      <c r="J210" s="124"/>
      <c r="K210" s="124" t="n">
        <f>-TB!C175</f>
        <v>1925328.3</v>
      </c>
      <c r="L210" s="124"/>
      <c r="M210" s="71"/>
      <c r="N210" s="71"/>
      <c r="P210" s="36"/>
      <c r="Q210" s="36"/>
    </row>
    <row r="211" spans="1:17" ht="11.25" hidden="1" customHeight="1" x14ac:dyDescent="0.2">
      <c r="C211" s="36" t="s">
        <v>305</v>
      </c>
      <c r="F211" s="124"/>
      <c r="G211" s="124"/>
      <c r="H211" s="124"/>
      <c r="I211" s="124"/>
      <c r="J211" s="124"/>
      <c r="K211" s="124">
        <v>0</v>
      </c>
      <c r="L211" s="124"/>
      <c r="M211" s="71"/>
      <c r="N211" s="71"/>
      <c r="P211" s="36"/>
      <c r="Q211" s="36"/>
    </row>
    <row r="212" spans="1:17" x14ac:dyDescent="0.2">
      <c r="C212" s="36" t="s">
        <v>247</v>
      </c>
      <c r="F212" s="124"/>
      <c r="G212" s="124"/>
      <c r="H212" s="124"/>
      <c r="I212" s="124"/>
      <c r="J212" s="124"/>
      <c r="K212" s="124" t="n">
        <f>-TB!C182</f>
        <v>2456202.339999999</v>
      </c>
      <c r="L212" s="124"/>
      <c r="M212" s="71" t="n">
        <f>SUM(K200:K212)</f>
        <v>3.3814290129999995E7</v>
      </c>
      <c r="N212" s="71"/>
      <c r="P212" s="36"/>
      <c r="Q212" s="36"/>
    </row>
    <row r="213" spans="1:17" x14ac:dyDescent="0.2">
      <c r="F213" s="124"/>
      <c r="G213" s="124"/>
      <c r="H213" s="124"/>
      <c r="I213" s="124"/>
      <c r="J213" s="124"/>
      <c r="K213" s="124"/>
      <c r="L213" s="124"/>
      <c r="M213" s="71"/>
      <c r="N213" s="71"/>
      <c r="P213" s="36"/>
      <c r="Q213" s="36"/>
    </row>
    <row r="214" spans="1:17" x14ac:dyDescent="0.2">
      <c r="B214" s="36" t="s">
        <v>829</v>
      </c>
      <c r="F214" s="71"/>
      <c r="G214" s="71"/>
      <c r="H214" s="71"/>
      <c r="I214" s="71"/>
      <c r="J214" s="71"/>
      <c r="K214" s="124"/>
      <c r="L214" s="124"/>
      <c r="M214" s="71" t="n">
        <f>-TB!C186</f>
        <v>315862.5</v>
      </c>
      <c r="N214" s="71"/>
      <c r="O214" s="36" t="s">
        <v>8201</v>
      </c>
      <c r="P214" s="36"/>
      <c r="Q214" s="36"/>
    </row>
    <row r="215" spans="1:17" x14ac:dyDescent="0.2">
      <c r="B215" s="36" t="s">
        <v>302</v>
      </c>
      <c r="F215" s="71"/>
      <c r="G215" s="71"/>
      <c r="H215" s="71"/>
      <c r="I215" s="71"/>
      <c r="J215" s="71"/>
      <c r="K215" s="124"/>
      <c r="L215" s="124"/>
      <c r="M215" s="71" t="n">
        <f>-(TB!C184+TB!C183)</f>
        <v>394447.81</v>
      </c>
      <c r="N215" s="71"/>
      <c r="P215" s="36"/>
      <c r="Q215" s="36"/>
    </row>
    <row r="216" spans="1:17" x14ac:dyDescent="0.2">
      <c r="B216" s="36" t="s">
        <v>281</v>
      </c>
      <c r="F216" s="71"/>
      <c r="G216" s="71"/>
      <c r="H216" s="71"/>
      <c r="I216" s="71"/>
      <c r="J216" s="71"/>
      <c r="K216" s="124"/>
      <c r="L216" s="124"/>
      <c r="M216" s="71" t="n">
        <f>TB!C185</f>
        <v>0.0</v>
      </c>
      <c r="N216" s="71"/>
      <c r="P216" s="36"/>
      <c r="Q216" s="36"/>
    </row>
    <row r="217" spans="1:17" x14ac:dyDescent="0.2">
      <c r="B217" s="36" t="s">
        <v>312</v>
      </c>
      <c r="F217" s="71"/>
      <c r="G217" s="71"/>
      <c r="H217" s="71"/>
      <c r="I217" s="71"/>
      <c r="J217" s="71"/>
      <c r="K217" s="124"/>
      <c r="L217" s="124"/>
      <c r="M217" s="71" t="n">
        <f>-TB!C221</f>
        <v>14377.78</v>
      </c>
      <c r="N217" s="71"/>
      <c r="P217" s="36"/>
      <c r="Q217" s="36"/>
    </row>
    <row r="218" spans="1:17" x14ac:dyDescent="0.2">
      <c r="F218" s="71"/>
      <c r="G218" s="71"/>
      <c r="H218" s="71"/>
      <c r="I218" s="71"/>
      <c r="J218" s="71"/>
      <c r="K218" s="124"/>
      <c r="L218" s="124"/>
      <c r="M218" s="71"/>
      <c r="N218" s="71"/>
      <c r="P218" s="36"/>
      <c r="Q218" s="36"/>
    </row>
    <row r="219" spans="1:17" ht="10.5" x14ac:dyDescent="0.25">
      <c r="A219" s="36" t="s">
        <v>282</v>
      </c>
      <c r="F219" s="71"/>
      <c r="G219" s="71"/>
      <c r="H219" s="71"/>
      <c r="I219" s="71"/>
      <c r="J219" s="71"/>
      <c r="K219" s="71"/>
      <c r="L219" s="124"/>
      <c r="M219" s="71" t="n">
        <f>-TB!C187</f>
        <v>1.0157771299999999E7</v>
      </c>
      <c r="N219" s="127"/>
      <c r="P219" s="36"/>
      <c r="Q219" s="36"/>
    </row>
    <row r="220" spans="1:17" x14ac:dyDescent="0.2">
      <c r="A220" s="36" t="s">
        <v>232</v>
      </c>
      <c r="F220" s="71"/>
      <c r="G220" s="71"/>
      <c r="H220" s="71"/>
      <c r="I220" s="71"/>
      <c r="J220" s="71"/>
      <c r="K220" s="71"/>
      <c r="L220" s="124"/>
      <c r="M220" s="71" t="n">
        <f>-TB!C189</f>
        <v>4386152.39</v>
      </c>
      <c r="N220" s="71"/>
      <c r="P220" s="36"/>
      <c r="Q220" s="36"/>
    </row>
    <row r="221" spans="1:17" x14ac:dyDescent="0.2">
      <c r="F221" s="71"/>
      <c r="G221" s="71"/>
      <c r="H221" s="71"/>
      <c r="I221" s="71"/>
      <c r="J221" s="71"/>
      <c r="K221" s="71"/>
      <c r="L221" s="124"/>
      <c r="M221" s="71"/>
      <c r="N221" s="71"/>
      <c r="P221" s="36"/>
      <c r="Q221" s="36"/>
    </row>
    <row r="222" spans="1:17" ht="10.5" x14ac:dyDescent="0.25">
      <c r="A222" s="39" t="s">
        <v>67</v>
      </c>
      <c r="F222" s="71"/>
      <c r="G222" s="71"/>
      <c r="H222" s="71"/>
      <c r="I222" s="71"/>
      <c r="J222" s="71"/>
      <c r="K222" s="71"/>
      <c r="L222" s="124"/>
      <c r="M222" s="143" t="n">
        <f>SUM(M199:M220)</f>
        <v>4.908290191E7</v>
      </c>
      <c r="N222" s="71"/>
      <c r="P222" s="36"/>
      <c r="Q222" s="36"/>
    </row>
    <row r="223" spans="1:17" x14ac:dyDescent="0.2">
      <c r="F223" s="71"/>
      <c r="G223" s="71"/>
      <c r="H223" s="71"/>
      <c r="I223" s="71"/>
      <c r="J223" s="71"/>
      <c r="K223" s="71"/>
      <c r="L223" s="124"/>
      <c r="M223" s="71"/>
      <c r="N223" s="71"/>
      <c r="P223" s="36"/>
      <c r="Q223" s="36"/>
    </row>
    <row r="224" spans="1:17" ht="10.5" x14ac:dyDescent="0.25">
      <c r="A224" s="150" t="s">
        <v>68</v>
      </c>
      <c r="B224" s="152"/>
      <c r="C224" s="152"/>
      <c r="D224" s="152"/>
      <c r="E224" s="153"/>
      <c r="F224" s="152"/>
      <c r="G224" s="152"/>
      <c r="H224" s="152"/>
      <c r="I224" s="152"/>
      <c r="J224" s="152"/>
      <c r="K224" s="152"/>
      <c r="L224" s="154"/>
      <c r="M224" s="71"/>
      <c r="N224" s="71"/>
      <c r="P224" s="36"/>
      <c r="Q224" s="36"/>
    </row>
    <row r="225" spans="1:17" ht="10.5" x14ac:dyDescent="0.25">
      <c r="A225" s="137" t="s">
        <v>69</v>
      </c>
      <c r="B225" s="152"/>
      <c r="C225" s="152"/>
      <c r="D225" s="152"/>
      <c r="E225" s="153"/>
      <c r="F225" s="152"/>
      <c r="G225" s="152"/>
      <c r="H225" s="152"/>
      <c r="I225" s="152"/>
      <c r="J225" s="152"/>
      <c r="K225" s="152"/>
      <c r="L225" s="154"/>
      <c r="M225" s="71"/>
      <c r="N225" s="71"/>
      <c r="P225" s="36"/>
      <c r="Q225" s="36"/>
    </row>
    <row r="226" spans="1:17" x14ac:dyDescent="0.2">
      <c r="B226" s="36" t="s">
        <v>70</v>
      </c>
      <c r="F226" s="71"/>
      <c r="G226" s="71"/>
      <c r="H226" s="71"/>
      <c r="I226" s="71"/>
      <c r="J226" s="71"/>
      <c r="K226" s="71"/>
      <c r="L226" s="124"/>
      <c r="M226" s="71"/>
      <c r="P226" s="36"/>
      <c r="Q226" s="36"/>
    </row>
    <row r="227" spans="1:17" x14ac:dyDescent="0.2">
      <c r="C227" s="36" t="s">
        <v>42</v>
      </c>
      <c r="F227" s="71"/>
      <c r="G227" s="71"/>
      <c r="H227" s="71"/>
      <c r="I227" s="71"/>
      <c r="J227" s="71" t="n">
        <f>TB!C192</f>
        <v>138732.94999999995</v>
      </c>
      <c r="K227" s="33"/>
      <c r="L227" s="47"/>
      <c r="M227" s="71"/>
      <c r="P227" s="36"/>
      <c r="Q227" s="36"/>
    </row>
    <row r="228" spans="1:17" x14ac:dyDescent="0.2">
      <c r="C228" s="36" t="s">
        <v>284</v>
      </c>
      <c r="F228" s="71"/>
      <c r="G228" s="71"/>
      <c r="H228" s="71"/>
      <c r="I228" s="71"/>
      <c r="J228" s="71" t="n">
        <f>TB!C194+TB!C193</f>
        <v>3835171.610000001</v>
      </c>
      <c r="K228" s="33"/>
      <c r="L228" s="47"/>
      <c r="M228" s="71"/>
      <c r="N228" s="33"/>
      <c r="P228" s="36"/>
      <c r="Q228" s="36"/>
    </row>
    <row r="229" spans="1:17" x14ac:dyDescent="0.2">
      <c r="C229" s="36" t="s">
        <v>43</v>
      </c>
      <c r="F229" s="71"/>
      <c r="G229" s="71"/>
      <c r="H229" s="71"/>
      <c r="I229" s="71"/>
      <c r="J229" s="126" t="n">
        <f>TB!C195</f>
        <v>0.0</v>
      </c>
      <c r="K229" s="71" t="n">
        <f>J229+J228+J227</f>
        <v>3973904.5600000005</v>
      </c>
      <c r="L229" s="124"/>
      <c r="N229" s="33"/>
      <c r="P229" s="36"/>
      <c r="Q229" s="36"/>
    </row>
    <row r="230" spans="1:17" x14ac:dyDescent="0.2">
      <c r="F230" s="71"/>
      <c r="G230" s="71"/>
      <c r="H230" s="71"/>
      <c r="I230" s="71"/>
      <c r="J230" s="124"/>
      <c r="K230" s="71"/>
      <c r="L230" s="124"/>
      <c r="N230" s="33"/>
      <c r="P230" s="36"/>
      <c r="Q230" s="36"/>
    </row>
    <row r="231" spans="1:17" x14ac:dyDescent="0.2">
      <c r="B231" s="36" t="s">
        <v>123</v>
      </c>
      <c r="F231" s="71"/>
      <c r="G231" s="71"/>
      <c r="H231" s="71"/>
      <c r="I231" s="71"/>
      <c r="J231" s="124" t="n">
        <f>TB!C198</f>
        <v>3898997.29</v>
      </c>
      <c r="L231" s="124"/>
      <c r="M231" s="33"/>
      <c r="N231" s="33"/>
      <c r="P231" s="36"/>
      <c r="Q231" s="36"/>
    </row>
    <row r="232" spans="1:17" x14ac:dyDescent="0.2">
      <c r="B232" s="36" t="s">
        <v>303</v>
      </c>
      <c r="F232" s="71"/>
      <c r="G232" s="71"/>
      <c r="H232" s="71"/>
      <c r="I232" s="71"/>
      <c r="J232" s="124" t="n">
        <f>TB!C197</f>
        <v>0.0</v>
      </c>
      <c r="L232" s="124"/>
      <c r="M232" s="33"/>
      <c r="N232" s="33"/>
      <c r="P232" s="36"/>
      <c r="Q232" s="36"/>
    </row>
    <row r="233" spans="1:17" x14ac:dyDescent="0.2">
      <c r="B233" s="36" t="s">
        <v>124</v>
      </c>
      <c r="F233" s="71"/>
      <c r="G233" s="71"/>
      <c r="H233" s="71"/>
      <c r="I233" s="71"/>
      <c r="J233" s="71" t="n">
        <f>TB!C196</f>
        <v>478664.41</v>
      </c>
      <c r="L233" s="124"/>
      <c r="M233" s="33"/>
      <c r="N233" s="33"/>
      <c r="P233" s="36"/>
      <c r="Q233" s="36"/>
    </row>
    <row r="234" spans="1:17" x14ac:dyDescent="0.2">
      <c r="B234" s="36" t="s">
        <v>125</v>
      </c>
      <c r="F234" s="71"/>
      <c r="G234" s="71"/>
      <c r="H234" s="71"/>
      <c r="I234" s="71"/>
      <c r="J234" s="124" t="n">
        <f>TB!C199</f>
        <v>0.0</v>
      </c>
      <c r="K234" s="33"/>
      <c r="L234" s="124"/>
      <c r="M234" s="33"/>
      <c r="N234" s="33"/>
      <c r="P234" s="36"/>
      <c r="Q234" s="36"/>
    </row>
    <row r="235" spans="1:17" x14ac:dyDescent="0.2">
      <c r="B235" s="36" t="s">
        <v>420</v>
      </c>
      <c r="F235" s="71"/>
      <c r="G235" s="71"/>
      <c r="H235" s="71"/>
      <c r="I235" s="71"/>
      <c r="J235" s="124" t="n">
        <f>TB!C200</f>
        <v>684923.8200000001</v>
      </c>
      <c r="K235" s="33"/>
      <c r="L235" s="124"/>
      <c r="M235" s="33"/>
      <c r="N235" s="71"/>
      <c r="P235" s="36"/>
      <c r="Q235" s="36"/>
    </row>
    <row r="236" spans="1:17" x14ac:dyDescent="0.2">
      <c r="B236" s="36" t="s">
        <v>155</v>
      </c>
      <c r="F236" s="71"/>
      <c r="G236" s="71"/>
      <c r="H236" s="71"/>
      <c r="I236" s="71"/>
      <c r="J236" s="126" t="n">
        <f>TB!C202</f>
        <v>80923.17</v>
      </c>
      <c r="K236" s="33" t="n">
        <f>SUM(J231:J236)</f>
        <v>5143508.69</v>
      </c>
      <c r="L236" s="124"/>
      <c r="M236" s="33" t="n">
        <f>+K236+K229</f>
        <v>9117413.25</v>
      </c>
      <c r="N236" s="71"/>
      <c r="P236" s="36"/>
      <c r="Q236" s="36"/>
    </row>
    <row r="237" spans="1:17" x14ac:dyDescent="0.2">
      <c r="F237" s="71"/>
      <c r="G237" s="71"/>
      <c r="H237" s="71"/>
      <c r="I237" s="71"/>
      <c r="J237" s="71"/>
      <c r="K237" s="124"/>
      <c r="L237" s="124"/>
      <c r="M237" s="33"/>
      <c r="N237" s="71"/>
      <c r="P237" s="36"/>
      <c r="Q237" s="36"/>
    </row>
    <row r="238" spans="1:17" x14ac:dyDescent="0.2">
      <c r="A238" s="36" t="s">
        <v>71</v>
      </c>
      <c r="F238" s="71"/>
      <c r="G238" s="71"/>
      <c r="H238" s="71"/>
      <c r="I238" s="71"/>
      <c r="J238" s="71"/>
      <c r="K238" s="71"/>
      <c r="L238" s="124"/>
      <c r="M238" s="71"/>
      <c r="N238" s="71"/>
      <c r="P238" s="36"/>
      <c r="Q238" s="36"/>
    </row>
    <row r="239" spans="1:17" x14ac:dyDescent="0.2">
      <c r="B239" s="36" t="s">
        <v>72</v>
      </c>
      <c r="F239" s="71"/>
      <c r="G239" s="71"/>
      <c r="H239" s="71"/>
      <c r="I239" s="71"/>
      <c r="J239" s="71"/>
      <c r="K239" s="71" t="n">
        <f>TB!C203</f>
        <v>7844819.83</v>
      </c>
      <c r="L239" s="124"/>
      <c r="M239" s="71"/>
      <c r="N239" s="71"/>
      <c r="P239" s="36"/>
      <c r="Q239" s="36"/>
    </row>
    <row r="240" spans="1:17" x14ac:dyDescent="0.2">
      <c r="B240" s="36" t="s">
        <v>99</v>
      </c>
      <c r="F240" s="71"/>
      <c r="G240" s="71"/>
      <c r="H240" s="71"/>
      <c r="I240" s="71"/>
      <c r="J240" s="71"/>
      <c r="K240" s="71" t="n">
        <f>TB!C204</f>
        <v>4551110.52</v>
      </c>
      <c r="L240" s="124"/>
      <c r="M240" s="71"/>
      <c r="N240" s="71"/>
      <c r="P240" s="36"/>
      <c r="Q240" s="36"/>
    </row>
    <row r="241" spans="1:17" x14ac:dyDescent="0.2">
      <c r="B241" s="36" t="s">
        <v>73</v>
      </c>
      <c r="F241" s="71"/>
      <c r="G241" s="71"/>
      <c r="H241" s="71"/>
      <c r="I241" s="71"/>
      <c r="J241" s="71"/>
      <c r="K241" s="71" t="n">
        <f>TB!C208</f>
        <v>708016.09</v>
      </c>
      <c r="L241" s="124"/>
      <c r="M241" s="71"/>
      <c r="N241" s="71"/>
      <c r="P241" s="36"/>
      <c r="Q241" s="36"/>
    </row>
    <row r="242" spans="1:17" x14ac:dyDescent="0.2">
      <c r="B242" s="36" t="s">
        <v>74</v>
      </c>
      <c r="F242" s="71"/>
      <c r="G242" s="71"/>
      <c r="H242" s="71"/>
      <c r="I242" s="71"/>
      <c r="J242" s="71"/>
      <c r="K242" s="71" t="n">
        <f>TB!C209</f>
        <v>681383.36</v>
      </c>
      <c r="L242" s="124"/>
      <c r="M242" s="71"/>
      <c r="N242" s="71"/>
      <c r="P242" s="36"/>
      <c r="Q242" s="36"/>
    </row>
    <row r="243" spans="1:17" x14ac:dyDescent="0.2">
      <c r="B243" s="36" t="s">
        <v>75</v>
      </c>
      <c r="F243" s="71"/>
      <c r="G243" s="71"/>
      <c r="H243" s="71"/>
      <c r="I243" s="71"/>
      <c r="J243" s="71"/>
      <c r="K243" s="71" t="n">
        <f>TB!C211</f>
        <v>15408.14</v>
      </c>
      <c r="L243" s="124"/>
      <c r="M243" s="71"/>
      <c r="N243" s="71"/>
      <c r="P243" s="36"/>
      <c r="Q243" s="36"/>
    </row>
    <row r="244" spans="1:17" x14ac:dyDescent="0.2">
      <c r="B244" s="36" t="s">
        <v>76</v>
      </c>
      <c r="F244" s="71"/>
      <c r="G244" s="71"/>
      <c r="H244" s="71"/>
      <c r="I244" s="71"/>
      <c r="J244" s="71"/>
      <c r="K244" s="126" t="n">
        <f>TB!C205+TB!C206</f>
        <v>555900.0</v>
      </c>
      <c r="L244" s="124"/>
      <c r="M244" s="71" t="n">
        <f>SUM(K239:K244)</f>
        <v>1.435663794E7</v>
      </c>
      <c r="N244" s="71"/>
      <c r="P244" s="36"/>
      <c r="Q244" s="36"/>
    </row>
    <row r="245" spans="1:17" x14ac:dyDescent="0.2">
      <c r="F245" s="71"/>
      <c r="G245" s="71"/>
      <c r="H245" s="71"/>
      <c r="I245" s="71"/>
      <c r="J245" s="71"/>
      <c r="K245" s="124"/>
      <c r="L245" s="124"/>
      <c r="M245" s="71"/>
      <c r="N245" s="71"/>
      <c r="P245" s="36"/>
      <c r="Q245" s="36"/>
    </row>
    <row r="246" spans="1:17" x14ac:dyDescent="0.2">
      <c r="A246" s="36" t="s">
        <v>85</v>
      </c>
      <c r="F246" s="71"/>
      <c r="G246" s="71"/>
      <c r="H246" s="71"/>
      <c r="I246" s="71"/>
      <c r="J246" s="71"/>
      <c r="K246" s="124"/>
      <c r="L246" s="124"/>
      <c r="M246" s="71" t="n">
        <f>TB!C213</f>
        <v>3336234.43</v>
      </c>
      <c r="N246" s="71"/>
      <c r="P246" s="36"/>
      <c r="Q246" s="36"/>
    </row>
    <row r="247" spans="1:17" x14ac:dyDescent="0.2">
      <c r="F247" s="71"/>
      <c r="G247" s="71"/>
      <c r="H247" s="71"/>
      <c r="I247" s="71"/>
      <c r="J247" s="71"/>
      <c r="K247" s="124"/>
      <c r="L247" s="124"/>
      <c r="M247" s="71"/>
      <c r="N247" s="71"/>
      <c r="P247" s="36"/>
      <c r="Q247" s="36"/>
    </row>
    <row r="248" spans="1:17" x14ac:dyDescent="0.2">
      <c r="A248" s="36" t="s">
        <v>86</v>
      </c>
      <c r="F248" s="71"/>
      <c r="G248" s="71"/>
      <c r="H248" s="71"/>
      <c r="I248" s="71"/>
      <c r="J248" s="71"/>
      <c r="K248" s="124"/>
      <c r="L248" s="124"/>
      <c r="M248" s="71"/>
      <c r="N248" s="71"/>
      <c r="P248" s="36"/>
      <c r="Q248" s="36"/>
    </row>
    <row r="249" spans="1:17" x14ac:dyDescent="0.2">
      <c r="B249" s="36" t="s">
        <v>87</v>
      </c>
      <c r="F249" s="71"/>
      <c r="G249" s="71"/>
      <c r="H249" s="71"/>
      <c r="I249" s="71"/>
      <c r="J249" s="71"/>
      <c r="K249" s="71" t="n">
        <f>TB!C215</f>
        <v>300000.0</v>
      </c>
      <c r="L249" s="124"/>
      <c r="M249" s="71"/>
      <c r="N249" s="71"/>
      <c r="P249" s="36"/>
      <c r="Q249" s="36"/>
    </row>
    <row r="250" spans="1:17" x14ac:dyDescent="0.2">
      <c r="B250" s="36" t="s">
        <v>88</v>
      </c>
      <c r="F250" s="71"/>
      <c r="G250" s="71"/>
      <c r="H250" s="71"/>
      <c r="I250" s="71"/>
      <c r="J250" s="71"/>
      <c r="K250" s="126" t="n">
        <f>TB!C216+TB!C217</f>
        <v>747887.35</v>
      </c>
      <c r="L250" s="124"/>
      <c r="M250" s="71" t="n">
        <f>SUM(K249:K250)</f>
        <v>1047887.35</v>
      </c>
      <c r="N250" s="71"/>
      <c r="P250" s="36"/>
      <c r="Q250" s="36"/>
    </row>
    <row r="251" spans="1:17" x14ac:dyDescent="0.2">
      <c r="F251" s="71"/>
      <c r="G251" s="71"/>
      <c r="H251" s="71"/>
      <c r="I251" s="71"/>
      <c r="J251" s="71"/>
      <c r="K251" s="124"/>
      <c r="L251" s="124"/>
      <c r="M251" s="71"/>
      <c r="N251" s="71"/>
      <c r="O251" s="36" t="s">
        <v>8202</v>
      </c>
      <c r="P251" s="36"/>
      <c r="Q251" s="36"/>
    </row>
    <row r="252" spans="1:17" x14ac:dyDescent="0.2">
      <c r="A252" s="36" t="s">
        <v>90</v>
      </c>
      <c r="F252" s="71"/>
      <c r="G252" s="71"/>
      <c r="H252" s="71"/>
      <c r="I252" s="71"/>
      <c r="J252" s="71"/>
      <c r="K252" s="71"/>
      <c r="L252" s="124"/>
      <c r="M252" s="71" t="n">
        <f>TB!C238+TB!C239+TB!C241+TB!C240+TB!C242</f>
        <v>3016331.71</v>
      </c>
      <c r="N252" s="71"/>
      <c r="P252" s="36"/>
      <c r="Q252" s="36"/>
    </row>
    <row r="253" spans="1:17" x14ac:dyDescent="0.2">
      <c r="F253" s="71"/>
      <c r="G253" s="71"/>
      <c r="H253" s="71"/>
      <c r="I253" s="71"/>
      <c r="J253" s="71"/>
      <c r="K253" s="71"/>
      <c r="L253" s="124"/>
      <c r="M253" s="71"/>
      <c r="N253" s="71"/>
      <c r="P253" s="36"/>
      <c r="Q253" s="36"/>
    </row>
    <row r="254" spans="1:17" x14ac:dyDescent="0.2">
      <c r="A254" s="36" t="s">
        <v>1</v>
      </c>
      <c r="F254" s="71"/>
      <c r="G254" s="71"/>
      <c r="H254" s="71"/>
      <c r="I254" s="71"/>
      <c r="J254" s="71"/>
      <c r="K254" s="71"/>
      <c r="L254" s="124"/>
      <c r="M254" s="71" t="n">
        <f>IF(TB!C221&lt;0,0,-TB!C221)</f>
        <v>0.0</v>
      </c>
      <c r="N254" s="71"/>
      <c r="P254" s="36"/>
      <c r="Q254" s="36"/>
    </row>
    <row r="255" spans="1:17" x14ac:dyDescent="0.2">
      <c r="F255" s="71"/>
      <c r="G255" s="71"/>
      <c r="H255" s="71"/>
      <c r="I255" s="71"/>
      <c r="J255" s="71"/>
      <c r="K255" s="71"/>
      <c r="L255" s="124"/>
      <c r="M255" s="71"/>
      <c r="N255" s="71"/>
      <c r="P255" s="36"/>
      <c r="Q255" s="36"/>
    </row>
    <row r="256" spans="1:17" x14ac:dyDescent="0.2">
      <c r="A256" s="36" t="s">
        <v>8188</v>
      </c>
      <c r="F256" s="71"/>
      <c r="G256" s="71"/>
      <c r="H256" s="71"/>
      <c r="I256" s="71"/>
      <c r="J256" s="71"/>
      <c r="K256" s="71"/>
      <c r="L256" s="124"/>
      <c r="M256" s="71" t="n">
        <f>TB!C210</f>
        <v>297514.06</v>
      </c>
      <c r="N256" s="71"/>
      <c r="P256" s="36"/>
      <c r="Q256" s="36"/>
    </row>
    <row r="257" spans="1:18" x14ac:dyDescent="0.2">
      <c r="F257" s="71"/>
      <c r="G257" s="71"/>
      <c r="H257" s="71"/>
      <c r="I257" s="71"/>
      <c r="J257" s="71"/>
      <c r="K257" s="71"/>
      <c r="L257" s="124"/>
      <c r="M257" s="71"/>
      <c r="N257" s="71"/>
      <c r="P257" s="36"/>
      <c r="Q257" s="36"/>
    </row>
    <row r="258" spans="1:18" x14ac:dyDescent="0.2">
      <c r="A258" s="36" t="s">
        <v>313</v>
      </c>
      <c r="F258" s="71"/>
      <c r="G258" s="71"/>
      <c r="H258" s="71"/>
      <c r="I258" s="71"/>
      <c r="J258" s="71"/>
      <c r="K258" s="71"/>
      <c r="L258" s="124"/>
      <c r="M258" s="71"/>
      <c r="N258" s="71"/>
      <c r="P258" s="36"/>
      <c r="Q258" s="36"/>
    </row>
    <row r="259" spans="1:18" x14ac:dyDescent="0.2">
      <c r="F259" s="71"/>
      <c r="G259" s="71"/>
      <c r="H259" s="71"/>
      <c r="I259" s="71"/>
      <c r="J259" s="71"/>
      <c r="K259" s="71"/>
      <c r="L259" s="124"/>
      <c r="M259" s="71"/>
      <c r="N259" s="71"/>
      <c r="P259" s="36"/>
      <c r="Q259" s="36"/>
    </row>
    <row r="260" spans="1:18" x14ac:dyDescent="0.2">
      <c r="A260" s="36" t="s">
        <v>92</v>
      </c>
      <c r="F260" s="71"/>
      <c r="G260" s="71"/>
      <c r="H260" s="71"/>
      <c r="I260" s="71"/>
      <c r="J260" s="71"/>
      <c r="K260" s="71"/>
      <c r="L260" s="124"/>
      <c r="M260" s="71"/>
      <c r="N260" s="71"/>
    </row>
    <row r="261" spans="1:18" x14ac:dyDescent="0.2">
      <c r="B261" s="36" t="s">
        <v>93</v>
      </c>
      <c r="F261" s="71"/>
      <c r="G261" s="71"/>
      <c r="H261" s="71"/>
      <c r="I261" s="71"/>
      <c r="J261" s="71"/>
      <c r="K261" s="71" t="n">
        <f>TB!C243</f>
        <v>2551143.0</v>
      </c>
      <c r="L261" s="124"/>
      <c r="M261" s="71"/>
      <c r="N261" s="71"/>
    </row>
    <row r="262" spans="1:18" x14ac:dyDescent="0.2">
      <c r="B262" s="36" t="s">
        <v>94</v>
      </c>
      <c r="F262" s="71"/>
      <c r="G262" s="71"/>
      <c r="H262" s="71"/>
      <c r="I262" s="71"/>
      <c r="J262" s="71"/>
      <c r="K262" s="126">
        <v>0</v>
      </c>
      <c r="L262" s="124"/>
      <c r="M262" s="71" t="n">
        <f>+K261+K262</f>
        <v>2551143.0</v>
      </c>
      <c r="N262" s="71"/>
    </row>
    <row r="263" spans="1:18" x14ac:dyDescent="0.2">
      <c r="F263" s="71"/>
      <c r="G263" s="71"/>
      <c r="H263" s="71"/>
      <c r="I263" s="71"/>
      <c r="J263" s="71"/>
      <c r="K263" s="124"/>
      <c r="L263" s="124"/>
      <c r="M263" s="71"/>
      <c r="N263" s="71"/>
    </row>
    <row r="264" spans="1:18" x14ac:dyDescent="0.2">
      <c r="A264" s="36" t="s">
        <v>194</v>
      </c>
      <c r="F264" s="71"/>
      <c r="G264" s="71"/>
      <c r="H264" s="71"/>
      <c r="I264" s="71"/>
      <c r="J264" s="71"/>
      <c r="K264" s="124"/>
      <c r="L264" s="124"/>
      <c r="M264" s="71"/>
      <c r="N264" s="71"/>
    </row>
    <row r="265" spans="1:18" x14ac:dyDescent="0.2">
      <c r="B265" s="36" t="s">
        <v>77</v>
      </c>
      <c r="F265" s="71"/>
      <c r="G265" s="71"/>
      <c r="H265" s="71"/>
      <c r="I265" s="71"/>
      <c r="J265" s="71"/>
      <c r="K265" s="71" t="n">
        <f>TB!C218</f>
        <v>343022.17</v>
      </c>
      <c r="L265" s="124"/>
      <c r="N265" s="71"/>
    </row>
    <row r="266" spans="1:18" ht="12.5" x14ac:dyDescent="0.25">
      <c r="B266" s="36" t="s">
        <v>121</v>
      </c>
      <c r="F266" s="71"/>
      <c r="G266" s="71"/>
      <c r="H266" s="71"/>
      <c r="I266" s="9"/>
      <c r="J266" s="71"/>
      <c r="K266" s="71" t="n">
        <f>TB!C212</f>
        <v>45000.0</v>
      </c>
      <c r="L266" s="124"/>
      <c r="N266" s="127"/>
    </row>
    <row r="267" spans="1:18" ht="10.5" x14ac:dyDescent="0.25">
      <c r="B267" s="36" t="s">
        <v>78</v>
      </c>
      <c r="F267" s="71"/>
      <c r="G267" s="71"/>
      <c r="H267" s="71"/>
      <c r="I267" s="71"/>
      <c r="J267" s="71"/>
      <c r="K267" s="71" t="n">
        <f>TB!C214</f>
        <v>23338.0</v>
      </c>
      <c r="L267" s="124"/>
      <c r="N267" s="127"/>
    </row>
    <row r="268" spans="1:18" x14ac:dyDescent="0.2">
      <c r="B268" s="36" t="s">
        <v>91</v>
      </c>
      <c r="F268" s="71"/>
      <c r="G268" s="71"/>
      <c r="H268" s="71"/>
      <c r="I268" s="71"/>
      <c r="J268" s="71"/>
      <c r="K268" s="71" t="n">
        <f>TB!C237</f>
        <v>71085.06</v>
      </c>
      <c r="L268" s="124"/>
      <c r="M268" s="71"/>
      <c r="N268" s="71"/>
    </row>
    <row r="269" spans="1:18" x14ac:dyDescent="0.2">
      <c r="B269" s="36" t="s">
        <v>95</v>
      </c>
      <c r="F269" s="71"/>
      <c r="G269" s="71"/>
      <c r="H269" s="71"/>
      <c r="I269" s="71"/>
      <c r="J269" s="71"/>
      <c r="K269" s="71" t="n">
        <f>TB!C220+TB!C222+TB!C223+TB!C224+TB!C225+TB!C226+TB!C227+TB!C228+TB!C229+TB!C230+TB!C231+TB!C232+TB!C233+TB!C234+TB!C235+TB!C236+TB!C245</f>
        <v>9789361.58</v>
      </c>
      <c r="L269" s="124"/>
      <c r="M269" s="33" t="n">
        <f>SUM(K265:K269)</f>
        <v>1.027180681E7</v>
      </c>
      <c r="N269" s="124"/>
    </row>
    <row r="270" spans="1:18" x14ac:dyDescent="0.2">
      <c r="F270" s="71"/>
      <c r="G270" s="71"/>
      <c r="H270" s="71"/>
      <c r="I270" s="71"/>
      <c r="J270" s="71"/>
      <c r="K270" s="71"/>
      <c r="L270" s="124"/>
      <c r="M270" s="71"/>
      <c r="N270" s="71"/>
      <c r="P270" s="34" t="s">
        <v>8203</v>
      </c>
    </row>
    <row r="271" spans="1:18" ht="10.5" x14ac:dyDescent="0.25">
      <c r="A271" s="39" t="s">
        <v>96</v>
      </c>
      <c r="F271" s="71"/>
      <c r="G271" s="71"/>
      <c r="H271" s="71"/>
      <c r="I271" s="71"/>
      <c r="J271" s="71"/>
      <c r="K271" s="71"/>
      <c r="L271" s="124"/>
      <c r="M271" s="143" t="n">
        <f>SUM(M226:M269)</f>
        <v>4.399496855E7</v>
      </c>
      <c r="N271" s="71"/>
      <c r="P271" s="34" t="s">
        <v>8204</v>
      </c>
    </row>
    <row r="272" spans="1:18" ht="10.5" x14ac:dyDescent="0.25">
      <c r="F272" s="71"/>
      <c r="G272" s="71"/>
      <c r="H272" s="71"/>
      <c r="I272" s="71"/>
      <c r="J272" s="71"/>
      <c r="K272" s="71"/>
      <c r="L272" s="124"/>
      <c r="M272" s="127"/>
      <c r="N272" s="127"/>
      <c r="O272" s="127" t="n">
        <f>M272-M130</f>
        <v>0.0</v>
      </c>
      <c r="P272" s="34">
        <v>7645.75</v>
      </c>
      <c r="R272" s="33"/>
    </row>
    <row r="273" spans="1:38" ht="10.5" x14ac:dyDescent="0.25">
      <c r="A273" s="36" t="s">
        <v>8207</v>
      </c>
      <c r="F273" s="71"/>
      <c r="G273" s="71"/>
      <c r="H273" s="71"/>
      <c r="I273" s="71"/>
      <c r="J273" s="71"/>
      <c r="K273" s="71"/>
      <c r="L273" s="124"/>
      <c r="M273" s="71" t="n">
        <f>M222-M271</f>
        <v>5087933.359999999</v>
      </c>
      <c r="N273" s="127"/>
      <c r="P273" s="34">
        <v>15156.29</v>
      </c>
    </row>
    <row r="274" spans="1:38" x14ac:dyDescent="0.2">
      <c r="A274" s="36" t="s">
        <v>175</v>
      </c>
      <c r="F274" s="71"/>
      <c r="G274" s="71"/>
      <c r="H274" s="71"/>
      <c r="I274" s="71"/>
      <c r="J274" s="71"/>
      <c r="K274" s="71"/>
      <c r="L274" s="124"/>
      <c r="M274" s="126" t="n">
        <f>-TB!C188</f>
        <v>1.426676155E7</v>
      </c>
      <c r="N274" s="71"/>
    </row>
    <row r="275" spans="1:38" ht="10.5" x14ac:dyDescent="0.25">
      <c r="A275" s="36" t="s">
        <v>8208</v>
      </c>
      <c r="F275" s="71"/>
      <c r="G275" s="71"/>
      <c r="H275" s="71"/>
      <c r="I275" s="71"/>
      <c r="J275" s="71"/>
      <c r="K275" s="71"/>
      <c r="L275" s="124"/>
      <c r="M275" s="71" t="n">
        <f>+M273+M274</f>
        <v>1.935469491E7</v>
      </c>
      <c r="N275" s="1"/>
    </row>
    <row r="276" spans="1:38" ht="10.5" thickBot="1" x14ac:dyDescent="0.25">
      <c r="A276" s="36" t="s">
        <v>116</v>
      </c>
      <c r="F276" s="71"/>
      <c r="G276" s="71"/>
      <c r="H276" s="71"/>
      <c r="I276" s="71"/>
      <c r="J276" s="71"/>
      <c r="K276" s="71"/>
      <c r="L276" s="124"/>
      <c r="M276" s="71" t="n">
        <f>TB!C244</f>
        <v>2500000.0</v>
      </c>
      <c r="N276" s="124"/>
    </row>
    <row r="277" spans="1:38" ht="11" thickBot="1" x14ac:dyDescent="0.3">
      <c r="A277" s="39" t="s">
        <v>8189</v>
      </c>
      <c r="F277" s="71"/>
      <c r="G277" s="71"/>
      <c r="H277" s="71"/>
      <c r="I277" s="71"/>
      <c r="J277" s="71"/>
      <c r="K277" s="71"/>
      <c r="L277" s="124"/>
      <c r="M277" s="139" t="n">
        <f>+M275-M276</f>
        <v>1.685469491E7</v>
      </c>
      <c r="N277" s="124"/>
      <c r="O277" s="33"/>
    </row>
    <row r="278" spans="1:38" ht="10.5" x14ac:dyDescent="0.25">
      <c r="F278" s="71"/>
      <c r="G278" s="71"/>
      <c r="H278" s="71"/>
      <c r="I278" s="71"/>
      <c r="J278" s="71"/>
      <c r="K278" s="71"/>
      <c r="L278" s="124"/>
      <c r="M278" s="127"/>
      <c r="N278" s="127"/>
    </row>
    <row r="279" spans="1:38" ht="10.5" x14ac:dyDescent="0.25">
      <c r="F279" s="71"/>
      <c r="G279" s="71"/>
      <c r="H279" s="71"/>
      <c r="I279" s="71"/>
      <c r="J279" s="71"/>
      <c r="K279" s="71"/>
      <c r="L279" s="124"/>
      <c r="M279" s="71"/>
      <c r="N279" s="127"/>
      <c r="O279" s="39"/>
      <c r="P279" s="44"/>
      <c r="Q279" s="41"/>
      <c r="R279" s="39"/>
      <c r="S279" s="39"/>
      <c r="T279" s="39"/>
      <c r="U279" s="39"/>
      <c r="V279" s="39"/>
      <c r="W279" s="39"/>
      <c r="X279" s="39"/>
      <c r="Y279" s="39"/>
      <c r="Z279" s="39"/>
      <c r="AA279" s="39"/>
      <c r="AB279" s="39"/>
      <c r="AC279" s="39"/>
      <c r="AD279" s="39"/>
      <c r="AE279" s="39"/>
      <c r="AF279" s="39"/>
      <c r="AG279" s="39"/>
      <c r="AH279" s="39"/>
      <c r="AI279" s="39"/>
      <c r="AJ279" s="39"/>
      <c r="AK279" s="39"/>
      <c r="AL279" s="39"/>
    </row>
    <row r="280" spans="1:38" ht="10.5" x14ac:dyDescent="0.25">
      <c r="A280" s="48"/>
      <c r="B280" s="48"/>
      <c r="C280" s="48"/>
      <c r="D280" s="48"/>
      <c r="E280" s="51"/>
      <c r="F280" s="124"/>
      <c r="G280" s="124"/>
      <c r="H280" s="124"/>
      <c r="I280" s="124"/>
      <c r="J280" s="124"/>
      <c r="K280" s="124"/>
      <c r="L280" s="124"/>
      <c r="M280" s="1"/>
      <c r="N280" s="124"/>
    </row>
    <row r="281" spans="1:38" ht="10.5" x14ac:dyDescent="0.25">
      <c r="C281" s="155" t="str">
        <f>C148</f>
        <v>Prepared by:</v>
      </c>
      <c r="F281" s="71"/>
      <c r="G281" s="71"/>
      <c r="H281" s="155" t="str">
        <f>H148</f>
        <v>Checked and Reviewed by:</v>
      </c>
      <c r="J281" s="71"/>
      <c r="K281" s="148" t="s">
        <v>197</v>
      </c>
      <c r="L281" s="36"/>
      <c r="M281" s="33"/>
      <c r="N281" s="124"/>
    </row>
    <row r="282" spans="1:38" x14ac:dyDescent="0.2">
      <c r="C282" s="71"/>
      <c r="F282" s="71"/>
      <c r="G282" s="71"/>
      <c r="H282" s="71"/>
      <c r="K282" s="146"/>
      <c r="L282" s="36"/>
      <c r="N282" s="124"/>
    </row>
    <row r="283" spans="1:38" ht="10.5" x14ac:dyDescent="0.25">
      <c r="C283" s="156"/>
      <c r="F283" s="71"/>
      <c r="G283" s="71"/>
      <c r="H283" s="71"/>
      <c r="K283" s="146"/>
      <c r="L283" s="36"/>
      <c r="N283" s="127"/>
      <c r="O283" s="39"/>
      <c r="P283" s="44"/>
      <c r="Q283" s="41"/>
      <c r="R283" s="39"/>
      <c r="S283" s="39"/>
      <c r="T283" s="39"/>
      <c r="U283" s="39"/>
      <c r="V283" s="39"/>
      <c r="W283" s="39"/>
      <c r="X283" s="39"/>
      <c r="Y283" s="39"/>
      <c r="Z283" s="39"/>
      <c r="AA283" s="39"/>
      <c r="AB283" s="39"/>
      <c r="AC283" s="39"/>
      <c r="AD283" s="39"/>
      <c r="AE283" s="39"/>
      <c r="AF283" s="39"/>
      <c r="AG283" s="39"/>
      <c r="AH283" s="39"/>
      <c r="AI283" s="39"/>
      <c r="AJ283" s="39"/>
      <c r="AK283" s="39"/>
      <c r="AL283" s="39"/>
    </row>
    <row r="284" spans="1:38" s="39" customFormat="1" ht="10.5" x14ac:dyDescent="0.25">
      <c r="C284" s="69" t="s">
        <v>534</v>
      </c>
      <c r="E284" s="31"/>
      <c r="F284" s="69"/>
      <c r="G284" s="69"/>
      <c r="H284" s="41" t="s">
        <v>535</v>
      </c>
      <c r="K284" s="74" t="s">
        <v>268</v>
      </c>
      <c r="N284" s="124"/>
      <c r="O284" s="36"/>
      <c r="P284" s="34"/>
      <c r="Q284" s="35"/>
      <c r="R284" s="36"/>
      <c r="S284" s="36"/>
      <c r="T284" s="36"/>
      <c r="U284" s="36"/>
      <c r="V284" s="36"/>
      <c r="W284" s="36"/>
      <c r="X284" s="36"/>
      <c r="Y284" s="36"/>
      <c r="Z284" s="36"/>
      <c r="AA284" s="36"/>
      <c r="AB284" s="36"/>
      <c r="AC284" s="36"/>
      <c r="AD284" s="36"/>
      <c r="AE284" s="36"/>
      <c r="AF284" s="36"/>
      <c r="AG284" s="36"/>
      <c r="AH284" s="36"/>
      <c r="AI284" s="36"/>
      <c r="AJ284" s="36"/>
      <c r="AK284" s="36"/>
      <c r="AL284" s="36"/>
    </row>
    <row r="285" spans="1:38" ht="10.5" x14ac:dyDescent="0.25">
      <c r="C285" s="35" t="s">
        <v>366</v>
      </c>
      <c r="G285" s="71"/>
      <c r="H285" s="35" t="s">
        <v>209</v>
      </c>
      <c r="K285" s="50" t="s">
        <v>233</v>
      </c>
      <c r="L285" s="36"/>
      <c r="N285" s="127"/>
    </row>
    <row r="286" spans="1:38" ht="10.5" x14ac:dyDescent="0.25">
      <c r="F286" s="71"/>
      <c r="G286" s="71"/>
      <c r="H286" s="71"/>
      <c r="J286" s="71"/>
      <c r="K286" s="71"/>
      <c r="L286" s="124"/>
      <c r="M286" s="71"/>
      <c r="N286" s="127"/>
    </row>
    <row r="287" spans="1:38" ht="10.5" x14ac:dyDescent="0.25">
      <c r="F287" s="71"/>
      <c r="G287" s="71"/>
      <c r="H287" s="71"/>
      <c r="I287" s="71"/>
      <c r="J287" s="71"/>
      <c r="K287" s="71"/>
      <c r="L287" s="124"/>
      <c r="M287" s="71"/>
      <c r="N287" s="127"/>
    </row>
    <row r="288" spans="1:38" s="39" customFormat="1" ht="10.5" x14ac:dyDescent="0.25">
      <c r="C288" s="41" t="s">
        <v>373</v>
      </c>
      <c r="E288" s="31"/>
      <c r="F288" s="69"/>
      <c r="G288" s="69"/>
      <c r="H288" s="69"/>
      <c r="I288" s="69"/>
      <c r="J288" s="69"/>
      <c r="K288" s="69"/>
      <c r="L288" s="127"/>
      <c r="M288" s="127"/>
      <c r="N288" s="127"/>
      <c r="O288" s="36"/>
      <c r="P288" s="34"/>
      <c r="Q288" s="35"/>
      <c r="R288" s="36"/>
      <c r="S288" s="36"/>
      <c r="T288" s="36"/>
      <c r="U288" s="36"/>
      <c r="V288" s="36"/>
      <c r="W288" s="36"/>
      <c r="X288" s="36"/>
      <c r="Y288" s="36"/>
      <c r="Z288" s="36"/>
      <c r="AA288" s="36"/>
      <c r="AB288" s="36"/>
      <c r="AC288" s="36"/>
      <c r="AD288" s="36"/>
      <c r="AE288" s="36"/>
      <c r="AF288" s="36"/>
      <c r="AG288" s="36"/>
      <c r="AH288" s="36"/>
      <c r="AI288" s="36"/>
      <c r="AJ288" s="36"/>
      <c r="AK288" s="36"/>
      <c r="AL288" s="36"/>
    </row>
    <row r="289" spans="3:38" ht="10.5" x14ac:dyDescent="0.25">
      <c r="C289" s="35" t="s">
        <v>366</v>
      </c>
      <c r="F289" s="71"/>
      <c r="G289" s="71"/>
      <c r="H289" s="71"/>
      <c r="I289" s="71"/>
      <c r="J289" s="71"/>
      <c r="K289" s="71"/>
      <c r="L289" s="124"/>
      <c r="M289" s="124"/>
      <c r="N289" s="127"/>
    </row>
    <row r="290" spans="3:38" ht="10.5" x14ac:dyDescent="0.25">
      <c r="C290" s="52" t="s">
        <v>398</v>
      </c>
      <c r="D290" s="53"/>
      <c r="E290" s="53"/>
      <c r="F290" s="71"/>
      <c r="G290" s="71"/>
      <c r="H290" s="71"/>
      <c r="I290" s="71"/>
      <c r="J290" s="71"/>
      <c r="K290" s="71" t="n">
        <f>M275</f>
        <v>1.935469491E7</v>
      </c>
      <c r="L290" s="124"/>
      <c r="N290" s="127"/>
    </row>
    <row r="291" spans="3:38" ht="10.5" x14ac:dyDescent="0.25">
      <c r="C291" s="52" t="s">
        <v>399</v>
      </c>
      <c r="D291" s="53"/>
      <c r="E291" s="53"/>
      <c r="F291" s="71"/>
      <c r="G291" s="71"/>
      <c r="H291" s="71"/>
      <c r="I291" s="71"/>
      <c r="J291" s="71"/>
      <c r="K291" s="71"/>
      <c r="L291" s="124"/>
      <c r="M291" s="127"/>
      <c r="N291" s="127"/>
    </row>
    <row r="292" spans="3:38" ht="10.5" x14ac:dyDescent="0.25">
      <c r="C292" s="52"/>
      <c r="D292" s="53" t="s">
        <v>400</v>
      </c>
      <c r="E292" s="53"/>
      <c r="F292" s="71"/>
      <c r="G292" s="71"/>
      <c r="H292" s="71"/>
      <c r="I292" s="71"/>
      <c r="J292" s="71" t="n">
        <f>-M215</f>
        <v>-394447.81</v>
      </c>
      <c r="K292" s="71"/>
      <c r="L292" s="124"/>
      <c r="M292" s="127"/>
      <c r="N292" s="127"/>
    </row>
    <row r="293" spans="3:38" ht="10.5" x14ac:dyDescent="0.25">
      <c r="C293" s="52"/>
      <c r="D293" s="53" t="s">
        <v>401</v>
      </c>
      <c r="E293" s="53"/>
      <c r="F293" s="71"/>
      <c r="G293" s="71"/>
      <c r="H293" s="71"/>
      <c r="I293" s="71"/>
      <c r="J293" s="126">
        <v>0</v>
      </c>
      <c r="K293" s="71" t="n">
        <f>J292+J293</f>
        <v>-394447.81</v>
      </c>
      <c r="L293" s="124"/>
      <c r="M293" s="127"/>
      <c r="N293" s="127"/>
    </row>
    <row r="294" spans="3:38" ht="10.5" x14ac:dyDescent="0.25">
      <c r="C294" s="52" t="s">
        <v>402</v>
      </c>
      <c r="D294" s="53"/>
      <c r="E294" s="53"/>
      <c r="F294" s="71"/>
      <c r="G294" s="71"/>
      <c r="H294" s="71"/>
      <c r="I294" s="71"/>
      <c r="J294" s="71"/>
      <c r="K294" s="71"/>
      <c r="L294" s="124"/>
      <c r="M294" s="127"/>
      <c r="N294" s="71"/>
    </row>
    <row r="295" spans="3:38" ht="10.5" x14ac:dyDescent="0.25">
      <c r="C295" s="52"/>
      <c r="D295" s="53" t="s">
        <v>403</v>
      </c>
      <c r="E295" s="53"/>
      <c r="F295" s="71"/>
      <c r="G295" s="71"/>
      <c r="H295" s="71"/>
      <c r="I295" s="71"/>
      <c r="J295" s="71"/>
      <c r="K295" s="126" t="n">
        <f>-K293*33%</f>
        <v>130167.7773</v>
      </c>
      <c r="L295" s="124"/>
      <c r="M295" s="127"/>
      <c r="N295" s="71"/>
    </row>
    <row r="296" spans="3:38" ht="10.5" x14ac:dyDescent="0.25">
      <c r="C296" s="52" t="s">
        <v>404</v>
      </c>
      <c r="D296" s="53"/>
      <c r="E296" s="53"/>
      <c r="F296" s="71"/>
      <c r="G296" s="71"/>
      <c r="H296" s="71"/>
      <c r="I296" s="71"/>
      <c r="J296" s="71"/>
      <c r="K296" s="71" t="n">
        <f>SUM(K290:K295)</f>
        <v>1.90904148773E7</v>
      </c>
      <c r="L296" s="124"/>
      <c r="M296" s="127"/>
      <c r="N296" s="71"/>
    </row>
    <row r="297" spans="3:38" ht="10.5" x14ac:dyDescent="0.25">
      <c r="C297" s="52" t="s">
        <v>416</v>
      </c>
      <c r="D297" s="53"/>
      <c r="E297" s="53"/>
      <c r="F297" s="71"/>
      <c r="G297" s="71"/>
      <c r="H297" s="71"/>
      <c r="I297" s="71"/>
      <c r="J297" s="71"/>
      <c r="K297" s="71"/>
      <c r="L297" s="124"/>
      <c r="M297" s="127"/>
      <c r="N297" s="71"/>
    </row>
    <row r="298" spans="3:38" ht="10.5" x14ac:dyDescent="0.25">
      <c r="C298" s="52"/>
      <c r="D298" s="53" t="s">
        <v>405</v>
      </c>
      <c r="E298" s="53"/>
      <c r="F298" s="71"/>
      <c r="G298" s="71"/>
      <c r="H298" s="71"/>
      <c r="I298" s="71"/>
      <c r="J298" s="71"/>
      <c r="K298" s="126" t="n">
        <f>-M262*2</f>
        <v>-5102286.0</v>
      </c>
      <c r="L298" s="124"/>
      <c r="M298" s="127"/>
      <c r="N298" s="157"/>
      <c r="O298" s="55"/>
      <c r="R298" s="55"/>
      <c r="S298" s="55"/>
      <c r="T298" s="55"/>
      <c r="U298" s="55"/>
      <c r="V298" s="55"/>
      <c r="W298" s="55"/>
      <c r="X298" s="55"/>
      <c r="Y298" s="55"/>
      <c r="Z298" s="55"/>
      <c r="AA298" s="55"/>
      <c r="AB298" s="55"/>
      <c r="AC298" s="55"/>
      <c r="AD298" s="55"/>
      <c r="AE298" s="55"/>
      <c r="AF298" s="55"/>
      <c r="AG298" s="55"/>
      <c r="AH298" s="55"/>
      <c r="AI298" s="55"/>
      <c r="AJ298" s="55"/>
      <c r="AK298" s="55"/>
      <c r="AL298" s="55"/>
    </row>
    <row r="299" spans="3:38" x14ac:dyDescent="0.2">
      <c r="C299" s="52" t="s">
        <v>404</v>
      </c>
      <c r="D299" s="53"/>
      <c r="E299" s="53"/>
      <c r="F299" s="71"/>
      <c r="G299" s="71"/>
      <c r="H299" s="71"/>
      <c r="I299" s="71"/>
      <c r="J299" s="71"/>
      <c r="K299" s="71" t="n">
        <f>SUM(K296:K298)</f>
        <v>1.3988128877300002E7</v>
      </c>
      <c r="L299" s="124"/>
      <c r="M299" s="71"/>
      <c r="N299" s="157"/>
      <c r="O299" s="55"/>
      <c r="R299" s="55"/>
      <c r="S299" s="55"/>
      <c r="T299" s="55"/>
      <c r="U299" s="55"/>
      <c r="V299" s="55"/>
      <c r="W299" s="55"/>
      <c r="X299" s="55"/>
      <c r="Y299" s="55"/>
      <c r="Z299" s="55"/>
      <c r="AA299" s="55"/>
      <c r="AB299" s="55"/>
      <c r="AC299" s="55"/>
      <c r="AD299" s="55"/>
      <c r="AE299" s="55"/>
      <c r="AF299" s="55"/>
      <c r="AG299" s="55"/>
      <c r="AH299" s="55"/>
      <c r="AI299" s="55"/>
      <c r="AJ299" s="55"/>
      <c r="AK299" s="55"/>
      <c r="AL299" s="55"/>
    </row>
    <row r="300" spans="3:38" x14ac:dyDescent="0.2">
      <c r="C300" s="52" t="s">
        <v>406</v>
      </c>
      <c r="D300" s="53"/>
      <c r="E300" s="53"/>
      <c r="F300" s="71"/>
      <c r="G300" s="71"/>
      <c r="H300" s="71"/>
      <c r="I300" s="71"/>
      <c r="J300" s="71"/>
      <c r="K300" s="54">
        <v>0.3</v>
      </c>
      <c r="M300" s="71"/>
      <c r="N300" s="157"/>
      <c r="O300" s="55"/>
      <c r="R300" s="55"/>
      <c r="S300" s="55"/>
      <c r="T300" s="55"/>
      <c r="U300" s="55"/>
      <c r="V300" s="55"/>
      <c r="W300" s="55"/>
      <c r="X300" s="55"/>
      <c r="Y300" s="55"/>
      <c r="Z300" s="55"/>
      <c r="AA300" s="55"/>
      <c r="AB300" s="55"/>
      <c r="AC300" s="55"/>
      <c r="AD300" s="55"/>
      <c r="AE300" s="55"/>
      <c r="AF300" s="55"/>
      <c r="AG300" s="55"/>
      <c r="AH300" s="55"/>
      <c r="AI300" s="55"/>
      <c r="AJ300" s="55"/>
      <c r="AK300" s="55"/>
      <c r="AL300" s="55"/>
    </row>
    <row r="301" spans="3:38" x14ac:dyDescent="0.2">
      <c r="C301" s="52" t="s">
        <v>407</v>
      </c>
      <c r="D301" s="53"/>
      <c r="E301" s="53"/>
      <c r="F301" s="71"/>
      <c r="G301" s="71"/>
      <c r="H301" s="71"/>
      <c r="I301" s="71"/>
      <c r="J301" s="71"/>
      <c r="K301" s="33" t="n">
        <f>K299*K300</f>
        <v>4196438.663190001</v>
      </c>
      <c r="M301" s="71"/>
      <c r="N301" s="71"/>
    </row>
    <row r="302" spans="3:38" x14ac:dyDescent="0.2">
      <c r="C302" s="52" t="s">
        <v>408</v>
      </c>
      <c r="D302" s="53"/>
      <c r="E302" s="53"/>
      <c r="F302" s="71"/>
      <c r="G302" s="71"/>
      <c r="H302" s="71"/>
      <c r="I302" s="71"/>
      <c r="J302" s="71"/>
      <c r="M302" s="71"/>
      <c r="N302" s="71"/>
    </row>
    <row r="303" spans="3:38" s="55" customFormat="1" x14ac:dyDescent="0.2">
      <c r="C303" s="52" t="s">
        <v>409</v>
      </c>
      <c r="D303" s="53"/>
      <c r="E303" s="53"/>
      <c r="F303" s="157"/>
      <c r="G303" s="157"/>
      <c r="H303" s="157"/>
      <c r="I303" s="157"/>
      <c r="J303" s="157"/>
      <c r="L303" s="56"/>
      <c r="M303" s="157"/>
      <c r="N303" s="36"/>
      <c r="O303" s="36"/>
      <c r="P303" s="34"/>
      <c r="Q303" s="35"/>
      <c r="R303" s="36"/>
      <c r="S303" s="36"/>
      <c r="T303" s="36"/>
      <c r="U303" s="36"/>
      <c r="V303" s="36"/>
      <c r="W303" s="36"/>
      <c r="X303" s="36"/>
      <c r="Y303" s="36"/>
      <c r="Z303" s="36"/>
      <c r="AA303" s="36"/>
      <c r="AB303" s="36"/>
      <c r="AC303" s="36"/>
      <c r="AD303" s="36"/>
      <c r="AE303" s="36"/>
      <c r="AF303" s="36"/>
      <c r="AG303" s="36"/>
      <c r="AH303" s="36"/>
      <c r="AI303" s="36"/>
      <c r="AJ303" s="36"/>
      <c r="AK303" s="36"/>
      <c r="AL303" s="36"/>
    </row>
    <row r="304" spans="3:38" s="55" customFormat="1" x14ac:dyDescent="0.2">
      <c r="C304" s="52" t="s">
        <v>410</v>
      </c>
      <c r="D304" s="53"/>
      <c r="E304" s="53"/>
      <c r="F304" s="157"/>
      <c r="G304" s="157"/>
      <c r="H304" s="157"/>
      <c r="I304" s="157"/>
      <c r="J304" s="157"/>
      <c r="L304" s="56"/>
      <c r="M304" s="157"/>
      <c r="N304" s="36"/>
      <c r="O304" s="36"/>
      <c r="P304" s="34"/>
      <c r="Q304" s="35"/>
      <c r="R304" s="36"/>
      <c r="S304" s="36"/>
      <c r="T304" s="36"/>
      <c r="U304" s="36"/>
      <c r="V304" s="36"/>
      <c r="W304" s="36"/>
      <c r="X304" s="36"/>
      <c r="Y304" s="36"/>
      <c r="Z304" s="36"/>
      <c r="AA304" s="36"/>
      <c r="AB304" s="36"/>
      <c r="AC304" s="36"/>
      <c r="AD304" s="36"/>
      <c r="AE304" s="36"/>
      <c r="AF304" s="36"/>
      <c r="AG304" s="36"/>
      <c r="AH304" s="36"/>
      <c r="AI304" s="36"/>
      <c r="AJ304" s="36"/>
      <c r="AK304" s="36"/>
      <c r="AL304" s="36"/>
    </row>
    <row r="305" spans="3:38" s="55" customFormat="1" x14ac:dyDescent="0.2">
      <c r="C305" s="52"/>
      <c r="D305" s="53" t="s">
        <v>411</v>
      </c>
      <c r="E305" s="53"/>
      <c r="F305" s="157"/>
      <c r="G305" s="157"/>
      <c r="H305" s="157"/>
      <c r="I305" s="157"/>
      <c r="J305" s="157">
        <v>0</v>
      </c>
      <c r="L305" s="56"/>
      <c r="M305" s="157"/>
      <c r="N305" s="36"/>
      <c r="O305" s="36"/>
      <c r="P305" s="34"/>
      <c r="Q305" s="35"/>
      <c r="R305" s="36"/>
      <c r="S305" s="36"/>
      <c r="T305" s="36"/>
      <c r="U305" s="36"/>
      <c r="V305" s="36"/>
      <c r="W305" s="36"/>
      <c r="X305" s="36"/>
      <c r="Y305" s="36"/>
      <c r="Z305" s="36"/>
      <c r="AA305" s="36"/>
      <c r="AB305" s="36"/>
      <c r="AC305" s="36"/>
      <c r="AD305" s="36"/>
      <c r="AE305" s="36"/>
      <c r="AF305" s="36"/>
      <c r="AG305" s="36"/>
      <c r="AH305" s="36"/>
      <c r="AI305" s="36"/>
      <c r="AJ305" s="36"/>
      <c r="AK305" s="36"/>
      <c r="AL305" s="36"/>
    </row>
    <row r="306" spans="3:38" x14ac:dyDescent="0.2">
      <c r="C306" s="52"/>
      <c r="D306" s="53" t="s">
        <v>412</v>
      </c>
      <c r="E306" s="53"/>
      <c r="G306" s="71"/>
      <c r="H306" s="71"/>
      <c r="I306" s="71"/>
      <c r="J306" s="157">
        <v>0</v>
      </c>
      <c r="M306" s="71"/>
    </row>
    <row r="307" spans="3:38" x14ac:dyDescent="0.2">
      <c r="C307" s="52"/>
      <c r="D307" s="53" t="s">
        <v>413</v>
      </c>
      <c r="E307" s="53"/>
      <c r="F307" s="71"/>
      <c r="G307" s="71"/>
      <c r="H307" s="71"/>
      <c r="I307" s="71"/>
      <c r="J307" s="157">
        <v>0</v>
      </c>
      <c r="K307" s="71"/>
      <c r="L307" s="124"/>
      <c r="M307" s="71"/>
    </row>
    <row r="308" spans="3:38" x14ac:dyDescent="0.2">
      <c r="C308" s="52"/>
      <c r="D308" s="53" t="s">
        <v>414</v>
      </c>
      <c r="E308" s="53"/>
      <c r="J308" s="158">
        <v>0</v>
      </c>
      <c r="K308" s="57" t="n">
        <f>SUM(J305:J308)</f>
        <v>0.0</v>
      </c>
    </row>
    <row r="309" spans="3:38" x14ac:dyDescent="0.2">
      <c r="C309" s="52" t="s">
        <v>415</v>
      </c>
      <c r="D309" s="53"/>
      <c r="E309" s="53"/>
      <c r="K309" s="33" t="n">
        <f>K301-K308</f>
        <v>4196438.663190001</v>
      </c>
    </row>
    <row r="310" spans="3:38" x14ac:dyDescent="0.2">
      <c r="C310" s="52" t="s">
        <v>417</v>
      </c>
      <c r="D310" s="53"/>
      <c r="E310" s="53"/>
    </row>
    <row r="311" spans="3:38" x14ac:dyDescent="0.2">
      <c r="C311" s="35" t="s">
        <v>418</v>
      </c>
    </row>
  </sheetData>
  <mergeCells count="1">
    <mergeCell ref="E13: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00B0F0"/>
  </sheetPr>
  <dimension ref="A1:I701"/>
  <sheetViews>
    <sheetView view="pageBreakPreview" zoomScale="115" zoomScaleSheetLayoutView="115" workbookViewId="0">
      <pane xSplit="1" ySplit="6" topLeftCell="C89" activePane="bottomRight" state="frozen"/>
      <selection activeCell="B121" sqref="B121"/>
      <selection pane="topRight" activeCell="B121" sqref="B121"/>
      <selection pane="bottomLeft" activeCell="B121" sqref="B121"/>
      <selection pane="bottomRight" activeCell="C201" sqref="C201"/>
    </sheetView>
  </sheetViews>
  <sheetFormatPr defaultColWidth="9.1796875" defaultRowHeight="13" x14ac:dyDescent="0.3"/>
  <cols>
    <col min="1" max="1" customWidth="true" style="28" width="57.81640625" collapsed="true"/>
    <col min="2" max="2" customWidth="true" style="60" width="18.453125" collapsed="true"/>
    <col min="3" max="6" customWidth="true" style="70" width="18.1796875" collapsed="true"/>
    <col min="7" max="7" customWidth="true" style="75" width="16.453125" collapsed="true"/>
    <col min="8" max="9" customWidth="true" style="28" width="16.453125" collapsed="true"/>
    <col min="10" max="19" customWidth="true" style="28" width="9.1796875" collapsed="true"/>
    <col min="20" max="16384" style="28" width="9.1796875" collapsed="true"/>
  </cols>
  <sheetData>
    <row r="1" spans="1:7" ht="12.75" customHeight="1" x14ac:dyDescent="0.3">
      <c r="A1" s="5" t="s">
        <v>13</v>
      </c>
    </row>
    <row r="2" spans="1:7" x14ac:dyDescent="0.3">
      <c r="A2" s="5" t="s">
        <v>127</v>
      </c>
    </row>
    <row r="3" spans="1:7" x14ac:dyDescent="0.3">
      <c r="A3" s="7" t="str">
        <f>"As of "&amp;TEXT(C297,"mmmmmm dd, yyyy")</f>
        <v>As of M3 31, 2018</v>
      </c>
      <c r="B3" s="72"/>
    </row>
    <row r="4" spans="1:7" ht="12.5" x14ac:dyDescent="0.25">
      <c r="A4" s="60" t="n">
        <f>C248</f>
        <v>1.1933460000000425E7</v>
      </c>
      <c r="C4" s="60"/>
      <c r="D4" s="60"/>
      <c r="E4" s="60"/>
      <c r="F4" s="60"/>
      <c r="G4" s="73"/>
    </row>
    <row r="5" spans="1:7" ht="12.5" x14ac:dyDescent="0.25">
      <c r="A5" s="60">
        <v>0</v>
      </c>
      <c r="C5" s="60" t="n">
        <f>C248</f>
        <v>1.1933460000000425E7</v>
      </c>
      <c r="D5" s="60"/>
      <c r="E5" s="60"/>
      <c r="F5" s="60"/>
      <c r="G5" s="73"/>
    </row>
    <row r="6" spans="1:7" x14ac:dyDescent="0.3">
      <c r="A6" s="6" t="s">
        <v>241</v>
      </c>
      <c r="B6" s="61"/>
      <c r="C6" s="61" t="s">
        <v>831</v>
      </c>
      <c r="D6" s="61"/>
      <c r="E6" s="61"/>
      <c r="F6" s="61"/>
      <c r="G6" s="76"/>
    </row>
    <row r="7" spans="1:7" x14ac:dyDescent="0.3">
      <c r="A7" s="28" t="s">
        <v>17</v>
      </c>
      <c r="C7" s="70" t="n">
        <f>'ICBS-TB-SC'!D3</f>
        <v>4.913687834E7</v>
      </c>
    </row>
    <row r="8" spans="1:7" ht="12.75" customHeight="1" x14ac:dyDescent="0.3">
      <c r="A8" s="28" t="s">
        <v>18</v>
      </c>
      <c r="C8" s="70" t="n">
        <f>'ICBS-TB-SC'!D4</f>
        <v>1501035.99</v>
      </c>
    </row>
    <row r="9" spans="1:7" ht="12.75" customHeight="1" x14ac:dyDescent="0.3">
      <c r="A9" s="28" t="s">
        <v>19</v>
      </c>
      <c r="C9" s="70" t="n">
        <f>'ICBS-TB-SC'!D11</f>
        <v>2.029831351E7</v>
      </c>
    </row>
    <row r="10" spans="1:7" ht="12.75" customHeight="1" x14ac:dyDescent="0.3">
      <c r="A10" s="28" t="s">
        <v>20</v>
      </c>
      <c r="C10" s="70" t="n">
        <f>'ICBS-TB-SC'!D16</f>
        <v>2.3611804485E8</v>
      </c>
    </row>
    <row r="11" spans="1:7" ht="12.75" customHeight="1" x14ac:dyDescent="0.3">
      <c r="A11" s="28" t="s">
        <v>346</v>
      </c>
      <c r="C11" s="70" t="n">
        <f>'ICBS-TB-SC'!D172</f>
        <v>2.6E7</v>
      </c>
    </row>
    <row r="12" spans="1:7" ht="12.75" customHeight="1" x14ac:dyDescent="0.3">
      <c r="A12" s="28" t="s">
        <v>550</v>
      </c>
      <c r="C12" s="70" t="n">
        <f>-'ICBS-TB-SC'!D231</f>
        <v>-156906.94</v>
      </c>
    </row>
    <row r="13" spans="1:7" ht="12.75" customHeight="1" x14ac:dyDescent="0.3">
      <c r="A13" s="28" t="s">
        <v>205</v>
      </c>
      <c r="C13" s="70" t="n">
        <f>'ICBS-TB-SC'!D273+'ICBS-TB-SC'!D333+'ICBS-TB-SC'!D354</f>
        <v>303500.0</v>
      </c>
    </row>
    <row r="14" spans="1:7" ht="12.75" customHeight="1" x14ac:dyDescent="0.3">
      <c r="A14" s="28" t="s">
        <v>200</v>
      </c>
      <c r="C14" s="70" t="n">
        <f>-'ICBS-TB-SC'!D354</f>
        <v>-303500.0</v>
      </c>
    </row>
    <row r="15" spans="1:7" ht="12.75" customHeight="1" x14ac:dyDescent="0.3">
      <c r="A15" s="28" t="s">
        <v>131</v>
      </c>
      <c r="C15" s="70" t="n">
        <f>'ICBS-TB-GL'!D154</f>
        <v>1.010500001E7</v>
      </c>
    </row>
    <row r="16" spans="1:7" ht="12.75" customHeight="1" x14ac:dyDescent="0.3">
      <c r="A16" s="28" t="s">
        <v>130</v>
      </c>
      <c r="C16" s="70" t="n">
        <f>'ICBS-TB-SC'!D471</f>
        <v>1.0870741548E8</v>
      </c>
    </row>
    <row r="17" spans="1:5" ht="12.75" customHeight="1" x14ac:dyDescent="0.3">
      <c r="A17" s="28" t="s">
        <v>250</v>
      </c>
    </row>
    <row r="18" spans="1:5" ht="12.75" customHeight="1" x14ac:dyDescent="0.3">
      <c r="A18" s="28" t="s">
        <v>129</v>
      </c>
      <c r="B18" s="62"/>
      <c r="C18" s="70" t="n">
        <f>'ICBS-TB-SC'!D480+'ICBS-TB-SC'!D488</f>
        <v>1.793976604E7</v>
      </c>
    </row>
    <row r="19" spans="1:5" ht="12.75" customHeight="1" x14ac:dyDescent="0.3">
      <c r="A19" s="28" t="s">
        <v>351</v>
      </c>
      <c r="C19" s="70" t="n">
        <f>'ICBS-TB-SC'!D497</f>
        <v>1.2247271001E8</v>
      </c>
    </row>
    <row r="20" spans="1:5" ht="12.75" customHeight="1" x14ac:dyDescent="0.3">
      <c r="A20" s="28" t="s">
        <v>352</v>
      </c>
      <c r="C20" s="70" t="n">
        <f>'ICBS-TB-SC'!D505</f>
        <v>9.367372309E7</v>
      </c>
    </row>
    <row r="21" spans="1:5" ht="12.75" customHeight="1" x14ac:dyDescent="0.3">
      <c r="A21" s="28" t="s">
        <v>348</v>
      </c>
      <c r="C21" s="70" t="n">
        <f>'ICBS-TB-SC'!D522+'ICBS-TB-SC'!D530</f>
        <v>5960000.0</v>
      </c>
    </row>
    <row r="22" spans="1:5" ht="12.75" customHeight="1" x14ac:dyDescent="0.3">
      <c r="A22" s="28" t="s">
        <v>328</v>
      </c>
      <c r="C22" s="70" t="n">
        <f>'ICBS-TB-SC'!D538</f>
        <v>1.513245154E7</v>
      </c>
    </row>
    <row r="23" spans="1:5" ht="12.75" customHeight="1" x14ac:dyDescent="0.3">
      <c r="A23" s="28" t="s">
        <v>536</v>
      </c>
      <c r="C23" s="70" t="n">
        <f>'ICBS-TB-SC'!D547+'ICBS-TB-SC'!D556+'ICBS-TB-SC'!D564+'ICBS-TB-SC'!D572+'ICBS-TB-SC'!D580</f>
        <v>4.040722282E7</v>
      </c>
    </row>
    <row r="24" spans="1:5" ht="12.75" customHeight="1" x14ac:dyDescent="0.3">
      <c r="A24" s="28" t="s">
        <v>333</v>
      </c>
      <c r="C24" s="159" t="n">
        <f>'ICBS-TB-SC'!D588</f>
        <v>8.156736763E7</v>
      </c>
    </row>
    <row r="25" spans="1:5" ht="12.75" customHeight="1" x14ac:dyDescent="0.3">
      <c r="A25" s="28" t="s">
        <v>126</v>
      </c>
      <c r="C25" s="70" t="n">
        <f>'ICBS-TB-GL'!D155</f>
        <v>2.1412573286E8</v>
      </c>
    </row>
    <row r="26" spans="1:5" ht="12.75" customHeight="1" x14ac:dyDescent="0.3">
      <c r="A26" s="28" t="s">
        <v>132</v>
      </c>
      <c r="E26" s="159"/>
    </row>
    <row r="27" spans="1:5" ht="12.75" customHeight="1" x14ac:dyDescent="0.3">
      <c r="A27" s="28" t="s">
        <v>134</v>
      </c>
      <c r="C27" s="70" t="n">
        <f>'ICBS-TB-GL'!D156</f>
        <v>0.0</v>
      </c>
    </row>
    <row r="28" spans="1:5" ht="12.75" customHeight="1" x14ac:dyDescent="0.3">
      <c r="A28" s="28" t="s">
        <v>133</v>
      </c>
      <c r="C28" s="70" t="n">
        <f>'ICBS-TB-SC'!D472</f>
        <v>4880000.05</v>
      </c>
    </row>
    <row r="29" spans="1:5" ht="12.75" customHeight="1" x14ac:dyDescent="0.3">
      <c r="A29" s="28" t="s">
        <v>251</v>
      </c>
    </row>
    <row r="30" spans="1:5" ht="12.75" customHeight="1" x14ac:dyDescent="0.3">
      <c r="A30" s="28" t="s">
        <v>156</v>
      </c>
      <c r="C30" s="70" t="n">
        <f>'ICBS-TB-SC'!D481+'ICBS-TB-SC'!D489</f>
        <v>35498.63</v>
      </c>
    </row>
    <row r="31" spans="1:5" ht="12.75" customHeight="1" x14ac:dyDescent="0.3">
      <c r="A31" s="28" t="s">
        <v>355</v>
      </c>
      <c r="C31" s="70" t="n">
        <f>'ICBS-TB-SC'!D498</f>
        <v>1360626.89</v>
      </c>
    </row>
    <row r="32" spans="1:5" ht="12.75" customHeight="1" x14ac:dyDescent="0.3">
      <c r="A32" s="28" t="s">
        <v>356</v>
      </c>
      <c r="C32" s="70" t="n">
        <f>'ICBS-TB-SC'!D506</f>
        <v>1000000.0</v>
      </c>
    </row>
    <row r="33" spans="1:3" ht="12.75" customHeight="1" x14ac:dyDescent="0.3">
      <c r="A33" s="28" t="s">
        <v>168</v>
      </c>
      <c r="C33" s="70" t="n">
        <f>'ICBS-TB-SC'!D523+'ICBS-TB-SC'!D531</f>
        <v>0.0</v>
      </c>
    </row>
    <row r="34" spans="1:3" ht="12.75" customHeight="1" x14ac:dyDescent="0.3">
      <c r="A34" s="28" t="s">
        <v>546</v>
      </c>
      <c r="C34" s="70" t="n">
        <f>'ICBS-TB-SC'!D548+'ICBS-TB-SC'!D557+'ICBS-TB-SC'!D565+'ICBS-TB-SC'!D573+'ICBS-TB-SC'!D581</f>
        <v>2104601.74</v>
      </c>
    </row>
    <row r="35" spans="1:3" ht="12.75" customHeight="1" x14ac:dyDescent="0.3">
      <c r="A35" s="28" t="s">
        <v>329</v>
      </c>
      <c r="C35" s="70" t="n">
        <f>'ICBS-TB-SC'!D539</f>
        <v>883333.31</v>
      </c>
    </row>
    <row r="36" spans="1:3" ht="12.75" customHeight="1" x14ac:dyDescent="0.3">
      <c r="A36" s="28" t="s">
        <v>334</v>
      </c>
      <c r="C36" s="70" t="n">
        <f>'ICBS-TB-SC'!D589</f>
        <v>4139037.04</v>
      </c>
    </row>
    <row r="37" spans="1:3" ht="12.75" customHeight="1" x14ac:dyDescent="0.3">
      <c r="A37" s="28" t="s">
        <v>135</v>
      </c>
      <c r="C37" s="70" t="n">
        <f>'ICBS-TB-GL'!D157</f>
        <v>1.862889304E7</v>
      </c>
    </row>
    <row r="38" spans="1:3" ht="12.75" customHeight="1" x14ac:dyDescent="0.3">
      <c r="A38" s="28" t="s">
        <v>136</v>
      </c>
    </row>
    <row r="39" spans="1:3" ht="12.75" customHeight="1" x14ac:dyDescent="0.3">
      <c r="A39" s="28" t="s">
        <v>157</v>
      </c>
      <c r="C39" s="70" t="n">
        <f>'ICBS-TB-SC'!D474</f>
        <v>0.0</v>
      </c>
    </row>
    <row r="40" spans="1:3" ht="12.75" customHeight="1" x14ac:dyDescent="0.3">
      <c r="A40" s="28" t="s">
        <v>158</v>
      </c>
      <c r="C40" s="70" t="n">
        <f>'ICBS-TB-GL'!D160</f>
        <v>0.0</v>
      </c>
    </row>
    <row r="41" spans="1:3" ht="12.75" customHeight="1" x14ac:dyDescent="0.3">
      <c r="A41" s="28" t="s">
        <v>159</v>
      </c>
      <c r="C41" s="70" t="n">
        <f>'ICBS-TB-GL'!D161</f>
        <v>0.0</v>
      </c>
    </row>
    <row r="42" spans="1:3" ht="12.75" customHeight="1" x14ac:dyDescent="0.3">
      <c r="A42" s="28" t="s">
        <v>198</v>
      </c>
    </row>
    <row r="43" spans="1:3" ht="12.75" customHeight="1" x14ac:dyDescent="0.3">
      <c r="A43" s="28" t="s">
        <v>359</v>
      </c>
      <c r="C43" s="70" t="n">
        <f>'ICBS-TB-SC'!D500</f>
        <v>0.0</v>
      </c>
    </row>
    <row r="44" spans="1:3" ht="12.75" customHeight="1" x14ac:dyDescent="0.3">
      <c r="A44" s="28" t="s">
        <v>360</v>
      </c>
      <c r="C44" s="70" t="n">
        <f>'ICBS-TB-SC'!D508</f>
        <v>0.0</v>
      </c>
    </row>
    <row r="45" spans="1:3" ht="12.75" customHeight="1" x14ac:dyDescent="0.3">
      <c r="A45" s="28" t="s">
        <v>330</v>
      </c>
      <c r="C45" s="70" t="n">
        <f>'ICBS-TB-SC'!D591</f>
        <v>0.0</v>
      </c>
    </row>
    <row r="46" spans="1:3" ht="12.75" customHeight="1" x14ac:dyDescent="0.3">
      <c r="A46" s="28" t="s">
        <v>335</v>
      </c>
    </row>
    <row r="47" spans="1:3" ht="12.75" customHeight="1" x14ac:dyDescent="0.3">
      <c r="A47" s="28" t="s">
        <v>252</v>
      </c>
    </row>
    <row r="48" spans="1:3" ht="12.75" customHeight="1" x14ac:dyDescent="0.3">
      <c r="A48" s="28" t="s">
        <v>199</v>
      </c>
      <c r="C48" s="70" t="n">
        <f>'ICBS-TB-SC'!D483+'ICBS-TB-SC'!D491</f>
        <v>0.0</v>
      </c>
    </row>
    <row r="49" spans="1:3" ht="12.75" customHeight="1" x14ac:dyDescent="0.3">
      <c r="A49" s="28" t="s">
        <v>542</v>
      </c>
      <c r="C49" s="70" t="n">
        <f>'ICBS-TB-SC'!D550+'ICBS-TB-SC'!D559+'ICBS-TB-SC'!D567+'ICBS-TB-SC'!D575+'ICBS-TB-SC'!D583</f>
        <v>0.0</v>
      </c>
    </row>
    <row r="50" spans="1:3" ht="12.75" customHeight="1" x14ac:dyDescent="0.3">
      <c r="A50" s="28" t="s">
        <v>269</v>
      </c>
      <c r="C50" s="70" t="n">
        <f>'ICBS-TB-SC'!D648</f>
        <v>0.0</v>
      </c>
    </row>
    <row r="51" spans="1:3" ht="12.75" customHeight="1" x14ac:dyDescent="0.3">
      <c r="A51" s="28" t="s">
        <v>270</v>
      </c>
      <c r="C51" s="70" t="n">
        <f>'ICBS-TB-GL'!D396</f>
        <v>0.0</v>
      </c>
    </row>
    <row r="52" spans="1:3" ht="12.75" customHeight="1" x14ac:dyDescent="0.3">
      <c r="A52" s="28" t="s">
        <v>271</v>
      </c>
      <c r="C52" s="70" t="n">
        <f>'ICBS-TB-GL'!D397</f>
        <v>0.0</v>
      </c>
    </row>
    <row r="53" spans="1:3" ht="12.75" customHeight="1" x14ac:dyDescent="0.3">
      <c r="A53" s="28" t="s">
        <v>272</v>
      </c>
    </row>
    <row r="54" spans="1:3" ht="12.75" customHeight="1" x14ac:dyDescent="0.3">
      <c r="A54" s="28" t="s">
        <v>353</v>
      </c>
      <c r="C54" s="70" t="n">
        <f>'ICBS-TB-SC'!D674</f>
        <v>0.0</v>
      </c>
    </row>
    <row r="55" spans="1:3" ht="12.75" customHeight="1" x14ac:dyDescent="0.3">
      <c r="A55" s="28" t="s">
        <v>354</v>
      </c>
      <c r="C55" s="70" t="n">
        <f>'ICBS-TB-SC'!D682</f>
        <v>0.0</v>
      </c>
    </row>
    <row r="56" spans="1:3" ht="12.75" customHeight="1" x14ac:dyDescent="0.3">
      <c r="A56" s="28" t="s">
        <v>331</v>
      </c>
      <c r="C56" s="70" t="n">
        <f>'ICBS-TB-SC'!D715</f>
        <v>0.0</v>
      </c>
    </row>
    <row r="57" spans="1:3" ht="12.75" customHeight="1" x14ac:dyDescent="0.3">
      <c r="A57" s="28" t="s">
        <v>336</v>
      </c>
      <c r="C57" s="70" t="n">
        <f>'ICBS-TB-SC'!D765</f>
        <v>0.0</v>
      </c>
    </row>
    <row r="58" spans="1:3" ht="12.75" customHeight="1" x14ac:dyDescent="0.3">
      <c r="A58" s="28" t="s">
        <v>273</v>
      </c>
    </row>
    <row r="59" spans="1:3" ht="12.75" customHeight="1" x14ac:dyDescent="0.3">
      <c r="A59" s="28" t="s">
        <v>274</v>
      </c>
      <c r="C59" s="70" t="n">
        <f>'ICBS-TB-SC'!D657+'ICBS-TB-SC'!D665</f>
        <v>0.0</v>
      </c>
    </row>
    <row r="60" spans="1:3" ht="12.75" customHeight="1" x14ac:dyDescent="0.3">
      <c r="A60" s="28" t="s">
        <v>696</v>
      </c>
      <c r="C60" s="70" t="n">
        <f>'ICBS-TB-SC'!D724+'ICBS-TB-SC'!D733+'ICBS-TB-SC'!D741+'ICBS-TB-SC'!D749+'ICBS-TB-SC'!D757</f>
        <v>0.0</v>
      </c>
    </row>
    <row r="61" spans="1:3" ht="12.75" customHeight="1" x14ac:dyDescent="0.3">
      <c r="A61" s="28" t="s">
        <v>4</v>
      </c>
      <c r="C61" s="70" t="n">
        <f>'ICBS-TB-SC'!D649</f>
        <v>0.0</v>
      </c>
    </row>
    <row r="62" spans="1:3" ht="12.75" customHeight="1" x14ac:dyDescent="0.3">
      <c r="A62" s="28" t="s">
        <v>3</v>
      </c>
      <c r="C62" s="70" t="n">
        <f>'ICBS-TB-GL'!D398+'ICBS-TB-GL'!D400</f>
        <v>0.0</v>
      </c>
    </row>
    <row r="63" spans="1:3" ht="12.75" customHeight="1" x14ac:dyDescent="0.3">
      <c r="A63" s="28" t="s">
        <v>5</v>
      </c>
      <c r="C63" s="70" t="n">
        <f>'ICBS-TB-GL'!D399</f>
        <v>0.0</v>
      </c>
    </row>
    <row r="64" spans="1:3" ht="12.75" customHeight="1" x14ac:dyDescent="0.3">
      <c r="A64" s="28" t="s">
        <v>6</v>
      </c>
    </row>
    <row r="65" spans="1:3" ht="12.75" customHeight="1" x14ac:dyDescent="0.3">
      <c r="A65" s="28" t="s">
        <v>357</v>
      </c>
      <c r="C65" s="70" t="n">
        <f>'ICBS-TB-SC'!D675</f>
        <v>0.0</v>
      </c>
    </row>
    <row r="66" spans="1:3" ht="12.75" customHeight="1" x14ac:dyDescent="0.3">
      <c r="A66" s="28" t="s">
        <v>358</v>
      </c>
      <c r="C66" s="70" t="n">
        <f>'ICBS-TB-SC'!D683</f>
        <v>0.0</v>
      </c>
    </row>
    <row r="67" spans="1:3" ht="12.75" customHeight="1" x14ac:dyDescent="0.3">
      <c r="A67" s="28" t="s">
        <v>332</v>
      </c>
      <c r="C67" s="70" t="n">
        <f>'ICBS-TB-SC'!D716</f>
        <v>0.0</v>
      </c>
    </row>
    <row r="68" spans="1:3" ht="12.75" customHeight="1" x14ac:dyDescent="0.3">
      <c r="A68" s="28" t="s">
        <v>337</v>
      </c>
      <c r="C68" s="70" t="n">
        <f>'ICBS-TB-SC'!D766</f>
        <v>0.0</v>
      </c>
    </row>
    <row r="69" spans="1:3" ht="12.75" customHeight="1" x14ac:dyDescent="0.3">
      <c r="A69" s="28" t="s">
        <v>7</v>
      </c>
    </row>
    <row r="70" spans="1:3" ht="12.75" customHeight="1" x14ac:dyDescent="0.3">
      <c r="A70" s="28" t="s">
        <v>9</v>
      </c>
      <c r="C70" s="70" t="n">
        <f>'ICBS-TB-SC'!D658+'ICBS-TB-SC'!D666</f>
        <v>0.0</v>
      </c>
    </row>
    <row r="71" spans="1:3" ht="12.75" customHeight="1" x14ac:dyDescent="0.3">
      <c r="A71" s="28" t="s">
        <v>543</v>
      </c>
      <c r="C71" s="70" t="n">
        <f>'ICBS-TB-SC'!D725+'ICBS-TB-SC'!D734+'ICBS-TB-SC'!D742+'ICBS-TB-SC'!D750+'ICBS-TB-SC'!D758</f>
        <v>0.0</v>
      </c>
    </row>
    <row r="72" spans="1:3" ht="12.75" customHeight="1" x14ac:dyDescent="0.3">
      <c r="A72" s="28" t="s">
        <v>137</v>
      </c>
    </row>
    <row r="73" spans="1:3" ht="12.75" customHeight="1" x14ac:dyDescent="0.3">
      <c r="A73" s="28" t="s">
        <v>138</v>
      </c>
      <c r="C73" s="70" t="n">
        <f>'ICBS-TB-GL'!D158</f>
        <v>149140.31</v>
      </c>
    </row>
    <row r="74" spans="1:3" ht="12.75" customHeight="1" x14ac:dyDescent="0.3">
      <c r="A74" s="28" t="s">
        <v>139</v>
      </c>
      <c r="C74" s="70" t="n">
        <f>+'ICBS-TB-SC'!D473</f>
        <v>3449601.11</v>
      </c>
    </row>
    <row r="75" spans="1:3" ht="12.75" customHeight="1" x14ac:dyDescent="0.3">
      <c r="A75" s="28" t="s">
        <v>140</v>
      </c>
    </row>
    <row r="76" spans="1:3" ht="12.75" customHeight="1" x14ac:dyDescent="0.3">
      <c r="A76" s="28" t="s">
        <v>141</v>
      </c>
      <c r="C76" s="70" t="n">
        <f>+'ICBS-TB-SC'!D490+'ICBS-TB-SC'!D482</f>
        <v>8145618.97</v>
      </c>
    </row>
    <row r="77" spans="1:3" ht="12.75" customHeight="1" x14ac:dyDescent="0.3">
      <c r="A77" s="28" t="s">
        <v>151</v>
      </c>
      <c r="C77" s="70" t="n">
        <f>+'ICBS-TB-SC'!D499</f>
        <v>9040801.8</v>
      </c>
    </row>
    <row r="78" spans="1:3" ht="12.75" customHeight="1" x14ac:dyDescent="0.3">
      <c r="A78" s="28" t="s">
        <v>152</v>
      </c>
      <c r="C78" s="70" t="n">
        <f>+'ICBS-TB-SC'!D507</f>
        <v>0.0</v>
      </c>
    </row>
    <row r="79" spans="1:3" ht="12.75" customHeight="1" x14ac:dyDescent="0.3">
      <c r="A79" s="28" t="s">
        <v>142</v>
      </c>
      <c r="C79" s="70" t="n">
        <f>+'ICBS-TB-SC'!D532+'ICBS-TB-SC'!D524</f>
        <v>0.0</v>
      </c>
    </row>
    <row r="80" spans="1:3" ht="12.75" customHeight="1" x14ac:dyDescent="0.3">
      <c r="A80" s="28" t="s">
        <v>697</v>
      </c>
      <c r="C80" s="70" t="n">
        <f>+'ICBS-TB-SC'!D540</f>
        <v>566667.57</v>
      </c>
    </row>
    <row r="81" spans="1:3" ht="12.75" customHeight="1" x14ac:dyDescent="0.3">
      <c r="A81" s="28" t="s">
        <v>545</v>
      </c>
      <c r="C81" s="70" t="n">
        <f>+'ICBS-TB-SC'!D549+'ICBS-TB-SC'!D558+'ICBS-TB-SC'!D566+'ICBS-TB-SC'!D574+'ICBS-TB-SC'!D582</f>
        <v>9535639.75</v>
      </c>
    </row>
    <row r="82" spans="1:3" ht="12.75" customHeight="1" x14ac:dyDescent="0.3">
      <c r="A82" s="28" t="s">
        <v>698</v>
      </c>
      <c r="C82" s="70" t="n">
        <f>+'ICBS-TB-SC'!D590</f>
        <v>6588425.9</v>
      </c>
    </row>
    <row r="83" spans="1:3" ht="12.75" customHeight="1" x14ac:dyDescent="0.3">
      <c r="A83" s="28" t="s">
        <v>143</v>
      </c>
      <c r="C83" s="70" t="n">
        <f>+'ICBS-TB-GL'!D159</f>
        <v>3.494646016E7</v>
      </c>
    </row>
    <row r="84" spans="1:3" ht="12.75" customHeight="1" x14ac:dyDescent="0.3">
      <c r="A84" s="28" t="s">
        <v>144</v>
      </c>
    </row>
    <row r="85" spans="1:3" ht="12.75" customHeight="1" x14ac:dyDescent="0.3">
      <c r="A85" s="28" t="s">
        <v>699</v>
      </c>
      <c r="C85" s="70" t="n">
        <f>+'ICBS-TB-GL'!D400</f>
        <v>0.0</v>
      </c>
    </row>
    <row r="86" spans="1:3" ht="12.75" customHeight="1" x14ac:dyDescent="0.3">
      <c r="A86" s="28" t="s">
        <v>145</v>
      </c>
      <c r="C86" s="70" t="n">
        <f>+'ICBS-TB-SC'!D650</f>
        <v>1.0</v>
      </c>
    </row>
    <row r="87" spans="1:3" ht="12.75" customHeight="1" x14ac:dyDescent="0.3">
      <c r="A87" s="28" t="s">
        <v>146</v>
      </c>
    </row>
    <row r="88" spans="1:3" ht="12.75" customHeight="1" x14ac:dyDescent="0.3">
      <c r="A88" s="28" t="s">
        <v>147</v>
      </c>
      <c r="C88" s="70" t="n">
        <f>+'ICBS-TB-SC'!D659+'ICBS-TB-SC'!D667</f>
        <v>4.0</v>
      </c>
    </row>
    <row r="89" spans="1:3" ht="12.75" customHeight="1" x14ac:dyDescent="0.3">
      <c r="A89" s="28" t="s">
        <v>700</v>
      </c>
      <c r="C89" s="70" t="n">
        <f>+'ICBS-TB-GL'!D401</f>
        <v>0.0</v>
      </c>
    </row>
    <row r="90" spans="1:3" ht="12.75" customHeight="1" x14ac:dyDescent="0.3">
      <c r="A90" s="28" t="s">
        <v>148</v>
      </c>
    </row>
    <row r="91" spans="1:3" ht="12.75" customHeight="1" x14ac:dyDescent="0.3">
      <c r="A91" s="28" t="s">
        <v>149</v>
      </c>
      <c r="C91" s="70" t="n">
        <f>+'ICBS-TB-SC'!D717</f>
        <v>0.0</v>
      </c>
    </row>
    <row r="92" spans="1:3" ht="12.75" customHeight="1" x14ac:dyDescent="0.3">
      <c r="A92" s="28" t="s">
        <v>544</v>
      </c>
      <c r="C92" s="70" t="n">
        <f>+'ICBS-TB-SC'!D726+'ICBS-TB-SC'!D735+'ICBS-TB-SC'!D743+'ICBS-TB-SC'!D751+'ICBS-TB-SC'!D759</f>
        <v>0.0</v>
      </c>
    </row>
    <row r="93" spans="1:3" ht="12.75" customHeight="1" x14ac:dyDescent="0.3">
      <c r="A93" s="28" t="s">
        <v>150</v>
      </c>
      <c r="C93" s="70" t="n">
        <f>+'ICBS-TB-SC'!D767</f>
        <v>13.0</v>
      </c>
    </row>
    <row r="94" spans="1:3" ht="12.75" customHeight="1" x14ac:dyDescent="0.3">
      <c r="A94" s="28" t="s">
        <v>153</v>
      </c>
      <c r="C94" s="70" t="n">
        <f>'ICBS-TB-SC'!D676</f>
        <v>3.0</v>
      </c>
    </row>
    <row r="95" spans="1:3" ht="12.75" customHeight="1" x14ac:dyDescent="0.3">
      <c r="A95" s="28" t="s">
        <v>154</v>
      </c>
      <c r="C95" s="70" t="n">
        <f>'ICBS-TB-SC'!D684</f>
        <v>0.0</v>
      </c>
    </row>
    <row r="96" spans="1:3" ht="12.75" customHeight="1" x14ac:dyDescent="0.3">
      <c r="A96" s="28" t="s">
        <v>196</v>
      </c>
      <c r="C96" s="70" t="n">
        <f>-('ICBS-TB-SC'!D475+'ICBS-TB-SC'!D467+'ICBS-TB-SC'!D484+'ICBS-TB-SC'!D492+'ICBS-TB-SC'!D501+'ICBS-TB-SC'!D509+'ICBS-TB-SC'!D517+'ICBS-TB-SC'!D526+'ICBS-TB-SC'!D534+'ICBS-TB-SC'!D542+'ICBS-TB-SC'!D551+'ICBS-TB-SC'!D560+'ICBS-TB-SC'!D568+'ICBS-TB-SC'!D576+'ICBS-TB-SC'!D584+'ICBS-TB-SC'!D592+'ICBS-TB-SC'!D602+'ICBS-TB-SC'!D610+'ICBS-TB-SC'!D619+'ICBS-TB-SC'!D627+'ICBS-TB-SC'!D635+'ICBS-TB-SC'!D644+'ICBS-TB-SC'!D652+'ICBS-TB-SC'!D661+'ICBS-TB-SC'!D669+'ICBS-TB-SC'!D678+'ICBS-TB-SC'!D686+'ICBS-TB-SC'!D694+'ICBS-TB-SC'!D703+'ICBS-TB-SC'!D711+'ICBS-TB-SC'!D719+'ICBS-TB-SC'!D728+'ICBS-TB-SC'!D737+'ICBS-TB-SC'!D745+'ICBS-TB-SC'!D753+'ICBS-TB-SC'!D761+'ICBS-TB-SC'!D769)</f>
        <v>-1.356278799E7</v>
      </c>
    </row>
    <row r="97" spans="1:3" ht="12.75" customHeight="1" x14ac:dyDescent="0.3">
      <c r="A97" s="160" t="s">
        <v>170</v>
      </c>
      <c r="C97" s="70" t="n">
        <f>-'ICBS-TB-GL'!D583</f>
        <v>-6876199.019999999</v>
      </c>
    </row>
    <row r="98" spans="1:3" ht="12.75" customHeight="1" x14ac:dyDescent="0.3">
      <c r="A98" s="160" t="s">
        <v>171</v>
      </c>
      <c r="C98" s="70" t="n">
        <f>-('ICBS-TB-SC'!D468+'ICBS-TB-SC'!D476+'ICBS-TB-SC'!D502+'ICBS-TB-SC'!D510+'ICBS-TB-SC'!D518+'ICBS-TB-SC'!D527+'ICBS-TB-SC'!D535+'ICBS-TB-SC'!D543+'ICBS-TB-SC'!D552+'ICBS-TB-SC'!D561+'ICBS-TB-SC'!D569+'ICBS-TB-SC'!D577+'ICBS-TB-SC'!D585+'ICBS-TB-SC'!D593+'ICBS-TB-SC'!D645+'ICBS-TB-SC'!D653+'ICBS-TB-SC'!D679+'ICBS-TB-SC'!D687+'ICBS-TB-SC'!D695+'ICBS-TB-SC'!D704+'ICBS-TB-SC'!D712+'ICBS-TB-SC'!D720+'ICBS-TB-SC'!D729+'ICBS-TB-SC'!D738+'ICBS-TB-SC'!D746+'ICBS-TB-SC'!D754+'ICBS-TB-SC'!D762+'ICBS-TB-SC'!D770)</f>
        <v>-2.5150895590000004E7</v>
      </c>
    </row>
    <row r="99" spans="1:3" ht="12.75" customHeight="1" x14ac:dyDescent="0.3">
      <c r="A99" s="160" t="s">
        <v>362</v>
      </c>
      <c r="C99" s="70" t="n">
        <f>-'ICBS-TB-GL'!D584</f>
        <v>-119440.12</v>
      </c>
    </row>
    <row r="100" spans="1:3" ht="12.75" customHeight="1" x14ac:dyDescent="0.3">
      <c r="A100" s="160" t="s">
        <v>363</v>
      </c>
      <c r="C100" s="70" t="n">
        <f>-('ICBS-TB-SC'!D485+'ICBS-TB-SC'!D493+'ICBS-TB-SC'!D662+'ICBS-TB-SC'!D670)</f>
        <v>-387475.24</v>
      </c>
    </row>
    <row r="101" spans="1:3" ht="12.75" customHeight="1" x14ac:dyDescent="0.3">
      <c r="A101" s="28" t="s">
        <v>190</v>
      </c>
      <c r="C101" s="70" t="n">
        <f>'ICBS-TB-SC'!D808+'ICBS-TB-SC'!D826</f>
        <v>54823.71</v>
      </c>
    </row>
    <row r="102" spans="1:3" ht="12.75" customHeight="1" x14ac:dyDescent="0.3">
      <c r="A102" s="28" t="s">
        <v>214</v>
      </c>
      <c r="C102" s="70" t="n">
        <f>'ICBS-TB-SC'!D804+'ICBS-TB-SC'!D805</f>
        <v>2.12729887E7</v>
      </c>
    </row>
    <row r="103" spans="1:3" ht="12.75" customHeight="1" x14ac:dyDescent="0.3">
      <c r="A103" s="28" t="s">
        <v>828</v>
      </c>
      <c r="C103" s="70" t="n">
        <f>-'ICBS-TB-SC'!D806</f>
        <v>-390936.81</v>
      </c>
    </row>
    <row r="104" spans="1:3" ht="12.75" customHeight="1" x14ac:dyDescent="0.3">
      <c r="A104" s="28" t="s">
        <v>304</v>
      </c>
      <c r="C104" s="70" t="n">
        <f>'ICBS-TB-SC'!D807</f>
        <v>0.0</v>
      </c>
    </row>
    <row r="105" spans="1:3" ht="12.75" customHeight="1" x14ac:dyDescent="0.3">
      <c r="A105" s="28" t="s">
        <v>30</v>
      </c>
      <c r="C105" s="70" t="n">
        <f>'ICBS-TB-SC'!D881</f>
        <v>1.369425275E7</v>
      </c>
    </row>
    <row r="106" spans="1:3" ht="12.75" customHeight="1" x14ac:dyDescent="0.3">
      <c r="A106" s="28" t="s">
        <v>31</v>
      </c>
      <c r="C106" s="70" t="n">
        <f>'ICBS-TB-SC'!D882</f>
        <v>4.21730762E7</v>
      </c>
    </row>
    <row r="107" spans="1:3" ht="12.75" customHeight="1" x14ac:dyDescent="0.3">
      <c r="A107" s="28" t="s">
        <v>206</v>
      </c>
      <c r="C107" s="70" t="n">
        <f>-'ICBS-TB-SC'!D912</f>
        <v>-1.154653343E7</v>
      </c>
    </row>
    <row r="108" spans="1:3" ht="12.75" customHeight="1" x14ac:dyDescent="0.3">
      <c r="A108" s="28" t="s">
        <v>207</v>
      </c>
      <c r="C108" s="70" t="n">
        <f>'ICBS-TB-SC'!D887</f>
        <v>3.023016817E7</v>
      </c>
    </row>
    <row r="109" spans="1:3" ht="12.75" customHeight="1" x14ac:dyDescent="0.3">
      <c r="A109" s="28" t="s">
        <v>208</v>
      </c>
      <c r="C109" s="70" t="n">
        <f>-'ICBS-TB-SC'!D917</f>
        <v>-1.363295005E7</v>
      </c>
    </row>
    <row r="110" spans="1:3" ht="12.75" customHeight="1" x14ac:dyDescent="0.3">
      <c r="A110" s="28" t="s">
        <v>33</v>
      </c>
      <c r="C110" s="70" t="n">
        <f>'ICBS-TB-SC'!D883+'ICBS-TB-SC'!D884+'ICBS-TB-SC'!D885</f>
        <v>3.325327048E7</v>
      </c>
    </row>
    <row r="111" spans="1:3" ht="12.75" customHeight="1" x14ac:dyDescent="0.3">
      <c r="A111" s="28" t="s">
        <v>210</v>
      </c>
      <c r="C111" s="70" t="n">
        <f>-('ICBS-TB-SC'!D913+'ICBS-TB-SC'!D914+'ICBS-TB-SC'!D915)</f>
        <v>-2.548441318E7</v>
      </c>
    </row>
    <row r="112" spans="1:3" ht="12.75" customHeight="1" x14ac:dyDescent="0.3">
      <c r="A112" s="28" t="s">
        <v>34</v>
      </c>
      <c r="C112" s="70" t="n">
        <f>'ICBS-TB-SC'!D886</f>
        <v>1.486600844E7</v>
      </c>
    </row>
    <row r="113" spans="1:9" ht="12.75" customHeight="1" x14ac:dyDescent="0.3">
      <c r="A113" s="28" t="s">
        <v>211</v>
      </c>
      <c r="C113" s="70" t="n">
        <f>-'ICBS-TB-SC'!D916</f>
        <v>-1.002998618E7</v>
      </c>
    </row>
    <row r="114" spans="1:9" ht="12.75" customHeight="1" x14ac:dyDescent="0.3">
      <c r="A114" s="28" t="s">
        <v>213</v>
      </c>
      <c r="C114" s="70" t="n">
        <f>'ICBS-TB-SC'!D970+'ICBS-TB-SC'!D979+'ICBS-TB-SC'!D982</f>
        <v>1.3379757096000001E8</v>
      </c>
    </row>
    <row r="115" spans="1:9" ht="12.75" customHeight="1" x14ac:dyDescent="0.3">
      <c r="A115" s="28" t="s">
        <v>172</v>
      </c>
      <c r="C115" s="70" t="n">
        <f>-'ICBS-TB-SC'!D979</f>
        <v>-9408823.48</v>
      </c>
    </row>
    <row r="116" spans="1:9" ht="12.75" customHeight="1" x14ac:dyDescent="0.3">
      <c r="A116" s="28" t="s">
        <v>212</v>
      </c>
      <c r="C116" s="70" t="n">
        <f>-'ICBS-TB-SC'!D982</f>
        <v>-86352.11</v>
      </c>
    </row>
    <row r="117" spans="1:9" ht="12.75" customHeight="1" x14ac:dyDescent="0.3">
      <c r="A117" s="28" t="s">
        <v>173</v>
      </c>
      <c r="C117" s="70" t="n">
        <f>'ICBS-TB-SC'!D995</f>
        <v>7358705.31</v>
      </c>
    </row>
    <row r="118" spans="1:9" ht="12.75" customHeight="1" x14ac:dyDescent="0.3">
      <c r="A118" s="28" t="s">
        <v>187</v>
      </c>
      <c r="C118" s="70" t="n">
        <f>-'ICBS-TB-SC'!D996</f>
        <v>-3454810.41</v>
      </c>
    </row>
    <row r="119" spans="1:9" ht="12.75" customHeight="1" x14ac:dyDescent="0.3">
      <c r="A119" s="28" t="s">
        <v>103</v>
      </c>
      <c r="C119" s="70" t="n">
        <f>'ICBS-TB-SC'!D1000</f>
        <v>0.0</v>
      </c>
    </row>
    <row r="120" spans="1:9" ht="12.75" customHeight="1" x14ac:dyDescent="0.3">
      <c r="A120" s="28" t="s">
        <v>101</v>
      </c>
      <c r="C120" s="70" t="n">
        <f>'ICBS-TB-SC'!D1015</f>
        <v>3972657.0</v>
      </c>
    </row>
    <row r="121" spans="1:9" ht="12.75" customHeight="1" x14ac:dyDescent="0.3">
      <c r="A121" s="28" t="s">
        <v>118</v>
      </c>
      <c r="C121" s="70" t="n">
        <f>'ICBS-TB-SC'!D1029</f>
        <v>0.0</v>
      </c>
    </row>
    <row r="122" spans="1:9" ht="12.75" customHeight="1" x14ac:dyDescent="0.3">
      <c r="A122" s="28" t="s">
        <v>216</v>
      </c>
      <c r="C122" s="70" t="n">
        <f>'ICBS-TB-SC'!D1002+'ICBS-TB-SC'!D1007</f>
        <v>6543125.67</v>
      </c>
    </row>
    <row r="123" spans="1:9" ht="12.75" customHeight="1" x14ac:dyDescent="0.3">
      <c r="A123" s="28" t="s">
        <v>100</v>
      </c>
      <c r="C123" s="70" t="n">
        <f>-'ICBS-TB-SC'!D1007</f>
        <v>-1951108.46</v>
      </c>
    </row>
    <row r="124" spans="1:9" ht="12.75" customHeight="1" x14ac:dyDescent="0.3">
      <c r="A124" s="28" t="s">
        <v>8</v>
      </c>
      <c r="C124" s="70" t="n">
        <f>-'ICBS-TB-SC'!D1033</f>
        <v>0.0</v>
      </c>
    </row>
    <row r="125" spans="1:9" ht="12.75" customHeight="1" x14ac:dyDescent="0.3">
      <c r="A125" s="28" t="s">
        <v>102</v>
      </c>
      <c r="C125" s="70" t="n">
        <f>'ICBS-TB-SC'!D1025</f>
        <v>60000.0</v>
      </c>
    </row>
    <row r="126" spans="1:9" ht="12.75" customHeight="1" x14ac:dyDescent="0.3">
      <c r="A126" s="28" t="s">
        <v>217</v>
      </c>
      <c r="C126" s="70" t="n">
        <f>'ICBS-TB-SC'!D1028</f>
        <v>903389.77</v>
      </c>
    </row>
    <row r="127" spans="1:9" ht="12.75" customHeight="1" x14ac:dyDescent="0.3">
      <c r="A127" s="28" t="s">
        <v>104</v>
      </c>
      <c r="C127" s="70" t="n">
        <f>'ICBS-TB-SC'!D1031+'ICBS-TB-SC'!D1032</f>
        <v>1.278441669E7</v>
      </c>
      <c r="H127" s="75" t="n">
        <f>H129+H130</f>
        <v>-1.310205302000001E7</v>
      </c>
      <c r="I127" s="75" t="n">
        <f>I129+I130</f>
        <v>-2234041.0900000036</v>
      </c>
    </row>
    <row r="128" spans="1:9" ht="12.75" customHeight="1" x14ac:dyDescent="0.3">
      <c r="A128" s="28" t="s">
        <v>8226</v>
      </c>
      <c r="C128" s="70" t="n">
        <f>'ICBS-TB-SC'!D1032</f>
        <v>1.193346E7</v>
      </c>
      <c r="H128" s="75"/>
      <c r="I128" s="75"/>
    </row>
    <row r="129" spans="1:9" ht="12.75" customHeight="1" x14ac:dyDescent="0.3">
      <c r="A129" s="28" t="s">
        <v>218</v>
      </c>
      <c r="C129" s="70" t="n">
        <f>'ICBS-TB-SC'!D1017</f>
        <v>0.0</v>
      </c>
      <c r="H129" s="161" t="n">
        <f>SUM([1]IR!$DW$14:$DW$29,[1]IR!$DZ$14:$DZ$29,[1]IR!$EC$14:$EC$29,[1]IR!$EF$14:$EF$29,[1]IR!$EI$14:$EI$29)</f>
        <v>1.0889196002E8</v>
      </c>
      <c r="I129" s="161" t="n">
        <f>SUM([1]IR!$EL$14:$EL$29,[1]IR!$EO$14:$EO$29,[1]IR!$ER$14:$ER$29,[1]IR!$EU$14:$EU$29,[1]IR!$EX$14:$EX$29)</f>
        <v>1.9566698689E8</v>
      </c>
    </row>
    <row r="130" spans="1:9" ht="12.75" customHeight="1" x14ac:dyDescent="0.3">
      <c r="A130" s="28" t="s">
        <v>105</v>
      </c>
      <c r="C130" s="70" t="n">
        <f>'ICBS-TB-SC'!D998</f>
        <v>3087521.7</v>
      </c>
      <c r="H130" s="75" t="n">
        <f>SUM(H132:H142)</f>
        <v>-1.2199401304E8</v>
      </c>
      <c r="I130" s="75" t="n">
        <f>SUM(I132:I142)</f>
        <v>-1.9790102798E8</v>
      </c>
    </row>
    <row r="131" spans="1:9" ht="12.75" customHeight="1" x14ac:dyDescent="0.3">
      <c r="A131" s="28" t="s">
        <v>41</v>
      </c>
      <c r="C131" s="70" t="n">
        <f>-'ICBS-TB-SC'!D1060</f>
        <v>-3.748174503E7</v>
      </c>
      <c r="H131" s="28" t="s">
        <v>552</v>
      </c>
      <c r="I131" s="28" t="s">
        <v>553</v>
      </c>
    </row>
    <row r="132" spans="1:9" ht="12.75" customHeight="1" x14ac:dyDescent="0.3">
      <c r="A132" s="28" t="s">
        <v>219</v>
      </c>
      <c r="C132" s="70" t="n">
        <f>-'ICBS-TB-SC'!D1061</f>
        <v>-721871.7</v>
      </c>
    </row>
    <row r="133" spans="1:9" ht="12.75" customHeight="1" x14ac:dyDescent="0.3">
      <c r="A133" s="28" t="s">
        <v>42</v>
      </c>
      <c r="C133" s="70" t="n">
        <f>-'ICBS-TB-GL'!D745</f>
        <v>-2.4348159068E8</v>
      </c>
    </row>
    <row r="134" spans="1:9" ht="12.75" customHeight="1" x14ac:dyDescent="0.3">
      <c r="A134" s="28" t="s">
        <v>293</v>
      </c>
      <c r="C134" s="70" t="n">
        <f>-'ICBS-TB-GL'!D746</f>
        <v>-1104355.45</v>
      </c>
    </row>
    <row r="135" spans="1:9" ht="12.75" customHeight="1" x14ac:dyDescent="0.3">
      <c r="A135" s="28" t="s">
        <v>288</v>
      </c>
      <c r="C135" s="70" t="n">
        <f>-'ICBS-TB-GL'!D747</f>
        <v>-1.2199401304E8</v>
      </c>
      <c r="H135" s="59" t="n">
        <f>C135</f>
        <v>-1.2199401304E8</v>
      </c>
    </row>
    <row r="136" spans="1:9" ht="12.75" customHeight="1" x14ac:dyDescent="0.3">
      <c r="A136" s="28" t="s">
        <v>290</v>
      </c>
      <c r="C136" s="70" t="n">
        <f>-'ICBS-TB-GL'!D748</f>
        <v>-1.9790102798E8</v>
      </c>
      <c r="I136" s="59" t="n">
        <f>C136</f>
        <v>-1.9790102798E8</v>
      </c>
    </row>
    <row r="137" spans="1:9" ht="12.75" customHeight="1" x14ac:dyDescent="0.3">
      <c r="A137" s="28" t="s">
        <v>220</v>
      </c>
      <c r="C137" s="70" t="n">
        <f>-'ICBS-TB-SC'!D1064</f>
        <v>-6828968.31</v>
      </c>
    </row>
    <row r="138" spans="1:9" ht="12.75" customHeight="1" x14ac:dyDescent="0.3">
      <c r="A138" s="28" t="s">
        <v>289</v>
      </c>
      <c r="H138" s="59" t="n">
        <f>C138</f>
        <v>0.0</v>
      </c>
    </row>
    <row r="139" spans="1:9" ht="12.75" customHeight="1" x14ac:dyDescent="0.3">
      <c r="A139" s="28" t="s">
        <v>287</v>
      </c>
      <c r="I139" s="59" t="n">
        <f>C139</f>
        <v>0.0</v>
      </c>
    </row>
    <row r="140" spans="1:9" ht="12.75" customHeight="1" x14ac:dyDescent="0.3">
      <c r="A140" s="28" t="s">
        <v>43</v>
      </c>
      <c r="C140" s="70" t="n">
        <f>-'ICBS-TB-SC'!D1066</f>
        <v>-92676.02</v>
      </c>
    </row>
    <row r="141" spans="1:9" ht="12.75" customHeight="1" x14ac:dyDescent="0.3">
      <c r="A141" s="28" t="s">
        <v>221</v>
      </c>
    </row>
    <row r="142" spans="1:9" ht="12.75" customHeight="1" x14ac:dyDescent="0.3">
      <c r="A142" s="28" t="s">
        <v>224</v>
      </c>
      <c r="C142" s="70" t="n">
        <f>-'ICBS-TB-SC'!D1070</f>
        <v>0.0</v>
      </c>
    </row>
    <row r="143" spans="1:9" ht="12.75" customHeight="1" x14ac:dyDescent="0.3">
      <c r="A143" s="28" t="s">
        <v>223</v>
      </c>
      <c r="C143" s="70" t="n">
        <f>-'ICBS-TB-GL'!D754</f>
        <v>-3.3677186847E8</v>
      </c>
    </row>
    <row r="144" spans="1:9" ht="12.75" customHeight="1" x14ac:dyDescent="0.3">
      <c r="A144" s="28" t="s">
        <v>222</v>
      </c>
      <c r="C144" s="70" t="n">
        <f>-'ICBS-TB-GL'!D758</f>
        <v>0.0</v>
      </c>
    </row>
    <row r="145" spans="1:3" ht="12.75" customHeight="1" x14ac:dyDescent="0.3">
      <c r="A145" s="28" t="s">
        <v>225</v>
      </c>
      <c r="C145" s="70" t="n">
        <f>-'ICBS-TB-GL'!D759</f>
        <v>-4.88548867E7</v>
      </c>
    </row>
    <row r="146" spans="1:3" ht="12.75" customHeight="1" x14ac:dyDescent="0.3">
      <c r="A146" s="28" t="s">
        <v>419</v>
      </c>
      <c r="C146" s="70" t="n">
        <f>-('ICBS-TB-GL'!D760+'ICBS-TB-GL'!D755)</f>
        <v>-6.5E7</v>
      </c>
    </row>
    <row r="147" spans="1:3" ht="12.75" customHeight="1" x14ac:dyDescent="0.3">
      <c r="A147" s="28" t="s">
        <v>8225</v>
      </c>
      <c r="C147" s="70" t="n">
        <f>-'ICBS-TB-GL'!D761</f>
        <v>-4.37E7</v>
      </c>
    </row>
    <row r="148" spans="1:3" ht="12.75" customHeight="1" x14ac:dyDescent="0.3">
      <c r="A148" s="28" t="s">
        <v>226</v>
      </c>
      <c r="C148" s="70" t="n">
        <f>-'ICBS-TB-SC'!D1189</f>
        <v>-1516967.27</v>
      </c>
    </row>
    <row r="149" spans="1:3" ht="12.75" customHeight="1" x14ac:dyDescent="0.3">
      <c r="A149" s="28" t="s">
        <v>227</v>
      </c>
      <c r="C149" s="70" t="n">
        <f>-'ICBS-TB-SC'!D1194</f>
        <v>-700515.26</v>
      </c>
    </row>
    <row r="150" spans="1:3" ht="12.75" customHeight="1" x14ac:dyDescent="0.3">
      <c r="A150" s="28" t="s">
        <v>301</v>
      </c>
      <c r="C150" s="70" t="n">
        <f>-'ICBS-TB-SC'!D1218</f>
        <v>-7053056.18</v>
      </c>
    </row>
    <row r="151" spans="1:3" ht="12.75" customHeight="1" x14ac:dyDescent="0.3">
      <c r="A151" s="28" t="s">
        <v>228</v>
      </c>
      <c r="C151" s="70" t="n">
        <f>-'ICBS-TB-SC'!D1220</f>
        <v>-4991353.11</v>
      </c>
    </row>
    <row r="152" spans="1:3" ht="12.75" customHeight="1" x14ac:dyDescent="0.3">
      <c r="A152" s="28" t="s">
        <v>179</v>
      </c>
      <c r="C152" s="70" t="n">
        <f>-'ICBS-TB-SC'!D1221</f>
        <v>-102245.64</v>
      </c>
    </row>
    <row r="153" spans="1:3" ht="12.75" customHeight="1" x14ac:dyDescent="0.3">
      <c r="A153" s="28" t="s">
        <v>50</v>
      </c>
      <c r="C153" s="70" t="n">
        <f>-'ICBS-TB-SC'!D1250</f>
        <v>-4332581.11</v>
      </c>
    </row>
    <row r="154" spans="1:3" ht="12.75" customHeight="1" x14ac:dyDescent="0.3">
      <c r="A154" s="28" t="s">
        <v>180</v>
      </c>
      <c r="C154" s="70" t="n">
        <f>-'ICBS-TB-SC'!D1247</f>
        <v>-5678772.37</v>
      </c>
    </row>
    <row r="155" spans="1:3" ht="12.75" customHeight="1" x14ac:dyDescent="0.3">
      <c r="A155" s="28" t="s">
        <v>51</v>
      </c>
      <c r="C155" s="70" t="n">
        <f>-'ICBS-TB-SC'!D1243</f>
        <v>-1805398.74</v>
      </c>
    </row>
    <row r="156" spans="1:3" ht="12.75" customHeight="1" x14ac:dyDescent="0.3">
      <c r="A156" s="28" t="s">
        <v>243</v>
      </c>
      <c r="C156" s="70" t="n">
        <f>-('ICBS-TB-GL'!D785+'ICBS-TB-GL'!D786+'ICBS-TB-GL'!D787+'ICBS-TB-GL'!D788+'ICBS-TB-GL'!D790)</f>
        <v>-2992053.9799999995</v>
      </c>
    </row>
    <row r="157" spans="1:3" ht="12.75" customHeight="1" x14ac:dyDescent="0.3">
      <c r="A157" s="28" t="s">
        <v>215</v>
      </c>
      <c r="C157" s="70" t="n">
        <f>-'ICBS-TB-SC'!D1263+'ICBS-TB-SC'!D1034</f>
        <v>0.0</v>
      </c>
    </row>
    <row r="158" spans="1:3" ht="12.75" customHeight="1" x14ac:dyDescent="0.3">
      <c r="A158" s="28" t="s">
        <v>242</v>
      </c>
      <c r="C158" s="70" t="n">
        <f>-'ICBS-TB-GL'!D789</f>
        <v>-434438.29000000004</v>
      </c>
    </row>
    <row r="159" spans="1:3" ht="12.75" customHeight="1" x14ac:dyDescent="0.3">
      <c r="A159" s="28" t="s">
        <v>52</v>
      </c>
      <c r="C159" s="70" t="n">
        <f>-'ICBS-TB-SC'!D1244</f>
        <v>-703130.7</v>
      </c>
    </row>
    <row r="160" spans="1:3" ht="12.75" customHeight="1" x14ac:dyDescent="0.3">
      <c r="A160" s="28" t="s">
        <v>54</v>
      </c>
      <c r="C160" s="70" t="n">
        <f>-'ICBS-TB-SC'!D1240</f>
        <v>-1.553816077E7</v>
      </c>
    </row>
    <row r="161" spans="1:3" ht="12.75" customHeight="1" x14ac:dyDescent="0.3">
      <c r="A161" s="28" t="s">
        <v>106</v>
      </c>
      <c r="C161" s="70" t="n">
        <f>-('ICBS-TB-SC'!D1255+'ICBS-TB-SC'!D1260)</f>
        <v>-3266414.33</v>
      </c>
    </row>
    <row r="162" spans="1:3" ht="12.75" customHeight="1" x14ac:dyDescent="0.3">
      <c r="A162" s="28" t="s">
        <v>229</v>
      </c>
      <c r="C162" s="70" t="n">
        <f>-'ICBS-TB-SC'!D1268</f>
        <v>-1.265E8</v>
      </c>
    </row>
    <row r="163" spans="1:3" ht="12.75" customHeight="1" x14ac:dyDescent="0.3">
      <c r="A163" s="28" t="s">
        <v>397</v>
      </c>
      <c r="C163" s="70" t="n">
        <f>-'ICBS-TB-SC'!D1276</f>
        <v>0.0</v>
      </c>
    </row>
    <row r="164" spans="1:3" ht="12.75" customHeight="1" x14ac:dyDescent="0.3">
      <c r="A164" s="28" t="s">
        <v>230</v>
      </c>
      <c r="C164" s="70" t="n">
        <f>-'ICBS-TB-SC'!D1269-'ICBS-TB-SC'!D1270</f>
        <v>-1.167055E7</v>
      </c>
    </row>
    <row r="165" spans="1:3" ht="12.75" customHeight="1" x14ac:dyDescent="0.3">
      <c r="A165" s="28" t="s">
        <v>201</v>
      </c>
      <c r="C165" s="70" t="n">
        <f>-'ICBS-TB-SC'!D1283</f>
        <v>-2.933904994E7</v>
      </c>
    </row>
    <row r="166" spans="1:3" ht="12.75" customHeight="1" x14ac:dyDescent="0.3">
      <c r="A166" s="28" t="s">
        <v>202</v>
      </c>
      <c r="C166" s="70" t="n">
        <f>-'ICBS-TB-SC'!D1278</f>
        <v>-1.3E7</v>
      </c>
    </row>
    <row r="167" spans="1:3" ht="12.75" customHeight="1" x14ac:dyDescent="0.3">
      <c r="A167" s="28" t="s">
        <v>231</v>
      </c>
      <c r="C167" s="70" t="n">
        <f>'ICBS-TB-SC'!D1285</f>
        <v>0.0</v>
      </c>
    </row>
    <row r="168" spans="1:3" ht="12.75" customHeight="1" x14ac:dyDescent="0.3">
      <c r="A168" s="28" t="s">
        <v>294</v>
      </c>
      <c r="C168" s="70" t="n">
        <f>-'ICBS-TB-SC'!D1286</f>
        <v>0.0</v>
      </c>
    </row>
    <row r="169" spans="1:3" ht="12.75" customHeight="1" x14ac:dyDescent="0.3">
      <c r="A169" s="28" t="s">
        <v>248</v>
      </c>
      <c r="C169" s="70" t="n">
        <f>-'ICBS-TB-GL'!D903</f>
        <v>-4500.0</v>
      </c>
    </row>
    <row r="170" spans="1:3" ht="12.75" customHeight="1" x14ac:dyDescent="0.3">
      <c r="A170" s="28" t="s">
        <v>249</v>
      </c>
      <c r="C170" s="70" t="n">
        <f>-'ICBS-TB-SC'!D1458</f>
        <v>-3156997.65</v>
      </c>
    </row>
    <row r="171" spans="1:3" ht="12.75" customHeight="1" x14ac:dyDescent="0.3">
      <c r="A171" s="28" t="s">
        <v>254</v>
      </c>
    </row>
    <row r="172" spans="1:3" ht="12.75" customHeight="1" x14ac:dyDescent="0.3">
      <c r="A172" s="28" t="s">
        <v>244</v>
      </c>
      <c r="C172" s="70" t="n">
        <f>-('ICBS-TB-SC'!D1464+'ICBS-TB-SC'!D1469)</f>
        <v>-1180249.74</v>
      </c>
    </row>
    <row r="173" spans="1:3" ht="12.75" customHeight="1" x14ac:dyDescent="0.3">
      <c r="A173" s="28" t="s">
        <v>339</v>
      </c>
      <c r="C173" s="70" t="n">
        <f>-('ICBS-TB-SC'!D1475+'ICBS-TB-SC'!D1480)</f>
        <v>-7928792.37</v>
      </c>
    </row>
    <row r="174" spans="1:3" ht="12.75" customHeight="1" x14ac:dyDescent="0.3">
      <c r="A174" s="28" t="s">
        <v>83</v>
      </c>
      <c r="C174" s="70" t="n">
        <f>-('ICBS-TB-SC'!D1491+'ICBS-TB-SC'!D1496)</f>
        <v>-172101.25</v>
      </c>
    </row>
    <row r="175" spans="1:3" ht="12.75" customHeight="1" x14ac:dyDescent="0.3">
      <c r="A175" s="28" t="s">
        <v>342</v>
      </c>
      <c r="C175" s="70" t="n">
        <f>-('ICBS-TB-SC'!D1507+'ICBS-TB-SC'!D1513+'ICBS-TB-SC'!D1518+'ICBS-TB-SC'!D1523+'ICBS-TB-SC'!D1528)</f>
        <v>-1925328.3</v>
      </c>
    </row>
    <row r="176" spans="1:3" ht="12.75" customHeight="1" x14ac:dyDescent="0.3">
      <c r="A176" s="28" t="s">
        <v>340</v>
      </c>
      <c r="C176" s="70" t="n">
        <f>-'ICBS-TB-SC'!D1501</f>
        <v>-509042.24</v>
      </c>
    </row>
    <row r="177" spans="1:3" ht="12.75" customHeight="1" x14ac:dyDescent="0.3">
      <c r="A177" s="28" t="s">
        <v>341</v>
      </c>
      <c r="C177" s="70" t="n">
        <f>-'ICBS-TB-SC'!D1533</f>
        <v>-3324649.34</v>
      </c>
    </row>
    <row r="178" spans="1:3" ht="12.75" customHeight="1" x14ac:dyDescent="0.3">
      <c r="A178" s="28" t="s">
        <v>246</v>
      </c>
      <c r="C178" s="70" t="n">
        <f>-'ICBS-TB-GL'!D904</f>
        <v>-1.3156426899999997E7</v>
      </c>
    </row>
    <row r="179" spans="1:3" ht="12.75" customHeight="1" x14ac:dyDescent="0.3">
      <c r="A179" s="28" t="s">
        <v>305</v>
      </c>
    </row>
    <row r="180" spans="1:3" ht="12.75" customHeight="1" x14ac:dyDescent="0.3">
      <c r="A180" s="28" t="s">
        <v>253</v>
      </c>
    </row>
    <row r="181" spans="1:3" ht="12.75" customHeight="1" x14ac:dyDescent="0.3">
      <c r="A181" s="28" t="s">
        <v>245</v>
      </c>
      <c r="C181" s="70" t="n">
        <f>-('ICBS-TB-SC'!D1567+'ICBS-TB-SC'!D1572+'ICBS-TB-SC'!D1578+'ICBS-TB-SC'!D1583+'ICBS-TB-SC'!D1589+'ICBS-TB-SC'!D1594+'ICBS-TB-SC'!D1599+'ICBS-TB-SC'!D1605+'ICBS-TB-SC'!D1610+'ICBS-TB-SC'!D1615+'ICBS-TB-SC'!D1621+'ICBS-TB-SC'!D1627+'ICBS-TB-SC'!D1632+'ICBS-TB-SC'!D1637+'ICBS-TB-SC'!D1642+'ICBS-TB-SC'!D1647)</f>
        <v>0.0</v>
      </c>
    </row>
    <row r="182" spans="1:3" ht="12.75" customHeight="1" x14ac:dyDescent="0.3">
      <c r="A182" s="28" t="s">
        <v>247</v>
      </c>
      <c r="C182" s="70" t="n">
        <f>-('ICBS-TB-SC'!D1423-'ICBS-TB-SC'!D1453-'ICBS-TB-SC'!D1458-'ICBS-TB-SC'!D1464-'ICBS-TB-SC'!D1469-'ICBS-TB-SC'!D1475-'ICBS-TB-SC'!D1480-'ICBS-TB-SC'!D1485-'ICBS-TB-SC'!D1491-'ICBS-TB-SC'!D1496-'ICBS-TB-SC'!D1501-'ICBS-TB-SC'!D1507-'ICBS-TB-SC'!D1513-'ICBS-TB-SC'!D1518-'ICBS-TB-SC'!D1523-'ICBS-TB-SC'!D1528-'ICBS-TB-SC'!D1533-'ICBS-TB-SC'!D1540-'ICBS-TB-SC'!D1545-'ICBS-TB-SC'!D1551-'ICBS-TB-SC'!D1556-'ICBS-TB-SC'!D1561-'ICBS-TB-SC'!D1567-'ICBS-TB-SC'!D1572-'ICBS-TB-SC'!D1578-'ICBS-TB-SC'!D1583-'ICBS-TB-SC'!D1589-'ICBS-TB-SC'!D1594-'ICBS-TB-SC'!D1599-'ICBS-TB-SC'!D1605-'ICBS-TB-SC'!D1610-'ICBS-TB-SC'!D1615-'ICBS-TB-SC'!D1621-'ICBS-TB-SC'!D1627-'ICBS-TB-SC'!D1632-'ICBS-TB-SC'!D1637-'ICBS-TB-SC'!D1642-'ICBS-TB-SC'!D1647+'ICBS-TB-SC'!D1537)</f>
        <v>-2456202.339999999</v>
      </c>
    </row>
    <row r="183" spans="1:3" ht="12.75" customHeight="1" x14ac:dyDescent="0.3">
      <c r="A183" s="28" t="s">
        <v>343</v>
      </c>
      <c r="C183" s="70" t="n">
        <f>-'ICBS-TB-SC'!D1345</f>
        <v>-180893.66</v>
      </c>
    </row>
    <row r="184" spans="1:3" ht="12.75" customHeight="1" x14ac:dyDescent="0.3">
      <c r="A184" s="28" t="s">
        <v>338</v>
      </c>
      <c r="C184" s="70" t="n">
        <f>-'ICBS-TB-SC'!D1382</f>
        <v>-213554.15</v>
      </c>
    </row>
    <row r="185" spans="1:3" ht="12.75" customHeight="1" x14ac:dyDescent="0.3">
      <c r="A185" s="28" t="s">
        <v>281</v>
      </c>
      <c r="C185" s="70" t="n">
        <f>-'ICBS-TB-SC'!D1344</f>
        <v>0.0</v>
      </c>
    </row>
    <row r="186" spans="1:3" ht="12.75" customHeight="1" x14ac:dyDescent="0.3">
      <c r="A186" s="28" t="s">
        <v>829</v>
      </c>
      <c r="C186" s="70" t="n">
        <f>-'ICBS-TB-SC'!D1668</f>
        <v>-315862.5</v>
      </c>
    </row>
    <row r="187" spans="1:3" ht="12.75" customHeight="1" x14ac:dyDescent="0.3">
      <c r="A187" s="28" t="s">
        <v>282</v>
      </c>
      <c r="C187" s="70" t="n">
        <f>-'ICBS-TB-SC'!D1715</f>
        <v>-1.0157771299999999E7</v>
      </c>
    </row>
    <row r="188" spans="1:3" ht="12.75" customHeight="1" x14ac:dyDescent="0.3">
      <c r="A188" s="28" t="s">
        <v>824</v>
      </c>
      <c r="C188" s="70" t="n">
        <f>-('ICBS-TB-SC'!D1730+'ICBS-TB-SC'!D1839+'ICBS-TB-SC'!D1840)</f>
        <v>-1.426676155E7</v>
      </c>
    </row>
    <row r="189" spans="1:3" ht="12.75" customHeight="1" x14ac:dyDescent="0.3">
      <c r="A189" s="28" t="s">
        <v>232</v>
      </c>
      <c r="C189" s="70" t="n">
        <f>-'ICBS-TB-SC'!D1845</f>
        <v>-4386152.39</v>
      </c>
    </row>
    <row r="190" spans="1:3" ht="12.75" customHeight="1" x14ac:dyDescent="0.3">
      <c r="A190" s="28" t="s">
        <v>312</v>
      </c>
    </row>
    <row r="191" spans="1:3" ht="12.75" customHeight="1" x14ac:dyDescent="0.3">
      <c r="A191" s="28" t="s">
        <v>825</v>
      </c>
      <c r="C191" s="70" t="n">
        <f>'ICBS-TB-SC'!D1856</f>
        <v>0.0</v>
      </c>
    </row>
    <row r="192" spans="1:3" ht="12.75" customHeight="1" x14ac:dyDescent="0.3">
      <c r="A192" s="28" t="s">
        <v>234</v>
      </c>
      <c r="C192" s="70" t="n">
        <f>'ICBS-TB-GL'!D1129+'ICBS-TB-GL'!D1130+'ICBS-TB-GL'!D1133+'ICBS-TB-GL'!D1134</f>
        <v>138732.94999999995</v>
      </c>
    </row>
    <row r="193" spans="1:7" ht="12.75" customHeight="1" x14ac:dyDescent="0.3">
      <c r="A193" s="28" t="s">
        <v>295</v>
      </c>
      <c r="C193" s="70" t="n">
        <f>'ICBS-TB-GL'!D1131</f>
        <v>830585.3799999999</v>
      </c>
    </row>
    <row r="194" spans="1:7" ht="12.75" customHeight="1" x14ac:dyDescent="0.3">
      <c r="A194" s="28" t="s">
        <v>296</v>
      </c>
      <c r="C194" s="70" t="n">
        <f>'ICBS-TB-GL'!D1132</f>
        <v>3004586.230000001</v>
      </c>
    </row>
    <row r="195" spans="1:7" ht="12.75" customHeight="1" x14ac:dyDescent="0.3">
      <c r="A195" s="28" t="s">
        <v>283</v>
      </c>
      <c r="C195" s="70" t="n">
        <f>'ICBS-TB-SC'!D1862</f>
        <v>0.0</v>
      </c>
    </row>
    <row r="196" spans="1:7" ht="12.75" customHeight="1" x14ac:dyDescent="0.3">
      <c r="A196" s="28" t="s">
        <v>124</v>
      </c>
      <c r="C196" s="70" t="n">
        <f>'ICBS-TB-GL'!D1150+'ICBS-TB-GL'!D1151</f>
        <v>478664.41</v>
      </c>
    </row>
    <row r="197" spans="1:7" ht="12.75" customHeight="1" x14ac:dyDescent="0.3">
      <c r="A197" s="28" t="s">
        <v>303</v>
      </c>
      <c r="C197" s="70" t="n">
        <f>'ICBS-TB-SC'!D1864</f>
        <v>0.0</v>
      </c>
    </row>
    <row r="198" spans="1:7" ht="12.75" customHeight="1" x14ac:dyDescent="0.3">
      <c r="A198" s="28" t="s">
        <v>123</v>
      </c>
      <c r="C198" s="70" t="n">
        <f>'ICBS-TB-GL'!D1140+'ICBS-TB-GL'!D1141</f>
        <v>3898997.29</v>
      </c>
    </row>
    <row r="199" spans="1:7" ht="12.75" customHeight="1" x14ac:dyDescent="0.3">
      <c r="A199" s="28" t="s">
        <v>125</v>
      </c>
      <c r="C199" s="70" t="n">
        <f>'ICBS-TB-GL'!D1148+'ICBS-TB-GL'!D1149</f>
        <v>0.0</v>
      </c>
    </row>
    <row r="200" spans="1:7" ht="12.75" customHeight="1" x14ac:dyDescent="0.3">
      <c r="A200" s="28" t="s">
        <v>420</v>
      </c>
      <c r="C200" s="70" t="n">
        <f>'ICBS-TB-GL'!D1142+'ICBS-TB-GL'!D1143</f>
        <v>684923.8200000001</v>
      </c>
    </row>
    <row r="201" spans="1:7" ht="12.75" customHeight="1" x14ac:dyDescent="0.3">
      <c r="A201" s="28" t="s">
        <v>8227</v>
      </c>
    </row>
    <row r="202" spans="1:7" ht="12.75" customHeight="1" x14ac:dyDescent="0.3">
      <c r="A202" s="28" t="s">
        <v>155</v>
      </c>
      <c r="C202" s="70" t="n">
        <f>'ICBS-TB-SC'!D1973</f>
        <v>80923.17</v>
      </c>
    </row>
    <row r="203" spans="1:7" ht="12.75" customHeight="1" x14ac:dyDescent="0.3">
      <c r="A203" s="28" t="s">
        <v>72</v>
      </c>
      <c r="C203" s="70" t="n">
        <f>'ICBS-TB-SC'!D1976</f>
        <v>7844819.83</v>
      </c>
    </row>
    <row r="204" spans="1:7" ht="12.75" customHeight="1" x14ac:dyDescent="0.3">
      <c r="A204" s="28" t="s">
        <v>297</v>
      </c>
      <c r="C204" s="70" t="n">
        <f>'ICBS-TB-SC'!D1977</f>
        <v>4551110.52</v>
      </c>
    </row>
    <row r="205" spans="1:7" s="70" customFormat="1" ht="12.75" customHeight="1" x14ac:dyDescent="0.3">
      <c r="A205" s="28" t="s">
        <v>299</v>
      </c>
      <c r="B205" s="60"/>
      <c r="C205" s="70" t="n">
        <f>'ICBS-TB-SC'!D1985</f>
        <v>400000.0</v>
      </c>
      <c r="G205" s="75"/>
    </row>
    <row r="206" spans="1:7" ht="12.75" customHeight="1" x14ac:dyDescent="0.3">
      <c r="A206" s="28" t="s">
        <v>298</v>
      </c>
      <c r="C206" s="70" t="n">
        <f>'ICBS-TB-SC'!D1984</f>
        <v>155900.0</v>
      </c>
    </row>
    <row r="207" spans="1:7" ht="12.75" customHeight="1" x14ac:dyDescent="0.3">
      <c r="A207" s="28" t="s">
        <v>264</v>
      </c>
      <c r="C207" s="70" t="n">
        <f>'ICBS-TB-GL'!D1230+'ICBS-TB-GL'!D1231</f>
        <v>0.0</v>
      </c>
    </row>
    <row r="208" spans="1:7" ht="12.75" customHeight="1" x14ac:dyDescent="0.3">
      <c r="A208" s="28" t="s">
        <v>73</v>
      </c>
      <c r="C208" s="70" t="n">
        <f>'ICBS-TB-SC'!D1981</f>
        <v>708016.09</v>
      </c>
    </row>
    <row r="209" spans="1:7" ht="12.75" customHeight="1" x14ac:dyDescent="0.3">
      <c r="A209" s="28" t="s">
        <v>74</v>
      </c>
      <c r="C209" s="70" t="n">
        <f>'ICBS-TB-SC'!D1982</f>
        <v>681383.36</v>
      </c>
    </row>
    <row r="210" spans="1:7" ht="12.75" customHeight="1" x14ac:dyDescent="0.3">
      <c r="A210" s="28" t="s">
        <v>120</v>
      </c>
      <c r="C210" s="70" t="n">
        <f>'ICBS-TB-SC'!D1987</f>
        <v>297514.06</v>
      </c>
    </row>
    <row r="211" spans="1:7" ht="12.75" customHeight="1" x14ac:dyDescent="0.3">
      <c r="A211" s="28" t="s">
        <v>75</v>
      </c>
      <c r="C211" s="70" t="n">
        <f>'ICBS-TB-SC'!D1983</f>
        <v>15408.14</v>
      </c>
    </row>
    <row r="212" spans="1:7" ht="12.75" customHeight="1" x14ac:dyDescent="0.3">
      <c r="A212" s="28" t="s">
        <v>256</v>
      </c>
      <c r="C212" s="70" t="n">
        <f>'ICBS-TB-SC'!D1995</f>
        <v>45000.0</v>
      </c>
    </row>
    <row r="213" spans="1:7" ht="12.75" customHeight="1" x14ac:dyDescent="0.3">
      <c r="A213" s="28" t="s">
        <v>258</v>
      </c>
      <c r="C213" s="70" t="n">
        <f>'ICBS-TB-SC'!D1986</f>
        <v>3336234.43</v>
      </c>
    </row>
    <row r="214" spans="1:7" ht="12.75" customHeight="1" x14ac:dyDescent="0.3">
      <c r="A214" s="28" t="s">
        <v>257</v>
      </c>
      <c r="C214" s="70" t="n">
        <f>'ICBS-TB-SC'!D2010</f>
        <v>23338.0</v>
      </c>
    </row>
    <row r="215" spans="1:7" ht="12.75" customHeight="1" x14ac:dyDescent="0.3">
      <c r="A215" s="28" t="s">
        <v>87</v>
      </c>
      <c r="C215" s="70" t="n">
        <f>'ICBS-TB-SC'!D1997</f>
        <v>300000.0</v>
      </c>
    </row>
    <row r="216" spans="1:7" ht="12.75" customHeight="1" x14ac:dyDescent="0.3">
      <c r="A216" s="28" t="s">
        <v>88</v>
      </c>
      <c r="C216" s="70" t="n">
        <f>'ICBS-TB-GL'!D1199+'ICBS-TB-GL'!D1200</f>
        <v>489619.27999999997</v>
      </c>
    </row>
    <row r="217" spans="1:7" ht="12.75" customHeight="1" x14ac:dyDescent="0.3">
      <c r="A217" s="28" t="s">
        <v>300</v>
      </c>
      <c r="C217" s="70" t="n">
        <f>'ICBS-TB-GL'!D1201+'ICBS-TB-GL'!D1202</f>
        <v>258268.07</v>
      </c>
    </row>
    <row r="218" spans="1:7" ht="12.75" customHeight="1" x14ac:dyDescent="0.3">
      <c r="A218" s="28" t="s">
        <v>255</v>
      </c>
      <c r="C218" s="70" t="n">
        <f>'ICBS-TB-SC'!D2000</f>
        <v>343022.17</v>
      </c>
    </row>
    <row r="219" spans="1:7" ht="12.75" customHeight="1" x14ac:dyDescent="0.3">
      <c r="A219" s="28" t="s">
        <v>10</v>
      </c>
    </row>
    <row r="220" spans="1:7" ht="12.75" customHeight="1" x14ac:dyDescent="0.3">
      <c r="A220" s="28" t="s">
        <v>285</v>
      </c>
      <c r="C220" s="70" t="n">
        <f>'ICBS-TB-SC'!D1989</f>
        <v>855427.78</v>
      </c>
    </row>
    <row r="221" spans="1:7" ht="12.75" customHeight="1" x14ac:dyDescent="0.3">
      <c r="A221" s="28" t="s">
        <v>376</v>
      </c>
      <c r="C221" s="70" t="n">
        <f>-'ICBS-TB-SC'!D1729</f>
        <v>-14377.78</v>
      </c>
    </row>
    <row r="222" spans="1:7" s="3" customFormat="1" ht="12.75" customHeight="1" x14ac:dyDescent="0.3">
      <c r="A222" s="28" t="s">
        <v>107</v>
      </c>
      <c r="B222" s="60"/>
      <c r="C222" s="70" t="n">
        <f>'ICBS-TB-SC'!D1990</f>
        <v>643725.67</v>
      </c>
      <c r="D222" s="70"/>
      <c r="E222" s="70"/>
      <c r="F222" s="70"/>
      <c r="G222" s="75"/>
    </row>
    <row r="223" spans="1:7" ht="12.75" customHeight="1" x14ac:dyDescent="0.3">
      <c r="A223" s="28" t="s">
        <v>108</v>
      </c>
      <c r="C223" s="70" t="n">
        <f>'ICBS-TB-SC'!D2003</f>
        <v>296464.73</v>
      </c>
    </row>
    <row r="224" spans="1:7" ht="12.75" customHeight="1" x14ac:dyDescent="0.3">
      <c r="A224" s="28" t="s">
        <v>260</v>
      </c>
      <c r="C224" s="70" t="n">
        <f>'ICBS-TB-SC'!D2002</f>
        <v>3056370.56</v>
      </c>
    </row>
    <row r="225" spans="1:3" ht="12.75" customHeight="1" x14ac:dyDescent="0.3">
      <c r="A225" s="28" t="s">
        <v>261</v>
      </c>
      <c r="C225" s="70" t="n">
        <f>'ICBS-TB-SC'!D1992</f>
        <v>462928.52</v>
      </c>
    </row>
    <row r="226" spans="1:3" ht="12.75" customHeight="1" x14ac:dyDescent="0.3">
      <c r="A226" s="28" t="s">
        <v>292</v>
      </c>
      <c r="C226" s="70" t="n">
        <f>'ICBS-TB-SC'!D1993</f>
        <v>973805.48</v>
      </c>
    </row>
    <row r="227" spans="1:3" ht="12.75" customHeight="1" x14ac:dyDescent="0.3">
      <c r="A227" s="28" t="s">
        <v>109</v>
      </c>
      <c r="C227" s="70" t="n">
        <f>'ICBS-TB-SC'!D1991</f>
        <v>683792.4</v>
      </c>
    </row>
    <row r="228" spans="1:3" ht="12.75" customHeight="1" x14ac:dyDescent="0.3">
      <c r="A228" s="28" t="s">
        <v>263</v>
      </c>
      <c r="C228" s="70" t="n">
        <f>'ICBS-TB-SC'!D2008</f>
        <v>1196373.67</v>
      </c>
    </row>
    <row r="229" spans="1:3" ht="12.75" customHeight="1" x14ac:dyDescent="0.3">
      <c r="A229" s="28" t="s">
        <v>262</v>
      </c>
      <c r="C229" s="70" t="n">
        <f>'ICBS-TB-SC'!D2009</f>
        <v>243818.73</v>
      </c>
    </row>
    <row r="230" spans="1:3" ht="12.75" customHeight="1" x14ac:dyDescent="0.3">
      <c r="A230" s="28" t="s">
        <v>110</v>
      </c>
      <c r="C230" s="70" t="n">
        <f>'ICBS-TB-SC'!D2007</f>
        <v>9335.0</v>
      </c>
    </row>
    <row r="231" spans="1:3" ht="12.75" customHeight="1" x14ac:dyDescent="0.3">
      <c r="A231" s="28" t="s">
        <v>291</v>
      </c>
      <c r="B231" s="63"/>
      <c r="C231" s="70" t="n">
        <f>'ICBS-TB-SC'!D2004</f>
        <v>46490.0</v>
      </c>
    </row>
    <row r="232" spans="1:3" ht="12.75" customHeight="1" x14ac:dyDescent="0.3">
      <c r="A232" s="28" t="s">
        <v>111</v>
      </c>
      <c r="C232" s="70" t="n">
        <f>'ICBS-TB-SC'!D2001</f>
        <v>87413.25</v>
      </c>
    </row>
    <row r="233" spans="1:3" ht="12.75" customHeight="1" x14ac:dyDescent="0.3">
      <c r="A233" s="28" t="s">
        <v>113</v>
      </c>
      <c r="C233" s="70" t="n">
        <f>'ICBS-TB-SC'!D2006</f>
        <v>0.0</v>
      </c>
    </row>
    <row r="234" spans="1:3" ht="12.75" customHeight="1" x14ac:dyDescent="0.3">
      <c r="A234" s="28" t="s">
        <v>114</v>
      </c>
      <c r="C234" s="70" t="n">
        <f>'ICBS-TB-GL'!D1226+'ICBS-TB-GL'!D1227</f>
        <v>13073.5</v>
      </c>
    </row>
    <row r="235" spans="1:3" ht="12.75" customHeight="1" x14ac:dyDescent="0.3">
      <c r="A235" s="28" t="s">
        <v>265</v>
      </c>
      <c r="C235" s="70" t="n">
        <f>'ICBS-TB-SC'!D1994</f>
        <v>280940.03</v>
      </c>
    </row>
    <row r="236" spans="1:3" ht="12.75" customHeight="1" x14ac:dyDescent="0.3">
      <c r="A236" s="28" t="s">
        <v>115</v>
      </c>
      <c r="C236" s="70" t="n">
        <f>'ICBS-TB-GL'!D1228+'ICBS-TB-GL'!D1229</f>
        <v>918875.5999999999</v>
      </c>
    </row>
    <row r="237" spans="1:3" ht="12.75" customHeight="1" x14ac:dyDescent="0.3">
      <c r="A237" s="28" t="s">
        <v>235</v>
      </c>
      <c r="C237" s="70" t="n">
        <f>'ICBS-TB-SC'!D2011</f>
        <v>71085.06</v>
      </c>
    </row>
    <row r="238" spans="1:3" ht="12.75" customHeight="1" x14ac:dyDescent="0.3">
      <c r="A238" s="28" t="s">
        <v>236</v>
      </c>
      <c r="C238" s="70" t="n">
        <f>'ICBS-TB-SC'!D2015+'ICBS-TB-SC'!D2040</f>
        <v>347701.7</v>
      </c>
    </row>
    <row r="239" spans="1:3" ht="12.75" customHeight="1" x14ac:dyDescent="0.3">
      <c r="A239" s="28" t="s">
        <v>237</v>
      </c>
      <c r="C239" s="70" t="n">
        <f>'ICBS-TB-SC'!D2016</f>
        <v>1081582.99</v>
      </c>
    </row>
    <row r="240" spans="1:3" ht="12.75" customHeight="1" x14ac:dyDescent="0.3">
      <c r="A240" s="28" t="s">
        <v>239</v>
      </c>
      <c r="C240" s="70" t="n">
        <f>'ICBS-TB-SC'!D2019</f>
        <v>488773.72</v>
      </c>
    </row>
    <row r="241" spans="1:6" ht="12.75" customHeight="1" x14ac:dyDescent="0.3">
      <c r="A241" s="28" t="s">
        <v>238</v>
      </c>
      <c r="C241" s="70" t="n">
        <f>'ICBS-TB-SC'!D2020</f>
        <v>375467.76</v>
      </c>
    </row>
    <row r="242" spans="1:6" ht="12.75" customHeight="1" x14ac:dyDescent="0.3">
      <c r="A242" s="28" t="s">
        <v>240</v>
      </c>
      <c r="C242" s="70" t="n">
        <f>'ICBS-TB-SC'!D2041+'ICBS-TB-SC'!D2044</f>
        <v>722805.54</v>
      </c>
    </row>
    <row r="243" spans="1:6" ht="12.75" customHeight="1" x14ac:dyDescent="0.3">
      <c r="A243" s="28" t="s">
        <v>93</v>
      </c>
      <c r="C243" s="70" t="n">
        <f>'ICBS-TB-SC'!D2086+'ICBS-TB-SC'!D1974</f>
        <v>2551143.0</v>
      </c>
    </row>
    <row r="244" spans="1:6" ht="12.75" customHeight="1" x14ac:dyDescent="0.3">
      <c r="A244" s="28" t="s">
        <v>259</v>
      </c>
      <c r="C244" s="70" t="n">
        <f>'ICBS-TB-SC'!D2092</f>
        <v>2500000.0</v>
      </c>
    </row>
    <row r="245" spans="1:6" ht="12.75" customHeight="1" thickBot="1" x14ac:dyDescent="0.35">
      <c r="A245" s="28" t="s">
        <v>112</v>
      </c>
      <c r="B245" s="64"/>
      <c r="C245" s="70" t="n">
        <f>'ICBS-TB-SC'!D2005</f>
        <v>20526.66</v>
      </c>
    </row>
    <row r="246" spans="1:6" ht="13.5" customHeight="1" thickTop="1" x14ac:dyDescent="0.3"/>
    <row r="247" spans="1:6" ht="12.75" customHeight="1" x14ac:dyDescent="0.3"/>
    <row r="248" spans="1:6" ht="12.75" customHeight="1" thickBot="1" x14ac:dyDescent="0.35">
      <c r="A248" s="70" t="s">
        <v>98</v>
      </c>
      <c r="C248" s="64" t="n">
        <f>SUM(C7:C247)</f>
        <v>1.1933460000000425E7</v>
      </c>
      <c r="E248" s="64"/>
      <c r="F248" s="64"/>
    </row>
    <row r="249" spans="1:6" ht="12.75" customHeight="1" thickTop="1" x14ac:dyDescent="0.3"/>
    <row r="250" spans="1:6" ht="12.75" customHeight="1" x14ac:dyDescent="0.3"/>
    <row r="251" spans="1:6" ht="12.75" customHeight="1" thickBot="1" x14ac:dyDescent="0.35">
      <c r="B251" s="65"/>
    </row>
    <row r="252" spans="1:6" ht="13.5" customHeight="1" thickTop="1" x14ac:dyDescent="0.3">
      <c r="A252" s="28" t="s">
        <v>67</v>
      </c>
      <c r="C252" s="60" t="n">
        <f>SUM(C169:C189)*-1</f>
        <v>6.333528567999999E7</v>
      </c>
      <c r="E252" s="60"/>
    </row>
    <row r="253" spans="1:6" ht="12.75" customHeight="1" x14ac:dyDescent="0.3">
      <c r="A253" s="28" t="s">
        <v>96</v>
      </c>
      <c r="C253" s="60" t="n">
        <f>SUM(C191:C245)</f>
        <v>4.6480590769999996E7</v>
      </c>
      <c r="E253" s="60"/>
    </row>
    <row r="254" spans="1:6" ht="12.75" customHeight="1" thickBot="1" x14ac:dyDescent="0.35">
      <c r="A254" s="28" t="s">
        <v>286</v>
      </c>
      <c r="C254" s="65" t="n">
        <f>+C252-C253</f>
        <v>1.6854694909999996E7</v>
      </c>
      <c r="E254" s="67"/>
    </row>
    <row r="255" spans="1:6" ht="12.75" customHeight="1" thickTop="1" x14ac:dyDescent="0.3">
      <c r="B255" s="66"/>
      <c r="C255" s="70" t="n">
        <f>C254-FS!M277</f>
        <v>-3.725290298461914E-9</v>
      </c>
    </row>
    <row r="256" spans="1:6" ht="12.75" customHeight="1" x14ac:dyDescent="0.3"/>
    <row r="257" spans="1:5" ht="12.75" customHeight="1" x14ac:dyDescent="0.3">
      <c r="A257" s="60" t="s">
        <v>67</v>
      </c>
      <c r="B257" s="67"/>
      <c r="C257" s="60" t="n">
        <f>C252</f>
        <v>6.333528567999999E7</v>
      </c>
      <c r="E257" s="60"/>
    </row>
    <row r="258" spans="1:5" ht="12.75" customHeight="1" x14ac:dyDescent="0.3">
      <c r="A258" s="60" t="s">
        <v>96</v>
      </c>
      <c r="B258" s="67"/>
      <c r="C258" s="66" t="n">
        <f>C253-C244</f>
        <v>4.3980590769999996E7</v>
      </c>
      <c r="E258" s="67"/>
    </row>
    <row r="259" spans="1:5" ht="12.75" customHeight="1" x14ac:dyDescent="0.3">
      <c r="A259" s="60" t="s">
        <v>314</v>
      </c>
      <c r="B259" s="66"/>
      <c r="C259" s="60" t="n">
        <f>C257-C258</f>
        <v>1.9354694909999996E7</v>
      </c>
      <c r="E259" s="60"/>
    </row>
    <row r="260" spans="1:5" ht="12.75" customHeight="1" x14ac:dyDescent="0.3">
      <c r="A260" s="60" t="s">
        <v>315</v>
      </c>
      <c r="C260" s="67" t="n">
        <f>(-C183-C184-C185)*0.67</f>
        <v>264280.03270000004</v>
      </c>
      <c r="E260" s="67"/>
    </row>
    <row r="261" spans="1:5" ht="12.75" customHeight="1" x14ac:dyDescent="0.3">
      <c r="A261" s="60" t="s">
        <v>166</v>
      </c>
      <c r="B261" s="68"/>
      <c r="C261" s="67">
        <v>0</v>
      </c>
      <c r="E261" s="67"/>
    </row>
    <row r="262" spans="1:5" ht="12.75" customHeight="1" x14ac:dyDescent="0.3">
      <c r="A262" s="60" t="s">
        <v>186</v>
      </c>
      <c r="C262" s="66" t="n">
        <f>C243</f>
        <v>2551143.0</v>
      </c>
      <c r="E262" s="67"/>
    </row>
    <row r="263" spans="1:5" ht="12.75" customHeight="1" x14ac:dyDescent="0.3">
      <c r="A263" s="60" t="s">
        <v>316</v>
      </c>
      <c r="B263" s="66"/>
      <c r="C263" s="60" t="n">
        <f>C259-C260+C262-C261</f>
        <v>2.1641557877299998E7</v>
      </c>
      <c r="E263" s="60"/>
    </row>
    <row r="264" spans="1:5" ht="12.75" customHeight="1" thickBot="1" x14ac:dyDescent="0.35">
      <c r="A264" s="60" t="s">
        <v>317</v>
      </c>
      <c r="B264" s="64"/>
      <c r="C264" s="162">
        <v>0.3</v>
      </c>
      <c r="E264" s="163"/>
    </row>
    <row r="265" spans="1:5" ht="13.5" customHeight="1" thickTop="1" x14ac:dyDescent="0.3">
      <c r="A265" s="60" t="s">
        <v>318</v>
      </c>
      <c r="C265" s="60" t="n">
        <f>C264*C263</f>
        <v>6492467.363189999</v>
      </c>
      <c r="E265" s="60"/>
    </row>
    <row r="266" spans="1:5" ht="12.75" customHeight="1" x14ac:dyDescent="0.3">
      <c r="A266" s="60" t="s">
        <v>319</v>
      </c>
      <c r="B266" s="69"/>
      <c r="C266" s="66" t="n">
        <f>C244</f>
        <v>2500000.0</v>
      </c>
      <c r="E266" s="67"/>
    </row>
    <row r="267" spans="1:5" ht="16.5" customHeight="1" thickBot="1" x14ac:dyDescent="0.35">
      <c r="A267" s="70" t="s">
        <v>320</v>
      </c>
      <c r="C267" s="64" t="n">
        <f>C265-C266</f>
        <v>3992467.363189999</v>
      </c>
      <c r="E267" s="164"/>
    </row>
    <row r="268" spans="1:5" ht="12.75" customHeight="1" thickTop="1" x14ac:dyDescent="0.3"/>
    <row r="269" spans="1:5" ht="12.75" customHeight="1" thickBot="1" x14ac:dyDescent="0.35">
      <c r="A269" s="59"/>
      <c r="C269" s="165" t="n">
        <f>C254-C267</f>
        <v>1.2862227546809997E7</v>
      </c>
      <c r="E269" s="164"/>
    </row>
    <row r="270" spans="1:5" ht="12.75" customHeight="1" thickTop="1" x14ac:dyDescent="0.3">
      <c r="A270" s="28" t="s">
        <v>11</v>
      </c>
      <c r="C270" s="60" t="n">
        <f>SUM(C7:C130)+C157</f>
        <v>1.3623458459800005E9</v>
      </c>
      <c r="E270" s="60"/>
    </row>
    <row r="271" spans="1:5" ht="12.75" customHeight="1" x14ac:dyDescent="0.3">
      <c r="A271" s="28" t="s">
        <v>12</v>
      </c>
      <c r="C271" s="60" t="n">
        <f>-SUM(C131:C161)+C157</f>
        <v>1.1530480911299999E9</v>
      </c>
      <c r="E271" s="60"/>
    </row>
    <row r="272" spans="1:5" ht="12.75" customHeight="1" x14ac:dyDescent="0.3">
      <c r="A272" s="28" t="s">
        <v>82</v>
      </c>
      <c r="C272" s="60" t="n">
        <f>-SUM(C162:C168)</f>
        <v>1.8050959994E8</v>
      </c>
      <c r="E272" s="60"/>
    </row>
    <row r="273" spans="1:5" ht="12.75" customHeight="1" x14ac:dyDescent="0.3">
      <c r="A273" s="28" t="s">
        <v>79</v>
      </c>
      <c r="C273" s="60" t="n">
        <f>C252</f>
        <v>6.333528567999999E7</v>
      </c>
      <c r="E273" s="60"/>
    </row>
    <row r="274" spans="1:5" ht="12.75" customHeight="1" x14ac:dyDescent="0.3">
      <c r="A274" s="28" t="s">
        <v>80</v>
      </c>
      <c r="C274" s="60" t="n">
        <f>C253</f>
        <v>4.6480590769999996E7</v>
      </c>
      <c r="E274" s="60"/>
    </row>
    <row r="275" spans="1:5" ht="12.75" customHeight="1" x14ac:dyDescent="0.3">
      <c r="A275" s="28" t="s">
        <v>81</v>
      </c>
      <c r="C275" s="60" t="n">
        <f>C254</f>
        <v>1.6854694909999996E7</v>
      </c>
      <c r="E275" s="60"/>
    </row>
    <row r="276" spans="1:5" ht="12.75" customHeight="1" thickBot="1" x14ac:dyDescent="0.35">
      <c r="A276" s="28" t="s">
        <v>309</v>
      </c>
      <c r="B276" s="64"/>
      <c r="C276" s="60" t="n">
        <f>SUM(C15:C26)+SUM(C50:C60)</f>
        <v>7.1009138948E8</v>
      </c>
      <c r="E276" s="60"/>
    </row>
    <row r="277" spans="1:5" ht="13.5" customHeight="1" thickTop="1" x14ac:dyDescent="0.3">
      <c r="A277" s="28" t="s">
        <v>310</v>
      </c>
      <c r="C277" s="60" t="n">
        <f>SUM(C27:C38)+SUM(C61:C71)+SUM(C72:C95)</f>
        <v>1.0545436727E8</v>
      </c>
      <c r="E277" s="60"/>
    </row>
    <row r="278" spans="1:5" ht="13.5" customHeight="1" x14ac:dyDescent="0.3">
      <c r="A278" s="28" t="s">
        <v>311</v>
      </c>
      <c r="C278" s="60" t="n">
        <f>SUM(C39:C49)</f>
        <v>0.0</v>
      </c>
      <c r="E278" s="60"/>
    </row>
    <row r="279" spans="1:5" ht="12.75" customHeight="1" thickBot="1" x14ac:dyDescent="0.35">
      <c r="A279" s="28" t="s">
        <v>183</v>
      </c>
      <c r="C279" s="64" t="n">
        <f>SUM(C276:C278)</f>
        <v>8.1554575675E8</v>
      </c>
      <c r="E279" s="164"/>
    </row>
    <row r="280" spans="1:5" ht="12.75" customHeight="1" thickTop="1" x14ac:dyDescent="0.3">
      <c r="B280" s="59"/>
    </row>
    <row r="281" spans="1:5" ht="12.75" customHeight="1" x14ac:dyDescent="0.3">
      <c r="B281" s="59"/>
      <c r="C281" s="60"/>
      <c r="E281" s="60"/>
    </row>
    <row r="282" spans="1:5" ht="12.75" customHeight="1" x14ac:dyDescent="0.3"/>
    <row r="283" spans="1:5" ht="12.75" customHeight="1" x14ac:dyDescent="0.3">
      <c r="A283" s="28" t="s">
        <v>183</v>
      </c>
      <c r="C283" s="59" t="n">
        <f>SUM(C15:C95)</f>
        <v>8.155457567499998E8</v>
      </c>
      <c r="E283" s="59"/>
    </row>
    <row r="284" spans="1:5" ht="12.75" customHeight="1" x14ac:dyDescent="0.3">
      <c r="A284" s="28" t="s">
        <v>182</v>
      </c>
      <c r="B284" s="59"/>
      <c r="C284" s="59" t="n">
        <f>-SUM(C131:C141)</f>
        <v>6.096062482099999E8</v>
      </c>
      <c r="E284" s="59"/>
    </row>
    <row r="285" spans="1:5" ht="12.75" customHeight="1" x14ac:dyDescent="0.3">
      <c r="A285" s="28" t="s">
        <v>323</v>
      </c>
      <c r="B285" s="59"/>
      <c r="C285" s="60" t="n">
        <f>C18+C48+C59</f>
        <v>1.793976604E7</v>
      </c>
      <c r="E285" s="60"/>
    </row>
    <row r="286" spans="1:5" ht="12.75" customHeight="1" x14ac:dyDescent="0.3">
      <c r="A286" s="28" t="s">
        <v>324</v>
      </c>
      <c r="C286" s="60" t="n">
        <f>+C30+C70+C76+C88</f>
        <v>8181121.6</v>
      </c>
      <c r="E286" s="60"/>
    </row>
    <row r="287" spans="1:5" ht="12.75" customHeight="1" x14ac:dyDescent="0.3">
      <c r="A287" s="28" t="s">
        <v>184</v>
      </c>
      <c r="B287" s="28"/>
      <c r="C287" s="59" t="n">
        <f>C18+C30+C48+C59+C70+C76+C88</f>
        <v>2.6120887639999997E7</v>
      </c>
      <c r="E287" s="59"/>
    </row>
    <row r="288" spans="1:5" ht="12.75" customHeight="1" x14ac:dyDescent="0.3">
      <c r="A288" s="28" t="s">
        <v>322</v>
      </c>
      <c r="C288" s="59" t="n">
        <f>-C134</f>
        <v>1104355.45</v>
      </c>
      <c r="E288" s="59"/>
    </row>
    <row r="289" spans="1:5" ht="12.75" customHeight="1" x14ac:dyDescent="0.3">
      <c r="C289" s="60"/>
      <c r="E289" s="60"/>
    </row>
    <row r="290" spans="1:5" ht="12.75" customHeight="1" x14ac:dyDescent="0.3">
      <c r="C290" s="28"/>
      <c r="E290" s="28"/>
    </row>
    <row r="291" spans="1:5" ht="12.75" customHeight="1" x14ac:dyDescent="0.3">
      <c r="C291" s="60"/>
      <c r="E291" s="60"/>
    </row>
    <row r="292" spans="1:5" ht="12.75" customHeight="1" x14ac:dyDescent="0.3"/>
    <row r="293" spans="1:5" ht="12.75" customHeight="1" x14ac:dyDescent="0.3">
      <c r="A293" s="28" t="s">
        <v>370</v>
      </c>
      <c r="C293" s="60" t="n">
        <f>-C131-C133-C134-C135-C136-C140</f>
        <v>6.020554082E8</v>
      </c>
      <c r="E293" s="60"/>
    </row>
    <row r="294" spans="1:5" ht="12.75" customHeight="1" x14ac:dyDescent="0.3">
      <c r="A294" s="28" t="s">
        <v>371</v>
      </c>
      <c r="C294" s="60" t="n">
        <f>-C132-C137-C139-C141</f>
        <v>7550840.01</v>
      </c>
      <c r="E294" s="60"/>
    </row>
    <row r="295" spans="1:5" ht="12.75" customHeight="1" x14ac:dyDescent="0.3">
      <c r="A295" s="28" t="s">
        <v>21</v>
      </c>
      <c r="C295" s="60" t="n">
        <f>SUM(C293:C294)</f>
        <v>6.0960624821E8</v>
      </c>
      <c r="E295" s="60"/>
    </row>
    <row r="296" spans="1:5" ht="12.75" customHeight="1" x14ac:dyDescent="0.3">
      <c r="A296" s="28" t="s">
        <v>372</v>
      </c>
      <c r="C296" s="60" t="n">
        <f>C284-C295</f>
        <v>-1.1920928955078125E-7</v>
      </c>
      <c r="E296" s="60"/>
    </row>
    <row r="297" spans="1:5" ht="12.75" customHeight="1" x14ac:dyDescent="0.3">
      <c r="C297" s="166">
        <v>43190</v>
      </c>
      <c r="E297" s="166"/>
    </row>
    <row r="298" spans="1:5" ht="12.75" customHeight="1" x14ac:dyDescent="0.3">
      <c r="C298" s="60"/>
      <c r="E298" s="60"/>
    </row>
    <row r="299" spans="1:5" ht="12.75" customHeight="1" x14ac:dyDescent="0.3"/>
    <row r="300" spans="1:5" ht="12.75" customHeight="1" x14ac:dyDescent="0.3">
      <c r="C300" s="60"/>
      <c r="E300" s="60"/>
    </row>
    <row r="301" spans="1:5" ht="12.75" customHeight="1" x14ac:dyDescent="0.3"/>
    <row r="302" spans="1:5" ht="12.75" customHeight="1" x14ac:dyDescent="0.3">
      <c r="C302" s="60"/>
      <c r="E302" s="60"/>
    </row>
    <row r="303" spans="1:5" ht="12.75" customHeight="1" x14ac:dyDescent="0.3"/>
    <row r="304" spans="1:5" ht="12.75" customHeight="1" x14ac:dyDescent="0.3">
      <c r="C304" s="60"/>
      <c r="E304" s="60"/>
    </row>
    <row r="305" spans="3:5" ht="12.75" customHeight="1" x14ac:dyDescent="0.3"/>
    <row r="306" spans="3:5" ht="12.75" customHeight="1" x14ac:dyDescent="0.3">
      <c r="C306" s="60"/>
      <c r="E306" s="60"/>
    </row>
    <row r="307" spans="3:5" ht="12.75" customHeight="1" x14ac:dyDescent="0.3">
      <c r="C307" s="60"/>
      <c r="E307" s="60"/>
    </row>
    <row r="308" spans="3:5" ht="12.75" customHeight="1" x14ac:dyDescent="0.3">
      <c r="C308" s="60"/>
      <c r="E308" s="60"/>
    </row>
    <row r="309" spans="3:5" ht="12.75" customHeight="1" x14ac:dyDescent="0.3">
      <c r="C309" s="60"/>
      <c r="E309" s="60"/>
    </row>
    <row r="310" spans="3:5" ht="12.75" customHeight="1" x14ac:dyDescent="0.3">
      <c r="C310" s="60"/>
      <c r="E310" s="60"/>
    </row>
    <row r="311" spans="3:5" ht="12.75" customHeight="1" x14ac:dyDescent="0.3"/>
    <row r="312" spans="3:5" ht="12.75" customHeight="1" x14ac:dyDescent="0.3"/>
    <row r="313" spans="3:5" ht="12.75" customHeight="1" x14ac:dyDescent="0.3"/>
    <row r="314" spans="3:5" ht="12.75" customHeight="1" x14ac:dyDescent="0.3"/>
    <row r="315" spans="3:5" ht="12.75" customHeight="1" x14ac:dyDescent="0.3"/>
    <row r="316" spans="3:5" ht="12.75" customHeight="1" x14ac:dyDescent="0.3"/>
    <row r="317" spans="3:5" ht="12.75" customHeight="1" x14ac:dyDescent="0.3"/>
    <row r="318" spans="3:5" ht="12.75" customHeight="1" x14ac:dyDescent="0.3"/>
    <row r="319" spans="3:5" ht="12.75" customHeight="1" x14ac:dyDescent="0.3"/>
    <row r="320" spans="3:5"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spans="2:3" ht="12.75" customHeight="1" x14ac:dyDescent="0.3"/>
    <row r="482" spans="2:3" ht="12.75" customHeight="1" x14ac:dyDescent="0.3">
      <c r="C482" s="70" t="e">
        <f>G485+#REF!</f>
        <v>#REF!</v>
      </c>
    </row>
    <row r="483" spans="2:3" ht="12.75" customHeight="1" x14ac:dyDescent="0.3">
      <c r="B483" s="70"/>
      <c r="C483" s="70" t="e">
        <f>G486+#REF!</f>
        <v>#REF!</v>
      </c>
    </row>
    <row r="484" spans="2:3" ht="12.75" customHeight="1" x14ac:dyDescent="0.3">
      <c r="C484" s="70" t="e">
        <f>G487+#REF!</f>
        <v>#REF!</v>
      </c>
    </row>
    <row r="485" spans="2:3" ht="12.75" customHeight="1" x14ac:dyDescent="0.3">
      <c r="C485" s="70" t="e">
        <f>SUM(C482:C484)</f>
        <v>#REF!</v>
      </c>
    </row>
    <row r="486" spans="2:3" ht="12.75" customHeight="1" x14ac:dyDescent="0.3">
      <c r="C486" s="70">
        <v>4050.64</v>
      </c>
    </row>
    <row r="487" spans="2:3" ht="12.75" customHeight="1" x14ac:dyDescent="0.3">
      <c r="C487" s="70" t="s">
        <v>368</v>
      </c>
    </row>
    <row r="488" spans="2:3" ht="12.75" customHeight="1" x14ac:dyDescent="0.3"/>
    <row r="489" spans="2:3" ht="12.75" customHeight="1" x14ac:dyDescent="0.3"/>
    <row r="490" spans="2:3" ht="12.75" customHeight="1" x14ac:dyDescent="0.3"/>
    <row r="491" spans="2:3" ht="12.75" customHeight="1" x14ac:dyDescent="0.3"/>
    <row r="492" spans="2:3" ht="12.75" customHeight="1" x14ac:dyDescent="0.3"/>
    <row r="493" spans="2:3" ht="12.75" customHeight="1" x14ac:dyDescent="0.3"/>
    <row r="494" spans="2:3" ht="12.75" customHeight="1" x14ac:dyDescent="0.3"/>
    <row r="495" spans="2:3" ht="12.75" customHeight="1" x14ac:dyDescent="0.3"/>
    <row r="496" spans="2:3"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3.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sheetData>
  <phoneticPr fontId="6" type="noConversion"/>
  <conditionalFormatting sqref="B13:B92">
    <cfRule type="cellIs" dxfId="0" priority="1" stopIfTrue="1" operator="lessThan">
      <formula>0</formula>
    </cfRule>
  </conditionalFormatting>
  <pageMargins left="0.14000000000000001" right="0.97" top="0.65" bottom="0.62" header="0.5" footer="0.5"/>
  <pageSetup paperSize="5" scale="51" orientation="landscape" horizontalDpi="4294967293"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I2101"/>
  <sheetViews>
    <sheetView topLeftCell="D1" workbookViewId="0">
      <selection activeCell="D2" sqref="D2:H3"/>
    </sheetView>
  </sheetViews>
  <sheetFormatPr defaultColWidth="9.1796875" defaultRowHeight="12.5" x14ac:dyDescent="0.25"/>
  <cols>
    <col min="1" max="1" customWidth="true" style="58" width="3.0" collapsed="true"/>
    <col min="2" max="2" bestFit="true" customWidth="true" style="28" width="22.26953125" collapsed="true"/>
    <col min="3" max="3" bestFit="true" customWidth="true" width="120.0" collapsed="true"/>
    <col min="4" max="4" bestFit="true" customWidth="true" style="9" width="17.1796875" collapsed="true"/>
    <col min="5" max="5" bestFit="true" customWidth="true" style="77" width="17.1796875" collapsed="true"/>
    <col min="6" max="6" bestFit="true" customWidth="true" style="9" width="17.1796875" collapsed="true"/>
    <col min="7" max="8" bestFit="true" customWidth="true" style="9" width="13.453125" collapsed="true"/>
    <col min="9" max="9" customWidth="true" width="8.7265625" collapsed="true"/>
    <col min="10" max="16384" style="58" width="9.1796875" collapsed="true"/>
  </cols>
  <sheetData>
    <row r="1" spans="2:8" x14ac:dyDescent="0.25">
      <c r="B1" s="28" t="s">
        <v>554</v>
      </c>
      <c r="C1" t="s">
        <v>555</v>
      </c>
      <c r="D1" s="9" t="s">
        <v>556</v>
      </c>
      <c r="E1" s="77" t="s">
        <v>557</v>
      </c>
      <c r="F1" s="9" t="s">
        <v>558</v>
      </c>
      <c r="G1" s="9" t="s">
        <v>559</v>
      </c>
      <c r="H1" s="9" t="s">
        <v>560</v>
      </c>
    </row>
    <row r="2" spans="2:8" x14ac:dyDescent="0.25">
      <c r="B2" s="28" t="s">
        <v>3629</v>
      </c>
      <c r="C2" t="s">
        <v>3630</v>
      </c>
      <c r="D2" t="n">
        <v>1.73782659913E9</v>
      </c>
      <c r="E2" s="9" t="n">
        <v>1.73812875022E9</v>
      </c>
      <c r="F2" t="n">
        <v>0.0</v>
      </c>
      <c r="G2" t="n">
        <v>0.0</v>
      </c>
      <c r="H2" t="n">
        <v>302151.09</v>
      </c>
    </row>
    <row r="3" spans="2:8" x14ac:dyDescent="0.25">
      <c r="B3" s="28" t="s">
        <v>3631</v>
      </c>
      <c r="C3" t="s">
        <v>3632</v>
      </c>
      <c r="D3" t="n">
        <v>4.913687834E7</v>
      </c>
      <c r="E3" s="9" t="n">
        <v>4.913687834E7</v>
      </c>
      <c r="F3" t="n">
        <v>0.0</v>
      </c>
      <c r="G3" t="n">
        <v>0.0</v>
      </c>
      <c r="H3" t="n">
        <v>0.0</v>
      </c>
    </row>
    <row r="4" spans="2:8" x14ac:dyDescent="0.25">
      <c r="B4" s="28" t="s">
        <v>3633</v>
      </c>
      <c r="C4" t="s">
        <v>3634</v>
      </c>
      <c r="D4" s="9" t="n">
        <v>1501035.99</v>
      </c>
      <c r="E4" s="9" t="n">
        <v>1501035.99</v>
      </c>
      <c r="F4" t="n">
        <v>0.0</v>
      </c>
      <c r="G4" t="n">
        <v>0.0</v>
      </c>
      <c r="H4" s="9" t="n">
        <v>0.0</v>
      </c>
    </row>
    <row r="5" spans="2:8" x14ac:dyDescent="0.25">
      <c r="B5" s="28" t="s">
        <v>3635</v>
      </c>
      <c r="C5" t="s">
        <v>3636</v>
      </c>
      <c r="D5" s="9" t="n">
        <v>1501035.99</v>
      </c>
      <c r="E5" s="9" t="n">
        <v>1501035.99</v>
      </c>
      <c r="F5" t="n">
        <v>0.0</v>
      </c>
      <c r="G5" t="n">
        <v>0.0</v>
      </c>
      <c r="H5" s="9" t="n">
        <v>0.0</v>
      </c>
    </row>
    <row r="6" spans="2:8" x14ac:dyDescent="0.25">
      <c r="B6" s="28" t="s">
        <v>3637</v>
      </c>
      <c r="C6" t="s">
        <v>3638</v>
      </c>
      <c r="D6" s="9" t="n">
        <v>0.0</v>
      </c>
      <c r="E6" s="9" t="n">
        <v>0.0</v>
      </c>
      <c r="F6" t="n">
        <v>0.0</v>
      </c>
      <c r="G6" t="n">
        <v>0.0</v>
      </c>
      <c r="H6" s="9" t="n">
        <v>0.0</v>
      </c>
    </row>
    <row r="7" spans="2:8" x14ac:dyDescent="0.25">
      <c r="B7" s="28" t="s">
        <v>3639</v>
      </c>
      <c r="C7" t="s">
        <v>3640</v>
      </c>
      <c r="D7" s="9" t="n">
        <v>0.0</v>
      </c>
      <c r="E7" s="9" t="n">
        <v>0.0</v>
      </c>
      <c r="F7" t="n">
        <v>0.0</v>
      </c>
      <c r="G7" t="n">
        <v>0.0</v>
      </c>
      <c r="H7" s="9" t="n">
        <v>0.0</v>
      </c>
    </row>
    <row r="8" spans="2:8" x14ac:dyDescent="0.25">
      <c r="B8" s="28" t="s">
        <v>3641</v>
      </c>
      <c r="C8" t="s">
        <v>3642</v>
      </c>
      <c r="D8" s="9" t="n">
        <v>1501035.99</v>
      </c>
      <c r="E8" s="9" t="n">
        <v>1501035.99</v>
      </c>
      <c r="F8" t="n">
        <v>0.0</v>
      </c>
      <c r="G8" t="n">
        <v>0.0</v>
      </c>
      <c r="H8" s="9" t="n">
        <v>0.0</v>
      </c>
    </row>
    <row r="9" spans="2:8" x14ac:dyDescent="0.25">
      <c r="B9" s="28" t="s">
        <v>3643</v>
      </c>
      <c r="C9" t="s">
        <v>3644</v>
      </c>
      <c r="D9" s="9" t="n">
        <v>1501035.99</v>
      </c>
      <c r="E9" s="9" t="n">
        <v>1501035.99</v>
      </c>
      <c r="F9" t="n">
        <v>0.0</v>
      </c>
      <c r="G9" t="n">
        <v>0.0</v>
      </c>
      <c r="H9" s="9" t="n">
        <v>0.0</v>
      </c>
    </row>
    <row r="10" spans="2:8" x14ac:dyDescent="0.25">
      <c r="B10" s="28" t="s">
        <v>3645</v>
      </c>
      <c r="C10" t="s">
        <v>3646</v>
      </c>
      <c r="D10" s="9" t="n">
        <v>0.0</v>
      </c>
      <c r="E10" s="9" t="n">
        <v>0.0</v>
      </c>
      <c r="F10" t="n">
        <v>0.0</v>
      </c>
      <c r="G10" t="n">
        <v>0.0</v>
      </c>
      <c r="H10" s="9" t="n">
        <v>0.0</v>
      </c>
    </row>
    <row r="11" spans="2:8" x14ac:dyDescent="0.25">
      <c r="B11" s="28" t="s">
        <v>3647</v>
      </c>
      <c r="C11" t="s">
        <v>3648</v>
      </c>
      <c r="D11" s="9" t="n">
        <v>2.029831351E7</v>
      </c>
      <c r="E11" s="9" t="n">
        <v>2.029831351E7</v>
      </c>
      <c r="F11" t="n">
        <v>0.0</v>
      </c>
      <c r="G11" t="n">
        <v>0.0</v>
      </c>
      <c r="H11" s="9" t="n">
        <v>0.0</v>
      </c>
    </row>
    <row r="12" spans="2:8" x14ac:dyDescent="0.25">
      <c r="B12" s="28" t="s">
        <v>3649</v>
      </c>
      <c r="C12" t="s">
        <v>3650</v>
      </c>
      <c r="D12" s="9" t="n">
        <v>2.029831351E7</v>
      </c>
      <c r="E12" s="9" t="n">
        <v>2.029831351E7</v>
      </c>
      <c r="F12" t="n">
        <v>0.0</v>
      </c>
      <c r="G12" t="n">
        <v>0.0</v>
      </c>
      <c r="H12" s="9" t="n">
        <v>0.0</v>
      </c>
    </row>
    <row r="13" spans="2:8" x14ac:dyDescent="0.25">
      <c r="B13" s="28" t="s">
        <v>3651</v>
      </c>
      <c r="C13" t="s">
        <v>3652</v>
      </c>
      <c r="D13" s="9" t="n">
        <v>0.0</v>
      </c>
      <c r="E13" s="9" t="n">
        <v>0.0</v>
      </c>
      <c r="F13" t="n">
        <v>0.0</v>
      </c>
      <c r="G13" t="n">
        <v>0.0</v>
      </c>
      <c r="H13" s="9" t="n">
        <v>0.0</v>
      </c>
    </row>
    <row r="14" spans="2:8" x14ac:dyDescent="0.25">
      <c r="B14" s="28" t="s">
        <v>3653</v>
      </c>
      <c r="C14" t="s">
        <v>3654</v>
      </c>
      <c r="D14" s="9" t="n">
        <v>0.0</v>
      </c>
      <c r="E14" s="9" t="n">
        <v>0.0</v>
      </c>
      <c r="F14" t="n">
        <v>0.0</v>
      </c>
      <c r="G14" t="n">
        <v>0.0</v>
      </c>
      <c r="H14" s="9" t="n">
        <v>0.0</v>
      </c>
    </row>
    <row r="15" spans="2:8" x14ac:dyDescent="0.25">
      <c r="B15" s="28" t="s">
        <v>3655</v>
      </c>
      <c r="C15" t="s">
        <v>3656</v>
      </c>
      <c r="D15" s="9" t="n">
        <v>0.0</v>
      </c>
      <c r="E15" s="9" t="n">
        <v>0.0</v>
      </c>
      <c r="F15" t="n">
        <v>0.0</v>
      </c>
      <c r="G15" t="n">
        <v>0.0</v>
      </c>
      <c r="H15" s="9" t="n">
        <v>0.0</v>
      </c>
    </row>
    <row r="16" spans="2:8" x14ac:dyDescent="0.25">
      <c r="B16" s="28" t="s">
        <v>3657</v>
      </c>
      <c r="C16" t="s">
        <v>3658</v>
      </c>
      <c r="D16" s="9" t="n">
        <v>2.3611804485E8</v>
      </c>
      <c r="E16" s="9" t="n">
        <v>2.3611804485E8</v>
      </c>
      <c r="F16" t="n">
        <v>0.0</v>
      </c>
      <c r="G16" t="n">
        <v>0.0</v>
      </c>
      <c r="H16" s="9" t="n">
        <v>0.0</v>
      </c>
    </row>
    <row r="17" spans="2:8" x14ac:dyDescent="0.25">
      <c r="B17" s="28" t="s">
        <v>3659</v>
      </c>
      <c r="C17" t="s">
        <v>3660</v>
      </c>
      <c r="D17" s="9" t="n">
        <v>2.3558776716E8</v>
      </c>
      <c r="E17" s="9" t="n">
        <v>2.3558776716E8</v>
      </c>
      <c r="F17" t="n">
        <v>0.0</v>
      </c>
      <c r="G17" t="n">
        <v>0.0</v>
      </c>
      <c r="H17" s="9" t="n">
        <v>0.0</v>
      </c>
    </row>
    <row r="18" spans="2:8" x14ac:dyDescent="0.25">
      <c r="B18" s="28" t="s">
        <v>3661</v>
      </c>
      <c r="C18" t="s">
        <v>3662</v>
      </c>
      <c r="D18" s="9" t="n">
        <v>1.066625371E8</v>
      </c>
      <c r="E18" s="9" t="n">
        <v>1.066625371E8</v>
      </c>
      <c r="F18" t="n">
        <v>0.0</v>
      </c>
      <c r="G18" t="n">
        <v>0.0</v>
      </c>
      <c r="H18" s="9" t="n">
        <v>0.0</v>
      </c>
    </row>
    <row r="19" spans="2:8" x14ac:dyDescent="0.25">
      <c r="B19" s="28" t="s">
        <v>3663</v>
      </c>
      <c r="C19" t="s">
        <v>3664</v>
      </c>
      <c r="D19" s="9" t="n">
        <v>4.399437315E7</v>
      </c>
      <c r="E19" s="9" t="n">
        <v>4.399437315E7</v>
      </c>
      <c r="F19" t="n">
        <v>0.0</v>
      </c>
      <c r="G19" t="n">
        <v>0.0</v>
      </c>
      <c r="H19" s="9" t="n">
        <v>0.0</v>
      </c>
    </row>
    <row r="20" spans="2:8" x14ac:dyDescent="0.25">
      <c r="B20" s="28" t="s">
        <v>3665</v>
      </c>
      <c r="C20" t="s">
        <v>3666</v>
      </c>
      <c r="D20" s="9" t="n">
        <v>2.556377291E7</v>
      </c>
      <c r="E20" s="9" t="n">
        <v>2.556377291E7</v>
      </c>
      <c r="F20" t="n">
        <v>0.0</v>
      </c>
      <c r="G20" t="n">
        <v>0.0</v>
      </c>
      <c r="H20" s="9" t="n">
        <v>0.0</v>
      </c>
    </row>
    <row r="21" spans="2:8" x14ac:dyDescent="0.25">
      <c r="B21" s="28" t="s">
        <v>3667</v>
      </c>
      <c r="C21" t="s">
        <v>3668</v>
      </c>
      <c r="D21" s="9" t="n">
        <v>5.9367084E7</v>
      </c>
      <c r="E21" s="9" t="n">
        <v>5.9367084E7</v>
      </c>
      <c r="F21" t="n">
        <v>0.0</v>
      </c>
      <c r="G21" t="n">
        <v>0.0</v>
      </c>
      <c r="H21" s="9" t="n">
        <v>0.0</v>
      </c>
    </row>
    <row r="22" spans="2:8" x14ac:dyDescent="0.25">
      <c r="B22" s="28" t="s">
        <v>3669</v>
      </c>
      <c r="C22" t="s">
        <v>3670</v>
      </c>
      <c r="D22" s="9" t="n">
        <v>5.9367084E7</v>
      </c>
      <c r="E22" s="9" t="n">
        <v>5.9367084E7</v>
      </c>
      <c r="F22" t="n">
        <v>0.0</v>
      </c>
      <c r="G22" t="n">
        <v>0.0</v>
      </c>
      <c r="H22" s="9" t="n">
        <v>0.0</v>
      </c>
    </row>
    <row r="23" spans="2:8" x14ac:dyDescent="0.25">
      <c r="B23" s="28" t="s">
        <v>3671</v>
      </c>
      <c r="C23" t="s">
        <v>3672</v>
      </c>
      <c r="D23" s="9" t="n">
        <v>0.0</v>
      </c>
      <c r="E23" s="9" t="n">
        <v>0.0</v>
      </c>
      <c r="F23" t="n">
        <v>0.0</v>
      </c>
      <c r="G23" t="n">
        <v>0.0</v>
      </c>
      <c r="H23" s="9" t="n">
        <v>0.0</v>
      </c>
    </row>
    <row r="24" spans="2:8" x14ac:dyDescent="0.25">
      <c r="B24" s="28" t="s">
        <v>3673</v>
      </c>
      <c r="C24" t="s">
        <v>3674</v>
      </c>
      <c r="D24" s="9" t="n">
        <v>0.0</v>
      </c>
      <c r="E24" s="9" t="n">
        <v>0.0</v>
      </c>
      <c r="F24" t="n">
        <v>0.0</v>
      </c>
      <c r="G24" t="n">
        <v>0.0</v>
      </c>
      <c r="H24" s="9" t="n">
        <v>0.0</v>
      </c>
    </row>
    <row r="25" spans="2:8" x14ac:dyDescent="0.25">
      <c r="B25" s="28" t="s">
        <v>3675</v>
      </c>
      <c r="C25" t="s">
        <v>3676</v>
      </c>
      <c r="D25" s="9" t="n">
        <v>530277.69</v>
      </c>
      <c r="E25" s="9" t="n">
        <v>530277.69</v>
      </c>
      <c r="F25" t="n">
        <v>0.0</v>
      </c>
      <c r="G25" t="n">
        <v>0.0</v>
      </c>
      <c r="H25" s="9" t="n">
        <v>0.0</v>
      </c>
    </row>
    <row r="26" spans="2:8" x14ac:dyDescent="0.25">
      <c r="B26" s="28" t="s">
        <v>3677</v>
      </c>
      <c r="C26" t="s">
        <v>3678</v>
      </c>
      <c r="D26" s="9" t="n">
        <v>0.0</v>
      </c>
      <c r="E26" s="9" t="n">
        <v>0.0</v>
      </c>
      <c r="F26" t="n">
        <v>0.0</v>
      </c>
      <c r="G26" t="n">
        <v>0.0</v>
      </c>
      <c r="H26" s="9" t="n">
        <v>0.0</v>
      </c>
    </row>
    <row r="27" spans="2:8" x14ac:dyDescent="0.25">
      <c r="B27" s="28" t="s">
        <v>3679</v>
      </c>
      <c r="C27" t="s">
        <v>3680</v>
      </c>
      <c r="D27" s="9" t="n">
        <v>514920.42</v>
      </c>
      <c r="E27" s="9" t="n">
        <v>514920.42</v>
      </c>
      <c r="F27" t="n">
        <v>0.0</v>
      </c>
      <c r="G27" t="n">
        <v>0.0</v>
      </c>
      <c r="H27" s="9" t="n">
        <v>0.0</v>
      </c>
    </row>
    <row r="28" spans="2:8" x14ac:dyDescent="0.25">
      <c r="B28" s="28" t="s">
        <v>3681</v>
      </c>
      <c r="C28" t="s">
        <v>3682</v>
      </c>
      <c r="D28" s="9" t="n">
        <v>0.0</v>
      </c>
      <c r="E28" s="9" t="n">
        <v>0.0</v>
      </c>
      <c r="F28" t="n">
        <v>0.0</v>
      </c>
      <c r="G28" t="n">
        <v>0.0</v>
      </c>
      <c r="H28" s="9" t="n">
        <v>0.0</v>
      </c>
    </row>
    <row r="29" spans="2:8" x14ac:dyDescent="0.25">
      <c r="B29" s="28" t="s">
        <v>3683</v>
      </c>
      <c r="C29" t="s">
        <v>3684</v>
      </c>
      <c r="D29" s="9" t="n">
        <v>15357.27</v>
      </c>
      <c r="E29" s="9" t="n">
        <v>15357.27</v>
      </c>
      <c r="F29" t="n">
        <v>0.0</v>
      </c>
      <c r="G29" t="n">
        <v>0.0</v>
      </c>
      <c r="H29" s="9" t="n">
        <v>0.0</v>
      </c>
    </row>
    <row r="30" spans="2:8" x14ac:dyDescent="0.25">
      <c r="B30" s="28" t="s">
        <v>3685</v>
      </c>
      <c r="C30" t="s">
        <v>3686</v>
      </c>
      <c r="D30" s="9" t="n">
        <v>15357.27</v>
      </c>
      <c r="E30" s="9" t="n">
        <v>15357.27</v>
      </c>
      <c r="F30" t="n">
        <v>0.0</v>
      </c>
      <c r="G30" t="n">
        <v>0.0</v>
      </c>
      <c r="H30" s="9" t="n">
        <v>0.0</v>
      </c>
    </row>
    <row r="31" spans="2:8" x14ac:dyDescent="0.25">
      <c r="B31" s="28" t="s">
        <v>3687</v>
      </c>
      <c r="C31" t="s">
        <v>3688</v>
      </c>
      <c r="D31" s="9" t="n">
        <v>0.0</v>
      </c>
      <c r="E31" s="9" t="n">
        <v>0.0</v>
      </c>
      <c r="F31" t="n">
        <v>0.0</v>
      </c>
      <c r="G31" t="n">
        <v>0.0</v>
      </c>
      <c r="H31" s="9" t="n">
        <v>0.0</v>
      </c>
    </row>
    <row r="32" spans="2:8" x14ac:dyDescent="0.25">
      <c r="B32" s="28" t="s">
        <v>3689</v>
      </c>
      <c r="C32" t="s">
        <v>3690</v>
      </c>
      <c r="D32" s="9" t="n">
        <v>0.0</v>
      </c>
      <c r="E32" s="9" t="n">
        <v>0.0</v>
      </c>
      <c r="F32" t="n">
        <v>0.0</v>
      </c>
      <c r="G32" t="n">
        <v>0.0</v>
      </c>
      <c r="H32" s="9" t="n">
        <v>0.0</v>
      </c>
    </row>
    <row r="33" spans="2:8" x14ac:dyDescent="0.25">
      <c r="B33" s="28" t="s">
        <v>3691</v>
      </c>
      <c r="C33" t="s">
        <v>3692</v>
      </c>
      <c r="D33" s="9" t="n">
        <v>0.0</v>
      </c>
      <c r="E33" s="9" t="n">
        <v>0.0</v>
      </c>
      <c r="F33" t="n">
        <v>0.0</v>
      </c>
      <c r="G33" t="n">
        <v>0.0</v>
      </c>
      <c r="H33" s="9" t="n">
        <v>0.0</v>
      </c>
    </row>
    <row r="34" spans="2:8" x14ac:dyDescent="0.25">
      <c r="B34" s="28" t="s">
        <v>3693</v>
      </c>
      <c r="C34" t="s">
        <v>3694</v>
      </c>
      <c r="D34" s="9" t="n">
        <v>0.0</v>
      </c>
      <c r="E34" s="9" t="n">
        <v>0.0</v>
      </c>
      <c r="F34" t="n">
        <v>0.0</v>
      </c>
      <c r="G34" t="n">
        <v>0.0</v>
      </c>
      <c r="H34" s="9" t="n">
        <v>0.0</v>
      </c>
    </row>
    <row r="35" spans="2:8" x14ac:dyDescent="0.25">
      <c r="B35" s="28" t="s">
        <v>3695</v>
      </c>
      <c r="C35" t="s">
        <v>3696</v>
      </c>
      <c r="D35" s="9" t="n">
        <v>0.0</v>
      </c>
      <c r="E35" s="9" t="n">
        <v>0.0</v>
      </c>
      <c r="F35" t="n">
        <v>0.0</v>
      </c>
      <c r="G35" t="n">
        <v>0.0</v>
      </c>
      <c r="H35" s="9" t="n">
        <v>0.0</v>
      </c>
    </row>
    <row r="36" spans="2:8" x14ac:dyDescent="0.25">
      <c r="B36" s="28" t="s">
        <v>3697</v>
      </c>
      <c r="C36" t="s">
        <v>3696</v>
      </c>
      <c r="D36" s="9" t="n">
        <v>0.0</v>
      </c>
      <c r="E36" s="9" t="n">
        <v>0.0</v>
      </c>
      <c r="F36" t="n">
        <v>0.0</v>
      </c>
      <c r="G36" t="n">
        <v>0.0</v>
      </c>
      <c r="H36" s="9" t="n">
        <v>0.0</v>
      </c>
    </row>
    <row r="37" spans="2:8" x14ac:dyDescent="0.25">
      <c r="B37" s="28" t="s">
        <v>3698</v>
      </c>
      <c r="C37" t="s">
        <v>3699</v>
      </c>
      <c r="D37" s="9" t="n">
        <v>0.0</v>
      </c>
      <c r="E37" s="9" t="n">
        <v>0.0</v>
      </c>
      <c r="F37" t="n">
        <v>0.0</v>
      </c>
      <c r="G37" t="n">
        <v>0.0</v>
      </c>
      <c r="H37" s="9" t="n">
        <v>0.0</v>
      </c>
    </row>
    <row r="38" spans="2:8" x14ac:dyDescent="0.25">
      <c r="B38" s="28" t="s">
        <v>3700</v>
      </c>
      <c r="C38" t="s">
        <v>3701</v>
      </c>
      <c r="D38" s="9" t="n">
        <v>0.0</v>
      </c>
      <c r="E38" s="9" t="n">
        <v>0.0</v>
      </c>
      <c r="F38" t="n">
        <v>0.0</v>
      </c>
      <c r="G38" t="n">
        <v>0.0</v>
      </c>
      <c r="H38" s="9" t="n">
        <v>0.0</v>
      </c>
    </row>
    <row r="39" spans="2:8" x14ac:dyDescent="0.25">
      <c r="B39" s="28" t="s">
        <v>3702</v>
      </c>
      <c r="C39" t="s">
        <v>3703</v>
      </c>
      <c r="D39" s="9" t="n">
        <v>0.0</v>
      </c>
      <c r="E39" s="9" t="n">
        <v>0.0</v>
      </c>
      <c r="F39" t="n">
        <v>0.0</v>
      </c>
      <c r="G39" t="n">
        <v>0.0</v>
      </c>
      <c r="H39" s="9" t="n">
        <v>0.0</v>
      </c>
    </row>
    <row r="40" spans="2:8" x14ac:dyDescent="0.25">
      <c r="B40" s="28" t="s">
        <v>3704</v>
      </c>
      <c r="C40" t="s">
        <v>3705</v>
      </c>
      <c r="D40" s="9" t="n">
        <v>0.0</v>
      </c>
      <c r="E40" s="9" t="n">
        <v>0.0</v>
      </c>
      <c r="F40" t="n">
        <v>0.0</v>
      </c>
      <c r="G40" t="n">
        <v>0.0</v>
      </c>
      <c r="H40" s="9" t="n">
        <v>0.0</v>
      </c>
    </row>
    <row r="41" spans="2:8" x14ac:dyDescent="0.25">
      <c r="B41" s="28" t="s">
        <v>3706</v>
      </c>
      <c r="C41" t="s">
        <v>3707</v>
      </c>
      <c r="D41" s="9" t="n">
        <v>0.0</v>
      </c>
      <c r="E41" s="9" t="n">
        <v>0.0</v>
      </c>
      <c r="F41" t="n">
        <v>0.0</v>
      </c>
      <c r="G41" t="n">
        <v>0.0</v>
      </c>
      <c r="H41" s="9" t="n">
        <v>0.0</v>
      </c>
    </row>
    <row r="42" spans="2:8" x14ac:dyDescent="0.25">
      <c r="B42" s="28" t="s">
        <v>3708</v>
      </c>
      <c r="C42" t="s">
        <v>3709</v>
      </c>
      <c r="D42" s="9" t="n">
        <v>0.0</v>
      </c>
      <c r="E42" s="9" t="n">
        <v>0.0</v>
      </c>
      <c r="F42" t="n">
        <v>0.0</v>
      </c>
      <c r="G42" t="n">
        <v>0.0</v>
      </c>
      <c r="H42" s="9" t="n">
        <v>0.0</v>
      </c>
    </row>
    <row r="43" spans="2:8" x14ac:dyDescent="0.25">
      <c r="B43" s="28" t="s">
        <v>3710</v>
      </c>
      <c r="C43" t="s">
        <v>3711</v>
      </c>
      <c r="D43" s="9" t="n">
        <v>0.0</v>
      </c>
      <c r="E43" s="9" t="n">
        <v>0.0</v>
      </c>
      <c r="F43" t="n">
        <v>0.0</v>
      </c>
      <c r="G43" t="n">
        <v>0.0</v>
      </c>
      <c r="H43" s="9" t="n">
        <v>0.0</v>
      </c>
    </row>
    <row r="44" spans="2:8" x14ac:dyDescent="0.25">
      <c r="B44" s="28" t="s">
        <v>3712</v>
      </c>
      <c r="C44" t="s">
        <v>3713</v>
      </c>
      <c r="D44" s="9" t="n">
        <v>0.0</v>
      </c>
      <c r="E44" s="9" t="n">
        <v>0.0</v>
      </c>
      <c r="F44" t="n">
        <v>0.0</v>
      </c>
      <c r="G44" t="n">
        <v>0.0</v>
      </c>
      <c r="H44" s="9" t="n">
        <v>0.0</v>
      </c>
    </row>
    <row r="45" spans="2:8" x14ac:dyDescent="0.25">
      <c r="B45" s="28" t="s">
        <v>3714</v>
      </c>
      <c r="C45" t="s">
        <v>3715</v>
      </c>
      <c r="D45" s="9" t="n">
        <v>0.0</v>
      </c>
      <c r="E45" s="9" t="n">
        <v>0.0</v>
      </c>
      <c r="F45" t="n">
        <v>0.0</v>
      </c>
      <c r="G45" t="n">
        <v>0.0</v>
      </c>
      <c r="H45" s="9" t="n">
        <v>0.0</v>
      </c>
    </row>
    <row r="46" spans="2:8" x14ac:dyDescent="0.25">
      <c r="B46" s="28" t="s">
        <v>3716</v>
      </c>
      <c r="C46" t="s">
        <v>3717</v>
      </c>
      <c r="D46" s="9" t="n">
        <v>0.0</v>
      </c>
      <c r="E46" s="9" t="n">
        <v>0.0</v>
      </c>
      <c r="F46" t="n">
        <v>0.0</v>
      </c>
      <c r="G46" t="n">
        <v>0.0</v>
      </c>
      <c r="H46" s="9" t="n">
        <v>0.0</v>
      </c>
    </row>
    <row r="47" spans="2:8" x14ac:dyDescent="0.25">
      <c r="B47" s="28" t="s">
        <v>3718</v>
      </c>
      <c r="C47" t="s">
        <v>3719</v>
      </c>
      <c r="D47" s="9" t="n">
        <v>0.0</v>
      </c>
      <c r="E47" s="9" t="n">
        <v>0.0</v>
      </c>
      <c r="F47" t="n">
        <v>0.0</v>
      </c>
      <c r="G47" t="n">
        <v>0.0</v>
      </c>
      <c r="H47" s="9" t="n">
        <v>0.0</v>
      </c>
    </row>
    <row r="48" spans="2:8" x14ac:dyDescent="0.25">
      <c r="B48" s="28" t="s">
        <v>3720</v>
      </c>
      <c r="C48" t="s">
        <v>3721</v>
      </c>
      <c r="D48" s="9" t="n">
        <v>0.0</v>
      </c>
      <c r="E48" s="9" t="n">
        <v>0.0</v>
      </c>
      <c r="F48" t="n">
        <v>0.0</v>
      </c>
      <c r="G48" t="n">
        <v>0.0</v>
      </c>
      <c r="H48" s="9" t="n">
        <v>0.0</v>
      </c>
    </row>
    <row r="49" spans="2:8" x14ac:dyDescent="0.25">
      <c r="B49" s="28" t="s">
        <v>3722</v>
      </c>
      <c r="C49" t="s">
        <v>3723</v>
      </c>
      <c r="D49" s="9" t="n">
        <v>0.0</v>
      </c>
      <c r="E49" s="9" t="n">
        <v>0.0</v>
      </c>
      <c r="F49" t="n">
        <v>0.0</v>
      </c>
      <c r="G49" t="n">
        <v>0.0</v>
      </c>
      <c r="H49" s="9" t="n">
        <v>0.0</v>
      </c>
    </row>
    <row r="50" spans="2:8" x14ac:dyDescent="0.25">
      <c r="B50" s="28" t="s">
        <v>3724</v>
      </c>
      <c r="C50" t="s">
        <v>3725</v>
      </c>
      <c r="D50" s="9" t="n">
        <v>0.0</v>
      </c>
      <c r="E50" s="9" t="n">
        <v>0.0</v>
      </c>
      <c r="F50" t="n">
        <v>0.0</v>
      </c>
      <c r="G50" t="n">
        <v>0.0</v>
      </c>
      <c r="H50" s="9" t="n">
        <v>0.0</v>
      </c>
    </row>
    <row r="51" spans="2:8" x14ac:dyDescent="0.25">
      <c r="B51" s="28" t="s">
        <v>3726</v>
      </c>
      <c r="C51" t="s">
        <v>3727</v>
      </c>
      <c r="D51" s="9" t="n">
        <v>0.0</v>
      </c>
      <c r="E51" s="9" t="n">
        <v>0.0</v>
      </c>
      <c r="F51" t="n">
        <v>0.0</v>
      </c>
      <c r="G51" t="n">
        <v>0.0</v>
      </c>
      <c r="H51" s="9" t="n">
        <v>0.0</v>
      </c>
    </row>
    <row r="52" spans="2:8" x14ac:dyDescent="0.25">
      <c r="B52" s="28" t="s">
        <v>3728</v>
      </c>
      <c r="C52" t="s">
        <v>3729</v>
      </c>
      <c r="D52" s="9" t="n">
        <v>0.0</v>
      </c>
      <c r="E52" s="9" t="n">
        <v>0.0</v>
      </c>
      <c r="F52" t="n">
        <v>0.0</v>
      </c>
      <c r="G52" t="n">
        <v>0.0</v>
      </c>
      <c r="H52" s="9" t="n">
        <v>0.0</v>
      </c>
    </row>
    <row r="53" spans="2:8" x14ac:dyDescent="0.25">
      <c r="B53" s="28" t="s">
        <v>3730</v>
      </c>
      <c r="C53" t="s">
        <v>3731</v>
      </c>
      <c r="D53" s="9" t="n">
        <v>0.0</v>
      </c>
      <c r="E53" s="9" t="n">
        <v>0.0</v>
      </c>
      <c r="F53" t="n">
        <v>0.0</v>
      </c>
      <c r="G53" t="n">
        <v>0.0</v>
      </c>
      <c r="H53" s="9" t="n">
        <v>0.0</v>
      </c>
    </row>
    <row r="54" spans="2:8" x14ac:dyDescent="0.25">
      <c r="B54" s="28" t="s">
        <v>3732</v>
      </c>
      <c r="C54" t="s">
        <v>3733</v>
      </c>
      <c r="D54" s="9" t="n">
        <v>0.0</v>
      </c>
      <c r="E54" s="9" t="n">
        <v>0.0</v>
      </c>
      <c r="F54" t="n">
        <v>0.0</v>
      </c>
      <c r="G54" t="n">
        <v>0.0</v>
      </c>
      <c r="H54" s="9" t="n">
        <v>0.0</v>
      </c>
    </row>
    <row r="55" spans="2:8" x14ac:dyDescent="0.25">
      <c r="B55" s="28" t="s">
        <v>3734</v>
      </c>
      <c r="C55" t="s">
        <v>3735</v>
      </c>
      <c r="D55" s="9" t="n">
        <v>0.0</v>
      </c>
      <c r="E55" s="9" t="n">
        <v>0.0</v>
      </c>
      <c r="F55" t="n">
        <v>0.0</v>
      </c>
      <c r="G55" t="n">
        <v>0.0</v>
      </c>
      <c r="H55" s="9" t="n">
        <v>0.0</v>
      </c>
    </row>
    <row r="56" spans="2:8" x14ac:dyDescent="0.25">
      <c r="B56" s="28" t="s">
        <v>3736</v>
      </c>
      <c r="C56" t="s">
        <v>3737</v>
      </c>
      <c r="D56" s="9" t="n">
        <v>0.0</v>
      </c>
      <c r="E56" s="9" t="n">
        <v>0.0</v>
      </c>
      <c r="F56" t="n">
        <v>0.0</v>
      </c>
      <c r="G56" t="n">
        <v>0.0</v>
      </c>
      <c r="H56" s="9" t="n">
        <v>0.0</v>
      </c>
    </row>
    <row r="57" spans="2:8" x14ac:dyDescent="0.25">
      <c r="B57" s="28" t="s">
        <v>3738</v>
      </c>
      <c r="C57" t="s">
        <v>3739</v>
      </c>
      <c r="D57" s="9" t="n">
        <v>0.0</v>
      </c>
      <c r="E57" s="9" t="n">
        <v>0.0</v>
      </c>
      <c r="F57" t="n">
        <v>0.0</v>
      </c>
      <c r="G57" t="n">
        <v>0.0</v>
      </c>
      <c r="H57" s="9" t="n">
        <v>0.0</v>
      </c>
    </row>
    <row r="58" spans="2:8" x14ac:dyDescent="0.25">
      <c r="B58" s="28" t="s">
        <v>3740</v>
      </c>
      <c r="C58" t="s">
        <v>3741</v>
      </c>
      <c r="D58" s="9" t="n">
        <v>0.0</v>
      </c>
      <c r="E58" s="9" t="n">
        <v>0.0</v>
      </c>
      <c r="F58" t="n">
        <v>0.0</v>
      </c>
      <c r="G58" t="n">
        <v>0.0</v>
      </c>
      <c r="H58" s="9" t="n">
        <v>0.0</v>
      </c>
    </row>
    <row r="59" spans="2:8" x14ac:dyDescent="0.25">
      <c r="B59" s="28" t="s">
        <v>3742</v>
      </c>
      <c r="C59" t="s">
        <v>3743</v>
      </c>
      <c r="D59" s="9" t="n">
        <v>0.0</v>
      </c>
      <c r="E59" s="9" t="n">
        <v>0.0</v>
      </c>
      <c r="F59" t="n">
        <v>0.0</v>
      </c>
      <c r="G59" t="n">
        <v>0.0</v>
      </c>
      <c r="H59" s="9" t="n">
        <v>0.0</v>
      </c>
    </row>
    <row r="60" spans="2:8" x14ac:dyDescent="0.25">
      <c r="B60" s="28" t="s">
        <v>3744</v>
      </c>
      <c r="C60" t="s">
        <v>3745</v>
      </c>
      <c r="D60" s="9" t="n">
        <v>0.0</v>
      </c>
      <c r="E60" s="9" t="n">
        <v>0.0</v>
      </c>
      <c r="F60" t="n">
        <v>0.0</v>
      </c>
      <c r="G60" t="n">
        <v>0.0</v>
      </c>
      <c r="H60" s="9" t="n">
        <v>0.0</v>
      </c>
    </row>
    <row r="61" spans="2:8" x14ac:dyDescent="0.25">
      <c r="B61" s="28" t="s">
        <v>3746</v>
      </c>
      <c r="C61" t="s">
        <v>3747</v>
      </c>
      <c r="D61" s="9" t="n">
        <v>0.0</v>
      </c>
      <c r="E61" s="9" t="n">
        <v>0.0</v>
      </c>
      <c r="F61" t="n">
        <v>0.0</v>
      </c>
      <c r="G61" t="n">
        <v>0.0</v>
      </c>
      <c r="H61" s="9" t="n">
        <v>0.0</v>
      </c>
    </row>
    <row r="62" spans="2:8" x14ac:dyDescent="0.25">
      <c r="B62" s="28" t="s">
        <v>3748</v>
      </c>
      <c r="C62" t="s">
        <v>3749</v>
      </c>
      <c r="D62" s="9" t="n">
        <v>0.0</v>
      </c>
      <c r="E62" s="9" t="n">
        <v>0.0</v>
      </c>
      <c r="F62" t="n">
        <v>0.0</v>
      </c>
      <c r="G62" t="n">
        <v>0.0</v>
      </c>
      <c r="H62" s="9" t="n">
        <v>0.0</v>
      </c>
    </row>
    <row r="63" spans="2:8" x14ac:dyDescent="0.25">
      <c r="B63" s="28" t="s">
        <v>3750</v>
      </c>
      <c r="C63" t="s">
        <v>3751</v>
      </c>
      <c r="D63" s="9" t="n">
        <v>0.0</v>
      </c>
      <c r="E63" s="9" t="n">
        <v>0.0</v>
      </c>
      <c r="F63" t="n">
        <v>0.0</v>
      </c>
      <c r="G63" t="n">
        <v>0.0</v>
      </c>
      <c r="H63" s="9" t="n">
        <v>0.0</v>
      </c>
    </row>
    <row r="64" spans="2:8" x14ac:dyDescent="0.25">
      <c r="B64" s="28" t="s">
        <v>3752</v>
      </c>
      <c r="C64" t="s">
        <v>3753</v>
      </c>
      <c r="D64" s="9" t="n">
        <v>0.0</v>
      </c>
      <c r="E64" s="9" t="n">
        <v>0.0</v>
      </c>
      <c r="F64" t="n">
        <v>0.0</v>
      </c>
      <c r="G64" t="n">
        <v>0.0</v>
      </c>
      <c r="H64" s="9" t="n">
        <v>0.0</v>
      </c>
    </row>
    <row r="65" spans="2:8" x14ac:dyDescent="0.25">
      <c r="B65" s="28" t="s">
        <v>3754</v>
      </c>
      <c r="C65" t="s">
        <v>3755</v>
      </c>
      <c r="D65" s="9" t="n">
        <v>0.0</v>
      </c>
      <c r="E65" s="9" t="n">
        <v>0.0</v>
      </c>
      <c r="F65" t="n">
        <v>0.0</v>
      </c>
      <c r="G65" t="n">
        <v>0.0</v>
      </c>
      <c r="H65" s="9" t="n">
        <v>0.0</v>
      </c>
    </row>
    <row r="66" spans="2:8" x14ac:dyDescent="0.25">
      <c r="B66" s="28" t="s">
        <v>3756</v>
      </c>
      <c r="C66" t="s">
        <v>3757</v>
      </c>
      <c r="D66" s="9" t="n">
        <v>0.0</v>
      </c>
      <c r="E66" s="9" t="n">
        <v>0.0</v>
      </c>
      <c r="F66" t="n">
        <v>0.0</v>
      </c>
      <c r="G66" t="n">
        <v>0.0</v>
      </c>
      <c r="H66" s="9" t="n">
        <v>0.0</v>
      </c>
    </row>
    <row r="67" spans="2:8" x14ac:dyDescent="0.25">
      <c r="B67" s="28" t="s">
        <v>3758</v>
      </c>
      <c r="C67" t="s">
        <v>3759</v>
      </c>
      <c r="D67" s="9" t="n">
        <v>0.0</v>
      </c>
      <c r="E67" s="9" t="n">
        <v>0.0</v>
      </c>
      <c r="F67" t="n">
        <v>0.0</v>
      </c>
      <c r="G67" t="n">
        <v>0.0</v>
      </c>
      <c r="H67" s="9" t="n">
        <v>0.0</v>
      </c>
    </row>
    <row r="68" spans="2:8" x14ac:dyDescent="0.25">
      <c r="B68" s="28" t="s">
        <v>3760</v>
      </c>
      <c r="C68" t="s">
        <v>3761</v>
      </c>
      <c r="D68" s="9" t="n">
        <v>0.0</v>
      </c>
      <c r="E68" s="9" t="n">
        <v>0.0</v>
      </c>
      <c r="F68" t="n">
        <v>0.0</v>
      </c>
      <c r="G68" t="n">
        <v>0.0</v>
      </c>
      <c r="H68" s="9" t="n">
        <v>0.0</v>
      </c>
    </row>
    <row r="69" spans="2:8" x14ac:dyDescent="0.25">
      <c r="B69" s="28" t="s">
        <v>3762</v>
      </c>
      <c r="C69" t="s">
        <v>3763</v>
      </c>
      <c r="D69" s="9" t="n">
        <v>0.0</v>
      </c>
      <c r="E69" s="9" t="n">
        <v>0.0</v>
      </c>
      <c r="F69" t="n">
        <v>0.0</v>
      </c>
      <c r="G69" t="n">
        <v>0.0</v>
      </c>
      <c r="H69" s="9" t="n">
        <v>0.0</v>
      </c>
    </row>
    <row r="70" spans="2:8" x14ac:dyDescent="0.25">
      <c r="B70" s="28" t="s">
        <v>3764</v>
      </c>
      <c r="C70" t="s">
        <v>3765</v>
      </c>
      <c r="D70" s="9" t="n">
        <v>0.0</v>
      </c>
      <c r="E70" s="9" t="n">
        <v>0.0</v>
      </c>
      <c r="F70" t="n">
        <v>0.0</v>
      </c>
      <c r="G70" t="n">
        <v>0.0</v>
      </c>
      <c r="H70" s="9" t="n">
        <v>0.0</v>
      </c>
    </row>
    <row r="71" spans="2:8" x14ac:dyDescent="0.25">
      <c r="B71" s="28" t="s">
        <v>3766</v>
      </c>
      <c r="C71" t="s">
        <v>3767</v>
      </c>
      <c r="D71" s="9" t="n">
        <v>0.0</v>
      </c>
      <c r="E71" s="9" t="n">
        <v>0.0</v>
      </c>
      <c r="F71" t="n">
        <v>0.0</v>
      </c>
      <c r="G71" t="n">
        <v>0.0</v>
      </c>
      <c r="H71" s="9" t="n">
        <v>0.0</v>
      </c>
    </row>
    <row r="72" spans="2:8" x14ac:dyDescent="0.25">
      <c r="B72" s="28" t="s">
        <v>3768</v>
      </c>
      <c r="C72" t="s">
        <v>3769</v>
      </c>
      <c r="D72" s="9" t="n">
        <v>0.0</v>
      </c>
      <c r="E72" s="9" t="n">
        <v>0.0</v>
      </c>
      <c r="F72" t="n">
        <v>0.0</v>
      </c>
      <c r="G72" t="n">
        <v>0.0</v>
      </c>
      <c r="H72" s="9" t="n">
        <v>0.0</v>
      </c>
    </row>
    <row r="73" spans="2:8" x14ac:dyDescent="0.25">
      <c r="B73" s="28" t="s">
        <v>3770</v>
      </c>
      <c r="C73" t="s">
        <v>3771</v>
      </c>
      <c r="D73" s="9" t="n">
        <v>0.0</v>
      </c>
      <c r="E73" s="9" t="n">
        <v>0.0</v>
      </c>
      <c r="F73" t="n">
        <v>0.0</v>
      </c>
      <c r="G73" t="n">
        <v>0.0</v>
      </c>
      <c r="H73" s="9" t="n">
        <v>0.0</v>
      </c>
    </row>
    <row r="74" spans="2:8" x14ac:dyDescent="0.25">
      <c r="B74" s="28" t="s">
        <v>3772</v>
      </c>
      <c r="C74" t="s">
        <v>3773</v>
      </c>
      <c r="D74" s="9" t="n">
        <v>0.0</v>
      </c>
      <c r="E74" s="9" t="n">
        <v>0.0</v>
      </c>
      <c r="F74" t="n">
        <v>0.0</v>
      </c>
      <c r="G74" t="n">
        <v>0.0</v>
      </c>
      <c r="H74" s="9" t="n">
        <v>0.0</v>
      </c>
    </row>
    <row r="75" spans="2:8" x14ac:dyDescent="0.25">
      <c r="B75" s="28" t="s">
        <v>3774</v>
      </c>
      <c r="C75" t="s">
        <v>3775</v>
      </c>
      <c r="D75" s="9" t="n">
        <v>0.0</v>
      </c>
      <c r="E75" s="9" t="n">
        <v>0.0</v>
      </c>
      <c r="F75" t="n">
        <v>0.0</v>
      </c>
      <c r="G75" t="n">
        <v>0.0</v>
      </c>
      <c r="H75" s="9" t="n">
        <v>0.0</v>
      </c>
    </row>
    <row r="76" spans="2:8" x14ac:dyDescent="0.25">
      <c r="B76" s="28" t="s">
        <v>3776</v>
      </c>
      <c r="C76" t="s">
        <v>3777</v>
      </c>
      <c r="D76" s="9" t="n">
        <v>0.0</v>
      </c>
      <c r="E76" s="9" t="n">
        <v>0.0</v>
      </c>
      <c r="F76" t="n">
        <v>0.0</v>
      </c>
      <c r="G76" t="n">
        <v>0.0</v>
      </c>
      <c r="H76" s="9" t="n">
        <v>0.0</v>
      </c>
    </row>
    <row r="77" spans="2:8" x14ac:dyDescent="0.25">
      <c r="B77" s="28" t="s">
        <v>3778</v>
      </c>
      <c r="C77" t="s">
        <v>3779</v>
      </c>
      <c r="D77" s="9" t="n">
        <v>0.0</v>
      </c>
      <c r="E77" s="9" t="n">
        <v>0.0</v>
      </c>
      <c r="F77" t="n">
        <v>0.0</v>
      </c>
      <c r="G77" t="n">
        <v>0.0</v>
      </c>
      <c r="H77" s="9" t="n">
        <v>0.0</v>
      </c>
    </row>
    <row r="78" spans="2:8" x14ac:dyDescent="0.25">
      <c r="B78" s="28" t="s">
        <v>3780</v>
      </c>
      <c r="C78" t="s">
        <v>3781</v>
      </c>
      <c r="D78" s="9" t="n">
        <v>0.0</v>
      </c>
      <c r="E78" s="9" t="n">
        <v>0.0</v>
      </c>
      <c r="F78" t="n">
        <v>0.0</v>
      </c>
      <c r="G78" t="n">
        <v>0.0</v>
      </c>
      <c r="H78" s="9" t="n">
        <v>0.0</v>
      </c>
    </row>
    <row r="79" spans="2:8" x14ac:dyDescent="0.25">
      <c r="B79" s="28" t="s">
        <v>3782</v>
      </c>
      <c r="C79" t="s">
        <v>3783</v>
      </c>
      <c r="D79" s="9" t="n">
        <v>0.0</v>
      </c>
      <c r="E79" s="9" t="n">
        <v>0.0</v>
      </c>
      <c r="F79" t="n">
        <v>0.0</v>
      </c>
      <c r="G79" t="n">
        <v>0.0</v>
      </c>
      <c r="H79" s="9" t="n">
        <v>0.0</v>
      </c>
    </row>
    <row r="80" spans="2:8" x14ac:dyDescent="0.25">
      <c r="B80" s="28" t="s">
        <v>3784</v>
      </c>
      <c r="C80" t="s">
        <v>3785</v>
      </c>
      <c r="D80" s="9" t="n">
        <v>0.0</v>
      </c>
      <c r="E80" s="9" t="n">
        <v>0.0</v>
      </c>
      <c r="F80" t="n">
        <v>0.0</v>
      </c>
      <c r="G80" t="n">
        <v>0.0</v>
      </c>
      <c r="H80" s="9" t="n">
        <v>0.0</v>
      </c>
    </row>
    <row r="81" spans="2:8" x14ac:dyDescent="0.25">
      <c r="B81" s="28" t="s">
        <v>3786</v>
      </c>
      <c r="C81" t="s">
        <v>3787</v>
      </c>
      <c r="D81" s="9" t="n">
        <v>0.0</v>
      </c>
      <c r="E81" s="9" t="n">
        <v>0.0</v>
      </c>
      <c r="F81" t="n">
        <v>0.0</v>
      </c>
      <c r="G81" t="n">
        <v>0.0</v>
      </c>
      <c r="H81" s="9" t="n">
        <v>0.0</v>
      </c>
    </row>
    <row r="82" spans="2:8" x14ac:dyDescent="0.25">
      <c r="B82" s="28" t="s">
        <v>3788</v>
      </c>
      <c r="C82" t="s">
        <v>3789</v>
      </c>
      <c r="D82" s="9" t="n">
        <v>0.0</v>
      </c>
      <c r="E82" s="9" t="n">
        <v>0.0</v>
      </c>
      <c r="F82" t="n">
        <v>0.0</v>
      </c>
      <c r="G82" t="n">
        <v>0.0</v>
      </c>
      <c r="H82" s="9" t="n">
        <v>0.0</v>
      </c>
    </row>
    <row r="83" spans="2:8" x14ac:dyDescent="0.25">
      <c r="B83" s="28" t="s">
        <v>3790</v>
      </c>
      <c r="C83" t="s">
        <v>3791</v>
      </c>
      <c r="D83" s="9" t="n">
        <v>0.0</v>
      </c>
      <c r="E83" s="9" t="n">
        <v>0.0</v>
      </c>
      <c r="F83" t="n">
        <v>0.0</v>
      </c>
      <c r="G83" t="n">
        <v>0.0</v>
      </c>
      <c r="H83" s="9" t="n">
        <v>0.0</v>
      </c>
    </row>
    <row r="84" spans="2:8" x14ac:dyDescent="0.25">
      <c r="B84" s="28" t="s">
        <v>3792</v>
      </c>
      <c r="C84" t="s">
        <v>3793</v>
      </c>
      <c r="D84" s="9" t="n">
        <v>0.0</v>
      </c>
      <c r="E84" s="9" t="n">
        <v>0.0</v>
      </c>
      <c r="F84" t="n">
        <v>0.0</v>
      </c>
      <c r="G84" t="n">
        <v>0.0</v>
      </c>
      <c r="H84" s="9" t="n">
        <v>0.0</v>
      </c>
    </row>
    <row r="85" spans="2:8" x14ac:dyDescent="0.25">
      <c r="B85" s="28" t="s">
        <v>3794</v>
      </c>
      <c r="C85" t="s">
        <v>3795</v>
      </c>
      <c r="D85" s="9" t="n">
        <v>0.0</v>
      </c>
      <c r="E85" s="9" t="n">
        <v>0.0</v>
      </c>
      <c r="F85" t="n">
        <v>0.0</v>
      </c>
      <c r="G85" t="n">
        <v>0.0</v>
      </c>
      <c r="H85" s="9" t="n">
        <v>0.0</v>
      </c>
    </row>
    <row r="86" spans="2:8" x14ac:dyDescent="0.25">
      <c r="B86" s="28" t="s">
        <v>3796</v>
      </c>
      <c r="C86" t="s">
        <v>3797</v>
      </c>
      <c r="D86" s="9" t="n">
        <v>0.0</v>
      </c>
      <c r="E86" s="9" t="n">
        <v>0.0</v>
      </c>
      <c r="F86" t="n">
        <v>0.0</v>
      </c>
      <c r="G86" t="n">
        <v>0.0</v>
      </c>
      <c r="H86" s="9" t="n">
        <v>0.0</v>
      </c>
    </row>
    <row r="87" spans="2:8" x14ac:dyDescent="0.25">
      <c r="B87" s="28" t="s">
        <v>3798</v>
      </c>
      <c r="C87" t="s">
        <v>3799</v>
      </c>
      <c r="D87" s="9" t="n">
        <v>0.0</v>
      </c>
      <c r="E87" s="9" t="n">
        <v>0.0</v>
      </c>
      <c r="F87" t="n">
        <v>0.0</v>
      </c>
      <c r="G87" t="n">
        <v>0.0</v>
      </c>
      <c r="H87" s="9" t="n">
        <v>0.0</v>
      </c>
    </row>
    <row r="88" spans="2:8" x14ac:dyDescent="0.25">
      <c r="B88" s="28" t="s">
        <v>3800</v>
      </c>
      <c r="C88" t="s">
        <v>3801</v>
      </c>
      <c r="D88" s="9" t="n">
        <v>0.0</v>
      </c>
      <c r="E88" s="9" t="n">
        <v>0.0</v>
      </c>
      <c r="F88" t="n">
        <v>0.0</v>
      </c>
      <c r="G88" t="n">
        <v>0.0</v>
      </c>
      <c r="H88" s="9" t="n">
        <v>0.0</v>
      </c>
    </row>
    <row r="89" spans="2:8" x14ac:dyDescent="0.25">
      <c r="B89" s="28" t="s">
        <v>3802</v>
      </c>
      <c r="C89" t="s">
        <v>3803</v>
      </c>
      <c r="D89" s="9" t="n">
        <v>0.0</v>
      </c>
      <c r="E89" s="9" t="n">
        <v>0.0</v>
      </c>
      <c r="F89" t="n">
        <v>0.0</v>
      </c>
      <c r="G89" t="n">
        <v>0.0</v>
      </c>
      <c r="H89" s="9" t="n">
        <v>0.0</v>
      </c>
    </row>
    <row r="90" spans="2:8" x14ac:dyDescent="0.25">
      <c r="B90" s="28" t="s">
        <v>3804</v>
      </c>
      <c r="C90" t="s">
        <v>3805</v>
      </c>
      <c r="D90" s="9" t="n">
        <v>0.0</v>
      </c>
      <c r="E90" s="9" t="n">
        <v>0.0</v>
      </c>
      <c r="F90" t="n">
        <v>0.0</v>
      </c>
      <c r="G90" t="n">
        <v>0.0</v>
      </c>
      <c r="H90" s="9" t="n">
        <v>0.0</v>
      </c>
    </row>
    <row r="91" spans="2:8" x14ac:dyDescent="0.25">
      <c r="B91" s="28" t="s">
        <v>3806</v>
      </c>
      <c r="C91" t="s">
        <v>3807</v>
      </c>
      <c r="D91" s="9" t="n">
        <v>0.0</v>
      </c>
      <c r="E91" s="9" t="n">
        <v>0.0</v>
      </c>
      <c r="F91" t="n">
        <v>0.0</v>
      </c>
      <c r="G91" t="n">
        <v>0.0</v>
      </c>
      <c r="H91" s="9" t="n">
        <v>0.0</v>
      </c>
    </row>
    <row r="92" spans="2:8" x14ac:dyDescent="0.25">
      <c r="B92" s="28" t="s">
        <v>3808</v>
      </c>
      <c r="C92" t="s">
        <v>3809</v>
      </c>
      <c r="D92" s="9" t="n">
        <v>0.0</v>
      </c>
      <c r="E92" s="9" t="n">
        <v>0.0</v>
      </c>
      <c r="F92" t="n">
        <v>0.0</v>
      </c>
      <c r="G92" t="n">
        <v>0.0</v>
      </c>
      <c r="H92" s="9" t="n">
        <v>0.0</v>
      </c>
    </row>
    <row r="93" spans="2:8" x14ac:dyDescent="0.25">
      <c r="B93" s="28" t="s">
        <v>3810</v>
      </c>
      <c r="C93" t="s">
        <v>3811</v>
      </c>
      <c r="D93" s="9" t="n">
        <v>0.0</v>
      </c>
      <c r="E93" s="9" t="n">
        <v>0.0</v>
      </c>
      <c r="F93" t="n">
        <v>0.0</v>
      </c>
      <c r="G93" t="n">
        <v>0.0</v>
      </c>
      <c r="H93" s="9" t="n">
        <v>0.0</v>
      </c>
    </row>
    <row r="94" spans="2:8" x14ac:dyDescent="0.25">
      <c r="B94" s="28" t="s">
        <v>3812</v>
      </c>
      <c r="C94" t="s">
        <v>3813</v>
      </c>
      <c r="D94" s="9" t="n">
        <v>0.0</v>
      </c>
      <c r="E94" s="9" t="n">
        <v>0.0</v>
      </c>
      <c r="F94" t="n">
        <v>0.0</v>
      </c>
      <c r="G94" t="n">
        <v>0.0</v>
      </c>
      <c r="H94" s="9" t="n">
        <v>0.0</v>
      </c>
    </row>
    <row r="95" spans="2:8" x14ac:dyDescent="0.25">
      <c r="B95" s="28" t="s">
        <v>3814</v>
      </c>
      <c r="C95" t="s">
        <v>3815</v>
      </c>
      <c r="D95" s="9" t="n">
        <v>0.0</v>
      </c>
      <c r="E95" s="9" t="n">
        <v>0.0</v>
      </c>
      <c r="F95" t="n">
        <v>0.0</v>
      </c>
      <c r="G95" t="n">
        <v>0.0</v>
      </c>
      <c r="H95" s="9" t="n">
        <v>0.0</v>
      </c>
    </row>
    <row r="96" spans="2:8" x14ac:dyDescent="0.25">
      <c r="B96" s="28" t="s">
        <v>3816</v>
      </c>
      <c r="C96" t="s">
        <v>3817</v>
      </c>
      <c r="D96" s="9" t="n">
        <v>0.0</v>
      </c>
      <c r="E96" s="9" t="n">
        <v>0.0</v>
      </c>
      <c r="F96" t="n">
        <v>0.0</v>
      </c>
      <c r="G96" t="n">
        <v>0.0</v>
      </c>
      <c r="H96" s="9" t="n">
        <v>0.0</v>
      </c>
    </row>
    <row r="97" spans="2:8" x14ac:dyDescent="0.25">
      <c r="B97" s="28" t="s">
        <v>3818</v>
      </c>
      <c r="C97" t="s">
        <v>3819</v>
      </c>
      <c r="D97" s="9" t="n">
        <v>0.0</v>
      </c>
      <c r="E97" s="9" t="n">
        <v>0.0</v>
      </c>
      <c r="F97" t="n">
        <v>0.0</v>
      </c>
      <c r="G97" t="n">
        <v>0.0</v>
      </c>
      <c r="H97" s="9" t="n">
        <v>0.0</v>
      </c>
    </row>
    <row r="98" spans="2:8" x14ac:dyDescent="0.25">
      <c r="B98" s="28" t="s">
        <v>3820</v>
      </c>
      <c r="C98" t="s">
        <v>3821</v>
      </c>
      <c r="D98" s="9" t="n">
        <v>0.0</v>
      </c>
      <c r="E98" s="9" t="n">
        <v>0.0</v>
      </c>
      <c r="F98" t="n">
        <v>0.0</v>
      </c>
      <c r="G98" t="n">
        <v>0.0</v>
      </c>
      <c r="H98" s="9" t="n">
        <v>0.0</v>
      </c>
    </row>
    <row r="99" spans="2:8" x14ac:dyDescent="0.25">
      <c r="B99" s="28" t="s">
        <v>3822</v>
      </c>
      <c r="C99" t="s">
        <v>3823</v>
      </c>
      <c r="D99" s="9" t="n">
        <v>0.0</v>
      </c>
      <c r="E99" s="9" t="n">
        <v>0.0</v>
      </c>
      <c r="F99" t="n">
        <v>0.0</v>
      </c>
      <c r="G99" t="n">
        <v>0.0</v>
      </c>
      <c r="H99" s="9" t="n">
        <v>0.0</v>
      </c>
    </row>
    <row r="100" spans="2:8" x14ac:dyDescent="0.25">
      <c r="B100" s="28" t="s">
        <v>3824</v>
      </c>
      <c r="C100" t="s">
        <v>3825</v>
      </c>
      <c r="D100" s="9" t="n">
        <v>0.0</v>
      </c>
      <c r="E100" s="9" t="n">
        <v>0.0</v>
      </c>
      <c r="F100" t="n">
        <v>0.0</v>
      </c>
      <c r="G100" t="n">
        <v>0.0</v>
      </c>
      <c r="H100" s="9" t="n">
        <v>0.0</v>
      </c>
    </row>
    <row r="101" spans="2:8" x14ac:dyDescent="0.25">
      <c r="B101" s="28" t="s">
        <v>3826</v>
      </c>
      <c r="C101" t="s">
        <v>3827</v>
      </c>
      <c r="D101" s="9" t="n">
        <v>0.0</v>
      </c>
      <c r="E101" s="9" t="n">
        <v>0.0</v>
      </c>
      <c r="F101" t="n">
        <v>0.0</v>
      </c>
      <c r="G101" t="n">
        <v>0.0</v>
      </c>
      <c r="H101" s="9" t="n">
        <v>0.0</v>
      </c>
    </row>
    <row r="102" spans="2:8" x14ac:dyDescent="0.25">
      <c r="B102" s="28" t="s">
        <v>3828</v>
      </c>
      <c r="C102" t="s">
        <v>3829</v>
      </c>
      <c r="D102" s="9" t="n">
        <v>0.0</v>
      </c>
      <c r="E102" s="9" t="n">
        <v>0.0</v>
      </c>
      <c r="F102" t="n">
        <v>0.0</v>
      </c>
      <c r="G102" t="n">
        <v>0.0</v>
      </c>
      <c r="H102" s="9" t="n">
        <v>0.0</v>
      </c>
    </row>
    <row r="103" spans="2:8" x14ac:dyDescent="0.25">
      <c r="B103" s="28" t="s">
        <v>3830</v>
      </c>
      <c r="C103" t="s">
        <v>3831</v>
      </c>
      <c r="D103" s="9" t="n">
        <v>0.0</v>
      </c>
      <c r="E103" s="9" t="n">
        <v>0.0</v>
      </c>
      <c r="F103" t="n">
        <v>0.0</v>
      </c>
      <c r="G103" t="n">
        <v>0.0</v>
      </c>
      <c r="H103" s="9" t="n">
        <v>0.0</v>
      </c>
    </row>
    <row r="104" spans="2:8" x14ac:dyDescent="0.25">
      <c r="B104" s="28" t="s">
        <v>3832</v>
      </c>
      <c r="C104" t="s">
        <v>3833</v>
      </c>
      <c r="D104" s="9" t="n">
        <v>0.0</v>
      </c>
      <c r="E104" s="9" t="n">
        <v>0.0</v>
      </c>
      <c r="F104" t="n">
        <v>0.0</v>
      </c>
      <c r="G104" t="n">
        <v>0.0</v>
      </c>
      <c r="H104" s="9" t="n">
        <v>0.0</v>
      </c>
    </row>
    <row r="105" spans="2:8" x14ac:dyDescent="0.25">
      <c r="B105" s="28" t="s">
        <v>3834</v>
      </c>
      <c r="C105" t="s">
        <v>3835</v>
      </c>
      <c r="D105" s="9" t="n">
        <v>0.0</v>
      </c>
      <c r="E105" s="9" t="n">
        <v>0.0</v>
      </c>
      <c r="F105" t="n">
        <v>0.0</v>
      </c>
      <c r="G105" t="n">
        <v>0.0</v>
      </c>
      <c r="H105" s="9" t="n">
        <v>0.0</v>
      </c>
    </row>
    <row r="106" spans="2:8" x14ac:dyDescent="0.25">
      <c r="B106" s="28" t="s">
        <v>3836</v>
      </c>
      <c r="C106" t="s">
        <v>3837</v>
      </c>
      <c r="D106" s="9" t="n">
        <v>0.0</v>
      </c>
      <c r="E106" s="9" t="n">
        <v>0.0</v>
      </c>
      <c r="F106" t="n">
        <v>0.0</v>
      </c>
      <c r="G106" t="n">
        <v>0.0</v>
      </c>
      <c r="H106" s="9" t="n">
        <v>0.0</v>
      </c>
    </row>
    <row r="107" spans="2:8" x14ac:dyDescent="0.25">
      <c r="B107" s="28" t="s">
        <v>3838</v>
      </c>
      <c r="C107" t="s">
        <v>3839</v>
      </c>
      <c r="D107" s="9" t="n">
        <v>0.0</v>
      </c>
      <c r="E107" s="9" t="n">
        <v>0.0</v>
      </c>
      <c r="F107" t="n">
        <v>0.0</v>
      </c>
      <c r="G107" t="n">
        <v>0.0</v>
      </c>
      <c r="H107" s="9" t="n">
        <v>0.0</v>
      </c>
    </row>
    <row r="108" spans="2:8" x14ac:dyDescent="0.25">
      <c r="B108" s="28" t="s">
        <v>3840</v>
      </c>
      <c r="C108" t="s">
        <v>3841</v>
      </c>
      <c r="D108" s="9" t="n">
        <v>0.0</v>
      </c>
      <c r="E108" s="9" t="n">
        <v>0.0</v>
      </c>
      <c r="F108" t="n">
        <v>0.0</v>
      </c>
      <c r="G108" t="n">
        <v>0.0</v>
      </c>
      <c r="H108" s="9" t="n">
        <v>0.0</v>
      </c>
    </row>
    <row r="109" spans="2:8" x14ac:dyDescent="0.25">
      <c r="B109" s="28" t="s">
        <v>3842</v>
      </c>
      <c r="C109" t="s">
        <v>3843</v>
      </c>
      <c r="D109" s="9" t="n">
        <v>0.0</v>
      </c>
      <c r="E109" s="9" t="n">
        <v>0.0</v>
      </c>
      <c r="F109" t="n">
        <v>0.0</v>
      </c>
      <c r="G109" t="n">
        <v>0.0</v>
      </c>
      <c r="H109" s="9" t="n">
        <v>0.0</v>
      </c>
    </row>
    <row r="110" spans="2:8" x14ac:dyDescent="0.25">
      <c r="B110" s="28" t="s">
        <v>3844</v>
      </c>
      <c r="C110" t="s">
        <v>3845</v>
      </c>
      <c r="D110" s="9" t="n">
        <v>0.0</v>
      </c>
      <c r="E110" s="9" t="n">
        <v>0.0</v>
      </c>
      <c r="F110" t="n">
        <v>0.0</v>
      </c>
      <c r="G110" t="n">
        <v>0.0</v>
      </c>
      <c r="H110" s="9" t="n">
        <v>0.0</v>
      </c>
    </row>
    <row r="111" spans="2:8" x14ac:dyDescent="0.25">
      <c r="B111" s="28" t="s">
        <v>3846</v>
      </c>
      <c r="C111" t="s">
        <v>3847</v>
      </c>
      <c r="D111" s="9" t="n">
        <v>0.0</v>
      </c>
      <c r="E111" s="9" t="n">
        <v>0.0</v>
      </c>
      <c r="F111" t="n">
        <v>0.0</v>
      </c>
      <c r="G111" t="n">
        <v>0.0</v>
      </c>
      <c r="H111" s="9" t="n">
        <v>0.0</v>
      </c>
    </row>
    <row r="112" spans="2:8" x14ac:dyDescent="0.25">
      <c r="B112" s="28" t="s">
        <v>3848</v>
      </c>
      <c r="C112" t="s">
        <v>3849</v>
      </c>
      <c r="D112" s="9" t="n">
        <v>0.0</v>
      </c>
      <c r="E112" s="9" t="n">
        <v>0.0</v>
      </c>
      <c r="F112" t="n">
        <v>0.0</v>
      </c>
      <c r="G112" t="n">
        <v>0.0</v>
      </c>
      <c r="H112" s="9" t="n">
        <v>0.0</v>
      </c>
    </row>
    <row r="113" spans="2:8" x14ac:dyDescent="0.25">
      <c r="B113" s="28" t="s">
        <v>3850</v>
      </c>
      <c r="C113" t="s">
        <v>3851</v>
      </c>
      <c r="D113" s="9" t="n">
        <v>0.0</v>
      </c>
      <c r="E113" s="9" t="n">
        <v>0.0</v>
      </c>
      <c r="F113" t="n">
        <v>0.0</v>
      </c>
      <c r="G113" t="n">
        <v>0.0</v>
      </c>
      <c r="H113" s="9" t="n">
        <v>0.0</v>
      </c>
    </row>
    <row r="114" spans="2:8" x14ac:dyDescent="0.25">
      <c r="B114" s="28" t="s">
        <v>3852</v>
      </c>
      <c r="C114" t="s">
        <v>3853</v>
      </c>
      <c r="D114" s="9" t="n">
        <v>0.0</v>
      </c>
      <c r="E114" s="9" t="n">
        <v>0.0</v>
      </c>
      <c r="F114" t="n">
        <v>0.0</v>
      </c>
      <c r="G114" t="n">
        <v>0.0</v>
      </c>
      <c r="H114" s="9" t="n">
        <v>0.0</v>
      </c>
    </row>
    <row r="115" spans="2:8" x14ac:dyDescent="0.25">
      <c r="B115" s="28" t="s">
        <v>3854</v>
      </c>
      <c r="C115" t="s">
        <v>3855</v>
      </c>
      <c r="D115" s="9" t="n">
        <v>0.0</v>
      </c>
      <c r="E115" s="9" t="n">
        <v>0.0</v>
      </c>
      <c r="F115" t="n">
        <v>0.0</v>
      </c>
      <c r="G115" t="n">
        <v>0.0</v>
      </c>
      <c r="H115" s="9" t="n">
        <v>0.0</v>
      </c>
    </row>
    <row r="116" spans="2:8" x14ac:dyDescent="0.25">
      <c r="B116" s="28" t="s">
        <v>3856</v>
      </c>
      <c r="C116" t="s">
        <v>3857</v>
      </c>
      <c r="D116" s="9" t="n">
        <v>0.0</v>
      </c>
      <c r="E116" s="9" t="n">
        <v>0.0</v>
      </c>
      <c r="F116" t="n">
        <v>0.0</v>
      </c>
      <c r="G116" t="n">
        <v>0.0</v>
      </c>
      <c r="H116" s="9" t="n">
        <v>0.0</v>
      </c>
    </row>
    <row r="117" spans="2:8" x14ac:dyDescent="0.25">
      <c r="B117" s="28" t="s">
        <v>3858</v>
      </c>
      <c r="C117" t="s">
        <v>3859</v>
      </c>
      <c r="D117" s="9" t="n">
        <v>0.0</v>
      </c>
      <c r="E117" s="9" t="n">
        <v>0.0</v>
      </c>
      <c r="F117" t="n">
        <v>0.0</v>
      </c>
      <c r="G117" t="n">
        <v>0.0</v>
      </c>
      <c r="H117" s="9" t="n">
        <v>0.0</v>
      </c>
    </row>
    <row r="118" spans="2:8" x14ac:dyDescent="0.25">
      <c r="B118" s="28" t="s">
        <v>3860</v>
      </c>
      <c r="C118" t="s">
        <v>3861</v>
      </c>
      <c r="D118" s="9" t="n">
        <v>0.0</v>
      </c>
      <c r="E118" s="9" t="n">
        <v>0.0</v>
      </c>
      <c r="F118" t="n">
        <v>0.0</v>
      </c>
      <c r="G118" t="n">
        <v>0.0</v>
      </c>
      <c r="H118" s="9" t="n">
        <v>0.0</v>
      </c>
    </row>
    <row r="119" spans="2:8" x14ac:dyDescent="0.25">
      <c r="B119" s="28" t="s">
        <v>3862</v>
      </c>
      <c r="C119" t="s">
        <v>3863</v>
      </c>
      <c r="D119" s="9" t="n">
        <v>0.0</v>
      </c>
      <c r="E119" s="9" t="n">
        <v>0.0</v>
      </c>
      <c r="F119" t="n">
        <v>0.0</v>
      </c>
      <c r="G119" t="n">
        <v>0.0</v>
      </c>
      <c r="H119" s="9" t="n">
        <v>0.0</v>
      </c>
    </row>
    <row r="120" spans="2:8" x14ac:dyDescent="0.25">
      <c r="B120" s="28" t="s">
        <v>3864</v>
      </c>
      <c r="C120" t="s">
        <v>3865</v>
      </c>
      <c r="D120" s="9" t="n">
        <v>0.0</v>
      </c>
      <c r="E120" s="9" t="n">
        <v>0.0</v>
      </c>
      <c r="F120" t="n">
        <v>0.0</v>
      </c>
      <c r="G120" t="n">
        <v>0.0</v>
      </c>
      <c r="H120" s="9" t="n">
        <v>0.0</v>
      </c>
    </row>
    <row r="121" spans="2:8" x14ac:dyDescent="0.25">
      <c r="B121" s="28" t="s">
        <v>3866</v>
      </c>
      <c r="C121" t="s">
        <v>3867</v>
      </c>
      <c r="D121" s="9" t="n">
        <v>0.0</v>
      </c>
      <c r="E121" s="9" t="n">
        <v>0.0</v>
      </c>
      <c r="F121" t="n">
        <v>0.0</v>
      </c>
      <c r="G121" t="n">
        <v>0.0</v>
      </c>
      <c r="H121" s="9" t="n">
        <v>0.0</v>
      </c>
    </row>
    <row r="122" spans="2:8" x14ac:dyDescent="0.25">
      <c r="B122" s="28" t="s">
        <v>3868</v>
      </c>
      <c r="C122" t="s">
        <v>3869</v>
      </c>
      <c r="D122" s="9" t="n">
        <v>0.0</v>
      </c>
      <c r="E122" s="9" t="n">
        <v>0.0</v>
      </c>
      <c r="F122" t="n">
        <v>0.0</v>
      </c>
      <c r="G122" t="n">
        <v>0.0</v>
      </c>
      <c r="H122" s="9" t="n">
        <v>0.0</v>
      </c>
    </row>
    <row r="123" spans="2:8" x14ac:dyDescent="0.25">
      <c r="B123" s="28" t="s">
        <v>3870</v>
      </c>
      <c r="C123" t="s">
        <v>3871</v>
      </c>
      <c r="D123" s="9" t="n">
        <v>0.0</v>
      </c>
      <c r="E123" s="9" t="n">
        <v>0.0</v>
      </c>
      <c r="F123" t="n">
        <v>0.0</v>
      </c>
      <c r="G123" t="n">
        <v>0.0</v>
      </c>
      <c r="H123" s="9" t="n">
        <v>0.0</v>
      </c>
    </row>
    <row r="124" spans="2:8" x14ac:dyDescent="0.25">
      <c r="B124" s="28" t="s">
        <v>3872</v>
      </c>
      <c r="C124" t="s">
        <v>3873</v>
      </c>
      <c r="D124" s="9" t="n">
        <v>0.0</v>
      </c>
      <c r="E124" s="9" t="n">
        <v>0.0</v>
      </c>
      <c r="F124" t="n">
        <v>0.0</v>
      </c>
      <c r="G124" t="n">
        <v>0.0</v>
      </c>
      <c r="H124" s="9" t="n">
        <v>0.0</v>
      </c>
    </row>
    <row r="125" spans="2:8" x14ac:dyDescent="0.25">
      <c r="B125" s="28" t="s">
        <v>3874</v>
      </c>
      <c r="C125" t="s">
        <v>3875</v>
      </c>
      <c r="D125" s="9" t="n">
        <v>0.0</v>
      </c>
      <c r="E125" s="9" t="n">
        <v>0.0</v>
      </c>
      <c r="F125" t="n">
        <v>0.0</v>
      </c>
      <c r="G125" t="n">
        <v>0.0</v>
      </c>
      <c r="H125" s="9" t="n">
        <v>0.0</v>
      </c>
    </row>
    <row r="126" spans="2:8" x14ac:dyDescent="0.25">
      <c r="B126" s="28" t="s">
        <v>3876</v>
      </c>
      <c r="C126" t="s">
        <v>3877</v>
      </c>
      <c r="D126" s="9" t="n">
        <v>0.0</v>
      </c>
      <c r="E126" s="9" t="n">
        <v>0.0</v>
      </c>
      <c r="F126" t="n">
        <v>0.0</v>
      </c>
      <c r="G126" t="n">
        <v>0.0</v>
      </c>
      <c r="H126" s="9" t="n">
        <v>0.0</v>
      </c>
    </row>
    <row r="127" spans="2:8" x14ac:dyDescent="0.25">
      <c r="B127" s="28" t="s">
        <v>3878</v>
      </c>
      <c r="C127" t="s">
        <v>3879</v>
      </c>
      <c r="D127" s="9" t="n">
        <v>0.0</v>
      </c>
      <c r="E127" s="9" t="n">
        <v>0.0</v>
      </c>
      <c r="F127" t="n">
        <v>0.0</v>
      </c>
      <c r="G127" t="n">
        <v>0.0</v>
      </c>
      <c r="H127" s="9" t="n">
        <v>0.0</v>
      </c>
    </row>
    <row r="128" spans="2:8" x14ac:dyDescent="0.25">
      <c r="B128" s="28" t="s">
        <v>3880</v>
      </c>
      <c r="C128" t="s">
        <v>3881</v>
      </c>
      <c r="D128" s="9" t="n">
        <v>0.0</v>
      </c>
      <c r="E128" s="9" t="n">
        <v>0.0</v>
      </c>
      <c r="F128" t="n">
        <v>0.0</v>
      </c>
      <c r="G128" t="n">
        <v>0.0</v>
      </c>
      <c r="H128" s="9" t="n">
        <v>0.0</v>
      </c>
    </row>
    <row r="129" spans="2:8" x14ac:dyDescent="0.25">
      <c r="B129" s="28" t="s">
        <v>3882</v>
      </c>
      <c r="C129" t="s">
        <v>3883</v>
      </c>
      <c r="D129" s="9" t="n">
        <v>0.0</v>
      </c>
      <c r="E129" s="9" t="n">
        <v>0.0</v>
      </c>
      <c r="F129" t="n">
        <v>0.0</v>
      </c>
      <c r="G129" t="n">
        <v>0.0</v>
      </c>
      <c r="H129" s="9" t="n">
        <v>0.0</v>
      </c>
    </row>
    <row r="130" spans="2:8" x14ac:dyDescent="0.25">
      <c r="B130" s="28" t="s">
        <v>3884</v>
      </c>
      <c r="C130" t="s">
        <v>3885</v>
      </c>
      <c r="D130" s="9" t="n">
        <v>0.0</v>
      </c>
      <c r="E130" s="9" t="n">
        <v>0.0</v>
      </c>
      <c r="F130" t="n">
        <v>0.0</v>
      </c>
      <c r="G130" t="n">
        <v>0.0</v>
      </c>
      <c r="H130" s="9" t="n">
        <v>0.0</v>
      </c>
    </row>
    <row r="131" spans="2:8" x14ac:dyDescent="0.25">
      <c r="B131" s="28" t="s">
        <v>3886</v>
      </c>
      <c r="C131" t="s">
        <v>3887</v>
      </c>
      <c r="D131" s="9" t="n">
        <v>0.0</v>
      </c>
      <c r="E131" s="9" t="n">
        <v>0.0</v>
      </c>
      <c r="F131" t="n">
        <v>0.0</v>
      </c>
      <c r="G131" t="n">
        <v>0.0</v>
      </c>
      <c r="H131" s="9" t="n">
        <v>0.0</v>
      </c>
    </row>
    <row r="132" spans="2:8" x14ac:dyDescent="0.25">
      <c r="B132" s="28" t="s">
        <v>3888</v>
      </c>
      <c r="C132" t="s">
        <v>3889</v>
      </c>
      <c r="D132" s="9" t="n">
        <v>0.0</v>
      </c>
      <c r="E132" s="9" t="n">
        <v>0.0</v>
      </c>
      <c r="F132" t="n">
        <v>0.0</v>
      </c>
      <c r="G132" t="n">
        <v>0.0</v>
      </c>
      <c r="H132" s="9" t="n">
        <v>0.0</v>
      </c>
    </row>
    <row r="133" spans="2:8" x14ac:dyDescent="0.25">
      <c r="B133" s="28" t="s">
        <v>3890</v>
      </c>
      <c r="C133" t="s">
        <v>3891</v>
      </c>
      <c r="D133" s="9" t="n">
        <v>0.0</v>
      </c>
      <c r="E133" s="9" t="n">
        <v>0.0</v>
      </c>
      <c r="F133" t="n">
        <v>0.0</v>
      </c>
      <c r="G133" t="n">
        <v>0.0</v>
      </c>
      <c r="H133" s="9" t="n">
        <v>0.0</v>
      </c>
    </row>
    <row r="134" spans="2:8" x14ac:dyDescent="0.25">
      <c r="B134" s="28" t="s">
        <v>3892</v>
      </c>
      <c r="C134" t="s">
        <v>3893</v>
      </c>
      <c r="D134" s="9" t="n">
        <v>0.0</v>
      </c>
      <c r="E134" s="9" t="n">
        <v>0.0</v>
      </c>
      <c r="F134" t="n">
        <v>0.0</v>
      </c>
      <c r="G134" t="n">
        <v>0.0</v>
      </c>
      <c r="H134" s="9" t="n">
        <v>0.0</v>
      </c>
    </row>
    <row r="135" spans="2:8" x14ac:dyDescent="0.25">
      <c r="B135" s="28" t="s">
        <v>3894</v>
      </c>
      <c r="C135" t="s">
        <v>3895</v>
      </c>
      <c r="D135" s="9" t="n">
        <v>0.0</v>
      </c>
      <c r="E135" s="9" t="n">
        <v>0.0</v>
      </c>
      <c r="F135" t="n">
        <v>0.0</v>
      </c>
      <c r="G135" t="n">
        <v>0.0</v>
      </c>
      <c r="H135" s="9" t="n">
        <v>0.0</v>
      </c>
    </row>
    <row r="136" spans="2:8" x14ac:dyDescent="0.25">
      <c r="B136" s="28" t="s">
        <v>3896</v>
      </c>
      <c r="C136" t="s">
        <v>3897</v>
      </c>
      <c r="D136" s="9" t="n">
        <v>0.0</v>
      </c>
      <c r="E136" s="9" t="n">
        <v>0.0</v>
      </c>
      <c r="F136" t="n">
        <v>0.0</v>
      </c>
      <c r="G136" t="n">
        <v>0.0</v>
      </c>
      <c r="H136" s="9" t="n">
        <v>0.0</v>
      </c>
    </row>
    <row r="137" spans="2:8" x14ac:dyDescent="0.25">
      <c r="B137" s="28" t="s">
        <v>3898</v>
      </c>
      <c r="C137" t="s">
        <v>3899</v>
      </c>
      <c r="D137" s="9" t="n">
        <v>0.0</v>
      </c>
      <c r="E137" s="9" t="n">
        <v>0.0</v>
      </c>
      <c r="F137" t="n">
        <v>0.0</v>
      </c>
      <c r="G137" t="n">
        <v>0.0</v>
      </c>
      <c r="H137" s="9" t="n">
        <v>0.0</v>
      </c>
    </row>
    <row r="138" spans="2:8" x14ac:dyDescent="0.25">
      <c r="B138" s="28" t="s">
        <v>3900</v>
      </c>
      <c r="C138" t="s">
        <v>3901</v>
      </c>
      <c r="D138" s="9" t="n">
        <v>0.0</v>
      </c>
      <c r="E138" s="9" t="n">
        <v>0.0</v>
      </c>
      <c r="F138" t="n">
        <v>0.0</v>
      </c>
      <c r="G138" t="n">
        <v>0.0</v>
      </c>
      <c r="H138" s="9" t="n">
        <v>0.0</v>
      </c>
    </row>
    <row r="139" spans="2:8" x14ac:dyDescent="0.25">
      <c r="B139" s="28" t="s">
        <v>3902</v>
      </c>
      <c r="C139" t="s">
        <v>3903</v>
      </c>
      <c r="D139" s="9" t="n">
        <v>0.0</v>
      </c>
      <c r="E139" s="9" t="n">
        <v>0.0</v>
      </c>
      <c r="F139" t="n">
        <v>0.0</v>
      </c>
      <c r="G139" t="n">
        <v>0.0</v>
      </c>
      <c r="H139" s="9" t="n">
        <v>0.0</v>
      </c>
    </row>
    <row r="140" spans="2:8" x14ac:dyDescent="0.25">
      <c r="B140" s="28" t="s">
        <v>3904</v>
      </c>
      <c r="C140" t="s">
        <v>3905</v>
      </c>
      <c r="D140" s="9" t="n">
        <v>0.0</v>
      </c>
      <c r="E140" s="9" t="n">
        <v>0.0</v>
      </c>
      <c r="F140" t="n">
        <v>0.0</v>
      </c>
      <c r="G140" t="n">
        <v>0.0</v>
      </c>
      <c r="H140" s="9" t="n">
        <v>0.0</v>
      </c>
    </row>
    <row r="141" spans="2:8" x14ac:dyDescent="0.25">
      <c r="B141" s="28" t="s">
        <v>3906</v>
      </c>
      <c r="C141" t="s">
        <v>3907</v>
      </c>
      <c r="D141" s="9" t="n">
        <v>0.0</v>
      </c>
      <c r="E141" s="9" t="n">
        <v>0.0</v>
      </c>
      <c r="F141" t="n">
        <v>0.0</v>
      </c>
      <c r="G141" t="n">
        <v>0.0</v>
      </c>
      <c r="H141" s="9" t="n">
        <v>0.0</v>
      </c>
    </row>
    <row r="142" spans="2:8" x14ac:dyDescent="0.25">
      <c r="B142" s="28" t="s">
        <v>3908</v>
      </c>
      <c r="C142" t="s">
        <v>3909</v>
      </c>
      <c r="D142" s="9" t="n">
        <v>0.0</v>
      </c>
      <c r="E142" s="9" t="n">
        <v>0.0</v>
      </c>
      <c r="F142" t="n">
        <v>0.0</v>
      </c>
      <c r="G142" t="n">
        <v>0.0</v>
      </c>
      <c r="H142" s="9" t="n">
        <v>0.0</v>
      </c>
    </row>
    <row r="143" spans="2:8" x14ac:dyDescent="0.25">
      <c r="B143" s="28" t="s">
        <v>3910</v>
      </c>
      <c r="C143" t="s">
        <v>3911</v>
      </c>
      <c r="D143" s="9" t="n">
        <v>0.0</v>
      </c>
      <c r="E143" s="9" t="n">
        <v>0.0</v>
      </c>
      <c r="F143" t="n">
        <v>0.0</v>
      </c>
      <c r="G143" t="n">
        <v>0.0</v>
      </c>
      <c r="H143" s="9" t="n">
        <v>0.0</v>
      </c>
    </row>
    <row r="144" spans="2:8" x14ac:dyDescent="0.25">
      <c r="B144" s="28" t="s">
        <v>3912</v>
      </c>
      <c r="C144" t="s">
        <v>3913</v>
      </c>
      <c r="D144" s="9" t="n">
        <v>0.0</v>
      </c>
      <c r="E144" s="9" t="n">
        <v>0.0</v>
      </c>
      <c r="F144" t="n">
        <v>0.0</v>
      </c>
      <c r="G144" t="n">
        <v>0.0</v>
      </c>
      <c r="H144" s="9" t="n">
        <v>0.0</v>
      </c>
    </row>
    <row r="145" spans="2:8" x14ac:dyDescent="0.25">
      <c r="B145" s="28" t="s">
        <v>3914</v>
      </c>
      <c r="C145" t="s">
        <v>3915</v>
      </c>
      <c r="D145" s="9" t="n">
        <v>0.0</v>
      </c>
      <c r="E145" s="9" t="n">
        <v>0.0</v>
      </c>
      <c r="F145" t="n">
        <v>0.0</v>
      </c>
      <c r="G145" t="n">
        <v>0.0</v>
      </c>
      <c r="H145" s="9" t="n">
        <v>0.0</v>
      </c>
    </row>
    <row r="146" spans="2:8" x14ac:dyDescent="0.25">
      <c r="B146" s="28" t="s">
        <v>3916</v>
      </c>
      <c r="C146" t="s">
        <v>3917</v>
      </c>
      <c r="D146" s="9" t="n">
        <v>0.0</v>
      </c>
      <c r="E146" s="9" t="n">
        <v>0.0</v>
      </c>
      <c r="F146" t="n">
        <v>0.0</v>
      </c>
      <c r="G146" t="n">
        <v>0.0</v>
      </c>
      <c r="H146" s="9" t="n">
        <v>0.0</v>
      </c>
    </row>
    <row r="147" spans="2:8" x14ac:dyDescent="0.25">
      <c r="B147" s="28" t="s">
        <v>3918</v>
      </c>
      <c r="C147" t="s">
        <v>3919</v>
      </c>
      <c r="D147" s="9" t="n">
        <v>0.0</v>
      </c>
      <c r="E147" s="9" t="n">
        <v>0.0</v>
      </c>
      <c r="F147" t="n">
        <v>0.0</v>
      </c>
      <c r="G147" t="n">
        <v>0.0</v>
      </c>
      <c r="H147" s="9" t="n">
        <v>0.0</v>
      </c>
    </row>
    <row r="148" spans="2:8" x14ac:dyDescent="0.25">
      <c r="B148" s="28" t="s">
        <v>3920</v>
      </c>
      <c r="C148" t="s">
        <v>3921</v>
      </c>
      <c r="D148" s="9" t="n">
        <v>0.0</v>
      </c>
      <c r="E148" s="9" t="n">
        <v>0.0</v>
      </c>
      <c r="F148" t="n">
        <v>0.0</v>
      </c>
      <c r="G148" t="n">
        <v>0.0</v>
      </c>
      <c r="H148" s="9" t="n">
        <v>0.0</v>
      </c>
    </row>
    <row r="149" spans="2:8" x14ac:dyDescent="0.25">
      <c r="B149" s="28" t="s">
        <v>3922</v>
      </c>
      <c r="C149" t="s">
        <v>3923</v>
      </c>
      <c r="D149" s="9" t="n">
        <v>0.0</v>
      </c>
      <c r="E149" s="9" t="n">
        <v>0.0</v>
      </c>
      <c r="F149" t="n">
        <v>0.0</v>
      </c>
      <c r="G149" t="n">
        <v>0.0</v>
      </c>
      <c r="H149" s="9" t="n">
        <v>0.0</v>
      </c>
    </row>
    <row r="150" spans="2:8" x14ac:dyDescent="0.25">
      <c r="B150" s="28" t="s">
        <v>3924</v>
      </c>
      <c r="C150" t="s">
        <v>3925</v>
      </c>
      <c r="D150" s="9" t="n">
        <v>0.0</v>
      </c>
      <c r="E150" s="9" t="n">
        <v>0.0</v>
      </c>
      <c r="F150" t="n">
        <v>0.0</v>
      </c>
      <c r="G150" t="n">
        <v>0.0</v>
      </c>
      <c r="H150" s="9" t="n">
        <v>0.0</v>
      </c>
    </row>
    <row r="151" spans="2:8" x14ac:dyDescent="0.25">
      <c r="B151" s="28" t="s">
        <v>3926</v>
      </c>
      <c r="C151" t="s">
        <v>3927</v>
      </c>
      <c r="D151" s="9" t="n">
        <v>0.0</v>
      </c>
      <c r="E151" s="9" t="n">
        <v>0.0</v>
      </c>
      <c r="F151" t="n">
        <v>0.0</v>
      </c>
      <c r="G151" t="n">
        <v>0.0</v>
      </c>
      <c r="H151" s="9" t="n">
        <v>0.0</v>
      </c>
    </row>
    <row r="152" spans="2:8" x14ac:dyDescent="0.25">
      <c r="B152" s="28" t="s">
        <v>3928</v>
      </c>
      <c r="C152" t="s">
        <v>3929</v>
      </c>
      <c r="D152" s="9" t="n">
        <v>0.0</v>
      </c>
      <c r="E152" s="9" t="n">
        <v>0.0</v>
      </c>
      <c r="F152" t="n">
        <v>0.0</v>
      </c>
      <c r="G152" t="n">
        <v>0.0</v>
      </c>
      <c r="H152" s="9" t="n">
        <v>0.0</v>
      </c>
    </row>
    <row r="153" spans="2:8" x14ac:dyDescent="0.25">
      <c r="B153" s="28" t="s">
        <v>3930</v>
      </c>
      <c r="C153" t="s">
        <v>3931</v>
      </c>
      <c r="D153" s="9" t="n">
        <v>0.0</v>
      </c>
      <c r="E153" s="9" t="n">
        <v>0.0</v>
      </c>
      <c r="F153" t="n">
        <v>0.0</v>
      </c>
      <c r="G153" t="n">
        <v>0.0</v>
      </c>
      <c r="H153" s="9" t="n">
        <v>0.0</v>
      </c>
    </row>
    <row r="154" spans="2:8" x14ac:dyDescent="0.25">
      <c r="B154" s="28" t="s">
        <v>3932</v>
      </c>
      <c r="C154" t="s">
        <v>3933</v>
      </c>
      <c r="D154" s="9" t="n">
        <v>0.0</v>
      </c>
      <c r="E154" s="9" t="n">
        <v>0.0</v>
      </c>
      <c r="F154" t="n">
        <v>0.0</v>
      </c>
      <c r="G154" t="n">
        <v>0.0</v>
      </c>
      <c r="H154" s="9" t="n">
        <v>0.0</v>
      </c>
    </row>
    <row r="155" spans="2:8" x14ac:dyDescent="0.25">
      <c r="B155" s="28" t="s">
        <v>3934</v>
      </c>
      <c r="C155" t="s">
        <v>3935</v>
      </c>
      <c r="D155" s="9" t="n">
        <v>0.0</v>
      </c>
      <c r="E155" s="9" t="n">
        <v>0.0</v>
      </c>
      <c r="F155" t="n">
        <v>0.0</v>
      </c>
      <c r="G155" t="n">
        <v>0.0</v>
      </c>
      <c r="H155" s="9" t="n">
        <v>0.0</v>
      </c>
    </row>
    <row r="156" spans="2:8" x14ac:dyDescent="0.25">
      <c r="B156" s="28" t="s">
        <v>3936</v>
      </c>
      <c r="C156" t="s">
        <v>3937</v>
      </c>
      <c r="D156" s="9" t="n">
        <v>0.0</v>
      </c>
      <c r="E156" s="9" t="n">
        <v>0.0</v>
      </c>
      <c r="F156" t="n">
        <v>0.0</v>
      </c>
      <c r="G156" t="n">
        <v>0.0</v>
      </c>
      <c r="H156" s="9" t="n">
        <v>0.0</v>
      </c>
    </row>
    <row r="157" spans="2:8" x14ac:dyDescent="0.25">
      <c r="B157" s="28" t="s">
        <v>3938</v>
      </c>
      <c r="C157" t="s">
        <v>3939</v>
      </c>
      <c r="D157" s="9" t="n">
        <v>0.0</v>
      </c>
      <c r="E157" s="9" t="n">
        <v>0.0</v>
      </c>
      <c r="F157" t="n">
        <v>0.0</v>
      </c>
      <c r="G157" t="n">
        <v>0.0</v>
      </c>
      <c r="H157" s="9" t="n">
        <v>0.0</v>
      </c>
    </row>
    <row r="158" spans="2:8" x14ac:dyDescent="0.25">
      <c r="B158" s="28" t="s">
        <v>3940</v>
      </c>
      <c r="C158" t="s">
        <v>3941</v>
      </c>
      <c r="D158" s="9" t="n">
        <v>0.0</v>
      </c>
      <c r="E158" s="9" t="n">
        <v>0.0</v>
      </c>
      <c r="F158" t="n">
        <v>0.0</v>
      </c>
      <c r="G158" t="n">
        <v>0.0</v>
      </c>
      <c r="H158" s="9" t="n">
        <v>0.0</v>
      </c>
    </row>
    <row r="159" spans="2:8" x14ac:dyDescent="0.25">
      <c r="B159" s="28" t="s">
        <v>3942</v>
      </c>
      <c r="C159" t="s">
        <v>3943</v>
      </c>
      <c r="D159" s="9" t="n">
        <v>0.0</v>
      </c>
      <c r="E159" s="9" t="n">
        <v>0.0</v>
      </c>
      <c r="F159" t="n">
        <v>0.0</v>
      </c>
      <c r="G159" t="n">
        <v>0.0</v>
      </c>
      <c r="H159" s="9" t="n">
        <v>0.0</v>
      </c>
    </row>
    <row r="160" spans="2:8" x14ac:dyDescent="0.25">
      <c r="B160" s="28" t="s">
        <v>3944</v>
      </c>
      <c r="C160" t="s">
        <v>3945</v>
      </c>
      <c r="D160" s="9" t="n">
        <v>0.0</v>
      </c>
      <c r="E160" s="9" t="n">
        <v>0.0</v>
      </c>
      <c r="F160" t="n">
        <v>0.0</v>
      </c>
      <c r="G160" t="n">
        <v>0.0</v>
      </c>
      <c r="H160" s="9" t="n">
        <v>0.0</v>
      </c>
    </row>
    <row r="161" spans="2:8" x14ac:dyDescent="0.25">
      <c r="B161" s="28" t="s">
        <v>3946</v>
      </c>
      <c r="C161" t="s">
        <v>3947</v>
      </c>
      <c r="D161" s="9" t="n">
        <v>0.0</v>
      </c>
      <c r="E161" s="9" t="n">
        <v>0.0</v>
      </c>
      <c r="F161" t="n">
        <v>0.0</v>
      </c>
      <c r="G161" t="n">
        <v>0.0</v>
      </c>
      <c r="H161" s="9" t="n">
        <v>0.0</v>
      </c>
    </row>
    <row r="162" spans="2:8" x14ac:dyDescent="0.25">
      <c r="B162" s="28" t="s">
        <v>3948</v>
      </c>
      <c r="C162" t="s">
        <v>3949</v>
      </c>
      <c r="D162" s="9" t="n">
        <v>0.0</v>
      </c>
      <c r="E162" s="9" t="n">
        <v>0.0</v>
      </c>
      <c r="F162" t="n">
        <v>0.0</v>
      </c>
      <c r="G162" t="n">
        <v>0.0</v>
      </c>
      <c r="H162" s="9" t="n">
        <v>0.0</v>
      </c>
    </row>
    <row r="163" spans="2:8" x14ac:dyDescent="0.25">
      <c r="B163" s="28" t="s">
        <v>3950</v>
      </c>
      <c r="C163" t="s">
        <v>3951</v>
      </c>
      <c r="D163" s="9" t="n">
        <v>0.0</v>
      </c>
      <c r="E163" s="9" t="n">
        <v>0.0</v>
      </c>
      <c r="F163" t="n">
        <v>0.0</v>
      </c>
      <c r="G163" t="n">
        <v>0.0</v>
      </c>
      <c r="H163" s="9" t="n">
        <v>0.0</v>
      </c>
    </row>
    <row r="164" spans="2:8" x14ac:dyDescent="0.25">
      <c r="B164" s="28" t="s">
        <v>3952</v>
      </c>
      <c r="C164" t="s">
        <v>3953</v>
      </c>
      <c r="D164" s="9" t="n">
        <v>0.0</v>
      </c>
      <c r="E164" s="9" t="n">
        <v>0.0</v>
      </c>
      <c r="F164" t="n">
        <v>0.0</v>
      </c>
      <c r="G164" t="n">
        <v>0.0</v>
      </c>
      <c r="H164" s="9" t="n">
        <v>0.0</v>
      </c>
    </row>
    <row r="165" spans="2:8" x14ac:dyDescent="0.25">
      <c r="B165" s="28" t="s">
        <v>3954</v>
      </c>
      <c r="C165" t="s">
        <v>3955</v>
      </c>
      <c r="D165" s="9" t="n">
        <v>0.0</v>
      </c>
      <c r="E165" s="9" t="n">
        <v>0.0</v>
      </c>
      <c r="F165" t="n">
        <v>0.0</v>
      </c>
      <c r="G165" t="n">
        <v>0.0</v>
      </c>
      <c r="H165" s="9" t="n">
        <v>0.0</v>
      </c>
    </row>
    <row r="166" spans="2:8" x14ac:dyDescent="0.25">
      <c r="B166" s="28" t="s">
        <v>3956</v>
      </c>
      <c r="C166" t="s">
        <v>3957</v>
      </c>
      <c r="D166" s="9" t="n">
        <v>0.0</v>
      </c>
      <c r="E166" s="9" t="n">
        <v>0.0</v>
      </c>
      <c r="F166" t="n">
        <v>0.0</v>
      </c>
      <c r="G166" t="n">
        <v>0.0</v>
      </c>
      <c r="H166" s="9" t="n">
        <v>0.0</v>
      </c>
    </row>
    <row r="167" spans="2:8" x14ac:dyDescent="0.25">
      <c r="B167" s="28" t="s">
        <v>3958</v>
      </c>
      <c r="C167" t="s">
        <v>3959</v>
      </c>
      <c r="D167" s="9" t="n">
        <v>0.0</v>
      </c>
      <c r="E167" s="9" t="n">
        <v>0.0</v>
      </c>
      <c r="F167" t="n">
        <v>0.0</v>
      </c>
      <c r="G167" t="n">
        <v>0.0</v>
      </c>
      <c r="H167" s="9" t="n">
        <v>0.0</v>
      </c>
    </row>
    <row r="168" spans="2:8" x14ac:dyDescent="0.25">
      <c r="B168" s="28" t="s">
        <v>3960</v>
      </c>
      <c r="C168" t="s">
        <v>3961</v>
      </c>
      <c r="D168" s="9" t="n">
        <v>0.0</v>
      </c>
      <c r="E168" s="9" t="n">
        <v>0.0</v>
      </c>
      <c r="F168" t="n">
        <v>0.0</v>
      </c>
      <c r="G168" t="n">
        <v>0.0</v>
      </c>
      <c r="H168" s="9" t="n">
        <v>0.0</v>
      </c>
    </row>
    <row r="169" spans="2:8" x14ac:dyDescent="0.25">
      <c r="B169" s="28" t="s">
        <v>3962</v>
      </c>
      <c r="C169" t="s">
        <v>3963</v>
      </c>
      <c r="D169" s="9" t="n">
        <v>0.0</v>
      </c>
      <c r="E169" s="9" t="n">
        <v>0.0</v>
      </c>
      <c r="F169" t="n">
        <v>0.0</v>
      </c>
      <c r="G169" t="n">
        <v>0.0</v>
      </c>
      <c r="H169" s="9" t="n">
        <v>0.0</v>
      </c>
    </row>
    <row r="170" spans="2:8" x14ac:dyDescent="0.25">
      <c r="B170" s="28" t="s">
        <v>3964</v>
      </c>
      <c r="C170" t="s">
        <v>3965</v>
      </c>
      <c r="D170" s="9" t="n">
        <v>0.0</v>
      </c>
      <c r="E170" s="9" t="n">
        <v>0.0</v>
      </c>
      <c r="F170" t="n">
        <v>0.0</v>
      </c>
      <c r="G170" t="n">
        <v>0.0</v>
      </c>
      <c r="H170" s="9" t="n">
        <v>0.0</v>
      </c>
    </row>
    <row r="171" spans="2:8" x14ac:dyDescent="0.25">
      <c r="B171" s="28" t="s">
        <v>3966</v>
      </c>
      <c r="C171" t="s">
        <v>3967</v>
      </c>
      <c r="D171" s="9" t="n">
        <v>2.584309306E7</v>
      </c>
      <c r="E171" s="9" t="n">
        <v>2.584309306E7</v>
      </c>
      <c r="F171" t="n">
        <v>0.0</v>
      </c>
      <c r="G171" t="n">
        <v>0.0</v>
      </c>
      <c r="H171" s="9" t="n">
        <v>0.0</v>
      </c>
    </row>
    <row r="172" spans="2:8" x14ac:dyDescent="0.25">
      <c r="B172" s="28" t="s">
        <v>3968</v>
      </c>
      <c r="C172" t="s">
        <v>3969</v>
      </c>
      <c r="D172" s="9" t="n">
        <v>2.6E7</v>
      </c>
      <c r="E172" s="9" t="n">
        <v>2.6E7</v>
      </c>
      <c r="F172" t="n">
        <v>0.0</v>
      </c>
      <c r="G172" t="n">
        <v>0.0</v>
      </c>
      <c r="H172" s="9" t="n">
        <v>0.0</v>
      </c>
    </row>
    <row r="173" spans="2:8" x14ac:dyDescent="0.25">
      <c r="B173" s="28" t="s">
        <v>3970</v>
      </c>
      <c r="C173" t="s">
        <v>3971</v>
      </c>
      <c r="D173" s="9" t="n">
        <v>2.6E7</v>
      </c>
      <c r="E173" s="9" t="n">
        <v>2.6E7</v>
      </c>
      <c r="F173" t="n">
        <v>0.0</v>
      </c>
      <c r="G173" t="n">
        <v>0.0</v>
      </c>
      <c r="H173" s="9" t="n">
        <v>0.0</v>
      </c>
    </row>
    <row r="174" spans="2:8" x14ac:dyDescent="0.25">
      <c r="B174" s="28" t="s">
        <v>3972</v>
      </c>
      <c r="C174" t="s">
        <v>3973</v>
      </c>
      <c r="D174" s="9" t="n">
        <v>2.6E7</v>
      </c>
      <c r="E174" s="9" t="n">
        <v>2.6E7</v>
      </c>
      <c r="F174" t="n">
        <v>0.0</v>
      </c>
      <c r="G174" t="n">
        <v>0.0</v>
      </c>
      <c r="H174" s="9" t="n">
        <v>0.0</v>
      </c>
    </row>
    <row r="175" spans="2:8" x14ac:dyDescent="0.25">
      <c r="B175" s="28" t="s">
        <v>3974</v>
      </c>
      <c r="C175" t="s">
        <v>3975</v>
      </c>
      <c r="D175" s="9" t="n">
        <v>1.3E7</v>
      </c>
      <c r="E175" s="9" t="n">
        <v>1.3E7</v>
      </c>
      <c r="F175" t="n">
        <v>0.0</v>
      </c>
      <c r="G175" t="n">
        <v>0.0</v>
      </c>
      <c r="H175" s="9" t="n">
        <v>0.0</v>
      </c>
    </row>
    <row r="176" spans="2:8" x14ac:dyDescent="0.25">
      <c r="B176" s="28" t="s">
        <v>3976</v>
      </c>
      <c r="C176" t="s">
        <v>3977</v>
      </c>
      <c r="D176" s="9" t="n">
        <v>1.3E7</v>
      </c>
      <c r="E176" s="9" t="n">
        <v>1.3E7</v>
      </c>
      <c r="F176" t="n">
        <v>0.0</v>
      </c>
      <c r="G176" t="n">
        <v>0.0</v>
      </c>
      <c r="H176" s="9" t="n">
        <v>0.0</v>
      </c>
    </row>
    <row r="177" spans="2:8" x14ac:dyDescent="0.25">
      <c r="B177" s="28" t="s">
        <v>3978</v>
      </c>
      <c r="C177" t="s">
        <v>3979</v>
      </c>
      <c r="D177" s="9" t="n">
        <v>0.0</v>
      </c>
      <c r="E177" s="9" t="n">
        <v>0.0</v>
      </c>
      <c r="F177" t="n">
        <v>0.0</v>
      </c>
      <c r="G177" t="n">
        <v>0.0</v>
      </c>
      <c r="H177" s="9" t="n">
        <v>0.0</v>
      </c>
    </row>
    <row r="178" spans="2:8" x14ac:dyDescent="0.25">
      <c r="B178" s="28" t="s">
        <v>3980</v>
      </c>
      <c r="C178" t="s">
        <v>3981</v>
      </c>
      <c r="D178" s="9" t="n">
        <v>0.0</v>
      </c>
      <c r="E178" s="9" t="n">
        <v>0.0</v>
      </c>
      <c r="F178" t="n">
        <v>0.0</v>
      </c>
      <c r="G178" t="n">
        <v>0.0</v>
      </c>
      <c r="H178" s="9" t="n">
        <v>0.0</v>
      </c>
    </row>
    <row r="179" spans="2:8" x14ac:dyDescent="0.25">
      <c r="B179" s="28" t="s">
        <v>3982</v>
      </c>
      <c r="C179" t="s">
        <v>3983</v>
      </c>
      <c r="D179" s="9" t="n">
        <v>1.3E7</v>
      </c>
      <c r="E179" s="9" t="n">
        <v>1.3E7</v>
      </c>
      <c r="F179" t="n">
        <v>0.0</v>
      </c>
      <c r="G179" t="n">
        <v>0.0</v>
      </c>
      <c r="H179" s="9" t="n">
        <v>0.0</v>
      </c>
    </row>
    <row r="180" spans="2:8" x14ac:dyDescent="0.25">
      <c r="B180" s="28" t="s">
        <v>3984</v>
      </c>
      <c r="C180" t="s">
        <v>3985</v>
      </c>
      <c r="D180" s="9" t="n">
        <v>0.0</v>
      </c>
      <c r="E180" s="9" t="n">
        <v>0.0</v>
      </c>
      <c r="F180" t="n">
        <v>0.0</v>
      </c>
      <c r="G180" t="n">
        <v>0.0</v>
      </c>
      <c r="H180" s="9" t="n">
        <v>0.0</v>
      </c>
    </row>
    <row r="181" spans="2:8" x14ac:dyDescent="0.25">
      <c r="B181" s="28" t="s">
        <v>3986</v>
      </c>
      <c r="C181" t="s">
        <v>3987</v>
      </c>
      <c r="D181" s="9" t="n">
        <v>0.0</v>
      </c>
      <c r="E181" s="9" t="n">
        <v>0.0</v>
      </c>
      <c r="F181" t="n">
        <v>0.0</v>
      </c>
      <c r="G181" t="n">
        <v>0.0</v>
      </c>
      <c r="H181" s="9" t="n">
        <v>0.0</v>
      </c>
    </row>
    <row r="182" spans="2:8" x14ac:dyDescent="0.25">
      <c r="B182" s="28" t="s">
        <v>3988</v>
      </c>
      <c r="C182" t="s">
        <v>3989</v>
      </c>
      <c r="D182" s="9" t="n">
        <v>1.3E7</v>
      </c>
      <c r="E182" s="9" t="n">
        <v>1.3E7</v>
      </c>
      <c r="F182" t="n">
        <v>0.0</v>
      </c>
      <c r="G182" t="n">
        <v>0.0</v>
      </c>
      <c r="H182" s="9" t="n">
        <v>0.0</v>
      </c>
    </row>
    <row r="183" spans="2:8" x14ac:dyDescent="0.25">
      <c r="B183" s="28" t="s">
        <v>3990</v>
      </c>
      <c r="C183" t="s">
        <v>3991</v>
      </c>
      <c r="D183" s="9" t="n">
        <v>0.0</v>
      </c>
      <c r="E183" s="9" t="n">
        <v>0.0</v>
      </c>
      <c r="F183" t="n">
        <v>0.0</v>
      </c>
      <c r="G183" t="n">
        <v>0.0</v>
      </c>
      <c r="H183" s="9" t="n">
        <v>0.0</v>
      </c>
    </row>
    <row r="184" spans="2:8" x14ac:dyDescent="0.25">
      <c r="B184" s="28" t="s">
        <v>3992</v>
      </c>
      <c r="C184" t="s">
        <v>3993</v>
      </c>
      <c r="D184" s="9" t="n">
        <v>0.0</v>
      </c>
      <c r="E184" s="9" t="n">
        <v>0.0</v>
      </c>
      <c r="F184" t="n">
        <v>0.0</v>
      </c>
      <c r="G184" t="n">
        <v>0.0</v>
      </c>
      <c r="H184" s="9" t="n">
        <v>0.0</v>
      </c>
    </row>
    <row r="185" spans="2:8" x14ac:dyDescent="0.25">
      <c r="B185" s="28" t="s">
        <v>3994</v>
      </c>
      <c r="C185" t="s">
        <v>3995</v>
      </c>
      <c r="D185" s="9" t="n">
        <v>0.0</v>
      </c>
      <c r="E185" s="9" t="n">
        <v>0.0</v>
      </c>
      <c r="F185" t="n">
        <v>0.0</v>
      </c>
      <c r="G185" t="n">
        <v>0.0</v>
      </c>
      <c r="H185" s="9" t="n">
        <v>0.0</v>
      </c>
    </row>
    <row r="186" spans="2:8" x14ac:dyDescent="0.25">
      <c r="B186" s="28" t="s">
        <v>3996</v>
      </c>
      <c r="C186" t="s">
        <v>3997</v>
      </c>
      <c r="D186" s="9" t="n">
        <v>0.0</v>
      </c>
      <c r="E186" s="9" t="n">
        <v>0.0</v>
      </c>
      <c r="F186" t="n">
        <v>0.0</v>
      </c>
      <c r="G186" t="n">
        <v>0.0</v>
      </c>
      <c r="H186" s="9" t="n">
        <v>0.0</v>
      </c>
    </row>
    <row r="187" spans="2:8" x14ac:dyDescent="0.25">
      <c r="B187" s="28" t="s">
        <v>3998</v>
      </c>
      <c r="C187" t="s">
        <v>3999</v>
      </c>
      <c r="D187" s="9" t="n">
        <v>0.0</v>
      </c>
      <c r="E187" s="9" t="n">
        <v>0.0</v>
      </c>
      <c r="F187" t="n">
        <v>0.0</v>
      </c>
      <c r="G187" t="n">
        <v>0.0</v>
      </c>
      <c r="H187" s="9" t="n">
        <v>0.0</v>
      </c>
    </row>
    <row r="188" spans="2:8" x14ac:dyDescent="0.25">
      <c r="B188" s="28" t="s">
        <v>4000</v>
      </c>
      <c r="C188" t="s">
        <v>4001</v>
      </c>
      <c r="D188" s="9" t="n">
        <v>0.0</v>
      </c>
      <c r="E188" s="9" t="n">
        <v>0.0</v>
      </c>
      <c r="F188" t="n">
        <v>0.0</v>
      </c>
      <c r="G188" t="n">
        <v>0.0</v>
      </c>
      <c r="H188" s="9" t="n">
        <v>0.0</v>
      </c>
    </row>
    <row r="189" spans="2:8" x14ac:dyDescent="0.25">
      <c r="B189" s="28" t="s">
        <v>4002</v>
      </c>
      <c r="C189" t="s">
        <v>4003</v>
      </c>
      <c r="D189" s="9" t="n">
        <v>0.0</v>
      </c>
      <c r="E189" s="9" t="n">
        <v>0.0</v>
      </c>
      <c r="F189" t="n">
        <v>0.0</v>
      </c>
      <c r="G189" t="n">
        <v>0.0</v>
      </c>
      <c r="H189" s="9" t="n">
        <v>0.0</v>
      </c>
    </row>
    <row r="190" spans="2:8" x14ac:dyDescent="0.25">
      <c r="B190" s="28" t="s">
        <v>4004</v>
      </c>
      <c r="C190" t="s">
        <v>4005</v>
      </c>
      <c r="D190" s="9" t="n">
        <v>0.0</v>
      </c>
      <c r="E190" s="9" t="n">
        <v>0.0</v>
      </c>
      <c r="F190" t="n">
        <v>0.0</v>
      </c>
      <c r="G190" t="n">
        <v>0.0</v>
      </c>
      <c r="H190" s="9" t="n">
        <v>0.0</v>
      </c>
    </row>
    <row r="191" spans="2:8" x14ac:dyDescent="0.25">
      <c r="B191" s="28" t="s">
        <v>4006</v>
      </c>
      <c r="C191" t="s">
        <v>4007</v>
      </c>
      <c r="D191" s="9" t="n">
        <v>0.0</v>
      </c>
      <c r="E191" s="9" t="n">
        <v>0.0</v>
      </c>
      <c r="F191" t="n">
        <v>0.0</v>
      </c>
      <c r="G191" t="n">
        <v>0.0</v>
      </c>
      <c r="H191" s="9" t="n">
        <v>0.0</v>
      </c>
    </row>
    <row r="192" spans="2:8" x14ac:dyDescent="0.25">
      <c r="B192" s="28" t="s">
        <v>4008</v>
      </c>
      <c r="C192" t="s">
        <v>4009</v>
      </c>
      <c r="D192" s="9" t="n">
        <v>0.0</v>
      </c>
      <c r="E192" s="9" t="n">
        <v>0.0</v>
      </c>
      <c r="F192" t="n">
        <v>0.0</v>
      </c>
      <c r="G192" t="n">
        <v>0.0</v>
      </c>
      <c r="H192" s="9" t="n">
        <v>0.0</v>
      </c>
    </row>
    <row r="193" spans="2:8" x14ac:dyDescent="0.25">
      <c r="B193" s="28" t="s">
        <v>4010</v>
      </c>
      <c r="C193" t="s">
        <v>4011</v>
      </c>
      <c r="D193" s="9" t="n">
        <v>0.0</v>
      </c>
      <c r="E193" s="9" t="n">
        <v>0.0</v>
      </c>
      <c r="F193" t="n">
        <v>0.0</v>
      </c>
      <c r="G193" t="n">
        <v>0.0</v>
      </c>
      <c r="H193" s="9" t="n">
        <v>0.0</v>
      </c>
    </row>
    <row r="194" spans="2:8" x14ac:dyDescent="0.25">
      <c r="B194" s="28" t="s">
        <v>4012</v>
      </c>
      <c r="C194" t="s">
        <v>4013</v>
      </c>
      <c r="D194" s="9" t="n">
        <v>0.0</v>
      </c>
      <c r="E194" s="9" t="n">
        <v>0.0</v>
      </c>
      <c r="F194" t="n">
        <v>0.0</v>
      </c>
      <c r="G194" t="n">
        <v>0.0</v>
      </c>
      <c r="H194" s="9" t="n">
        <v>0.0</v>
      </c>
    </row>
    <row r="195" spans="2:8" x14ac:dyDescent="0.25">
      <c r="B195" s="28" t="s">
        <v>4014</v>
      </c>
      <c r="C195" t="s">
        <v>4015</v>
      </c>
      <c r="D195" s="9" t="n">
        <v>0.0</v>
      </c>
      <c r="E195" s="9" t="n">
        <v>0.0</v>
      </c>
      <c r="F195" t="n">
        <v>0.0</v>
      </c>
      <c r="G195" t="n">
        <v>0.0</v>
      </c>
      <c r="H195" s="9" t="n">
        <v>0.0</v>
      </c>
    </row>
    <row r="196" spans="2:8" x14ac:dyDescent="0.25">
      <c r="B196" s="28" t="s">
        <v>4016</v>
      </c>
      <c r="C196" t="s">
        <v>4017</v>
      </c>
      <c r="D196" s="9" t="n">
        <v>0.0</v>
      </c>
      <c r="E196" s="9" t="n">
        <v>0.0</v>
      </c>
      <c r="F196" t="n">
        <v>0.0</v>
      </c>
      <c r="G196" t="n">
        <v>0.0</v>
      </c>
      <c r="H196" s="9" t="n">
        <v>0.0</v>
      </c>
    </row>
    <row r="197" spans="2:8" x14ac:dyDescent="0.25">
      <c r="B197" s="28" t="s">
        <v>4018</v>
      </c>
      <c r="C197" t="s">
        <v>4019</v>
      </c>
      <c r="D197" s="9" t="n">
        <v>0.0</v>
      </c>
      <c r="E197" s="9" t="n">
        <v>0.0</v>
      </c>
      <c r="F197" t="n">
        <v>0.0</v>
      </c>
      <c r="G197" t="n">
        <v>0.0</v>
      </c>
      <c r="H197" s="9" t="n">
        <v>0.0</v>
      </c>
    </row>
    <row r="198" spans="2:8" x14ac:dyDescent="0.25">
      <c r="B198" s="28" t="s">
        <v>4020</v>
      </c>
      <c r="C198" t="s">
        <v>4021</v>
      </c>
      <c r="D198" s="9" t="n">
        <v>0.0</v>
      </c>
      <c r="E198" s="9" t="n">
        <v>0.0</v>
      </c>
      <c r="F198" t="n">
        <v>0.0</v>
      </c>
      <c r="G198" t="n">
        <v>0.0</v>
      </c>
      <c r="H198" s="9" t="n">
        <v>0.0</v>
      </c>
    </row>
    <row r="199" spans="2:8" x14ac:dyDescent="0.25">
      <c r="B199" s="28" t="s">
        <v>4022</v>
      </c>
      <c r="C199" t="s">
        <v>4023</v>
      </c>
      <c r="D199" s="9" t="n">
        <v>0.0</v>
      </c>
      <c r="E199" s="9" t="n">
        <v>0.0</v>
      </c>
      <c r="F199" t="n">
        <v>0.0</v>
      </c>
      <c r="G199" t="n">
        <v>0.0</v>
      </c>
      <c r="H199" s="9" t="n">
        <v>0.0</v>
      </c>
    </row>
    <row r="200" spans="2:8" x14ac:dyDescent="0.25">
      <c r="B200" s="28" t="s">
        <v>4024</v>
      </c>
      <c r="C200" t="s">
        <v>4025</v>
      </c>
      <c r="D200" s="9" t="n">
        <v>0.0</v>
      </c>
      <c r="E200" s="9" t="n">
        <v>0.0</v>
      </c>
      <c r="F200" t="n">
        <v>0.0</v>
      </c>
      <c r="G200" t="n">
        <v>0.0</v>
      </c>
      <c r="H200" s="9" t="n">
        <v>0.0</v>
      </c>
    </row>
    <row r="201" spans="2:8" x14ac:dyDescent="0.25">
      <c r="B201" s="28" t="s">
        <v>4026</v>
      </c>
      <c r="C201" t="s">
        <v>4027</v>
      </c>
      <c r="D201" s="9" t="n">
        <v>0.0</v>
      </c>
      <c r="E201" s="9" t="n">
        <v>0.0</v>
      </c>
      <c r="F201" t="n">
        <v>0.0</v>
      </c>
      <c r="G201" t="n">
        <v>0.0</v>
      </c>
      <c r="H201" s="9" t="n">
        <v>0.0</v>
      </c>
    </row>
    <row r="202" spans="2:8" x14ac:dyDescent="0.25">
      <c r="B202" s="28" t="s">
        <v>4028</v>
      </c>
      <c r="C202" t="s">
        <v>4029</v>
      </c>
      <c r="D202" s="9" t="n">
        <v>0.0</v>
      </c>
      <c r="E202" s="9" t="n">
        <v>0.0</v>
      </c>
      <c r="F202" t="n">
        <v>0.0</v>
      </c>
      <c r="G202" t="n">
        <v>0.0</v>
      </c>
      <c r="H202" s="9" t="n">
        <v>0.0</v>
      </c>
    </row>
    <row r="203" spans="2:8" x14ac:dyDescent="0.25">
      <c r="B203" s="28" t="s">
        <v>4030</v>
      </c>
      <c r="C203" t="s">
        <v>4031</v>
      </c>
      <c r="D203" s="9" t="n">
        <v>0.0</v>
      </c>
      <c r="E203" s="9" t="n">
        <v>0.0</v>
      </c>
      <c r="F203" t="n">
        <v>0.0</v>
      </c>
      <c r="G203" t="n">
        <v>0.0</v>
      </c>
      <c r="H203" s="9" t="n">
        <v>0.0</v>
      </c>
    </row>
    <row r="204" spans="2:8" x14ac:dyDescent="0.25">
      <c r="B204" s="28" t="s">
        <v>4032</v>
      </c>
      <c r="C204" t="s">
        <v>4033</v>
      </c>
      <c r="D204" s="9" t="n">
        <v>0.0</v>
      </c>
      <c r="E204" s="9" t="n">
        <v>0.0</v>
      </c>
      <c r="F204" t="n">
        <v>0.0</v>
      </c>
      <c r="G204" t="n">
        <v>0.0</v>
      </c>
      <c r="H204" s="9" t="n">
        <v>0.0</v>
      </c>
    </row>
    <row r="205" spans="2:8" x14ac:dyDescent="0.25">
      <c r="B205" s="28" t="s">
        <v>4034</v>
      </c>
      <c r="C205" t="s">
        <v>4035</v>
      </c>
      <c r="D205" s="9" t="n">
        <v>0.0</v>
      </c>
      <c r="E205" s="9" t="n">
        <v>0.0</v>
      </c>
      <c r="F205" t="n">
        <v>0.0</v>
      </c>
      <c r="G205" t="n">
        <v>0.0</v>
      </c>
      <c r="H205" s="9" t="n">
        <v>0.0</v>
      </c>
    </row>
    <row r="206" spans="2:8" x14ac:dyDescent="0.25">
      <c r="B206" s="28" t="s">
        <v>4036</v>
      </c>
      <c r="C206" t="s">
        <v>4037</v>
      </c>
      <c r="D206" s="9" t="n">
        <v>0.0</v>
      </c>
      <c r="E206" s="9" t="n">
        <v>0.0</v>
      </c>
      <c r="F206" t="n">
        <v>0.0</v>
      </c>
      <c r="G206" t="n">
        <v>0.0</v>
      </c>
      <c r="H206" s="9" t="n">
        <v>0.0</v>
      </c>
    </row>
    <row r="207" spans="2:8" x14ac:dyDescent="0.25">
      <c r="B207" s="28" t="s">
        <v>4038</v>
      </c>
      <c r="C207" t="s">
        <v>4039</v>
      </c>
      <c r="D207" s="9" t="n">
        <v>0.0</v>
      </c>
      <c r="E207" s="9" t="n">
        <v>0.0</v>
      </c>
      <c r="F207" t="n">
        <v>0.0</v>
      </c>
      <c r="G207" t="n">
        <v>0.0</v>
      </c>
      <c r="H207" s="9" t="n">
        <v>0.0</v>
      </c>
    </row>
    <row r="208" spans="2:8" x14ac:dyDescent="0.25">
      <c r="B208" s="28" t="s">
        <v>4040</v>
      </c>
      <c r="C208" t="s">
        <v>4041</v>
      </c>
      <c r="D208" s="9" t="n">
        <v>0.0</v>
      </c>
      <c r="E208" s="9" t="n">
        <v>0.0</v>
      </c>
      <c r="F208" t="n">
        <v>0.0</v>
      </c>
      <c r="G208" t="n">
        <v>0.0</v>
      </c>
      <c r="H208" s="9" t="n">
        <v>0.0</v>
      </c>
    </row>
    <row r="209" spans="2:8" x14ac:dyDescent="0.25">
      <c r="B209" s="28" t="s">
        <v>4042</v>
      </c>
      <c r="C209" t="s">
        <v>4043</v>
      </c>
      <c r="D209" s="9" t="n">
        <v>0.0</v>
      </c>
      <c r="E209" s="9" t="n">
        <v>0.0</v>
      </c>
      <c r="F209" t="n">
        <v>0.0</v>
      </c>
      <c r="G209" t="n">
        <v>0.0</v>
      </c>
      <c r="H209" s="9" t="n">
        <v>0.0</v>
      </c>
    </row>
    <row r="210" spans="2:8" x14ac:dyDescent="0.25">
      <c r="B210" s="28" t="s">
        <v>4044</v>
      </c>
      <c r="C210" t="s">
        <v>4045</v>
      </c>
      <c r="D210" s="9" t="n">
        <v>0.0</v>
      </c>
      <c r="E210" s="9" t="n">
        <v>0.0</v>
      </c>
      <c r="F210" t="n">
        <v>0.0</v>
      </c>
      <c r="G210" t="n">
        <v>0.0</v>
      </c>
      <c r="H210" s="9" t="n">
        <v>0.0</v>
      </c>
    </row>
    <row r="211" spans="2:8" x14ac:dyDescent="0.25">
      <c r="B211" s="28" t="s">
        <v>4046</v>
      </c>
      <c r="C211" t="s">
        <v>4047</v>
      </c>
      <c r="D211" s="9" t="n">
        <v>0.0</v>
      </c>
      <c r="E211" s="9" t="n">
        <v>0.0</v>
      </c>
      <c r="F211" t="n">
        <v>0.0</v>
      </c>
      <c r="G211" t="n">
        <v>0.0</v>
      </c>
      <c r="H211" s="9" t="n">
        <v>0.0</v>
      </c>
    </row>
    <row r="212" spans="2:8" x14ac:dyDescent="0.25">
      <c r="B212" s="28" t="s">
        <v>4048</v>
      </c>
      <c r="C212" t="s">
        <v>4049</v>
      </c>
      <c r="D212" s="9" t="n">
        <v>0.0</v>
      </c>
      <c r="E212" s="9" t="n">
        <v>0.0</v>
      </c>
      <c r="F212" t="n">
        <v>0.0</v>
      </c>
      <c r="G212" t="n">
        <v>0.0</v>
      </c>
      <c r="H212" s="9" t="n">
        <v>0.0</v>
      </c>
    </row>
    <row r="213" spans="2:8" x14ac:dyDescent="0.25">
      <c r="B213" s="28" t="s">
        <v>4050</v>
      </c>
      <c r="C213" t="s">
        <v>4051</v>
      </c>
      <c r="D213" s="9" t="n">
        <v>0.0</v>
      </c>
      <c r="E213" s="9" t="n">
        <v>0.0</v>
      </c>
      <c r="F213" t="n">
        <v>0.0</v>
      </c>
      <c r="G213" t="n">
        <v>0.0</v>
      </c>
      <c r="H213" s="9" t="n">
        <v>0.0</v>
      </c>
    </row>
    <row r="214" spans="2:8" x14ac:dyDescent="0.25">
      <c r="B214" s="28" t="s">
        <v>4052</v>
      </c>
      <c r="C214" t="s">
        <v>4053</v>
      </c>
      <c r="D214" s="9" t="n">
        <v>0.0</v>
      </c>
      <c r="E214" s="9" t="n">
        <v>0.0</v>
      </c>
      <c r="F214" t="n">
        <v>0.0</v>
      </c>
      <c r="G214" t="n">
        <v>0.0</v>
      </c>
      <c r="H214" s="9" t="n">
        <v>0.0</v>
      </c>
    </row>
    <row r="215" spans="2:8" x14ac:dyDescent="0.25">
      <c r="B215" s="28" t="s">
        <v>4054</v>
      </c>
      <c r="C215" t="s">
        <v>4055</v>
      </c>
      <c r="D215" s="9" t="n">
        <v>0.0</v>
      </c>
      <c r="E215" s="9" t="n">
        <v>0.0</v>
      </c>
      <c r="F215" t="n">
        <v>0.0</v>
      </c>
      <c r="G215" t="n">
        <v>0.0</v>
      </c>
      <c r="H215" s="9" t="n">
        <v>0.0</v>
      </c>
    </row>
    <row r="216" spans="2:8" x14ac:dyDescent="0.25">
      <c r="B216" s="28" t="s">
        <v>4056</v>
      </c>
      <c r="C216" t="s">
        <v>4057</v>
      </c>
      <c r="D216" s="9" t="n">
        <v>0.0</v>
      </c>
      <c r="E216" s="9" t="n">
        <v>0.0</v>
      </c>
      <c r="F216" t="n">
        <v>0.0</v>
      </c>
      <c r="G216" t="n">
        <v>0.0</v>
      </c>
      <c r="H216" s="9" t="n">
        <v>0.0</v>
      </c>
    </row>
    <row r="217" spans="2:8" x14ac:dyDescent="0.25">
      <c r="B217" s="28" t="s">
        <v>4058</v>
      </c>
      <c r="C217" t="s">
        <v>4059</v>
      </c>
      <c r="D217" s="9" t="n">
        <v>0.0</v>
      </c>
      <c r="E217" s="9" t="n">
        <v>0.0</v>
      </c>
      <c r="F217" t="n">
        <v>0.0</v>
      </c>
      <c r="G217" t="n">
        <v>0.0</v>
      </c>
      <c r="H217" s="9" t="n">
        <v>0.0</v>
      </c>
    </row>
    <row r="218" spans="2:8" x14ac:dyDescent="0.25">
      <c r="B218" s="28" t="s">
        <v>4060</v>
      </c>
      <c r="C218" t="s">
        <v>4061</v>
      </c>
      <c r="D218" s="9" t="n">
        <v>0.0</v>
      </c>
      <c r="E218" s="9" t="n">
        <v>0.0</v>
      </c>
      <c r="F218" t="n">
        <v>0.0</v>
      </c>
      <c r="G218" t="n">
        <v>0.0</v>
      </c>
      <c r="H218" s="9" t="n">
        <v>0.0</v>
      </c>
    </row>
    <row r="219" spans="2:8" x14ac:dyDescent="0.25">
      <c r="B219" s="28" t="s">
        <v>4062</v>
      </c>
      <c r="C219" t="s">
        <v>4063</v>
      </c>
      <c r="D219" s="9" t="n">
        <v>0.0</v>
      </c>
      <c r="E219" s="9" t="n">
        <v>0.0</v>
      </c>
      <c r="F219" t="n">
        <v>0.0</v>
      </c>
      <c r="G219" t="n">
        <v>0.0</v>
      </c>
      <c r="H219" s="9" t="n">
        <v>0.0</v>
      </c>
    </row>
    <row r="220" spans="2:8" x14ac:dyDescent="0.25">
      <c r="B220" s="28" t="s">
        <v>4064</v>
      </c>
      <c r="C220" t="s">
        <v>4065</v>
      </c>
      <c r="D220" s="9" t="n">
        <v>0.0</v>
      </c>
      <c r="E220" s="9" t="n">
        <v>0.0</v>
      </c>
      <c r="F220" t="n">
        <v>0.0</v>
      </c>
      <c r="G220" t="n">
        <v>0.0</v>
      </c>
      <c r="H220" s="9" t="n">
        <v>0.0</v>
      </c>
    </row>
    <row r="221" spans="2:8" x14ac:dyDescent="0.25">
      <c r="B221" s="28" t="s">
        <v>4066</v>
      </c>
      <c r="C221" t="s">
        <v>4067</v>
      </c>
      <c r="D221" s="9" t="n">
        <v>0.0</v>
      </c>
      <c r="E221" s="9" t="n">
        <v>0.0</v>
      </c>
      <c r="F221" t="n">
        <v>0.0</v>
      </c>
      <c r="G221" t="n">
        <v>0.0</v>
      </c>
      <c r="H221" s="9" t="n">
        <v>0.0</v>
      </c>
    </row>
    <row r="222" spans="2:8" x14ac:dyDescent="0.25">
      <c r="B222" s="28" t="s">
        <v>4068</v>
      </c>
      <c r="C222" t="s">
        <v>4069</v>
      </c>
      <c r="D222" s="9" t="n">
        <v>0.0</v>
      </c>
      <c r="E222" s="9" t="n">
        <v>0.0</v>
      </c>
      <c r="F222" t="n">
        <v>0.0</v>
      </c>
      <c r="G222" t="n">
        <v>0.0</v>
      </c>
      <c r="H222" s="9" t="n">
        <v>0.0</v>
      </c>
    </row>
    <row r="223" spans="2:8" x14ac:dyDescent="0.25">
      <c r="B223" s="28" t="s">
        <v>4070</v>
      </c>
      <c r="C223" t="s">
        <v>4071</v>
      </c>
      <c r="D223" s="9" t="n">
        <v>0.0</v>
      </c>
      <c r="E223" s="9" t="n">
        <v>0.0</v>
      </c>
      <c r="F223" t="n">
        <v>0.0</v>
      </c>
      <c r="G223" t="n">
        <v>0.0</v>
      </c>
      <c r="H223" s="9" t="n">
        <v>0.0</v>
      </c>
    </row>
    <row r="224" spans="2:8" x14ac:dyDescent="0.25">
      <c r="B224" s="28" t="s">
        <v>4072</v>
      </c>
      <c r="C224" t="s">
        <v>4073</v>
      </c>
      <c r="D224" s="9" t="n">
        <v>0.0</v>
      </c>
      <c r="E224" s="9" t="n">
        <v>0.0</v>
      </c>
      <c r="F224" t="n">
        <v>0.0</v>
      </c>
      <c r="G224" t="n">
        <v>0.0</v>
      </c>
      <c r="H224" s="9" t="n">
        <v>0.0</v>
      </c>
    </row>
    <row r="225" spans="2:8" x14ac:dyDescent="0.25">
      <c r="B225" s="28" t="s">
        <v>4074</v>
      </c>
      <c r="C225" t="s">
        <v>4075</v>
      </c>
      <c r="D225" s="9" t="n">
        <v>0.0</v>
      </c>
      <c r="E225" s="9" t="n">
        <v>0.0</v>
      </c>
      <c r="F225" t="n">
        <v>0.0</v>
      </c>
      <c r="G225" t="n">
        <v>0.0</v>
      </c>
      <c r="H225" s="9" t="n">
        <v>0.0</v>
      </c>
    </row>
    <row r="226" spans="2:8" x14ac:dyDescent="0.25">
      <c r="B226" s="28" t="s">
        <v>4076</v>
      </c>
      <c r="C226" t="s">
        <v>4077</v>
      </c>
      <c r="D226" s="9" t="n">
        <v>0.0</v>
      </c>
      <c r="E226" s="9" t="n">
        <v>0.0</v>
      </c>
      <c r="F226" t="n">
        <v>0.0</v>
      </c>
      <c r="G226" t="n">
        <v>0.0</v>
      </c>
      <c r="H226" s="9" t="n">
        <v>0.0</v>
      </c>
    </row>
    <row r="227" spans="2:8" x14ac:dyDescent="0.25">
      <c r="B227" s="28" t="s">
        <v>4078</v>
      </c>
      <c r="C227" t="s">
        <v>4079</v>
      </c>
      <c r="D227" s="9" t="n">
        <v>0.0</v>
      </c>
      <c r="E227" s="9" t="n">
        <v>0.0</v>
      </c>
      <c r="F227" t="n">
        <v>0.0</v>
      </c>
      <c r="G227" t="n">
        <v>0.0</v>
      </c>
      <c r="H227" s="9" t="n">
        <v>0.0</v>
      </c>
    </row>
    <row r="228" spans="2:8" x14ac:dyDescent="0.25">
      <c r="B228" s="28" t="s">
        <v>4080</v>
      </c>
      <c r="C228" t="s">
        <v>4081</v>
      </c>
      <c r="D228" s="9" t="n">
        <v>0.0</v>
      </c>
      <c r="E228" s="9" t="n">
        <v>0.0</v>
      </c>
      <c r="F228" t="n">
        <v>0.0</v>
      </c>
      <c r="G228" t="n">
        <v>0.0</v>
      </c>
      <c r="H228" s="9" t="n">
        <v>0.0</v>
      </c>
    </row>
    <row r="229" spans="2:8" x14ac:dyDescent="0.25">
      <c r="B229" s="28" t="s">
        <v>4082</v>
      </c>
      <c r="C229" t="s">
        <v>4083</v>
      </c>
      <c r="D229" s="9" t="n">
        <v>0.0</v>
      </c>
      <c r="E229" s="9" t="n">
        <v>0.0</v>
      </c>
      <c r="F229" t="n">
        <v>0.0</v>
      </c>
      <c r="G229" t="n">
        <v>0.0</v>
      </c>
      <c r="H229" s="9" t="n">
        <v>0.0</v>
      </c>
    </row>
    <row r="230" spans="2:8" x14ac:dyDescent="0.25">
      <c r="B230" s="28" t="s">
        <v>4084</v>
      </c>
      <c r="C230" t="s">
        <v>4085</v>
      </c>
      <c r="D230" s="9" t="n">
        <v>0.0</v>
      </c>
      <c r="E230" s="9" t="n">
        <v>0.0</v>
      </c>
      <c r="F230" t="n">
        <v>0.0</v>
      </c>
      <c r="G230" t="n">
        <v>0.0</v>
      </c>
      <c r="H230" s="9" t="n">
        <v>0.0</v>
      </c>
    </row>
    <row r="231" spans="2:8" x14ac:dyDescent="0.25">
      <c r="B231" s="28" t="s">
        <v>4086</v>
      </c>
      <c r="C231" t="s">
        <v>4087</v>
      </c>
      <c r="D231" s="9" t="n">
        <v>156906.94</v>
      </c>
      <c r="E231" s="9" t="n">
        <v>0.0</v>
      </c>
      <c r="F231" t="n">
        <v>156906.94</v>
      </c>
      <c r="G231" t="n">
        <v>0.0</v>
      </c>
      <c r="H231" s="9" t="n">
        <v>0.0</v>
      </c>
    </row>
    <row r="232" spans="2:8" x14ac:dyDescent="0.25">
      <c r="B232" s="28" t="s">
        <v>4088</v>
      </c>
      <c r="C232" t="s">
        <v>4089</v>
      </c>
      <c r="D232" s="9" t="n">
        <v>156906.94</v>
      </c>
      <c r="E232" s="9" t="n">
        <v>0.0</v>
      </c>
      <c r="F232" t="n">
        <v>156906.94</v>
      </c>
      <c r="G232" t="n">
        <v>0.0</v>
      </c>
      <c r="H232" s="9" t="n">
        <v>0.0</v>
      </c>
    </row>
    <row r="233" spans="2:8" x14ac:dyDescent="0.25">
      <c r="B233" s="28" t="s">
        <v>4090</v>
      </c>
      <c r="C233" t="s">
        <v>4091</v>
      </c>
      <c r="D233" s="9" t="n">
        <v>156906.94</v>
      </c>
      <c r="E233" s="9" t="n">
        <v>0.0</v>
      </c>
      <c r="F233" t="n">
        <v>156906.94</v>
      </c>
      <c r="G233" t="n">
        <v>0.0</v>
      </c>
      <c r="H233" s="9" t="n">
        <v>0.0</v>
      </c>
    </row>
    <row r="234" spans="2:8" x14ac:dyDescent="0.25">
      <c r="B234" s="28" t="s">
        <v>4092</v>
      </c>
      <c r="C234" t="s">
        <v>4093</v>
      </c>
      <c r="D234" s="9" t="n">
        <v>156906.94</v>
      </c>
      <c r="E234" s="9" t="n">
        <v>0.0</v>
      </c>
      <c r="F234" t="n">
        <v>156906.94</v>
      </c>
      <c r="G234" t="n">
        <v>0.0</v>
      </c>
      <c r="H234" s="9" t="n">
        <v>0.0</v>
      </c>
    </row>
    <row r="235" spans="2:8" x14ac:dyDescent="0.25">
      <c r="B235" s="28" t="s">
        <v>4094</v>
      </c>
      <c r="C235" t="s">
        <v>4095</v>
      </c>
      <c r="D235" s="9" t="n">
        <v>156906.94</v>
      </c>
      <c r="E235" s="9" t="n">
        <v>0.0</v>
      </c>
      <c r="F235" t="n">
        <v>156906.94</v>
      </c>
      <c r="G235" t="n">
        <v>0.0</v>
      </c>
      <c r="H235" s="9" t="n">
        <v>0.0</v>
      </c>
    </row>
    <row r="236" spans="2:8" x14ac:dyDescent="0.25">
      <c r="B236" s="28" t="s">
        <v>4096</v>
      </c>
      <c r="C236" t="s">
        <v>4097</v>
      </c>
      <c r="D236" s="9" t="n">
        <v>0.0</v>
      </c>
      <c r="E236" s="9" t="n">
        <v>0.0</v>
      </c>
      <c r="F236" t="n">
        <v>0.0</v>
      </c>
      <c r="G236" t="n">
        <v>0.0</v>
      </c>
      <c r="H236" s="9" t="n">
        <v>0.0</v>
      </c>
    </row>
    <row r="237" spans="2:8" x14ac:dyDescent="0.25">
      <c r="B237" s="28" t="s">
        <v>4098</v>
      </c>
      <c r="C237" t="s">
        <v>4099</v>
      </c>
      <c r="D237" s="9" t="n">
        <v>0.0</v>
      </c>
      <c r="E237" s="9" t="n">
        <v>0.0</v>
      </c>
      <c r="F237" t="n">
        <v>0.0</v>
      </c>
      <c r="G237" t="n">
        <v>0.0</v>
      </c>
      <c r="H237" s="9" t="n">
        <v>0.0</v>
      </c>
    </row>
    <row r="238" spans="2:8" x14ac:dyDescent="0.25">
      <c r="B238" s="28" t="s">
        <v>4100</v>
      </c>
      <c r="C238" t="s">
        <v>4101</v>
      </c>
      <c r="D238" s="9" t="n">
        <v>0.0</v>
      </c>
      <c r="E238" s="9" t="n">
        <v>0.0</v>
      </c>
      <c r="F238" t="n">
        <v>0.0</v>
      </c>
      <c r="G238" t="n">
        <v>0.0</v>
      </c>
      <c r="H238" s="9" t="n">
        <v>0.0</v>
      </c>
    </row>
    <row r="239" spans="2:8" x14ac:dyDescent="0.25">
      <c r="B239" s="28" t="s">
        <v>4102</v>
      </c>
      <c r="C239" t="s">
        <v>4103</v>
      </c>
      <c r="D239" s="9" t="n">
        <v>0.0</v>
      </c>
      <c r="E239" s="9" t="n">
        <v>0.0</v>
      </c>
      <c r="F239" t="n">
        <v>0.0</v>
      </c>
      <c r="G239" t="n">
        <v>0.0</v>
      </c>
      <c r="H239" s="9" t="n">
        <v>0.0</v>
      </c>
    </row>
    <row r="240" spans="2:8" x14ac:dyDescent="0.25">
      <c r="B240" s="28" t="s">
        <v>4104</v>
      </c>
      <c r="C240" t="s">
        <v>4105</v>
      </c>
      <c r="D240" s="9" t="n">
        <v>0.0</v>
      </c>
      <c r="E240" s="9" t="n">
        <v>0.0</v>
      </c>
      <c r="F240" t="n">
        <v>0.0</v>
      </c>
      <c r="G240" t="n">
        <v>0.0</v>
      </c>
      <c r="H240" s="9" t="n">
        <v>0.0</v>
      </c>
    </row>
    <row r="241" spans="2:8" x14ac:dyDescent="0.25">
      <c r="B241" s="28" t="s">
        <v>4106</v>
      </c>
      <c r="C241" t="s">
        <v>4107</v>
      </c>
      <c r="D241" s="9" t="n">
        <v>0.0</v>
      </c>
      <c r="E241" s="9" t="n">
        <v>0.0</v>
      </c>
      <c r="F241" t="n">
        <v>0.0</v>
      </c>
      <c r="G241" t="n">
        <v>0.0</v>
      </c>
      <c r="H241" s="9" t="n">
        <v>0.0</v>
      </c>
    </row>
    <row r="242" spans="2:8" x14ac:dyDescent="0.25">
      <c r="B242" s="28" t="s">
        <v>4108</v>
      </c>
      <c r="C242" t="s">
        <v>4109</v>
      </c>
      <c r="D242" s="9" t="n">
        <v>0.0</v>
      </c>
      <c r="E242" s="9" t="n">
        <v>0.0</v>
      </c>
      <c r="F242" t="n">
        <v>0.0</v>
      </c>
      <c r="G242" t="n">
        <v>0.0</v>
      </c>
      <c r="H242" s="9" t="n">
        <v>0.0</v>
      </c>
    </row>
    <row r="243" spans="2:8" x14ac:dyDescent="0.25">
      <c r="B243" s="28" t="s">
        <v>4110</v>
      </c>
      <c r="C243" t="s">
        <v>4111</v>
      </c>
      <c r="D243" s="9" t="n">
        <v>0.0</v>
      </c>
      <c r="E243" s="9" t="n">
        <v>0.0</v>
      </c>
      <c r="F243" t="n">
        <v>0.0</v>
      </c>
      <c r="G243" t="n">
        <v>0.0</v>
      </c>
      <c r="H243" s="9" t="n">
        <v>0.0</v>
      </c>
    </row>
    <row r="244" spans="2:8" x14ac:dyDescent="0.25">
      <c r="B244" s="28" t="s">
        <v>4112</v>
      </c>
      <c r="C244" t="s">
        <v>4113</v>
      </c>
      <c r="D244" s="9" t="n">
        <v>0.0</v>
      </c>
      <c r="E244" s="9" t="n">
        <v>0.0</v>
      </c>
      <c r="F244" t="n">
        <v>0.0</v>
      </c>
      <c r="G244" t="n">
        <v>0.0</v>
      </c>
      <c r="H244" s="9" t="n">
        <v>0.0</v>
      </c>
    </row>
    <row r="245" spans="2:8" x14ac:dyDescent="0.25">
      <c r="B245" s="28" t="s">
        <v>4114</v>
      </c>
      <c r="C245" t="s">
        <v>4115</v>
      </c>
      <c r="D245" s="9" t="n">
        <v>0.0</v>
      </c>
      <c r="E245" s="9" t="n">
        <v>0.0</v>
      </c>
      <c r="F245" t="n">
        <v>0.0</v>
      </c>
      <c r="G245" t="n">
        <v>0.0</v>
      </c>
      <c r="H245" s="9" t="n">
        <v>0.0</v>
      </c>
    </row>
    <row r="246" spans="2:8" x14ac:dyDescent="0.25">
      <c r="B246" s="28" t="s">
        <v>4116</v>
      </c>
      <c r="C246" t="s">
        <v>4117</v>
      </c>
      <c r="D246" s="9" t="n">
        <v>0.0</v>
      </c>
      <c r="E246" s="9" t="n">
        <v>0.0</v>
      </c>
      <c r="F246" t="n">
        <v>0.0</v>
      </c>
      <c r="G246" t="n">
        <v>0.0</v>
      </c>
      <c r="H246" s="9" t="n">
        <v>0.0</v>
      </c>
    </row>
    <row r="247" spans="2:8" x14ac:dyDescent="0.25">
      <c r="B247" s="28" t="s">
        <v>4118</v>
      </c>
      <c r="C247" t="s">
        <v>4119</v>
      </c>
      <c r="D247" s="9" t="n">
        <v>0.0</v>
      </c>
      <c r="E247" s="9" t="n">
        <v>0.0</v>
      </c>
      <c r="F247" t="n">
        <v>0.0</v>
      </c>
      <c r="G247" t="n">
        <v>0.0</v>
      </c>
      <c r="H247" s="9" t="n">
        <v>0.0</v>
      </c>
    </row>
    <row r="248" spans="2:8" x14ac:dyDescent="0.25">
      <c r="B248" s="28" t="s">
        <v>4120</v>
      </c>
      <c r="C248" t="s">
        <v>4121</v>
      </c>
      <c r="D248" s="9" t="n">
        <v>0.0</v>
      </c>
      <c r="E248" s="9" t="n">
        <v>0.0</v>
      </c>
      <c r="F248" t="n">
        <v>0.0</v>
      </c>
      <c r="G248" t="n">
        <v>0.0</v>
      </c>
      <c r="H248" s="9" t="n">
        <v>0.0</v>
      </c>
    </row>
    <row r="249" spans="2:8" x14ac:dyDescent="0.25">
      <c r="B249" s="28" t="s">
        <v>4122</v>
      </c>
      <c r="C249" t="s">
        <v>4123</v>
      </c>
      <c r="D249" s="9" t="n">
        <v>0.0</v>
      </c>
      <c r="E249" s="9" t="n">
        <v>0.0</v>
      </c>
      <c r="F249" t="n">
        <v>0.0</v>
      </c>
      <c r="G249" t="n">
        <v>0.0</v>
      </c>
      <c r="H249" s="9" t="n">
        <v>0.0</v>
      </c>
    </row>
    <row r="250" spans="2:8" x14ac:dyDescent="0.25">
      <c r="B250" s="28" t="s">
        <v>4124</v>
      </c>
      <c r="C250" t="s">
        <v>4125</v>
      </c>
      <c r="D250" s="9" t="n">
        <v>0.0</v>
      </c>
      <c r="E250" s="9" t="n">
        <v>0.0</v>
      </c>
      <c r="F250" t="n">
        <v>0.0</v>
      </c>
      <c r="G250" t="n">
        <v>0.0</v>
      </c>
      <c r="H250" s="9" t="n">
        <v>0.0</v>
      </c>
    </row>
    <row r="251" spans="2:8" x14ac:dyDescent="0.25">
      <c r="B251" s="28" t="s">
        <v>4126</v>
      </c>
      <c r="C251" t="s">
        <v>4127</v>
      </c>
      <c r="D251" s="9" t="n">
        <v>0.0</v>
      </c>
      <c r="E251" s="9" t="n">
        <v>0.0</v>
      </c>
      <c r="F251" t="n">
        <v>0.0</v>
      </c>
      <c r="G251" t="n">
        <v>0.0</v>
      </c>
      <c r="H251" s="9" t="n">
        <v>0.0</v>
      </c>
    </row>
    <row r="252" spans="2:8" x14ac:dyDescent="0.25">
      <c r="B252" s="28" t="s">
        <v>4128</v>
      </c>
      <c r="C252" t="s">
        <v>4129</v>
      </c>
      <c r="D252" s="9" t="n">
        <v>0.0</v>
      </c>
      <c r="E252" s="9" t="n">
        <v>0.0</v>
      </c>
      <c r="F252" t="n">
        <v>0.0</v>
      </c>
      <c r="G252" t="n">
        <v>0.0</v>
      </c>
      <c r="H252" s="9" t="n">
        <v>0.0</v>
      </c>
    </row>
    <row r="253" spans="2:8" x14ac:dyDescent="0.25">
      <c r="B253" s="28" t="s">
        <v>4130</v>
      </c>
      <c r="C253" t="s">
        <v>4131</v>
      </c>
      <c r="D253" s="9" t="n">
        <v>0.0</v>
      </c>
      <c r="E253" s="9" t="n">
        <v>0.0</v>
      </c>
      <c r="F253" t="n">
        <v>0.0</v>
      </c>
      <c r="G253" t="n">
        <v>0.0</v>
      </c>
      <c r="H253" s="9" t="n">
        <v>0.0</v>
      </c>
    </row>
    <row r="254" spans="2:8" x14ac:dyDescent="0.25">
      <c r="B254" s="28" t="s">
        <v>4132</v>
      </c>
      <c r="C254" t="s">
        <v>4133</v>
      </c>
      <c r="D254" s="9" t="n">
        <v>0.0</v>
      </c>
      <c r="E254" s="9" t="n">
        <v>0.0</v>
      </c>
      <c r="F254" t="n">
        <v>0.0</v>
      </c>
      <c r="G254" t="n">
        <v>0.0</v>
      </c>
      <c r="H254" s="9" t="n">
        <v>0.0</v>
      </c>
    </row>
    <row r="255" spans="2:8" x14ac:dyDescent="0.25">
      <c r="B255" s="28" t="s">
        <v>4134</v>
      </c>
      <c r="C255" t="s">
        <v>4135</v>
      </c>
      <c r="D255" s="9" t="n">
        <v>0.0</v>
      </c>
      <c r="E255" s="9" t="n">
        <v>0.0</v>
      </c>
      <c r="F255" t="n">
        <v>0.0</v>
      </c>
      <c r="G255" t="n">
        <v>0.0</v>
      </c>
      <c r="H255" s="9" t="n">
        <v>0.0</v>
      </c>
    </row>
    <row r="256" spans="2:8" x14ac:dyDescent="0.25">
      <c r="B256" s="28" t="s">
        <v>4136</v>
      </c>
      <c r="C256" t="s">
        <v>4137</v>
      </c>
      <c r="D256" s="9" t="n">
        <v>0.0</v>
      </c>
      <c r="E256" s="9" t="n">
        <v>0.0</v>
      </c>
      <c r="F256" t="n">
        <v>0.0</v>
      </c>
      <c r="G256" t="n">
        <v>0.0</v>
      </c>
      <c r="H256" s="9" t="n">
        <v>0.0</v>
      </c>
    </row>
    <row r="257" spans="2:8" x14ac:dyDescent="0.25">
      <c r="B257" s="28" t="s">
        <v>4138</v>
      </c>
      <c r="C257" t="s">
        <v>4139</v>
      </c>
      <c r="D257" s="9" t="n">
        <v>0.0</v>
      </c>
      <c r="E257" s="9" t="n">
        <v>0.0</v>
      </c>
      <c r="F257" t="n">
        <v>0.0</v>
      </c>
      <c r="G257" t="n">
        <v>0.0</v>
      </c>
      <c r="H257" s="9" t="n">
        <v>0.0</v>
      </c>
    </row>
    <row r="258" spans="2:8" x14ac:dyDescent="0.25">
      <c r="B258" s="28" t="s">
        <v>4140</v>
      </c>
      <c r="C258" t="s">
        <v>4141</v>
      </c>
      <c r="D258" s="9" t="n">
        <v>0.0</v>
      </c>
      <c r="E258" s="9" t="n">
        <v>0.0</v>
      </c>
      <c r="F258" t="n">
        <v>0.0</v>
      </c>
      <c r="G258" t="n">
        <v>0.0</v>
      </c>
      <c r="H258" s="9" t="n">
        <v>0.0</v>
      </c>
    </row>
    <row r="259" spans="2:8" x14ac:dyDescent="0.25">
      <c r="B259" s="28" t="s">
        <v>4142</v>
      </c>
      <c r="C259" t="s">
        <v>4143</v>
      </c>
      <c r="D259" s="9" t="n">
        <v>0.0</v>
      </c>
      <c r="E259" s="9" t="n">
        <v>0.0</v>
      </c>
      <c r="F259" t="n">
        <v>0.0</v>
      </c>
      <c r="G259" t="n">
        <v>0.0</v>
      </c>
      <c r="H259" s="9" t="n">
        <v>0.0</v>
      </c>
    </row>
    <row r="260" spans="2:8" x14ac:dyDescent="0.25">
      <c r="B260" s="28" t="s">
        <v>4144</v>
      </c>
      <c r="C260" t="s">
        <v>4145</v>
      </c>
      <c r="D260" s="9" t="n">
        <v>0.0</v>
      </c>
      <c r="E260" s="9" t="n">
        <v>0.0</v>
      </c>
      <c r="F260" t="n">
        <v>0.0</v>
      </c>
      <c r="G260" t="n">
        <v>0.0</v>
      </c>
      <c r="H260" s="9" t="n">
        <v>0.0</v>
      </c>
    </row>
    <row r="261" spans="2:8" x14ac:dyDescent="0.25">
      <c r="B261" s="28" t="s">
        <v>4146</v>
      </c>
      <c r="C261" t="s">
        <v>4147</v>
      </c>
      <c r="D261" s="9" t="n">
        <v>0.0</v>
      </c>
      <c r="E261" s="9" t="n">
        <v>0.0</v>
      </c>
      <c r="F261" t="n">
        <v>0.0</v>
      </c>
      <c r="G261" t="n">
        <v>0.0</v>
      </c>
      <c r="H261" s="9" t="n">
        <v>0.0</v>
      </c>
    </row>
    <row r="262" spans="2:8" x14ac:dyDescent="0.25">
      <c r="B262" s="28" t="s">
        <v>4148</v>
      </c>
      <c r="C262" t="s">
        <v>4149</v>
      </c>
      <c r="D262" s="9" t="n">
        <v>0.0</v>
      </c>
      <c r="E262" s="9" t="n">
        <v>0.0</v>
      </c>
      <c r="F262" t="n">
        <v>0.0</v>
      </c>
      <c r="G262" t="n">
        <v>0.0</v>
      </c>
      <c r="H262" s="9" t="n">
        <v>0.0</v>
      </c>
    </row>
    <row r="263" spans="2:8" x14ac:dyDescent="0.25">
      <c r="B263" s="28" t="s">
        <v>4150</v>
      </c>
      <c r="C263" t="s">
        <v>4151</v>
      </c>
      <c r="D263" s="9" t="n">
        <v>0.0</v>
      </c>
      <c r="E263" s="9" t="n">
        <v>0.0</v>
      </c>
      <c r="F263" t="n">
        <v>0.0</v>
      </c>
      <c r="G263" t="n">
        <v>0.0</v>
      </c>
      <c r="H263" s="9" t="n">
        <v>0.0</v>
      </c>
    </row>
    <row r="264" spans="2:8" x14ac:dyDescent="0.25">
      <c r="B264" s="28" t="s">
        <v>4152</v>
      </c>
      <c r="C264" t="s">
        <v>4153</v>
      </c>
      <c r="D264" s="9" t="n">
        <v>0.0</v>
      </c>
      <c r="E264" s="9" t="n">
        <v>0.0</v>
      </c>
      <c r="F264" t="n">
        <v>0.0</v>
      </c>
      <c r="G264" t="n">
        <v>0.0</v>
      </c>
      <c r="H264" s="9" t="n">
        <v>0.0</v>
      </c>
    </row>
    <row r="265" spans="2:8" x14ac:dyDescent="0.25">
      <c r="B265" s="28" t="s">
        <v>4154</v>
      </c>
      <c r="C265" t="s">
        <v>4155</v>
      </c>
      <c r="D265" s="9" t="n">
        <v>0.0</v>
      </c>
      <c r="E265" s="9" t="n">
        <v>0.0</v>
      </c>
      <c r="F265" t="n">
        <v>0.0</v>
      </c>
      <c r="G265" t="n">
        <v>0.0</v>
      </c>
      <c r="H265" s="9" t="n">
        <v>0.0</v>
      </c>
    </row>
    <row r="266" spans="2:8" x14ac:dyDescent="0.25">
      <c r="B266" s="28" t="s">
        <v>4156</v>
      </c>
      <c r="C266" t="s">
        <v>4157</v>
      </c>
      <c r="D266" s="9" t="n">
        <v>0.0</v>
      </c>
      <c r="E266" s="9" t="n">
        <v>0.0</v>
      </c>
      <c r="F266" t="n">
        <v>0.0</v>
      </c>
      <c r="G266" t="n">
        <v>0.0</v>
      </c>
      <c r="H266" s="9" t="n">
        <v>0.0</v>
      </c>
    </row>
    <row r="267" spans="2:8" x14ac:dyDescent="0.25">
      <c r="B267" s="28" t="s">
        <v>4158</v>
      </c>
      <c r="C267" t="s">
        <v>4159</v>
      </c>
      <c r="D267" s="9" t="n">
        <v>0.0</v>
      </c>
      <c r="E267" s="9" t="n">
        <v>0.0</v>
      </c>
      <c r="F267" t="n">
        <v>0.0</v>
      </c>
      <c r="G267" t="n">
        <v>0.0</v>
      </c>
      <c r="H267" s="9" t="n">
        <v>0.0</v>
      </c>
    </row>
    <row r="268" spans="2:8" x14ac:dyDescent="0.25">
      <c r="B268" s="28" t="s">
        <v>4160</v>
      </c>
      <c r="C268" t="s">
        <v>4161</v>
      </c>
      <c r="D268" s="9" t="n">
        <v>0.0</v>
      </c>
      <c r="E268" s="9" t="n">
        <v>0.0</v>
      </c>
      <c r="F268" t="n">
        <v>0.0</v>
      </c>
      <c r="G268" t="n">
        <v>0.0</v>
      </c>
      <c r="H268" s="9" t="n">
        <v>0.0</v>
      </c>
    </row>
    <row r="269" spans="2:8" x14ac:dyDescent="0.25">
      <c r="B269" s="28" t="s">
        <v>4162</v>
      </c>
      <c r="C269" t="s">
        <v>4163</v>
      </c>
      <c r="D269" s="9" t="n">
        <v>0.0</v>
      </c>
      <c r="E269" s="9" t="n">
        <v>0.0</v>
      </c>
      <c r="F269" t="n">
        <v>0.0</v>
      </c>
      <c r="G269" t="n">
        <v>0.0</v>
      </c>
      <c r="H269" s="9" t="n">
        <v>0.0</v>
      </c>
    </row>
    <row r="270" spans="2:8" x14ac:dyDescent="0.25">
      <c r="B270" s="28" t="s">
        <v>4164</v>
      </c>
      <c r="C270" t="s">
        <v>4165</v>
      </c>
      <c r="D270" s="9" t="n">
        <v>0.0</v>
      </c>
      <c r="E270" s="9" t="n">
        <v>0.0</v>
      </c>
      <c r="F270" t="n">
        <v>0.0</v>
      </c>
      <c r="G270" t="n">
        <v>0.0</v>
      </c>
      <c r="H270" s="9" t="n">
        <v>0.0</v>
      </c>
    </row>
    <row r="271" spans="2:8" x14ac:dyDescent="0.25">
      <c r="B271" s="28" t="s">
        <v>4166</v>
      </c>
      <c r="C271" t="s">
        <v>4167</v>
      </c>
      <c r="D271" s="9" t="n">
        <v>0.0</v>
      </c>
      <c r="E271" s="9" t="n">
        <v>0.0</v>
      </c>
      <c r="F271" t="n">
        <v>0.0</v>
      </c>
      <c r="G271" t="n">
        <v>0.0</v>
      </c>
      <c r="H271" s="9" t="n">
        <v>0.0</v>
      </c>
    </row>
    <row r="272" spans="2:8" x14ac:dyDescent="0.25">
      <c r="B272" s="28" t="s">
        <v>4168</v>
      </c>
      <c r="C272" t="s">
        <v>4169</v>
      </c>
      <c r="D272" s="9" t="n">
        <v>0.0</v>
      </c>
      <c r="E272" s="9" t="n">
        <v>0.0</v>
      </c>
      <c r="F272" t="n">
        <v>0.0</v>
      </c>
      <c r="G272" t="n">
        <v>0.0</v>
      </c>
      <c r="H272" s="9" t="n">
        <v>0.0</v>
      </c>
    </row>
    <row r="273" spans="2:8" x14ac:dyDescent="0.25">
      <c r="B273" s="28" t="s">
        <v>4170</v>
      </c>
      <c r="C273" t="s">
        <v>4171</v>
      </c>
      <c r="D273" s="9" t="n">
        <v>0.0</v>
      </c>
      <c r="E273" s="9" t="n">
        <v>0.0</v>
      </c>
      <c r="F273" t="n">
        <v>0.0</v>
      </c>
      <c r="G273" t="n">
        <v>0.0</v>
      </c>
      <c r="H273" s="9" t="n">
        <v>0.0</v>
      </c>
    </row>
    <row r="274" spans="2:8" x14ac:dyDescent="0.25">
      <c r="B274" s="28" t="s">
        <v>4172</v>
      </c>
      <c r="C274" t="s">
        <v>4173</v>
      </c>
      <c r="D274" s="9" t="n">
        <v>303500.0</v>
      </c>
      <c r="E274" s="9" t="n">
        <v>303500.0</v>
      </c>
      <c r="F274" t="n">
        <v>0.0</v>
      </c>
      <c r="G274" t="n">
        <v>0.0</v>
      </c>
      <c r="H274" s="9" t="n">
        <v>0.0</v>
      </c>
    </row>
    <row r="275" spans="2:8" x14ac:dyDescent="0.25">
      <c r="B275" s="28" t="s">
        <v>4174</v>
      </c>
      <c r="C275" t="s">
        <v>4175</v>
      </c>
      <c r="D275" s="9" t="n">
        <v>0.0</v>
      </c>
      <c r="E275" s="9" t="n">
        <v>0.0</v>
      </c>
      <c r="F275" t="n">
        <v>0.0</v>
      </c>
      <c r="G275" t="n">
        <v>0.0</v>
      </c>
      <c r="H275" s="9" t="n">
        <v>0.0</v>
      </c>
    </row>
    <row r="276" spans="2:8" x14ac:dyDescent="0.25">
      <c r="B276" s="28" t="s">
        <v>4176</v>
      </c>
      <c r="C276" t="s">
        <v>4177</v>
      </c>
      <c r="D276" s="9" t="n">
        <v>0.0</v>
      </c>
      <c r="E276" s="9" t="n">
        <v>0.0</v>
      </c>
      <c r="F276" t="n">
        <v>0.0</v>
      </c>
      <c r="G276" t="n">
        <v>0.0</v>
      </c>
      <c r="H276" s="9" t="n">
        <v>0.0</v>
      </c>
    </row>
    <row r="277" spans="2:8" x14ac:dyDescent="0.25">
      <c r="B277" s="28" t="s">
        <v>4178</v>
      </c>
      <c r="C277" t="s">
        <v>4179</v>
      </c>
      <c r="D277" s="9" t="n">
        <v>0.0</v>
      </c>
      <c r="E277" s="9" t="n">
        <v>0.0</v>
      </c>
      <c r="F277" t="n">
        <v>0.0</v>
      </c>
      <c r="G277" t="n">
        <v>0.0</v>
      </c>
      <c r="H277" s="9" t="n">
        <v>0.0</v>
      </c>
    </row>
    <row r="278" spans="2:8" x14ac:dyDescent="0.25">
      <c r="B278" s="28" t="s">
        <v>4180</v>
      </c>
      <c r="C278" t="s">
        <v>4181</v>
      </c>
      <c r="D278" s="9" t="n">
        <v>0.0</v>
      </c>
      <c r="E278" s="9" t="n">
        <v>0.0</v>
      </c>
      <c r="F278" t="n">
        <v>0.0</v>
      </c>
      <c r="G278" t="n">
        <v>0.0</v>
      </c>
      <c r="H278" s="9" t="n">
        <v>0.0</v>
      </c>
    </row>
    <row r="279" spans="2:8" x14ac:dyDescent="0.25">
      <c r="B279" s="28" t="s">
        <v>4182</v>
      </c>
      <c r="C279" t="s">
        <v>4183</v>
      </c>
      <c r="D279" s="9" t="n">
        <v>0.0</v>
      </c>
      <c r="E279" s="9" t="n">
        <v>0.0</v>
      </c>
      <c r="F279" t="n">
        <v>0.0</v>
      </c>
      <c r="G279" t="n">
        <v>0.0</v>
      </c>
      <c r="H279" s="9" t="n">
        <v>0.0</v>
      </c>
    </row>
    <row r="280" spans="2:8" x14ac:dyDescent="0.25">
      <c r="B280" s="28" t="s">
        <v>4184</v>
      </c>
      <c r="C280" t="s">
        <v>4185</v>
      </c>
      <c r="D280" s="9" t="n">
        <v>0.0</v>
      </c>
      <c r="E280" s="9" t="n">
        <v>0.0</v>
      </c>
      <c r="F280" t="n">
        <v>0.0</v>
      </c>
      <c r="G280" t="n">
        <v>0.0</v>
      </c>
      <c r="H280" s="9" t="n">
        <v>0.0</v>
      </c>
    </row>
    <row r="281" spans="2:8" x14ac:dyDescent="0.25">
      <c r="B281" s="28" t="s">
        <v>4186</v>
      </c>
      <c r="C281" t="s">
        <v>4187</v>
      </c>
      <c r="D281" s="9" t="n">
        <v>0.0</v>
      </c>
      <c r="E281" s="9" t="n">
        <v>0.0</v>
      </c>
      <c r="F281" t="n">
        <v>0.0</v>
      </c>
      <c r="G281" t="n">
        <v>0.0</v>
      </c>
      <c r="H281" s="9" t="n">
        <v>0.0</v>
      </c>
    </row>
    <row r="282" spans="2:8" x14ac:dyDescent="0.25">
      <c r="B282" s="28" t="s">
        <v>4188</v>
      </c>
      <c r="C282" t="s">
        <v>4189</v>
      </c>
      <c r="D282" s="9" t="n">
        <v>0.0</v>
      </c>
      <c r="E282" s="9" t="n">
        <v>0.0</v>
      </c>
      <c r="F282" t="n">
        <v>0.0</v>
      </c>
      <c r="G282" t="n">
        <v>0.0</v>
      </c>
      <c r="H282" s="9" t="n">
        <v>0.0</v>
      </c>
    </row>
    <row r="283" spans="2:8" x14ac:dyDescent="0.25">
      <c r="B283" s="28" t="s">
        <v>4190</v>
      </c>
      <c r="C283" t="s">
        <v>4191</v>
      </c>
      <c r="D283" s="9" t="n">
        <v>0.0</v>
      </c>
      <c r="E283" s="9" t="n">
        <v>0.0</v>
      </c>
      <c r="F283" t="n">
        <v>0.0</v>
      </c>
      <c r="G283" t="n">
        <v>0.0</v>
      </c>
      <c r="H283" s="9" t="n">
        <v>0.0</v>
      </c>
    </row>
    <row r="284" spans="2:8" x14ac:dyDescent="0.25">
      <c r="B284" s="28" t="s">
        <v>4192</v>
      </c>
      <c r="C284" t="s">
        <v>4193</v>
      </c>
      <c r="D284" s="9" t="n">
        <v>0.0</v>
      </c>
      <c r="E284" s="9" t="n">
        <v>0.0</v>
      </c>
      <c r="F284" t="n">
        <v>0.0</v>
      </c>
      <c r="G284" t="n">
        <v>0.0</v>
      </c>
      <c r="H284" s="9" t="n">
        <v>0.0</v>
      </c>
    </row>
    <row r="285" spans="2:8" x14ac:dyDescent="0.25">
      <c r="B285" s="28" t="s">
        <v>4194</v>
      </c>
      <c r="C285" t="s">
        <v>4195</v>
      </c>
      <c r="D285" s="9" t="n">
        <v>0.0</v>
      </c>
      <c r="E285" s="9" t="n">
        <v>0.0</v>
      </c>
      <c r="F285" t="n">
        <v>0.0</v>
      </c>
      <c r="G285" t="n">
        <v>0.0</v>
      </c>
      <c r="H285" s="9" t="n">
        <v>0.0</v>
      </c>
    </row>
    <row r="286" spans="2:8" x14ac:dyDescent="0.25">
      <c r="B286" s="28" t="s">
        <v>4196</v>
      </c>
      <c r="C286" t="s">
        <v>4197</v>
      </c>
      <c r="D286" s="9" t="n">
        <v>0.0</v>
      </c>
      <c r="E286" s="9" t="n">
        <v>0.0</v>
      </c>
      <c r="F286" t="n">
        <v>0.0</v>
      </c>
      <c r="G286" t="n">
        <v>0.0</v>
      </c>
      <c r="H286" s="9" t="n">
        <v>0.0</v>
      </c>
    </row>
    <row r="287" spans="2:8" x14ac:dyDescent="0.25">
      <c r="B287" s="28" t="s">
        <v>4198</v>
      </c>
      <c r="C287" t="s">
        <v>4199</v>
      </c>
      <c r="D287" s="9" t="n">
        <v>0.0</v>
      </c>
      <c r="E287" s="9" t="n">
        <v>0.0</v>
      </c>
      <c r="F287" t="n">
        <v>0.0</v>
      </c>
      <c r="G287" t="n">
        <v>0.0</v>
      </c>
      <c r="H287" s="9" t="n">
        <v>0.0</v>
      </c>
    </row>
    <row r="288" spans="2:8" x14ac:dyDescent="0.25">
      <c r="B288" s="28" t="s">
        <v>4200</v>
      </c>
      <c r="C288" t="s">
        <v>4201</v>
      </c>
      <c r="D288" s="9" t="n">
        <v>0.0</v>
      </c>
      <c r="E288" s="9" t="n">
        <v>0.0</v>
      </c>
      <c r="F288" t="n">
        <v>0.0</v>
      </c>
      <c r="G288" t="n">
        <v>0.0</v>
      </c>
      <c r="H288" s="9" t="n">
        <v>0.0</v>
      </c>
    </row>
    <row r="289" spans="2:8" x14ac:dyDescent="0.25">
      <c r="B289" s="28" t="s">
        <v>4202</v>
      </c>
      <c r="C289" t="s">
        <v>4203</v>
      </c>
      <c r="D289" s="9" t="n">
        <v>0.0</v>
      </c>
      <c r="E289" s="9" t="n">
        <v>0.0</v>
      </c>
      <c r="F289" t="n">
        <v>0.0</v>
      </c>
      <c r="G289" t="n">
        <v>0.0</v>
      </c>
      <c r="H289" s="9" t="n">
        <v>0.0</v>
      </c>
    </row>
    <row r="290" spans="2:8" x14ac:dyDescent="0.25">
      <c r="B290" s="28" t="s">
        <v>4204</v>
      </c>
      <c r="C290" t="s">
        <v>4205</v>
      </c>
      <c r="D290" s="9" t="n">
        <v>0.0</v>
      </c>
      <c r="E290" s="9" t="n">
        <v>0.0</v>
      </c>
      <c r="F290" t="n">
        <v>0.0</v>
      </c>
      <c r="G290" t="n">
        <v>0.0</v>
      </c>
      <c r="H290" s="9" t="n">
        <v>0.0</v>
      </c>
    </row>
    <row r="291" spans="2:8" x14ac:dyDescent="0.25">
      <c r="B291" s="28" t="s">
        <v>4206</v>
      </c>
      <c r="C291" t="s">
        <v>4207</v>
      </c>
      <c r="D291" s="9" t="n">
        <v>0.0</v>
      </c>
      <c r="E291" s="9" t="n">
        <v>0.0</v>
      </c>
      <c r="F291" t="n">
        <v>0.0</v>
      </c>
      <c r="G291" t="n">
        <v>0.0</v>
      </c>
      <c r="H291" s="9" t="n">
        <v>0.0</v>
      </c>
    </row>
    <row r="292" spans="2:8" x14ac:dyDescent="0.25">
      <c r="B292" s="28" t="s">
        <v>4208</v>
      </c>
      <c r="C292" t="s">
        <v>4209</v>
      </c>
      <c r="D292" s="9" t="n">
        <v>0.0</v>
      </c>
      <c r="E292" s="9" t="n">
        <v>0.0</v>
      </c>
      <c r="F292" t="n">
        <v>0.0</v>
      </c>
      <c r="G292" t="n">
        <v>0.0</v>
      </c>
      <c r="H292" s="9" t="n">
        <v>0.0</v>
      </c>
    </row>
    <row r="293" spans="2:8" x14ac:dyDescent="0.25">
      <c r="B293" s="28" t="s">
        <v>4210</v>
      </c>
      <c r="C293" t="s">
        <v>4211</v>
      </c>
      <c r="D293" s="9" t="n">
        <v>0.0</v>
      </c>
      <c r="E293" s="9" t="n">
        <v>0.0</v>
      </c>
      <c r="F293" t="n">
        <v>0.0</v>
      </c>
      <c r="G293" t="n">
        <v>0.0</v>
      </c>
      <c r="H293" s="9" t="n">
        <v>0.0</v>
      </c>
    </row>
    <row r="294" spans="2:8" x14ac:dyDescent="0.25">
      <c r="B294" s="28" t="s">
        <v>4212</v>
      </c>
      <c r="C294" t="s">
        <v>4213</v>
      </c>
      <c r="D294" s="9" t="n">
        <v>0.0</v>
      </c>
      <c r="E294" s="9" t="n">
        <v>0.0</v>
      </c>
      <c r="F294" t="n">
        <v>0.0</v>
      </c>
      <c r="G294" t="n">
        <v>0.0</v>
      </c>
      <c r="H294" s="9" t="n">
        <v>0.0</v>
      </c>
    </row>
    <row r="295" spans="2:8" x14ac:dyDescent="0.25">
      <c r="B295" s="28" t="s">
        <v>4214</v>
      </c>
      <c r="C295" t="s">
        <v>4215</v>
      </c>
      <c r="D295" s="9" t="n">
        <v>0.0</v>
      </c>
      <c r="E295" s="9" t="n">
        <v>0.0</v>
      </c>
      <c r="F295" t="n">
        <v>0.0</v>
      </c>
      <c r="G295" t="n">
        <v>0.0</v>
      </c>
      <c r="H295" s="9" t="n">
        <v>0.0</v>
      </c>
    </row>
    <row r="296" spans="2:8" x14ac:dyDescent="0.25">
      <c r="B296" s="28" t="s">
        <v>4216</v>
      </c>
      <c r="C296" t="s">
        <v>4217</v>
      </c>
      <c r="D296" s="9" t="n">
        <v>0.0</v>
      </c>
      <c r="E296" s="9" t="n">
        <v>0.0</v>
      </c>
      <c r="F296" t="n">
        <v>0.0</v>
      </c>
      <c r="G296" t="n">
        <v>0.0</v>
      </c>
      <c r="H296" s="9" t="n">
        <v>0.0</v>
      </c>
    </row>
    <row r="297" spans="2:8" x14ac:dyDescent="0.25">
      <c r="B297" s="28" t="s">
        <v>4218</v>
      </c>
      <c r="C297" t="s">
        <v>4219</v>
      </c>
      <c r="D297" s="9" t="n">
        <v>0.0</v>
      </c>
      <c r="E297" s="9" t="n">
        <v>0.0</v>
      </c>
      <c r="F297" t="n">
        <v>0.0</v>
      </c>
      <c r="G297" t="n">
        <v>0.0</v>
      </c>
      <c r="H297" s="9" t="n">
        <v>0.0</v>
      </c>
    </row>
    <row r="298" spans="2:8" x14ac:dyDescent="0.25">
      <c r="B298" s="28" t="s">
        <v>4220</v>
      </c>
      <c r="C298" t="s">
        <v>4221</v>
      </c>
      <c r="D298" s="9" t="n">
        <v>0.0</v>
      </c>
      <c r="E298" s="9" t="n">
        <v>0.0</v>
      </c>
      <c r="F298" t="n">
        <v>0.0</v>
      </c>
      <c r="G298" t="n">
        <v>0.0</v>
      </c>
      <c r="H298" s="9" t="n">
        <v>0.0</v>
      </c>
    </row>
    <row r="299" spans="2:8" x14ac:dyDescent="0.25">
      <c r="B299" s="28" t="s">
        <v>4222</v>
      </c>
      <c r="C299" t="s">
        <v>4223</v>
      </c>
      <c r="D299" s="9" t="n">
        <v>0.0</v>
      </c>
      <c r="E299" s="9" t="n">
        <v>0.0</v>
      </c>
      <c r="F299" t="n">
        <v>0.0</v>
      </c>
      <c r="G299" t="n">
        <v>0.0</v>
      </c>
      <c r="H299" s="9" t="n">
        <v>0.0</v>
      </c>
    </row>
    <row r="300" spans="2:8" x14ac:dyDescent="0.25">
      <c r="B300" s="28" t="s">
        <v>4224</v>
      </c>
      <c r="C300" t="s">
        <v>4225</v>
      </c>
      <c r="D300" s="9" t="n">
        <v>0.0</v>
      </c>
      <c r="E300" s="9" t="n">
        <v>0.0</v>
      </c>
      <c r="F300" t="n">
        <v>0.0</v>
      </c>
      <c r="G300" t="n">
        <v>0.0</v>
      </c>
      <c r="H300" s="9" t="n">
        <v>0.0</v>
      </c>
    </row>
    <row r="301" spans="2:8" x14ac:dyDescent="0.25">
      <c r="B301" s="28" t="s">
        <v>4226</v>
      </c>
      <c r="C301" t="s">
        <v>4227</v>
      </c>
      <c r="D301" s="9" t="n">
        <v>0.0</v>
      </c>
      <c r="E301" s="9" t="n">
        <v>0.0</v>
      </c>
      <c r="F301" t="n">
        <v>0.0</v>
      </c>
      <c r="G301" t="n">
        <v>0.0</v>
      </c>
      <c r="H301" s="9" t="n">
        <v>0.0</v>
      </c>
    </row>
    <row r="302" spans="2:8" x14ac:dyDescent="0.25">
      <c r="B302" s="28" t="s">
        <v>4228</v>
      </c>
      <c r="C302" t="s">
        <v>4229</v>
      </c>
      <c r="D302" s="9" t="n">
        <v>0.0</v>
      </c>
      <c r="E302" s="9" t="n">
        <v>0.0</v>
      </c>
      <c r="F302" t="n">
        <v>0.0</v>
      </c>
      <c r="G302" t="n">
        <v>0.0</v>
      </c>
      <c r="H302" s="9" t="n">
        <v>0.0</v>
      </c>
    </row>
    <row r="303" spans="2:8" x14ac:dyDescent="0.25">
      <c r="B303" s="28" t="s">
        <v>4230</v>
      </c>
      <c r="C303" t="s">
        <v>4231</v>
      </c>
      <c r="D303" s="9" t="n">
        <v>0.0</v>
      </c>
      <c r="E303" s="9" t="n">
        <v>0.0</v>
      </c>
      <c r="F303" t="n">
        <v>0.0</v>
      </c>
      <c r="G303" t="n">
        <v>0.0</v>
      </c>
      <c r="H303" s="9" t="n">
        <v>0.0</v>
      </c>
    </row>
    <row r="304" spans="2:8" x14ac:dyDescent="0.25">
      <c r="B304" s="28" t="s">
        <v>4232</v>
      </c>
      <c r="C304" t="s">
        <v>4233</v>
      </c>
      <c r="D304" s="9" t="n">
        <v>0.0</v>
      </c>
      <c r="E304" s="9" t="n">
        <v>0.0</v>
      </c>
      <c r="F304" t="n">
        <v>0.0</v>
      </c>
      <c r="G304" t="n">
        <v>0.0</v>
      </c>
      <c r="H304" s="9" t="n">
        <v>0.0</v>
      </c>
    </row>
    <row r="305" spans="2:8" x14ac:dyDescent="0.25">
      <c r="B305" s="28" t="s">
        <v>4234</v>
      </c>
      <c r="C305" t="s">
        <v>4235</v>
      </c>
      <c r="D305" s="9" t="n">
        <v>0.0</v>
      </c>
      <c r="E305" s="9" t="n">
        <v>0.0</v>
      </c>
      <c r="F305" t="n">
        <v>0.0</v>
      </c>
      <c r="G305" t="n">
        <v>0.0</v>
      </c>
      <c r="H305" s="9" t="n">
        <v>0.0</v>
      </c>
    </row>
    <row r="306" spans="2:8" x14ac:dyDescent="0.25">
      <c r="B306" s="28" t="s">
        <v>4236</v>
      </c>
      <c r="C306" t="s">
        <v>4237</v>
      </c>
      <c r="D306" s="9" t="n">
        <v>303500.0</v>
      </c>
      <c r="E306" s="9" t="n">
        <v>303500.0</v>
      </c>
      <c r="F306" t="n">
        <v>0.0</v>
      </c>
      <c r="G306" t="n">
        <v>0.0</v>
      </c>
      <c r="H306" s="9" t="n">
        <v>0.0</v>
      </c>
    </row>
    <row r="307" spans="2:8" x14ac:dyDescent="0.25">
      <c r="B307" s="28" t="s">
        <v>4238</v>
      </c>
      <c r="C307" t="s">
        <v>4239</v>
      </c>
      <c r="D307" s="9" t="n">
        <v>303500.0</v>
      </c>
      <c r="E307" s="9" t="n">
        <v>303500.0</v>
      </c>
      <c r="F307" t="n">
        <v>0.0</v>
      </c>
      <c r="G307" t="n">
        <v>0.0</v>
      </c>
      <c r="H307" s="9" t="n">
        <v>0.0</v>
      </c>
    </row>
    <row r="308" spans="2:8" x14ac:dyDescent="0.25">
      <c r="B308" s="28" t="s">
        <v>4240</v>
      </c>
      <c r="C308" t="s">
        <v>4241</v>
      </c>
      <c r="D308" s="9" t="n">
        <v>0.0</v>
      </c>
      <c r="E308" s="9" t="n">
        <v>0.0</v>
      </c>
      <c r="F308" t="n">
        <v>0.0</v>
      </c>
      <c r="G308" t="n">
        <v>0.0</v>
      </c>
      <c r="H308" s="9" t="n">
        <v>0.0</v>
      </c>
    </row>
    <row r="309" spans="2:8" x14ac:dyDescent="0.25">
      <c r="B309" s="28" t="s">
        <v>4242</v>
      </c>
      <c r="C309" t="s">
        <v>4243</v>
      </c>
      <c r="D309" s="9" t="n">
        <v>0.0</v>
      </c>
      <c r="E309" s="9" t="n">
        <v>0.0</v>
      </c>
      <c r="F309" t="n">
        <v>0.0</v>
      </c>
      <c r="G309" t="n">
        <v>0.0</v>
      </c>
      <c r="H309" s="9" t="n">
        <v>0.0</v>
      </c>
    </row>
    <row r="310" spans="2:8" x14ac:dyDescent="0.25">
      <c r="B310" s="28" t="s">
        <v>4244</v>
      </c>
      <c r="C310" t="s">
        <v>4245</v>
      </c>
      <c r="D310" s="9" t="n">
        <v>0.0</v>
      </c>
      <c r="E310" s="9" t="n">
        <v>0.0</v>
      </c>
      <c r="F310" t="n">
        <v>0.0</v>
      </c>
      <c r="G310" t="n">
        <v>0.0</v>
      </c>
      <c r="H310" s="9" t="n">
        <v>0.0</v>
      </c>
    </row>
    <row r="311" spans="2:8" x14ac:dyDescent="0.25">
      <c r="B311" s="28" t="s">
        <v>4246</v>
      </c>
      <c r="C311" t="s">
        <v>4247</v>
      </c>
      <c r="D311" s="9" t="n">
        <v>0.0</v>
      </c>
      <c r="E311" s="9" t="n">
        <v>0.0</v>
      </c>
      <c r="F311" t="n">
        <v>0.0</v>
      </c>
      <c r="G311" t="n">
        <v>0.0</v>
      </c>
      <c r="H311" s="9" t="n">
        <v>0.0</v>
      </c>
    </row>
    <row r="312" spans="2:8" x14ac:dyDescent="0.25">
      <c r="B312" s="28" t="s">
        <v>4248</v>
      </c>
      <c r="C312" t="s">
        <v>4249</v>
      </c>
      <c r="D312" s="9" t="n">
        <v>0.0</v>
      </c>
      <c r="E312" s="9" t="n">
        <v>0.0</v>
      </c>
      <c r="F312" t="n">
        <v>0.0</v>
      </c>
      <c r="G312" t="n">
        <v>0.0</v>
      </c>
      <c r="H312" s="9" t="n">
        <v>0.0</v>
      </c>
    </row>
    <row r="313" spans="2:8" x14ac:dyDescent="0.25">
      <c r="B313" s="28" t="s">
        <v>4250</v>
      </c>
      <c r="C313" t="s">
        <v>4251</v>
      </c>
      <c r="D313" s="9" t="n">
        <v>0.0</v>
      </c>
      <c r="E313" s="9" t="n">
        <v>0.0</v>
      </c>
      <c r="F313" t="n">
        <v>0.0</v>
      </c>
      <c r="G313" t="n">
        <v>0.0</v>
      </c>
      <c r="H313" s="9" t="n">
        <v>0.0</v>
      </c>
    </row>
    <row r="314" spans="2:8" x14ac:dyDescent="0.25">
      <c r="B314" s="28" t="s">
        <v>4252</v>
      </c>
      <c r="C314" t="s">
        <v>4253</v>
      </c>
      <c r="D314" s="9" t="n">
        <v>0.0</v>
      </c>
      <c r="E314" s="9" t="n">
        <v>0.0</v>
      </c>
      <c r="F314" t="n">
        <v>0.0</v>
      </c>
      <c r="G314" t="n">
        <v>0.0</v>
      </c>
      <c r="H314" s="9" t="n">
        <v>0.0</v>
      </c>
    </row>
    <row r="315" spans="2:8" x14ac:dyDescent="0.25">
      <c r="B315" s="28" t="s">
        <v>4254</v>
      </c>
      <c r="C315" t="s">
        <v>4255</v>
      </c>
      <c r="D315" s="9" t="n">
        <v>0.0</v>
      </c>
      <c r="E315" s="9" t="n">
        <v>0.0</v>
      </c>
      <c r="F315" t="n">
        <v>0.0</v>
      </c>
      <c r="G315" t="n">
        <v>0.0</v>
      </c>
      <c r="H315" s="9" t="n">
        <v>0.0</v>
      </c>
    </row>
    <row r="316" spans="2:8" x14ac:dyDescent="0.25">
      <c r="B316" s="28" t="s">
        <v>4256</v>
      </c>
      <c r="C316" t="s">
        <v>4257</v>
      </c>
      <c r="D316" s="9" t="n">
        <v>0.0</v>
      </c>
      <c r="E316" s="9" t="n">
        <v>0.0</v>
      </c>
      <c r="F316" t="n">
        <v>0.0</v>
      </c>
      <c r="G316" t="n">
        <v>0.0</v>
      </c>
      <c r="H316" s="9" t="n">
        <v>0.0</v>
      </c>
    </row>
    <row r="317" spans="2:8" x14ac:dyDescent="0.25">
      <c r="B317" s="28" t="s">
        <v>4258</v>
      </c>
      <c r="C317" t="s">
        <v>4259</v>
      </c>
      <c r="D317" s="9" t="n">
        <v>0.0</v>
      </c>
      <c r="E317" s="9" t="n">
        <v>0.0</v>
      </c>
      <c r="F317" t="n">
        <v>0.0</v>
      </c>
      <c r="G317" t="n">
        <v>0.0</v>
      </c>
      <c r="H317" s="9" t="n">
        <v>0.0</v>
      </c>
    </row>
    <row r="318" spans="2:8" x14ac:dyDescent="0.25">
      <c r="B318" s="28" t="s">
        <v>4260</v>
      </c>
      <c r="C318" t="s">
        <v>4261</v>
      </c>
      <c r="D318" s="9" t="n">
        <v>0.0</v>
      </c>
      <c r="E318" s="9" t="n">
        <v>0.0</v>
      </c>
      <c r="F318" t="n">
        <v>0.0</v>
      </c>
      <c r="G318" t="n">
        <v>0.0</v>
      </c>
      <c r="H318" s="9" t="n">
        <v>0.0</v>
      </c>
    </row>
    <row r="319" spans="2:8" x14ac:dyDescent="0.25">
      <c r="B319" s="28" t="s">
        <v>4262</v>
      </c>
      <c r="C319" t="s">
        <v>4263</v>
      </c>
      <c r="D319" s="9" t="n">
        <v>0.0</v>
      </c>
      <c r="E319" s="9" t="n">
        <v>0.0</v>
      </c>
      <c r="F319" t="n">
        <v>0.0</v>
      </c>
      <c r="G319" t="n">
        <v>0.0</v>
      </c>
      <c r="H319" s="9" t="n">
        <v>0.0</v>
      </c>
    </row>
    <row r="320" spans="2:8" x14ac:dyDescent="0.25">
      <c r="B320" s="28" t="s">
        <v>4264</v>
      </c>
      <c r="C320" t="s">
        <v>4265</v>
      </c>
      <c r="D320" s="9" t="n">
        <v>0.0</v>
      </c>
      <c r="E320" s="9" t="n">
        <v>0.0</v>
      </c>
      <c r="F320" t="n">
        <v>0.0</v>
      </c>
      <c r="G320" t="n">
        <v>0.0</v>
      </c>
      <c r="H320" s="9" t="n">
        <v>0.0</v>
      </c>
    </row>
    <row r="321" spans="2:8" x14ac:dyDescent="0.25">
      <c r="B321" s="28" t="s">
        <v>4266</v>
      </c>
      <c r="C321" t="s">
        <v>4267</v>
      </c>
      <c r="D321" s="9" t="n">
        <v>0.0</v>
      </c>
      <c r="E321" s="9" t="n">
        <v>0.0</v>
      </c>
      <c r="F321" t="n">
        <v>0.0</v>
      </c>
      <c r="G321" t="n">
        <v>0.0</v>
      </c>
      <c r="H321" s="9" t="n">
        <v>0.0</v>
      </c>
    </row>
    <row r="322" spans="2:8" x14ac:dyDescent="0.25">
      <c r="B322" s="28" t="s">
        <v>4268</v>
      </c>
      <c r="C322" t="s">
        <v>4269</v>
      </c>
      <c r="D322" s="9" t="n">
        <v>0.0</v>
      </c>
      <c r="E322" s="9" t="n">
        <v>0.0</v>
      </c>
      <c r="F322" t="n">
        <v>0.0</v>
      </c>
      <c r="G322" t="n">
        <v>0.0</v>
      </c>
      <c r="H322" s="9" t="n">
        <v>0.0</v>
      </c>
    </row>
    <row r="323" spans="2:8" x14ac:dyDescent="0.25">
      <c r="B323" s="28" t="s">
        <v>4270</v>
      </c>
      <c r="C323" t="s">
        <v>4271</v>
      </c>
      <c r="D323" s="9" t="n">
        <v>0.0</v>
      </c>
      <c r="E323" s="9" t="n">
        <v>0.0</v>
      </c>
      <c r="F323" t="n">
        <v>0.0</v>
      </c>
      <c r="G323" t="n">
        <v>0.0</v>
      </c>
      <c r="H323" s="9" t="n">
        <v>0.0</v>
      </c>
    </row>
    <row r="324" spans="2:8" x14ac:dyDescent="0.25">
      <c r="B324" s="28" t="s">
        <v>4272</v>
      </c>
      <c r="C324" t="s">
        <v>4273</v>
      </c>
      <c r="D324" s="9" t="n">
        <v>0.0</v>
      </c>
      <c r="E324" s="9" t="n">
        <v>0.0</v>
      </c>
      <c r="F324" t="n">
        <v>0.0</v>
      </c>
      <c r="G324" t="n">
        <v>0.0</v>
      </c>
      <c r="H324" s="9" t="n">
        <v>0.0</v>
      </c>
    </row>
    <row r="325" spans="2:8" x14ac:dyDescent="0.25">
      <c r="B325" s="28" t="s">
        <v>4274</v>
      </c>
      <c r="C325" t="s">
        <v>4275</v>
      </c>
      <c r="D325" s="9" t="n">
        <v>0.0</v>
      </c>
      <c r="E325" s="9" t="n">
        <v>0.0</v>
      </c>
      <c r="F325" t="n">
        <v>0.0</v>
      </c>
      <c r="G325" t="n">
        <v>0.0</v>
      </c>
      <c r="H325" s="9" t="n">
        <v>0.0</v>
      </c>
    </row>
    <row r="326" spans="2:8" x14ac:dyDescent="0.25">
      <c r="B326" s="28" t="s">
        <v>4276</v>
      </c>
      <c r="C326" t="s">
        <v>4277</v>
      </c>
      <c r="D326" s="9" t="n">
        <v>0.0</v>
      </c>
      <c r="E326" s="9" t="n">
        <v>0.0</v>
      </c>
      <c r="F326" t="n">
        <v>0.0</v>
      </c>
      <c r="G326" t="n">
        <v>0.0</v>
      </c>
      <c r="H326" s="9" t="n">
        <v>0.0</v>
      </c>
    </row>
    <row r="327" spans="2:8" x14ac:dyDescent="0.25">
      <c r="B327" s="28" t="s">
        <v>4278</v>
      </c>
      <c r="C327" t="s">
        <v>4279</v>
      </c>
      <c r="D327" s="9" t="n">
        <v>0.0</v>
      </c>
      <c r="E327" s="9" t="n">
        <v>0.0</v>
      </c>
      <c r="F327" t="n">
        <v>0.0</v>
      </c>
      <c r="G327" t="n">
        <v>0.0</v>
      </c>
      <c r="H327" s="9" t="n">
        <v>0.0</v>
      </c>
    </row>
    <row r="328" spans="2:8" x14ac:dyDescent="0.25">
      <c r="B328" s="28" t="s">
        <v>4280</v>
      </c>
      <c r="C328" t="s">
        <v>4281</v>
      </c>
      <c r="D328" s="9" t="n">
        <v>0.0</v>
      </c>
      <c r="E328" s="9" t="n">
        <v>0.0</v>
      </c>
      <c r="F328" t="n">
        <v>0.0</v>
      </c>
      <c r="G328" t="n">
        <v>0.0</v>
      </c>
      <c r="H328" s="9" t="n">
        <v>0.0</v>
      </c>
    </row>
    <row r="329" spans="2:8" x14ac:dyDescent="0.25">
      <c r="B329" s="28" t="s">
        <v>4282</v>
      </c>
      <c r="C329" t="s">
        <v>4283</v>
      </c>
      <c r="D329" s="9" t="n">
        <v>0.0</v>
      </c>
      <c r="E329" s="9" t="n">
        <v>0.0</v>
      </c>
      <c r="F329" t="n">
        <v>0.0</v>
      </c>
      <c r="G329" t="n">
        <v>0.0</v>
      </c>
      <c r="H329" s="9" t="n">
        <v>0.0</v>
      </c>
    </row>
    <row r="330" spans="2:8" x14ac:dyDescent="0.25">
      <c r="B330" s="28" t="s">
        <v>4284</v>
      </c>
      <c r="C330" t="s">
        <v>4285</v>
      </c>
      <c r="D330" s="9" t="n">
        <v>0.0</v>
      </c>
      <c r="E330" s="9" t="n">
        <v>0.0</v>
      </c>
      <c r="F330" t="n">
        <v>0.0</v>
      </c>
      <c r="G330" t="n">
        <v>0.0</v>
      </c>
      <c r="H330" s="9" t="n">
        <v>0.0</v>
      </c>
    </row>
    <row r="331" spans="2:8" x14ac:dyDescent="0.25">
      <c r="B331" s="28" t="s">
        <v>4286</v>
      </c>
      <c r="C331" t="s">
        <v>4287</v>
      </c>
      <c r="D331" s="9" t="n">
        <v>0.0</v>
      </c>
      <c r="E331" s="9" t="n">
        <v>0.0</v>
      </c>
      <c r="F331" t="n">
        <v>0.0</v>
      </c>
      <c r="G331" t="n">
        <v>0.0</v>
      </c>
      <c r="H331" s="9" t="n">
        <v>0.0</v>
      </c>
    </row>
    <row r="332" spans="2:8" x14ac:dyDescent="0.25">
      <c r="B332" s="28" t="s">
        <v>4288</v>
      </c>
      <c r="C332" t="s">
        <v>4289</v>
      </c>
      <c r="D332" s="9" t="n">
        <v>0.0</v>
      </c>
      <c r="E332" s="9" t="n">
        <v>0.0</v>
      </c>
      <c r="F332" t="n">
        <v>0.0</v>
      </c>
      <c r="G332" t="n">
        <v>0.0</v>
      </c>
      <c r="H332" s="9" t="n">
        <v>0.0</v>
      </c>
    </row>
    <row r="333" spans="2:8" x14ac:dyDescent="0.25">
      <c r="B333" s="28" t="s">
        <v>4290</v>
      </c>
      <c r="C333" t="s">
        <v>4291</v>
      </c>
      <c r="D333" s="9" t="n">
        <v>0.0</v>
      </c>
      <c r="E333" s="9" t="n">
        <v>0.0</v>
      </c>
      <c r="F333" t="n">
        <v>0.0</v>
      </c>
      <c r="G333" t="n">
        <v>0.0</v>
      </c>
      <c r="H333" s="9" t="n">
        <v>0.0</v>
      </c>
    </row>
    <row r="334" spans="2:8" x14ac:dyDescent="0.25">
      <c r="B334" s="28" t="s">
        <v>4292</v>
      </c>
      <c r="C334" t="s">
        <v>4293</v>
      </c>
      <c r="D334" s="9" t="n">
        <v>0.0</v>
      </c>
      <c r="E334" s="9" t="n">
        <v>0.0</v>
      </c>
      <c r="F334" t="n">
        <v>0.0</v>
      </c>
      <c r="G334" t="n">
        <v>0.0</v>
      </c>
      <c r="H334" s="9" t="n">
        <v>0.0</v>
      </c>
    </row>
    <row r="335" spans="2:8" x14ac:dyDescent="0.25">
      <c r="B335" s="28" t="s">
        <v>4294</v>
      </c>
      <c r="C335" t="s">
        <v>4295</v>
      </c>
      <c r="D335" s="9" t="n">
        <v>0.0</v>
      </c>
      <c r="E335" s="9" t="n">
        <v>0.0</v>
      </c>
      <c r="F335" t="n">
        <v>0.0</v>
      </c>
      <c r="G335" t="n">
        <v>0.0</v>
      </c>
      <c r="H335" s="9" t="n">
        <v>0.0</v>
      </c>
    </row>
    <row r="336" spans="2:8" x14ac:dyDescent="0.25">
      <c r="B336" s="28" t="s">
        <v>4296</v>
      </c>
      <c r="C336" t="s">
        <v>4297</v>
      </c>
      <c r="D336" s="9" t="n">
        <v>0.0</v>
      </c>
      <c r="E336" s="9" t="n">
        <v>0.0</v>
      </c>
      <c r="F336" t="n">
        <v>0.0</v>
      </c>
      <c r="G336" t="n">
        <v>0.0</v>
      </c>
      <c r="H336" s="9" t="n">
        <v>0.0</v>
      </c>
    </row>
    <row r="337" spans="2:8" x14ac:dyDescent="0.25">
      <c r="B337" s="28" t="s">
        <v>4298</v>
      </c>
      <c r="C337" t="s">
        <v>4299</v>
      </c>
      <c r="D337" s="9" t="n">
        <v>0.0</v>
      </c>
      <c r="E337" s="9" t="n">
        <v>0.0</v>
      </c>
      <c r="F337" t="n">
        <v>0.0</v>
      </c>
      <c r="G337" t="n">
        <v>0.0</v>
      </c>
      <c r="H337" s="9" t="n">
        <v>0.0</v>
      </c>
    </row>
    <row r="338" spans="2:8" x14ac:dyDescent="0.25">
      <c r="B338" s="28" t="s">
        <v>4300</v>
      </c>
      <c r="C338" t="s">
        <v>4301</v>
      </c>
      <c r="D338" s="9" t="n">
        <v>0.0</v>
      </c>
      <c r="E338" s="9" t="n">
        <v>0.0</v>
      </c>
      <c r="F338" t="n">
        <v>0.0</v>
      </c>
      <c r="G338" t="n">
        <v>0.0</v>
      </c>
      <c r="H338" s="9" t="n">
        <v>0.0</v>
      </c>
    </row>
    <row r="339" spans="2:8" x14ac:dyDescent="0.25">
      <c r="B339" s="28" t="s">
        <v>4302</v>
      </c>
      <c r="C339" t="s">
        <v>4303</v>
      </c>
      <c r="D339" s="9" t="n">
        <v>0.0</v>
      </c>
      <c r="E339" s="9" t="n">
        <v>0.0</v>
      </c>
      <c r="F339" t="n">
        <v>0.0</v>
      </c>
      <c r="G339" t="n">
        <v>0.0</v>
      </c>
      <c r="H339" s="9" t="n">
        <v>0.0</v>
      </c>
    </row>
    <row r="340" spans="2:8" x14ac:dyDescent="0.25">
      <c r="B340" s="28" t="s">
        <v>4304</v>
      </c>
      <c r="C340" t="s">
        <v>4305</v>
      </c>
      <c r="D340" s="9" t="n">
        <v>0.0</v>
      </c>
      <c r="E340" s="9" t="n">
        <v>0.0</v>
      </c>
      <c r="F340" t="n">
        <v>0.0</v>
      </c>
      <c r="G340" t="n">
        <v>0.0</v>
      </c>
      <c r="H340" s="9" t="n">
        <v>0.0</v>
      </c>
    </row>
    <row r="341" spans="2:8" x14ac:dyDescent="0.25">
      <c r="B341" s="28" t="s">
        <v>4306</v>
      </c>
      <c r="C341" t="s">
        <v>4307</v>
      </c>
      <c r="D341" s="9" t="n">
        <v>0.0</v>
      </c>
      <c r="E341" s="9" t="n">
        <v>0.0</v>
      </c>
      <c r="F341" t="n">
        <v>0.0</v>
      </c>
      <c r="G341" t="n">
        <v>0.0</v>
      </c>
      <c r="H341" s="9" t="n">
        <v>0.0</v>
      </c>
    </row>
    <row r="342" spans="2:8" x14ac:dyDescent="0.25">
      <c r="B342" s="28" t="s">
        <v>4308</v>
      </c>
      <c r="C342" t="s">
        <v>4309</v>
      </c>
      <c r="D342" s="9" t="n">
        <v>0.0</v>
      </c>
      <c r="E342" s="9" t="n">
        <v>0.0</v>
      </c>
      <c r="F342" t="n">
        <v>0.0</v>
      </c>
      <c r="G342" t="n">
        <v>0.0</v>
      </c>
      <c r="H342" s="9" t="n">
        <v>0.0</v>
      </c>
    </row>
    <row r="343" spans="2:8" x14ac:dyDescent="0.25">
      <c r="B343" s="28" t="s">
        <v>4310</v>
      </c>
      <c r="C343" t="s">
        <v>4311</v>
      </c>
      <c r="D343" s="9" t="n">
        <v>0.0</v>
      </c>
      <c r="E343" s="9" t="n">
        <v>0.0</v>
      </c>
      <c r="F343" t="n">
        <v>0.0</v>
      </c>
      <c r="G343" t="n">
        <v>0.0</v>
      </c>
      <c r="H343" s="9" t="n">
        <v>0.0</v>
      </c>
    </row>
    <row r="344" spans="2:8" x14ac:dyDescent="0.25">
      <c r="B344" s="28" t="s">
        <v>4312</v>
      </c>
      <c r="C344" t="s">
        <v>4313</v>
      </c>
      <c r="D344" s="9" t="n">
        <v>0.0</v>
      </c>
      <c r="E344" s="9" t="n">
        <v>0.0</v>
      </c>
      <c r="F344" t="n">
        <v>0.0</v>
      </c>
      <c r="G344" t="n">
        <v>0.0</v>
      </c>
      <c r="H344" s="9" t="n">
        <v>0.0</v>
      </c>
    </row>
    <row r="345" spans="2:8" x14ac:dyDescent="0.25">
      <c r="B345" s="28" t="s">
        <v>4314</v>
      </c>
      <c r="C345" t="s">
        <v>4315</v>
      </c>
      <c r="D345" s="9" t="n">
        <v>0.0</v>
      </c>
      <c r="E345" s="9" t="n">
        <v>0.0</v>
      </c>
      <c r="F345" t="n">
        <v>0.0</v>
      </c>
      <c r="G345" t="n">
        <v>0.0</v>
      </c>
      <c r="H345" s="9" t="n">
        <v>0.0</v>
      </c>
    </row>
    <row r="346" spans="2:8" x14ac:dyDescent="0.25">
      <c r="B346" s="28" t="s">
        <v>4316</v>
      </c>
      <c r="C346" t="s">
        <v>4317</v>
      </c>
      <c r="D346" s="9" t="n">
        <v>0.0</v>
      </c>
      <c r="E346" s="9" t="n">
        <v>0.0</v>
      </c>
      <c r="F346" t="n">
        <v>0.0</v>
      </c>
      <c r="G346" t="n">
        <v>0.0</v>
      </c>
      <c r="H346" s="9" t="n">
        <v>0.0</v>
      </c>
    </row>
    <row r="347" spans="2:8" x14ac:dyDescent="0.25">
      <c r="B347" s="28" t="s">
        <v>4318</v>
      </c>
      <c r="C347" t="s">
        <v>4319</v>
      </c>
      <c r="D347" s="9" t="n">
        <v>0.0</v>
      </c>
      <c r="E347" s="9" t="n">
        <v>0.0</v>
      </c>
      <c r="F347" t="n">
        <v>0.0</v>
      </c>
      <c r="G347" t="n">
        <v>0.0</v>
      </c>
      <c r="H347" s="9" t="n">
        <v>0.0</v>
      </c>
    </row>
    <row r="348" spans="2:8" x14ac:dyDescent="0.25">
      <c r="B348" s="28" t="s">
        <v>4320</v>
      </c>
      <c r="C348" t="s">
        <v>4321</v>
      </c>
      <c r="D348" s="9" t="n">
        <v>0.0</v>
      </c>
      <c r="E348" s="9" t="n">
        <v>0.0</v>
      </c>
      <c r="F348" t="n">
        <v>0.0</v>
      </c>
      <c r="G348" t="n">
        <v>0.0</v>
      </c>
      <c r="H348" s="9" t="n">
        <v>0.0</v>
      </c>
    </row>
    <row r="349" spans="2:8" x14ac:dyDescent="0.25">
      <c r="B349" s="28" t="s">
        <v>4322</v>
      </c>
      <c r="C349" t="s">
        <v>4323</v>
      </c>
      <c r="D349" s="9" t="n">
        <v>0.0</v>
      </c>
      <c r="E349" s="9" t="n">
        <v>0.0</v>
      </c>
      <c r="F349" t="n">
        <v>0.0</v>
      </c>
      <c r="G349" t="n">
        <v>0.0</v>
      </c>
      <c r="H349" s="9" t="n">
        <v>0.0</v>
      </c>
    </row>
    <row r="350" spans="2:8" x14ac:dyDescent="0.25">
      <c r="B350" s="28" t="s">
        <v>4324</v>
      </c>
      <c r="C350" t="s">
        <v>4325</v>
      </c>
      <c r="D350" s="9" t="n">
        <v>0.0</v>
      </c>
      <c r="E350" s="9" t="n">
        <v>0.0</v>
      </c>
      <c r="F350" t="n">
        <v>0.0</v>
      </c>
      <c r="G350" t="n">
        <v>0.0</v>
      </c>
      <c r="H350" s="9" t="n">
        <v>0.0</v>
      </c>
    </row>
    <row r="351" spans="2:8" x14ac:dyDescent="0.25">
      <c r="B351" s="28" t="s">
        <v>4326</v>
      </c>
      <c r="C351" t="s">
        <v>4327</v>
      </c>
      <c r="D351" s="9" t="n">
        <v>0.0</v>
      </c>
      <c r="E351" s="9" t="n">
        <v>0.0</v>
      </c>
      <c r="F351" t="n">
        <v>0.0</v>
      </c>
      <c r="G351" t="n">
        <v>0.0</v>
      </c>
      <c r="H351" s="9" t="n">
        <v>0.0</v>
      </c>
    </row>
    <row r="352" spans="2:8" x14ac:dyDescent="0.25">
      <c r="B352" s="28" t="s">
        <v>4328</v>
      </c>
      <c r="C352" t="s">
        <v>4329</v>
      </c>
      <c r="D352" s="9" t="n">
        <v>0.0</v>
      </c>
      <c r="E352" s="9" t="n">
        <v>0.0</v>
      </c>
      <c r="F352" t="n">
        <v>0.0</v>
      </c>
      <c r="G352" t="n">
        <v>0.0</v>
      </c>
      <c r="H352" s="9" t="n">
        <v>0.0</v>
      </c>
    </row>
    <row r="353" spans="2:8" x14ac:dyDescent="0.25">
      <c r="B353" s="28" t="s">
        <v>4330</v>
      </c>
      <c r="C353" t="s">
        <v>4331</v>
      </c>
      <c r="D353" s="9" t="n">
        <v>0.0</v>
      </c>
      <c r="E353" s="9" t="n">
        <v>0.0</v>
      </c>
      <c r="F353" t="n">
        <v>0.0</v>
      </c>
      <c r="G353" t="n">
        <v>0.0</v>
      </c>
      <c r="H353" s="9" t="n">
        <v>0.0</v>
      </c>
    </row>
    <row r="354" spans="2:8" x14ac:dyDescent="0.25">
      <c r="B354" s="28" t="s">
        <v>4332</v>
      </c>
      <c r="C354" t="s">
        <v>4333</v>
      </c>
      <c r="D354" s="9" t="n">
        <v>303500.0</v>
      </c>
      <c r="E354" s="9" t="n">
        <v>0.0</v>
      </c>
      <c r="F354" t="n">
        <v>303500.0</v>
      </c>
      <c r="G354" t="n">
        <v>0.0</v>
      </c>
      <c r="H354" s="9" t="n">
        <v>0.0</v>
      </c>
    </row>
    <row r="355" spans="2:8" x14ac:dyDescent="0.25">
      <c r="B355" s="28" t="s">
        <v>4334</v>
      </c>
      <c r="C355" t="s">
        <v>4335</v>
      </c>
      <c r="D355" s="9" t="n">
        <v>303500.0</v>
      </c>
      <c r="E355" s="9" t="n">
        <v>0.0</v>
      </c>
      <c r="F355" t="n">
        <v>303500.0</v>
      </c>
      <c r="G355" t="n">
        <v>0.0</v>
      </c>
      <c r="H355" s="9" t="n">
        <v>0.0</v>
      </c>
    </row>
    <row r="356" spans="2:8" x14ac:dyDescent="0.25">
      <c r="B356" s="28" t="s">
        <v>4336</v>
      </c>
      <c r="C356" t="s">
        <v>4337</v>
      </c>
      <c r="D356" s="9" t="n">
        <v>0.0</v>
      </c>
      <c r="E356" s="9" t="n">
        <v>0.0</v>
      </c>
      <c r="F356" t="n">
        <v>0.0</v>
      </c>
      <c r="G356" t="n">
        <v>0.0</v>
      </c>
      <c r="H356" s="9" t="n">
        <v>0.0</v>
      </c>
    </row>
    <row r="357" spans="2:8" x14ac:dyDescent="0.25">
      <c r="B357" s="28" t="s">
        <v>4338</v>
      </c>
      <c r="C357" t="s">
        <v>4339</v>
      </c>
      <c r="D357" s="9" t="n">
        <v>0.0</v>
      </c>
      <c r="E357" s="9" t="n">
        <v>0.0</v>
      </c>
      <c r="F357" t="n">
        <v>0.0</v>
      </c>
      <c r="G357" t="n">
        <v>0.0</v>
      </c>
      <c r="H357" s="9" t="n">
        <v>0.0</v>
      </c>
    </row>
    <row r="358" spans="2:8" x14ac:dyDescent="0.25">
      <c r="B358" s="28" t="s">
        <v>4340</v>
      </c>
      <c r="C358" t="s">
        <v>4341</v>
      </c>
      <c r="D358" s="9" t="n">
        <v>0.0</v>
      </c>
      <c r="E358" s="9" t="n">
        <v>0.0</v>
      </c>
      <c r="F358" t="n">
        <v>0.0</v>
      </c>
      <c r="G358" t="n">
        <v>0.0</v>
      </c>
      <c r="H358" s="9" t="n">
        <v>0.0</v>
      </c>
    </row>
    <row r="359" spans="2:8" x14ac:dyDescent="0.25">
      <c r="B359" s="28" t="s">
        <v>4342</v>
      </c>
      <c r="C359" t="s">
        <v>4343</v>
      </c>
      <c r="D359" s="9" t="n">
        <v>0.0</v>
      </c>
      <c r="E359" s="9" t="n">
        <v>0.0</v>
      </c>
      <c r="F359" t="n">
        <v>0.0</v>
      </c>
      <c r="G359" t="n">
        <v>0.0</v>
      </c>
      <c r="H359" s="9" t="n">
        <v>0.0</v>
      </c>
    </row>
    <row r="360" spans="2:8" x14ac:dyDescent="0.25">
      <c r="B360" s="28" t="s">
        <v>4344</v>
      </c>
      <c r="C360" t="s">
        <v>4345</v>
      </c>
      <c r="D360" s="9" t="n">
        <v>0.0</v>
      </c>
      <c r="E360" s="9" t="n">
        <v>0.0</v>
      </c>
      <c r="F360" t="n">
        <v>0.0</v>
      </c>
      <c r="G360" t="n">
        <v>0.0</v>
      </c>
      <c r="H360" s="9" t="n">
        <v>0.0</v>
      </c>
    </row>
    <row r="361" spans="2:8" x14ac:dyDescent="0.25">
      <c r="B361" s="28" t="s">
        <v>4346</v>
      </c>
      <c r="C361" t="s">
        <v>4347</v>
      </c>
      <c r="D361" s="9" t="n">
        <v>0.0</v>
      </c>
      <c r="E361" s="9" t="n">
        <v>0.0</v>
      </c>
      <c r="F361" t="n">
        <v>0.0</v>
      </c>
      <c r="G361" t="n">
        <v>0.0</v>
      </c>
      <c r="H361" s="9" t="n">
        <v>0.0</v>
      </c>
    </row>
    <row r="362" spans="2:8" x14ac:dyDescent="0.25">
      <c r="B362" s="28" t="s">
        <v>4348</v>
      </c>
      <c r="C362" t="s">
        <v>4349</v>
      </c>
      <c r="D362" s="9" t="n">
        <v>0.0</v>
      </c>
      <c r="E362" s="9" t="n">
        <v>0.0</v>
      </c>
      <c r="F362" t="n">
        <v>0.0</v>
      </c>
      <c r="G362" t="n">
        <v>0.0</v>
      </c>
      <c r="H362" s="9" t="n">
        <v>0.0</v>
      </c>
    </row>
    <row r="363" spans="2:8" x14ac:dyDescent="0.25">
      <c r="B363" s="28" t="s">
        <v>4350</v>
      </c>
      <c r="C363" t="s">
        <v>4351</v>
      </c>
      <c r="D363" s="9" t="n">
        <v>0.0</v>
      </c>
      <c r="E363" s="9" t="n">
        <v>0.0</v>
      </c>
      <c r="F363" t="n">
        <v>0.0</v>
      </c>
      <c r="G363" t="n">
        <v>0.0</v>
      </c>
      <c r="H363" s="9" t="n">
        <v>0.0</v>
      </c>
    </row>
    <row r="364" spans="2:8" x14ac:dyDescent="0.25">
      <c r="B364" s="28" t="s">
        <v>4352</v>
      </c>
      <c r="C364" t="s">
        <v>4353</v>
      </c>
      <c r="D364" s="9" t="n">
        <v>0.0</v>
      </c>
      <c r="E364" s="9" t="n">
        <v>0.0</v>
      </c>
      <c r="F364" t="n">
        <v>0.0</v>
      </c>
      <c r="G364" t="n">
        <v>0.0</v>
      </c>
      <c r="H364" s="9" t="n">
        <v>0.0</v>
      </c>
    </row>
    <row r="365" spans="2:8" x14ac:dyDescent="0.25">
      <c r="B365" s="28" t="s">
        <v>4354</v>
      </c>
      <c r="C365" t="s">
        <v>4355</v>
      </c>
      <c r="D365" s="9" t="n">
        <v>0.0</v>
      </c>
      <c r="E365" s="9" t="n">
        <v>0.0</v>
      </c>
      <c r="F365" t="n">
        <v>0.0</v>
      </c>
      <c r="G365" t="n">
        <v>0.0</v>
      </c>
      <c r="H365" s="9" t="n">
        <v>0.0</v>
      </c>
    </row>
    <row r="366" spans="2:8" x14ac:dyDescent="0.25">
      <c r="B366" s="28" t="s">
        <v>4356</v>
      </c>
      <c r="C366" t="s">
        <v>1586</v>
      </c>
      <c r="D366" s="9" t="n">
        <v>303500.0</v>
      </c>
      <c r="E366" s="9" t="n">
        <v>0.0</v>
      </c>
      <c r="F366" t="n">
        <v>303500.0</v>
      </c>
      <c r="G366" t="n">
        <v>0.0</v>
      </c>
      <c r="H366" s="9" t="n">
        <v>0.0</v>
      </c>
    </row>
    <row r="367" spans="2:8" x14ac:dyDescent="0.25">
      <c r="B367" s="28" t="s">
        <v>4357</v>
      </c>
      <c r="C367" t="s">
        <v>4358</v>
      </c>
      <c r="D367" s="9" t="n">
        <v>0.0</v>
      </c>
      <c r="E367" s="9" t="n">
        <v>0.0</v>
      </c>
      <c r="F367" t="n">
        <v>0.0</v>
      </c>
      <c r="G367" t="n">
        <v>0.0</v>
      </c>
      <c r="H367" s="9" t="n">
        <v>0.0</v>
      </c>
    </row>
    <row r="368" spans="2:8" x14ac:dyDescent="0.25">
      <c r="B368" s="28" t="s">
        <v>4359</v>
      </c>
      <c r="C368" t="s">
        <v>4360</v>
      </c>
      <c r="D368" s="9" t="n">
        <v>0.0</v>
      </c>
      <c r="E368" s="9" t="n">
        <v>0.0</v>
      </c>
      <c r="F368" t="n">
        <v>0.0</v>
      </c>
      <c r="G368" t="n">
        <v>0.0</v>
      </c>
      <c r="H368" s="9" t="n">
        <v>0.0</v>
      </c>
    </row>
    <row r="369" spans="2:8" x14ac:dyDescent="0.25">
      <c r="B369" s="28" t="s">
        <v>4361</v>
      </c>
      <c r="C369" t="s">
        <v>4362</v>
      </c>
      <c r="D369" s="9" t="n">
        <v>0.0</v>
      </c>
      <c r="E369" s="9" t="n">
        <v>0.0</v>
      </c>
      <c r="F369" t="n">
        <v>0.0</v>
      </c>
      <c r="G369" t="n">
        <v>0.0</v>
      </c>
      <c r="H369" s="9" t="n">
        <v>0.0</v>
      </c>
    </row>
    <row r="370" spans="2:8" x14ac:dyDescent="0.25">
      <c r="B370" s="28" t="s">
        <v>4363</v>
      </c>
      <c r="C370" t="s">
        <v>4364</v>
      </c>
      <c r="D370" s="9" t="n">
        <v>0.0</v>
      </c>
      <c r="E370" s="9" t="n">
        <v>0.0</v>
      </c>
      <c r="F370" t="n">
        <v>0.0</v>
      </c>
      <c r="G370" t="n">
        <v>0.0</v>
      </c>
      <c r="H370" s="9" t="n">
        <v>0.0</v>
      </c>
    </row>
    <row r="371" spans="2:8" x14ac:dyDescent="0.25">
      <c r="B371" s="28" t="s">
        <v>4365</v>
      </c>
      <c r="C371" t="s">
        <v>4366</v>
      </c>
      <c r="D371" s="9" t="n">
        <v>0.0</v>
      </c>
      <c r="E371" s="9" t="n">
        <v>0.0</v>
      </c>
      <c r="F371" t="n">
        <v>0.0</v>
      </c>
      <c r="G371" t="n">
        <v>0.0</v>
      </c>
      <c r="H371" s="9" t="n">
        <v>0.0</v>
      </c>
    </row>
    <row r="372" spans="2:8" x14ac:dyDescent="0.25">
      <c r="B372" s="28" t="s">
        <v>4367</v>
      </c>
      <c r="C372" t="s">
        <v>4368</v>
      </c>
      <c r="D372" s="9" t="n">
        <v>0.0</v>
      </c>
      <c r="E372" s="9" t="n">
        <v>0.0</v>
      </c>
      <c r="F372" t="n">
        <v>0.0</v>
      </c>
      <c r="G372" t="n">
        <v>0.0</v>
      </c>
      <c r="H372" s="9" t="n">
        <v>0.0</v>
      </c>
    </row>
    <row r="373" spans="2:8" x14ac:dyDescent="0.25">
      <c r="B373" s="28" t="s">
        <v>4369</v>
      </c>
      <c r="C373" t="s">
        <v>4370</v>
      </c>
      <c r="D373" s="9" t="n">
        <v>0.0</v>
      </c>
      <c r="E373" s="9" t="n">
        <v>0.0</v>
      </c>
      <c r="F373" t="n">
        <v>0.0</v>
      </c>
      <c r="G373" t="n">
        <v>0.0</v>
      </c>
      <c r="H373" s="9" t="n">
        <v>0.0</v>
      </c>
    </row>
    <row r="374" spans="2:8" x14ac:dyDescent="0.25">
      <c r="B374" s="28" t="s">
        <v>4371</v>
      </c>
      <c r="C374" t="s">
        <v>4372</v>
      </c>
      <c r="D374" s="9" t="n">
        <v>0.0</v>
      </c>
      <c r="E374" s="9" t="n">
        <v>0.0</v>
      </c>
      <c r="F374" t="n">
        <v>0.0</v>
      </c>
      <c r="G374" t="n">
        <v>0.0</v>
      </c>
      <c r="H374" s="9" t="n">
        <v>0.0</v>
      </c>
    </row>
    <row r="375" spans="2:8" x14ac:dyDescent="0.25">
      <c r="B375" s="28" t="s">
        <v>4373</v>
      </c>
      <c r="C375" t="s">
        <v>4374</v>
      </c>
      <c r="D375" s="9" t="n">
        <v>0.0</v>
      </c>
      <c r="E375" s="9" t="n">
        <v>0.0</v>
      </c>
      <c r="F375" t="n">
        <v>0.0</v>
      </c>
      <c r="G375" t="n">
        <v>0.0</v>
      </c>
      <c r="H375" s="9" t="n">
        <v>0.0</v>
      </c>
    </row>
    <row r="376" spans="2:8" x14ac:dyDescent="0.25">
      <c r="B376" s="28" t="s">
        <v>4375</v>
      </c>
      <c r="C376" t="s">
        <v>4376</v>
      </c>
      <c r="D376" s="9" t="n">
        <v>0.0</v>
      </c>
      <c r="E376" s="9" t="n">
        <v>0.0</v>
      </c>
      <c r="F376" t="n">
        <v>0.0</v>
      </c>
      <c r="G376" t="n">
        <v>0.0</v>
      </c>
      <c r="H376" s="9" t="n">
        <v>0.0</v>
      </c>
    </row>
    <row r="377" spans="2:8" x14ac:dyDescent="0.25">
      <c r="B377" s="28" t="s">
        <v>4377</v>
      </c>
      <c r="C377" t="s">
        <v>4378</v>
      </c>
      <c r="D377" s="9" t="n">
        <v>0.0</v>
      </c>
      <c r="E377" s="9" t="n">
        <v>0.0</v>
      </c>
      <c r="F377" t="n">
        <v>0.0</v>
      </c>
      <c r="G377" t="n">
        <v>0.0</v>
      </c>
      <c r="H377" s="9" t="n">
        <v>0.0</v>
      </c>
    </row>
    <row r="378" spans="2:8" x14ac:dyDescent="0.25">
      <c r="B378" s="28" t="s">
        <v>4379</v>
      </c>
      <c r="C378" t="s">
        <v>4380</v>
      </c>
      <c r="D378" s="9" t="n">
        <v>0.0</v>
      </c>
      <c r="E378" s="9" t="n">
        <v>0.0</v>
      </c>
      <c r="F378" t="n">
        <v>0.0</v>
      </c>
      <c r="G378" t="n">
        <v>0.0</v>
      </c>
      <c r="H378" s="9" t="n">
        <v>0.0</v>
      </c>
    </row>
    <row r="379" spans="2:8" x14ac:dyDescent="0.25">
      <c r="B379" s="28" t="s">
        <v>4381</v>
      </c>
      <c r="C379" t="s">
        <v>4382</v>
      </c>
      <c r="D379" s="9" t="n">
        <v>0.0</v>
      </c>
      <c r="E379" s="9" t="n">
        <v>0.0</v>
      </c>
      <c r="F379" t="n">
        <v>0.0</v>
      </c>
      <c r="G379" t="n">
        <v>0.0</v>
      </c>
      <c r="H379" s="9" t="n">
        <v>0.0</v>
      </c>
    </row>
    <row r="380" spans="2:8" x14ac:dyDescent="0.25">
      <c r="B380" s="28" t="s">
        <v>4383</v>
      </c>
      <c r="C380" t="s">
        <v>4384</v>
      </c>
      <c r="D380" s="9" t="n">
        <v>0.0</v>
      </c>
      <c r="E380" s="9" t="n">
        <v>0.0</v>
      </c>
      <c r="F380" t="n">
        <v>0.0</v>
      </c>
      <c r="G380" t="n">
        <v>0.0</v>
      </c>
      <c r="H380" s="9" t="n">
        <v>0.0</v>
      </c>
    </row>
    <row r="381" spans="2:8" x14ac:dyDescent="0.25">
      <c r="B381" s="28" t="s">
        <v>4385</v>
      </c>
      <c r="C381" t="s">
        <v>4386</v>
      </c>
      <c r="D381" s="9" t="n">
        <v>0.0</v>
      </c>
      <c r="E381" s="9" t="n">
        <v>0.0</v>
      </c>
      <c r="F381" t="n">
        <v>0.0</v>
      </c>
      <c r="G381" t="n">
        <v>0.0</v>
      </c>
      <c r="H381" s="9" t="n">
        <v>0.0</v>
      </c>
    </row>
    <row r="382" spans="2:8" x14ac:dyDescent="0.25">
      <c r="B382" s="28" t="s">
        <v>4387</v>
      </c>
      <c r="C382" t="s">
        <v>4388</v>
      </c>
      <c r="D382" s="9" t="n">
        <v>0.0</v>
      </c>
      <c r="E382" s="9" t="n">
        <v>0.0</v>
      </c>
      <c r="F382" t="n">
        <v>0.0</v>
      </c>
      <c r="G382" t="n">
        <v>0.0</v>
      </c>
      <c r="H382" s="9" t="n">
        <v>0.0</v>
      </c>
    </row>
    <row r="383" spans="2:8" x14ac:dyDescent="0.25">
      <c r="B383" s="28" t="s">
        <v>4389</v>
      </c>
      <c r="C383" t="s">
        <v>4390</v>
      </c>
      <c r="D383" s="9" t="n">
        <v>0.0</v>
      </c>
      <c r="E383" s="9" t="n">
        <v>0.0</v>
      </c>
      <c r="F383" t="n">
        <v>0.0</v>
      </c>
      <c r="G383" t="n">
        <v>0.0</v>
      </c>
      <c r="H383" s="9" t="n">
        <v>0.0</v>
      </c>
    </row>
    <row r="384" spans="2:8" x14ac:dyDescent="0.25">
      <c r="B384" s="28" t="s">
        <v>4391</v>
      </c>
      <c r="C384" t="s">
        <v>4392</v>
      </c>
      <c r="D384" s="9" t="n">
        <v>0.0</v>
      </c>
      <c r="E384" s="9" t="n">
        <v>0.0</v>
      </c>
      <c r="F384" t="n">
        <v>0.0</v>
      </c>
      <c r="G384" t="n">
        <v>0.0</v>
      </c>
      <c r="H384" s="9" t="n">
        <v>0.0</v>
      </c>
    </row>
    <row r="385" spans="2:8" x14ac:dyDescent="0.25">
      <c r="B385" s="28" t="s">
        <v>4393</v>
      </c>
      <c r="C385" t="s">
        <v>4394</v>
      </c>
      <c r="D385" s="9" t="n">
        <v>0.0</v>
      </c>
      <c r="E385" s="9" t="n">
        <v>0.0</v>
      </c>
      <c r="F385" t="n">
        <v>0.0</v>
      </c>
      <c r="G385" t="n">
        <v>0.0</v>
      </c>
      <c r="H385" s="9" t="n">
        <v>0.0</v>
      </c>
    </row>
    <row r="386" spans="2:8" x14ac:dyDescent="0.25">
      <c r="B386" s="28" t="s">
        <v>4395</v>
      </c>
      <c r="C386" t="s">
        <v>4396</v>
      </c>
      <c r="D386" s="9" t="n">
        <v>0.0</v>
      </c>
      <c r="E386" s="9" t="n">
        <v>0.0</v>
      </c>
      <c r="F386" t="n">
        <v>0.0</v>
      </c>
      <c r="G386" t="n">
        <v>0.0</v>
      </c>
      <c r="H386" s="9" t="n">
        <v>0.0</v>
      </c>
    </row>
    <row r="387" spans="2:8" x14ac:dyDescent="0.25">
      <c r="B387" s="28" t="s">
        <v>4397</v>
      </c>
      <c r="C387" t="s">
        <v>4398</v>
      </c>
      <c r="D387" s="9" t="n">
        <v>0.0</v>
      </c>
      <c r="E387" s="9" t="n">
        <v>0.0</v>
      </c>
      <c r="F387" t="n">
        <v>0.0</v>
      </c>
      <c r="G387" t="n">
        <v>0.0</v>
      </c>
      <c r="H387" s="9" t="n">
        <v>0.0</v>
      </c>
    </row>
    <row r="388" spans="2:8" x14ac:dyDescent="0.25">
      <c r="B388" s="28" t="s">
        <v>4399</v>
      </c>
      <c r="C388" t="s">
        <v>4400</v>
      </c>
      <c r="D388" s="9" t="n">
        <v>0.0</v>
      </c>
      <c r="E388" s="9" t="n">
        <v>0.0</v>
      </c>
      <c r="F388" t="n">
        <v>0.0</v>
      </c>
      <c r="G388" t="n">
        <v>0.0</v>
      </c>
      <c r="H388" s="9" t="n">
        <v>0.0</v>
      </c>
    </row>
    <row r="389" spans="2:8" x14ac:dyDescent="0.25">
      <c r="B389" s="28" t="s">
        <v>4401</v>
      </c>
      <c r="C389" t="s">
        <v>4402</v>
      </c>
      <c r="D389" s="9" t="n">
        <v>0.0</v>
      </c>
      <c r="E389" s="9" t="n">
        <v>0.0</v>
      </c>
      <c r="F389" t="n">
        <v>0.0</v>
      </c>
      <c r="G389" t="n">
        <v>0.0</v>
      </c>
      <c r="H389" s="9" t="n">
        <v>0.0</v>
      </c>
    </row>
    <row r="390" spans="2:8" x14ac:dyDescent="0.25">
      <c r="B390" s="28" t="s">
        <v>4403</v>
      </c>
      <c r="C390" t="s">
        <v>4404</v>
      </c>
      <c r="D390" s="9" t="n">
        <v>0.0</v>
      </c>
      <c r="E390" s="9" t="n">
        <v>0.0</v>
      </c>
      <c r="F390" t="n">
        <v>0.0</v>
      </c>
      <c r="G390" t="n">
        <v>0.0</v>
      </c>
      <c r="H390" s="9" t="n">
        <v>0.0</v>
      </c>
    </row>
    <row r="391" spans="2:8" x14ac:dyDescent="0.25">
      <c r="B391" s="28" t="s">
        <v>4405</v>
      </c>
      <c r="C391" t="s">
        <v>4406</v>
      </c>
      <c r="D391" s="9" t="n">
        <v>0.0</v>
      </c>
      <c r="E391" s="9" t="n">
        <v>0.0</v>
      </c>
      <c r="F391" t="n">
        <v>0.0</v>
      </c>
      <c r="G391" t="n">
        <v>0.0</v>
      </c>
      <c r="H391" s="9" t="n">
        <v>0.0</v>
      </c>
    </row>
    <row r="392" spans="2:8" x14ac:dyDescent="0.25">
      <c r="B392" s="28" t="s">
        <v>4407</v>
      </c>
      <c r="C392" t="s">
        <v>4408</v>
      </c>
      <c r="D392" s="9" t="n">
        <v>0.0</v>
      </c>
      <c r="E392" s="9" t="n">
        <v>0.0</v>
      </c>
      <c r="F392" t="n">
        <v>0.0</v>
      </c>
      <c r="G392" t="n">
        <v>0.0</v>
      </c>
      <c r="H392" s="9" t="n">
        <v>0.0</v>
      </c>
    </row>
    <row r="393" spans="2:8" x14ac:dyDescent="0.25">
      <c r="B393" s="28" t="s">
        <v>4409</v>
      </c>
      <c r="C393" t="s">
        <v>4410</v>
      </c>
      <c r="D393" s="9" t="n">
        <v>0.0</v>
      </c>
      <c r="E393" s="9" t="n">
        <v>0.0</v>
      </c>
      <c r="F393" t="n">
        <v>0.0</v>
      </c>
      <c r="G393" t="n">
        <v>0.0</v>
      </c>
      <c r="H393" s="9" t="n">
        <v>0.0</v>
      </c>
    </row>
    <row r="394" spans="2:8" x14ac:dyDescent="0.25">
      <c r="B394" s="28" t="s">
        <v>4411</v>
      </c>
      <c r="C394" t="s">
        <v>4412</v>
      </c>
      <c r="D394" s="9" t="n">
        <v>0.0</v>
      </c>
      <c r="E394" s="9" t="n">
        <v>0.0</v>
      </c>
      <c r="F394" t="n">
        <v>0.0</v>
      </c>
      <c r="G394" t="n">
        <v>0.0</v>
      </c>
      <c r="H394" s="9" t="n">
        <v>0.0</v>
      </c>
    </row>
    <row r="395" spans="2:8" x14ac:dyDescent="0.25">
      <c r="B395" s="28" t="s">
        <v>4413</v>
      </c>
      <c r="C395" t="s">
        <v>4414</v>
      </c>
      <c r="D395" s="9" t="n">
        <v>0.0</v>
      </c>
      <c r="E395" s="9" t="n">
        <v>0.0</v>
      </c>
      <c r="F395" t="n">
        <v>0.0</v>
      </c>
      <c r="G395" t="n">
        <v>0.0</v>
      </c>
      <c r="H395" s="9" t="n">
        <v>0.0</v>
      </c>
    </row>
    <row r="396" spans="2:8" x14ac:dyDescent="0.25">
      <c r="B396" s="28" t="s">
        <v>4415</v>
      </c>
      <c r="C396" t="s">
        <v>4416</v>
      </c>
      <c r="D396" s="9" t="n">
        <v>7.6944895879E8</v>
      </c>
      <c r="E396" s="9" t="n">
        <v>7.6975410988E8</v>
      </c>
      <c r="F396" t="n">
        <v>0.0</v>
      </c>
      <c r="G396" t="n">
        <v>0.0</v>
      </c>
      <c r="H396" s="9" t="n">
        <v>305151.09</v>
      </c>
    </row>
    <row r="397" spans="2:8" x14ac:dyDescent="0.25">
      <c r="B397" s="28" t="s">
        <v>4417</v>
      </c>
      <c r="C397" t="s">
        <v>990</v>
      </c>
      <c r="D397" s="9" t="n">
        <v>0.0</v>
      </c>
      <c r="E397" s="9" t="n">
        <v>0.0</v>
      </c>
      <c r="F397" t="n">
        <v>0.0</v>
      </c>
      <c r="G397" t="n">
        <v>0.0</v>
      </c>
      <c r="H397" s="9" t="n">
        <v>0.0</v>
      </c>
    </row>
    <row r="398" spans="2:8" x14ac:dyDescent="0.25">
      <c r="B398" s="28" t="s">
        <v>4418</v>
      </c>
      <c r="C398" t="s">
        <v>4419</v>
      </c>
      <c r="D398" s="9" t="n">
        <v>0.0</v>
      </c>
      <c r="E398" s="9" t="n">
        <v>0.0</v>
      </c>
      <c r="F398" t="n">
        <v>0.0</v>
      </c>
      <c r="G398" t="n">
        <v>0.0</v>
      </c>
      <c r="H398" s="9" t="n">
        <v>0.0</v>
      </c>
    </row>
    <row r="399" spans="2:8" x14ac:dyDescent="0.25">
      <c r="B399" s="28" t="s">
        <v>4420</v>
      </c>
      <c r="C399" t="s">
        <v>4421</v>
      </c>
      <c r="D399" s="9" t="n">
        <v>0.0</v>
      </c>
      <c r="E399" s="9" t="n">
        <v>0.0</v>
      </c>
      <c r="F399" t="n">
        <v>0.0</v>
      </c>
      <c r="G399" t="n">
        <v>0.0</v>
      </c>
      <c r="H399" s="9" t="n">
        <v>0.0</v>
      </c>
    </row>
    <row r="400" spans="2:8" x14ac:dyDescent="0.25">
      <c r="B400" s="28" t="s">
        <v>4422</v>
      </c>
      <c r="C400" t="s">
        <v>4423</v>
      </c>
      <c r="D400" s="9" t="n">
        <v>0.0</v>
      </c>
      <c r="E400" s="9" t="n">
        <v>0.0</v>
      </c>
      <c r="F400" t="n">
        <v>0.0</v>
      </c>
      <c r="G400" t="n">
        <v>0.0</v>
      </c>
      <c r="H400" s="9" t="n">
        <v>0.0</v>
      </c>
    </row>
    <row r="401" spans="2:8" x14ac:dyDescent="0.25">
      <c r="B401" s="28" t="s">
        <v>4424</v>
      </c>
      <c r="C401" t="s">
        <v>4425</v>
      </c>
      <c r="D401" s="9" t="n">
        <v>0.0</v>
      </c>
      <c r="E401" s="9" t="n">
        <v>0.0</v>
      </c>
      <c r="F401" t="n">
        <v>0.0</v>
      </c>
      <c r="G401" t="n">
        <v>0.0</v>
      </c>
      <c r="H401" s="9" t="n">
        <v>0.0</v>
      </c>
    </row>
    <row r="402" spans="2:8" x14ac:dyDescent="0.25">
      <c r="B402" s="28" t="s">
        <v>4426</v>
      </c>
      <c r="C402" t="s">
        <v>4427</v>
      </c>
      <c r="D402" s="9" t="n">
        <v>0.0</v>
      </c>
      <c r="E402" s="9" t="n">
        <v>0.0</v>
      </c>
      <c r="F402" t="n">
        <v>0.0</v>
      </c>
      <c r="G402" t="n">
        <v>0.0</v>
      </c>
      <c r="H402" s="9" t="n">
        <v>0.0</v>
      </c>
    </row>
    <row r="403" spans="2:8" x14ac:dyDescent="0.25">
      <c r="B403" s="28" t="s">
        <v>4428</v>
      </c>
      <c r="C403" t="s">
        <v>4429</v>
      </c>
      <c r="D403" s="9" t="n">
        <v>0.0</v>
      </c>
      <c r="E403" s="9" t="n">
        <v>0.0</v>
      </c>
      <c r="F403" t="n">
        <v>0.0</v>
      </c>
      <c r="G403" t="n">
        <v>0.0</v>
      </c>
      <c r="H403" s="9" t="n">
        <v>0.0</v>
      </c>
    </row>
    <row r="404" spans="2:8" x14ac:dyDescent="0.25">
      <c r="B404" s="28" t="s">
        <v>4430</v>
      </c>
      <c r="C404" t="s">
        <v>4431</v>
      </c>
      <c r="D404" s="9" t="n">
        <v>0.0</v>
      </c>
      <c r="E404" s="9" t="n">
        <v>0.0</v>
      </c>
      <c r="F404" t="n">
        <v>0.0</v>
      </c>
      <c r="G404" t="n">
        <v>0.0</v>
      </c>
      <c r="H404" s="9" t="n">
        <v>0.0</v>
      </c>
    </row>
    <row r="405" spans="2:8" x14ac:dyDescent="0.25">
      <c r="B405" s="28" t="s">
        <v>4432</v>
      </c>
      <c r="C405" t="s">
        <v>4433</v>
      </c>
      <c r="D405" s="9" t="n">
        <v>0.0</v>
      </c>
      <c r="E405" s="9" t="n">
        <v>0.0</v>
      </c>
      <c r="F405" t="n">
        <v>0.0</v>
      </c>
      <c r="G405" t="n">
        <v>0.0</v>
      </c>
      <c r="H405" s="9" t="n">
        <v>0.0</v>
      </c>
    </row>
    <row r="406" spans="2:8" x14ac:dyDescent="0.25">
      <c r="B406" s="28" t="s">
        <v>4434</v>
      </c>
      <c r="C406" t="s">
        <v>4435</v>
      </c>
      <c r="D406" s="9" t="n">
        <v>0.0</v>
      </c>
      <c r="E406" s="9" t="n">
        <v>0.0</v>
      </c>
      <c r="F406" t="n">
        <v>0.0</v>
      </c>
      <c r="G406" t="n">
        <v>0.0</v>
      </c>
      <c r="H406" s="9" t="n">
        <v>0.0</v>
      </c>
    </row>
    <row r="407" spans="2:8" x14ac:dyDescent="0.25">
      <c r="B407" s="28" t="s">
        <v>4436</v>
      </c>
      <c r="C407" t="s">
        <v>4437</v>
      </c>
      <c r="D407" s="9" t="n">
        <v>0.0</v>
      </c>
      <c r="E407" s="9" t="n">
        <v>0.0</v>
      </c>
      <c r="F407" t="n">
        <v>0.0</v>
      </c>
      <c r="G407" t="n">
        <v>0.0</v>
      </c>
      <c r="H407" s="9" t="n">
        <v>0.0</v>
      </c>
    </row>
    <row r="408" spans="2:8" x14ac:dyDescent="0.25">
      <c r="B408" s="28" t="s">
        <v>4438</v>
      </c>
      <c r="C408" t="s">
        <v>4439</v>
      </c>
      <c r="D408" s="9" t="n">
        <v>0.0</v>
      </c>
      <c r="E408" s="9" t="n">
        <v>0.0</v>
      </c>
      <c r="F408" t="n">
        <v>0.0</v>
      </c>
      <c r="G408" t="n">
        <v>0.0</v>
      </c>
      <c r="H408" s="9" t="n">
        <v>0.0</v>
      </c>
    </row>
    <row r="409" spans="2:8" x14ac:dyDescent="0.25">
      <c r="B409" s="28" t="s">
        <v>4440</v>
      </c>
      <c r="C409" t="s">
        <v>4441</v>
      </c>
      <c r="D409" s="9" t="n">
        <v>0.0</v>
      </c>
      <c r="E409" s="9" t="n">
        <v>0.0</v>
      </c>
      <c r="F409" t="n">
        <v>0.0</v>
      </c>
      <c r="G409" t="n">
        <v>0.0</v>
      </c>
      <c r="H409" s="9" t="n">
        <v>0.0</v>
      </c>
    </row>
    <row r="410" spans="2:8" x14ac:dyDescent="0.25">
      <c r="B410" s="28" t="s">
        <v>4442</v>
      </c>
      <c r="C410" t="s">
        <v>4443</v>
      </c>
      <c r="D410" s="9" t="n">
        <v>0.0</v>
      </c>
      <c r="E410" s="9" t="n">
        <v>0.0</v>
      </c>
      <c r="F410" t="n">
        <v>0.0</v>
      </c>
      <c r="G410" t="n">
        <v>0.0</v>
      </c>
      <c r="H410" s="9" t="n">
        <v>0.0</v>
      </c>
    </row>
    <row r="411" spans="2:8" x14ac:dyDescent="0.25">
      <c r="B411" s="28" t="s">
        <v>4444</v>
      </c>
      <c r="C411" t="s">
        <v>4445</v>
      </c>
      <c r="D411" s="9" t="n">
        <v>0.0</v>
      </c>
      <c r="E411" s="9" t="n">
        <v>0.0</v>
      </c>
      <c r="F411" t="n">
        <v>0.0</v>
      </c>
      <c r="G411" t="n">
        <v>0.0</v>
      </c>
      <c r="H411" s="9" t="n">
        <v>0.0</v>
      </c>
    </row>
    <row r="412" spans="2:8" x14ac:dyDescent="0.25">
      <c r="B412" s="28" t="s">
        <v>4446</v>
      </c>
      <c r="C412" t="s">
        <v>4447</v>
      </c>
      <c r="D412" s="9" t="n">
        <v>0.0</v>
      </c>
      <c r="E412" s="9" t="n">
        <v>0.0</v>
      </c>
      <c r="F412" t="n">
        <v>0.0</v>
      </c>
      <c r="G412" t="n">
        <v>0.0</v>
      </c>
      <c r="H412" s="9" t="n">
        <v>0.0</v>
      </c>
    </row>
    <row r="413" spans="2:8" x14ac:dyDescent="0.25">
      <c r="B413" s="28" t="s">
        <v>4448</v>
      </c>
      <c r="C413" t="s">
        <v>4449</v>
      </c>
      <c r="D413" s="9" t="n">
        <v>0.0</v>
      </c>
      <c r="E413" s="9" t="n">
        <v>0.0</v>
      </c>
      <c r="F413" t="n">
        <v>0.0</v>
      </c>
      <c r="G413" t="n">
        <v>0.0</v>
      </c>
      <c r="H413" s="9" t="n">
        <v>0.0</v>
      </c>
    </row>
    <row r="414" spans="2:8" x14ac:dyDescent="0.25">
      <c r="B414" s="28" t="s">
        <v>4450</v>
      </c>
      <c r="C414" t="s">
        <v>4451</v>
      </c>
      <c r="D414" s="9" t="n">
        <v>0.0</v>
      </c>
      <c r="E414" s="9" t="n">
        <v>0.0</v>
      </c>
      <c r="F414" t="n">
        <v>0.0</v>
      </c>
      <c r="G414" t="n">
        <v>0.0</v>
      </c>
      <c r="H414" s="9" t="n">
        <v>0.0</v>
      </c>
    </row>
    <row r="415" spans="2:8" x14ac:dyDescent="0.25">
      <c r="B415" s="28" t="s">
        <v>4452</v>
      </c>
      <c r="C415" t="s">
        <v>4453</v>
      </c>
      <c r="D415" s="9" t="n">
        <v>0.0</v>
      </c>
      <c r="E415" s="9" t="n">
        <v>0.0</v>
      </c>
      <c r="F415" t="n">
        <v>0.0</v>
      </c>
      <c r="G415" t="n">
        <v>0.0</v>
      </c>
      <c r="H415" s="9" t="n">
        <v>0.0</v>
      </c>
    </row>
    <row r="416" spans="2:8" x14ac:dyDescent="0.25">
      <c r="B416" s="28" t="s">
        <v>4454</v>
      </c>
      <c r="C416" t="s">
        <v>4455</v>
      </c>
      <c r="D416" s="9" t="n">
        <v>0.0</v>
      </c>
      <c r="E416" s="9" t="n">
        <v>0.0</v>
      </c>
      <c r="F416" t="n">
        <v>0.0</v>
      </c>
      <c r="G416" t="n">
        <v>0.0</v>
      </c>
      <c r="H416" s="9" t="n">
        <v>0.0</v>
      </c>
    </row>
    <row r="417" spans="2:8" x14ac:dyDescent="0.25">
      <c r="B417" s="28" t="s">
        <v>4456</v>
      </c>
      <c r="C417" t="s">
        <v>4457</v>
      </c>
      <c r="D417" s="9" t="n">
        <v>7.7644457993E8</v>
      </c>
      <c r="E417" s="9" t="n">
        <v>7.7674973102E8</v>
      </c>
      <c r="F417" t="n">
        <v>0.0</v>
      </c>
      <c r="G417" t="n">
        <v>0.0</v>
      </c>
      <c r="H417" s="9" t="n">
        <v>305151.09</v>
      </c>
    </row>
    <row r="418" spans="2:8" x14ac:dyDescent="0.25">
      <c r="B418" s="28" t="s">
        <v>4458</v>
      </c>
      <c r="C418" t="s">
        <v>4459</v>
      </c>
      <c r="D418" s="9" t="n">
        <v>0.0</v>
      </c>
      <c r="E418" s="9" t="n">
        <v>0.0</v>
      </c>
      <c r="F418" t="n">
        <v>0.0</v>
      </c>
      <c r="G418" t="n">
        <v>0.0</v>
      </c>
      <c r="H418" s="9" t="n">
        <v>0.0</v>
      </c>
    </row>
    <row r="419" spans="2:8" x14ac:dyDescent="0.25">
      <c r="B419" s="28" t="s">
        <v>4460</v>
      </c>
      <c r="C419" t="s">
        <v>4461</v>
      </c>
      <c r="D419" s="9" t="n">
        <v>0.0</v>
      </c>
      <c r="E419" s="9" t="n">
        <v>0.0</v>
      </c>
      <c r="F419" t="n">
        <v>0.0</v>
      </c>
      <c r="G419" t="n">
        <v>0.0</v>
      </c>
      <c r="H419" s="9" t="n">
        <v>0.0</v>
      </c>
    </row>
    <row r="420" spans="2:8" x14ac:dyDescent="0.25">
      <c r="B420" s="28" t="s">
        <v>4462</v>
      </c>
      <c r="C420" t="s">
        <v>4463</v>
      </c>
      <c r="D420" s="9" t="n">
        <v>0.0</v>
      </c>
      <c r="E420" s="9" t="n">
        <v>0.0</v>
      </c>
      <c r="F420" t="n">
        <v>0.0</v>
      </c>
      <c r="G420" t="n">
        <v>0.0</v>
      </c>
      <c r="H420" s="9" t="n">
        <v>0.0</v>
      </c>
    </row>
    <row r="421" spans="2:8" x14ac:dyDescent="0.25">
      <c r="B421" s="28" t="s">
        <v>4464</v>
      </c>
      <c r="C421" t="s">
        <v>4465</v>
      </c>
      <c r="D421" s="9" t="n">
        <v>0.0</v>
      </c>
      <c r="E421" s="9" t="n">
        <v>0.0</v>
      </c>
      <c r="F421" t="n">
        <v>0.0</v>
      </c>
      <c r="G421" t="n">
        <v>0.0</v>
      </c>
      <c r="H421" s="9" t="n">
        <v>0.0</v>
      </c>
    </row>
    <row r="422" spans="2:8" x14ac:dyDescent="0.25">
      <c r="B422" s="28" t="s">
        <v>4466</v>
      </c>
      <c r="C422" t="s">
        <v>4467</v>
      </c>
      <c r="D422" s="9" t="n">
        <v>0.0</v>
      </c>
      <c r="E422" s="9" t="n">
        <v>0.0</v>
      </c>
      <c r="F422" t="n">
        <v>0.0</v>
      </c>
      <c r="G422" t="n">
        <v>0.0</v>
      </c>
      <c r="H422" s="9" t="n">
        <v>0.0</v>
      </c>
    </row>
    <row r="423" spans="2:8" x14ac:dyDescent="0.25">
      <c r="B423" s="28" t="s">
        <v>4468</v>
      </c>
      <c r="C423" t="s">
        <v>4469</v>
      </c>
      <c r="D423" s="9" t="n">
        <v>0.0</v>
      </c>
      <c r="E423" s="9" t="n">
        <v>0.0</v>
      </c>
      <c r="F423" t="n">
        <v>0.0</v>
      </c>
      <c r="G423" t="n">
        <v>0.0</v>
      </c>
      <c r="H423" s="9" t="n">
        <v>0.0</v>
      </c>
    </row>
    <row r="424" spans="2:8" x14ac:dyDescent="0.25">
      <c r="B424" s="28" t="s">
        <v>4470</v>
      </c>
      <c r="C424" t="s">
        <v>4471</v>
      </c>
      <c r="D424" s="9" t="n">
        <v>0.0</v>
      </c>
      <c r="E424" s="9" t="n">
        <v>0.0</v>
      </c>
      <c r="F424" t="n">
        <v>0.0</v>
      </c>
      <c r="G424" t="n">
        <v>0.0</v>
      </c>
      <c r="H424" s="9" t="n">
        <v>0.0</v>
      </c>
    </row>
    <row r="425" spans="2:8" x14ac:dyDescent="0.25">
      <c r="B425" s="28" t="s">
        <v>4472</v>
      </c>
      <c r="C425" t="s">
        <v>4473</v>
      </c>
      <c r="D425" s="9" t="n">
        <v>0.0</v>
      </c>
      <c r="E425" s="9" t="n">
        <v>0.0</v>
      </c>
      <c r="F425" t="n">
        <v>0.0</v>
      </c>
      <c r="G425" t="n">
        <v>0.0</v>
      </c>
      <c r="H425" s="9" t="n">
        <v>0.0</v>
      </c>
    </row>
    <row r="426" spans="2:8" x14ac:dyDescent="0.25">
      <c r="B426" s="28" t="s">
        <v>4474</v>
      </c>
      <c r="C426" t="s">
        <v>4475</v>
      </c>
      <c r="D426" s="9" t="n">
        <v>0.0</v>
      </c>
      <c r="E426" s="9" t="n">
        <v>0.0</v>
      </c>
      <c r="F426" t="n">
        <v>0.0</v>
      </c>
      <c r="G426" t="n">
        <v>0.0</v>
      </c>
      <c r="H426" s="9" t="n">
        <v>0.0</v>
      </c>
    </row>
    <row r="427" spans="2:8" x14ac:dyDescent="0.25">
      <c r="B427" s="28" t="s">
        <v>4476</v>
      </c>
      <c r="C427" t="s">
        <v>4477</v>
      </c>
      <c r="D427" s="9" t="n">
        <v>0.0</v>
      </c>
      <c r="E427" s="9" t="n">
        <v>0.0</v>
      </c>
      <c r="F427" t="n">
        <v>0.0</v>
      </c>
      <c r="G427" t="n">
        <v>0.0</v>
      </c>
      <c r="H427" s="9" t="n">
        <v>0.0</v>
      </c>
    </row>
    <row r="428" spans="2:8" x14ac:dyDescent="0.25">
      <c r="B428" s="28" t="s">
        <v>4478</v>
      </c>
      <c r="C428" t="s">
        <v>4479</v>
      </c>
      <c r="D428" s="9" t="n">
        <v>0.0</v>
      </c>
      <c r="E428" s="9" t="n">
        <v>0.0</v>
      </c>
      <c r="F428" t="n">
        <v>0.0</v>
      </c>
      <c r="G428" t="n">
        <v>0.0</v>
      </c>
      <c r="H428" s="9" t="n">
        <v>0.0</v>
      </c>
    </row>
    <row r="429" spans="2:8" x14ac:dyDescent="0.25">
      <c r="B429" s="28" t="s">
        <v>4480</v>
      </c>
      <c r="C429" t="s">
        <v>4481</v>
      </c>
      <c r="D429" s="9" t="n">
        <v>0.0</v>
      </c>
      <c r="E429" s="9" t="n">
        <v>0.0</v>
      </c>
      <c r="F429" t="n">
        <v>0.0</v>
      </c>
      <c r="G429" t="n">
        <v>0.0</v>
      </c>
      <c r="H429" s="9" t="n">
        <v>0.0</v>
      </c>
    </row>
    <row r="430" spans="2:8" x14ac:dyDescent="0.25">
      <c r="B430" s="28" t="s">
        <v>4482</v>
      </c>
      <c r="C430" t="s">
        <v>4483</v>
      </c>
      <c r="D430" s="9" t="n">
        <v>0.0</v>
      </c>
      <c r="E430" s="9" t="n">
        <v>0.0</v>
      </c>
      <c r="F430" t="n">
        <v>0.0</v>
      </c>
      <c r="G430" t="n">
        <v>0.0</v>
      </c>
      <c r="H430" s="9" t="n">
        <v>0.0</v>
      </c>
    </row>
    <row r="431" spans="2:8" x14ac:dyDescent="0.25">
      <c r="B431" s="28" t="s">
        <v>4484</v>
      </c>
      <c r="C431" t="s">
        <v>4485</v>
      </c>
      <c r="D431" s="9" t="n">
        <v>0.0</v>
      </c>
      <c r="E431" s="9" t="n">
        <v>0.0</v>
      </c>
      <c r="F431" t="n">
        <v>0.0</v>
      </c>
      <c r="G431" t="n">
        <v>0.0</v>
      </c>
      <c r="H431" s="9" t="n">
        <v>0.0</v>
      </c>
    </row>
    <row r="432" spans="2:8" x14ac:dyDescent="0.25">
      <c r="B432" s="28" t="s">
        <v>4486</v>
      </c>
      <c r="C432" t="s">
        <v>4487</v>
      </c>
      <c r="D432" s="9" t="n">
        <v>0.0</v>
      </c>
      <c r="E432" s="9" t="n">
        <v>0.0</v>
      </c>
      <c r="F432" t="n">
        <v>0.0</v>
      </c>
      <c r="G432" t="n">
        <v>0.0</v>
      </c>
      <c r="H432" s="9" t="n">
        <v>0.0</v>
      </c>
    </row>
    <row r="433" spans="2:8" x14ac:dyDescent="0.25">
      <c r="B433" s="28" t="s">
        <v>4488</v>
      </c>
      <c r="C433" t="s">
        <v>4489</v>
      </c>
      <c r="D433" s="9" t="n">
        <v>0.0</v>
      </c>
      <c r="E433" s="9" t="n">
        <v>0.0</v>
      </c>
      <c r="F433" t="n">
        <v>0.0</v>
      </c>
      <c r="G433" t="n">
        <v>0.0</v>
      </c>
      <c r="H433" s="9" t="n">
        <v>0.0</v>
      </c>
    </row>
    <row r="434" spans="2:8" x14ac:dyDescent="0.25">
      <c r="B434" s="28" t="s">
        <v>4490</v>
      </c>
      <c r="C434" t="s">
        <v>4491</v>
      </c>
      <c r="D434" s="9" t="n">
        <v>0.0</v>
      </c>
      <c r="E434" s="9" t="n">
        <v>0.0</v>
      </c>
      <c r="F434" t="n">
        <v>0.0</v>
      </c>
      <c r="G434" t="n">
        <v>0.0</v>
      </c>
      <c r="H434" s="9" t="n">
        <v>0.0</v>
      </c>
    </row>
    <row r="435" spans="2:8" x14ac:dyDescent="0.25">
      <c r="B435" s="28" t="s">
        <v>4492</v>
      </c>
      <c r="C435" t="s">
        <v>4493</v>
      </c>
      <c r="D435" s="9" t="n">
        <v>0.0</v>
      </c>
      <c r="E435" s="9" t="n">
        <v>0.0</v>
      </c>
      <c r="F435" t="n">
        <v>0.0</v>
      </c>
      <c r="G435" t="n">
        <v>0.0</v>
      </c>
      <c r="H435" s="9" t="n">
        <v>0.0</v>
      </c>
    </row>
    <row r="436" spans="2:8" x14ac:dyDescent="0.25">
      <c r="B436" s="28" t="s">
        <v>4494</v>
      </c>
      <c r="C436" t="s">
        <v>4495</v>
      </c>
      <c r="D436" s="9" t="n">
        <v>0.0</v>
      </c>
      <c r="E436" s="9" t="n">
        <v>0.0</v>
      </c>
      <c r="F436" t="n">
        <v>0.0</v>
      </c>
      <c r="G436" t="n">
        <v>0.0</v>
      </c>
      <c r="H436" s="9" t="n">
        <v>0.0</v>
      </c>
    </row>
    <row r="437" spans="2:8" x14ac:dyDescent="0.25">
      <c r="B437" s="28" t="s">
        <v>4496</v>
      </c>
      <c r="C437" t="s">
        <v>4497</v>
      </c>
      <c r="D437" s="9" t="n">
        <v>0.0</v>
      </c>
      <c r="E437" s="9" t="n">
        <v>0.0</v>
      </c>
      <c r="F437" t="n">
        <v>0.0</v>
      </c>
      <c r="G437" t="n">
        <v>0.0</v>
      </c>
      <c r="H437" s="9" t="n">
        <v>0.0</v>
      </c>
    </row>
    <row r="438" spans="2:8" x14ac:dyDescent="0.25">
      <c r="B438" s="28" t="s">
        <v>4498</v>
      </c>
      <c r="C438" t="s">
        <v>4499</v>
      </c>
      <c r="D438" s="9" t="n">
        <v>0.0</v>
      </c>
      <c r="E438" s="9" t="n">
        <v>0.0</v>
      </c>
      <c r="F438" t="n">
        <v>0.0</v>
      </c>
      <c r="G438" t="n">
        <v>0.0</v>
      </c>
      <c r="H438" s="9" t="n">
        <v>0.0</v>
      </c>
    </row>
    <row r="439" spans="2:8" x14ac:dyDescent="0.25">
      <c r="B439" s="28" t="s">
        <v>4500</v>
      </c>
      <c r="C439" t="s">
        <v>4501</v>
      </c>
      <c r="D439" s="9" t="n">
        <v>0.0</v>
      </c>
      <c r="E439" s="9" t="n">
        <v>0.0</v>
      </c>
      <c r="F439" t="n">
        <v>0.0</v>
      </c>
      <c r="G439" t="n">
        <v>0.0</v>
      </c>
      <c r="H439" s="9" t="n">
        <v>0.0</v>
      </c>
    </row>
    <row r="440" spans="2:8" x14ac:dyDescent="0.25">
      <c r="B440" s="28" t="s">
        <v>4502</v>
      </c>
      <c r="C440" t="s">
        <v>4503</v>
      </c>
      <c r="D440" s="9" t="n">
        <v>0.0</v>
      </c>
      <c r="E440" s="9" t="n">
        <v>0.0</v>
      </c>
      <c r="F440" t="n">
        <v>0.0</v>
      </c>
      <c r="G440" t="n">
        <v>0.0</v>
      </c>
      <c r="H440" s="9" t="n">
        <v>0.0</v>
      </c>
    </row>
    <row r="441" spans="2:8" x14ac:dyDescent="0.25">
      <c r="B441" s="28" t="s">
        <v>4504</v>
      </c>
      <c r="C441" t="s">
        <v>4505</v>
      </c>
      <c r="D441" s="9" t="n">
        <v>0.0</v>
      </c>
      <c r="E441" s="9" t="n">
        <v>0.0</v>
      </c>
      <c r="F441" t="n">
        <v>0.0</v>
      </c>
      <c r="G441" t="n">
        <v>0.0</v>
      </c>
      <c r="H441" s="9" t="n">
        <v>0.0</v>
      </c>
    </row>
    <row r="442" spans="2:8" x14ac:dyDescent="0.25">
      <c r="B442" s="28" t="s">
        <v>4506</v>
      </c>
      <c r="C442" t="s">
        <v>4507</v>
      </c>
      <c r="D442" s="9" t="n">
        <v>0.0</v>
      </c>
      <c r="E442" s="9" t="n">
        <v>0.0</v>
      </c>
      <c r="F442" t="n">
        <v>0.0</v>
      </c>
      <c r="G442" t="n">
        <v>0.0</v>
      </c>
      <c r="H442" s="9" t="n">
        <v>0.0</v>
      </c>
    </row>
    <row r="443" spans="2:8" x14ac:dyDescent="0.25">
      <c r="B443" s="28" t="s">
        <v>4508</v>
      </c>
      <c r="C443" t="s">
        <v>4509</v>
      </c>
      <c r="D443" s="9" t="n">
        <v>0.0</v>
      </c>
      <c r="E443" s="9" t="n">
        <v>0.0</v>
      </c>
      <c r="F443" t="n">
        <v>0.0</v>
      </c>
      <c r="G443" t="n">
        <v>0.0</v>
      </c>
      <c r="H443" s="9" t="n">
        <v>0.0</v>
      </c>
    </row>
    <row r="444" spans="2:8" x14ac:dyDescent="0.25">
      <c r="B444" s="28" t="s">
        <v>4510</v>
      </c>
      <c r="C444" t="s">
        <v>4511</v>
      </c>
      <c r="D444" s="9" t="n">
        <v>0.0</v>
      </c>
      <c r="E444" s="9" t="n">
        <v>0.0</v>
      </c>
      <c r="F444" t="n">
        <v>0.0</v>
      </c>
      <c r="G444" t="n">
        <v>0.0</v>
      </c>
      <c r="H444" s="9" t="n">
        <v>0.0</v>
      </c>
    </row>
    <row r="445" spans="2:8" x14ac:dyDescent="0.25">
      <c r="B445" s="28" t="s">
        <v>4512</v>
      </c>
      <c r="C445" t="s">
        <v>4513</v>
      </c>
      <c r="D445" s="9" t="n">
        <v>0.0</v>
      </c>
      <c r="E445" s="9" t="n">
        <v>0.0</v>
      </c>
      <c r="F445" t="n">
        <v>0.0</v>
      </c>
      <c r="G445" t="n">
        <v>0.0</v>
      </c>
      <c r="H445" s="9" t="n">
        <v>0.0</v>
      </c>
    </row>
    <row r="446" spans="2:8" x14ac:dyDescent="0.25">
      <c r="B446" s="28" t="s">
        <v>4514</v>
      </c>
      <c r="C446" t="s">
        <v>4515</v>
      </c>
      <c r="D446" s="9" t="n">
        <v>0.0</v>
      </c>
      <c r="E446" s="9" t="n">
        <v>0.0</v>
      </c>
      <c r="F446" t="n">
        <v>0.0</v>
      </c>
      <c r="G446" t="n">
        <v>0.0</v>
      </c>
      <c r="H446" s="9" t="n">
        <v>0.0</v>
      </c>
    </row>
    <row r="447" spans="2:8" x14ac:dyDescent="0.25">
      <c r="B447" s="28" t="s">
        <v>4516</v>
      </c>
      <c r="C447" t="s">
        <v>4517</v>
      </c>
      <c r="D447" s="9" t="n">
        <v>0.0</v>
      </c>
      <c r="E447" s="9" t="n">
        <v>0.0</v>
      </c>
      <c r="F447" t="n">
        <v>0.0</v>
      </c>
      <c r="G447" t="n">
        <v>0.0</v>
      </c>
      <c r="H447" s="9" t="n">
        <v>0.0</v>
      </c>
    </row>
    <row r="448" spans="2:8" x14ac:dyDescent="0.25">
      <c r="B448" s="28" t="s">
        <v>4518</v>
      </c>
      <c r="C448" t="s">
        <v>4519</v>
      </c>
      <c r="D448" s="9" t="n">
        <v>0.0</v>
      </c>
      <c r="E448" s="9" t="n">
        <v>0.0</v>
      </c>
      <c r="F448" t="n">
        <v>0.0</v>
      </c>
      <c r="G448" t="n">
        <v>0.0</v>
      </c>
      <c r="H448" s="9" t="n">
        <v>0.0</v>
      </c>
    </row>
    <row r="449" spans="2:8" x14ac:dyDescent="0.25">
      <c r="B449" s="28" t="s">
        <v>4520</v>
      </c>
      <c r="C449" t="s">
        <v>4521</v>
      </c>
      <c r="D449" s="9" t="n">
        <v>0.0</v>
      </c>
      <c r="E449" s="9" t="n">
        <v>0.0</v>
      </c>
      <c r="F449" t="n">
        <v>0.0</v>
      </c>
      <c r="G449" t="n">
        <v>0.0</v>
      </c>
      <c r="H449" s="9" t="n">
        <v>0.0</v>
      </c>
    </row>
    <row r="450" spans="2:8" x14ac:dyDescent="0.25">
      <c r="B450" s="28" t="s">
        <v>4522</v>
      </c>
      <c r="C450" t="s">
        <v>4523</v>
      </c>
      <c r="D450" s="9" t="n">
        <v>0.0</v>
      </c>
      <c r="E450" s="9" t="n">
        <v>0.0</v>
      </c>
      <c r="F450" t="n">
        <v>0.0</v>
      </c>
      <c r="G450" t="n">
        <v>0.0</v>
      </c>
      <c r="H450" s="9" t="n">
        <v>0.0</v>
      </c>
    </row>
    <row r="451" spans="2:8" x14ac:dyDescent="0.25">
      <c r="B451" s="28" t="s">
        <v>4524</v>
      </c>
      <c r="C451" t="s">
        <v>4525</v>
      </c>
      <c r="D451" s="9" t="n">
        <v>0.0</v>
      </c>
      <c r="E451" s="9" t="n">
        <v>0.0</v>
      </c>
      <c r="F451" t="n">
        <v>0.0</v>
      </c>
      <c r="G451" t="n">
        <v>0.0</v>
      </c>
      <c r="H451" s="9" t="n">
        <v>0.0</v>
      </c>
    </row>
    <row r="452" spans="2:8" x14ac:dyDescent="0.25">
      <c r="B452" s="28" t="s">
        <v>4526</v>
      </c>
      <c r="C452" t="s">
        <v>4527</v>
      </c>
      <c r="D452" s="9" t="n">
        <v>0.0</v>
      </c>
      <c r="E452" s="9" t="n">
        <v>0.0</v>
      </c>
      <c r="F452" t="n">
        <v>0.0</v>
      </c>
      <c r="G452" t="n">
        <v>0.0</v>
      </c>
      <c r="H452" s="9" t="n">
        <v>0.0</v>
      </c>
    </row>
    <row r="453" spans="2:8" x14ac:dyDescent="0.25">
      <c r="B453" s="28" t="s">
        <v>4528</v>
      </c>
      <c r="C453" t="s">
        <v>4529</v>
      </c>
      <c r="D453" s="9" t="n">
        <v>0.0</v>
      </c>
      <c r="E453" s="9" t="n">
        <v>0.0</v>
      </c>
      <c r="F453" t="n">
        <v>0.0</v>
      </c>
      <c r="G453" t="n">
        <v>0.0</v>
      </c>
      <c r="H453" s="9" t="n">
        <v>0.0</v>
      </c>
    </row>
    <row r="454" spans="2:8" x14ac:dyDescent="0.25">
      <c r="B454" s="28" t="s">
        <v>4530</v>
      </c>
      <c r="C454" t="s">
        <v>4531</v>
      </c>
      <c r="D454" s="9" t="n">
        <v>0.0</v>
      </c>
      <c r="E454" s="9" t="n">
        <v>0.0</v>
      </c>
      <c r="F454" t="n">
        <v>0.0</v>
      </c>
      <c r="G454" t="n">
        <v>0.0</v>
      </c>
      <c r="H454" s="9" t="n">
        <v>0.0</v>
      </c>
    </row>
    <row r="455" spans="2:8" x14ac:dyDescent="0.25">
      <c r="B455" s="28" t="s">
        <v>4532</v>
      </c>
      <c r="C455" t="s">
        <v>4533</v>
      </c>
      <c r="D455" s="9" t="n">
        <v>0.0</v>
      </c>
      <c r="E455" s="9" t="n">
        <v>0.0</v>
      </c>
      <c r="F455" t="n">
        <v>0.0</v>
      </c>
      <c r="G455" t="n">
        <v>0.0</v>
      </c>
      <c r="H455" s="9" t="n">
        <v>0.0</v>
      </c>
    </row>
    <row r="456" spans="2:8" x14ac:dyDescent="0.25">
      <c r="B456" s="28" t="s">
        <v>4534</v>
      </c>
      <c r="C456" t="s">
        <v>4535</v>
      </c>
      <c r="D456" s="9" t="n">
        <v>0.0</v>
      </c>
      <c r="E456" s="9" t="n">
        <v>0.0</v>
      </c>
      <c r="F456" t="n">
        <v>0.0</v>
      </c>
      <c r="G456" t="n">
        <v>0.0</v>
      </c>
      <c r="H456" s="9" t="n">
        <v>0.0</v>
      </c>
    </row>
    <row r="457" spans="2:8" x14ac:dyDescent="0.25">
      <c r="B457" s="28" t="s">
        <v>4536</v>
      </c>
      <c r="C457" t="s">
        <v>4537</v>
      </c>
      <c r="D457" s="9" t="n">
        <v>0.0</v>
      </c>
      <c r="E457" s="9" t="n">
        <v>0.0</v>
      </c>
      <c r="F457" t="n">
        <v>0.0</v>
      </c>
      <c r="G457" t="n">
        <v>0.0</v>
      </c>
      <c r="H457" s="9" t="n">
        <v>0.0</v>
      </c>
    </row>
    <row r="458" spans="2:8" x14ac:dyDescent="0.25">
      <c r="B458" s="28" t="s">
        <v>4538</v>
      </c>
      <c r="C458" t="s">
        <v>4539</v>
      </c>
      <c r="D458" s="9" t="n">
        <v>0.0</v>
      </c>
      <c r="E458" s="9" t="n">
        <v>0.0</v>
      </c>
      <c r="F458" t="n">
        <v>0.0</v>
      </c>
      <c r="G458" t="n">
        <v>0.0</v>
      </c>
      <c r="H458" s="9" t="n">
        <v>0.0</v>
      </c>
    </row>
    <row r="459" spans="2:8" x14ac:dyDescent="0.25">
      <c r="B459" s="28" t="s">
        <v>4540</v>
      </c>
      <c r="C459" t="s">
        <v>4541</v>
      </c>
      <c r="D459" s="9" t="n">
        <v>0.0</v>
      </c>
      <c r="E459" s="9" t="n">
        <v>0.0</v>
      </c>
      <c r="F459" t="n">
        <v>0.0</v>
      </c>
      <c r="G459" t="n">
        <v>0.0</v>
      </c>
      <c r="H459" s="9" t="n">
        <v>0.0</v>
      </c>
    </row>
    <row r="460" spans="2:8" x14ac:dyDescent="0.25">
      <c r="B460" s="28" t="s">
        <v>4542</v>
      </c>
      <c r="C460" t="s">
        <v>4543</v>
      </c>
      <c r="D460" s="9" t="n">
        <v>3.8243821470000005E8</v>
      </c>
      <c r="E460" s="9" t="n">
        <v>3.8257518023E8</v>
      </c>
      <c r="F460" t="n">
        <v>0.0</v>
      </c>
      <c r="G460" t="n">
        <v>0.0</v>
      </c>
      <c r="H460" s="9" t="n">
        <v>136965.53</v>
      </c>
    </row>
    <row r="461" spans="2:8" x14ac:dyDescent="0.25">
      <c r="B461" s="28" t="s">
        <v>4544</v>
      </c>
      <c r="C461" t="s">
        <v>4545</v>
      </c>
      <c r="D461" s="9" t="n">
        <v>2.6642098674E8</v>
      </c>
      <c r="E461" s="9" t="n">
        <v>2.6652037011E8</v>
      </c>
      <c r="F461" t="n">
        <v>0.0</v>
      </c>
      <c r="G461" t="n">
        <v>0.0</v>
      </c>
      <c r="H461" s="9" t="n">
        <v>99383.37</v>
      </c>
    </row>
    <row r="462" spans="2:8" x14ac:dyDescent="0.25">
      <c r="B462" s="28" t="s">
        <v>4546</v>
      </c>
      <c r="C462" t="s">
        <v>4547</v>
      </c>
      <c r="D462" s="9" t="n">
        <v>2.7795522638E8</v>
      </c>
      <c r="E462" s="9" t="n">
        <v>2.7795522638E8</v>
      </c>
      <c r="F462" t="n">
        <v>0.0</v>
      </c>
      <c r="G462" t="n">
        <v>0.0</v>
      </c>
      <c r="H462" s="9" t="n">
        <v>0.0</v>
      </c>
    </row>
    <row r="463" spans="2:8" x14ac:dyDescent="0.25">
      <c r="B463" s="28" t="s">
        <v>4548</v>
      </c>
      <c r="C463" t="s">
        <v>4549</v>
      </c>
      <c r="D463" s="9" t="n">
        <v>2.2423073287E8</v>
      </c>
      <c r="E463" s="9" t="n">
        <v>2.2423073287E8</v>
      </c>
      <c r="F463" t="n">
        <v>0.0</v>
      </c>
      <c r="G463" t="n">
        <v>0.0</v>
      </c>
      <c r="H463" s="9" t="n">
        <v>0.0</v>
      </c>
    </row>
    <row r="464" spans="2:8" x14ac:dyDescent="0.25">
      <c r="B464" s="28" t="s">
        <v>4550</v>
      </c>
      <c r="C464" t="s">
        <v>4551</v>
      </c>
      <c r="D464" s="9" t="n">
        <v>1.862889304E7</v>
      </c>
      <c r="E464" s="9" t="n">
        <v>1.862889304E7</v>
      </c>
      <c r="F464" t="n">
        <v>0.0</v>
      </c>
      <c r="G464" t="n">
        <v>0.0</v>
      </c>
      <c r="H464" s="9" t="n">
        <v>0.0</v>
      </c>
    </row>
    <row r="465" spans="2:8" x14ac:dyDescent="0.25">
      <c r="B465" s="28" t="s">
        <v>4552</v>
      </c>
      <c r="C465" t="s">
        <v>4553</v>
      </c>
      <c r="D465" s="9" t="n">
        <v>3.509560047E7</v>
      </c>
      <c r="E465" s="9" t="n">
        <v>3.509560047E7</v>
      </c>
      <c r="F465" t="n">
        <v>0.0</v>
      </c>
      <c r="G465" t="n">
        <v>0.0</v>
      </c>
      <c r="H465" s="9" t="n">
        <v>0.0</v>
      </c>
    </row>
    <row r="466" spans="2:8" x14ac:dyDescent="0.25">
      <c r="B466" s="28" t="s">
        <v>4554</v>
      </c>
      <c r="C466" t="s">
        <v>4555</v>
      </c>
      <c r="D466" s="9" t="n">
        <v>0.0</v>
      </c>
      <c r="E466" s="9" t="n">
        <v>0.0</v>
      </c>
      <c r="F466" t="n">
        <v>0.0</v>
      </c>
      <c r="G466" t="n">
        <v>0.0</v>
      </c>
      <c r="H466" s="9" t="n">
        <v>0.0</v>
      </c>
    </row>
    <row r="467" spans="2:8" x14ac:dyDescent="0.25">
      <c r="B467" s="28" t="s">
        <v>4556</v>
      </c>
      <c r="C467" t="s">
        <v>4557</v>
      </c>
      <c r="D467" s="9" t="n">
        <v>1.046768226E7</v>
      </c>
      <c r="E467" s="9" t="n">
        <v>0.0</v>
      </c>
      <c r="F467" t="n">
        <v>1.036829889E7</v>
      </c>
      <c r="G467" t="n">
        <v>0.0</v>
      </c>
      <c r="H467" s="9" t="n">
        <v>99383.37</v>
      </c>
    </row>
    <row r="468" spans="2:8" x14ac:dyDescent="0.25">
      <c r="B468" s="28" t="s">
        <v>4558</v>
      </c>
      <c r="C468" t="s">
        <v>4559</v>
      </c>
      <c r="D468" s="9" t="n">
        <v>1066557.38</v>
      </c>
      <c r="E468" s="9" t="n">
        <v>0.0</v>
      </c>
      <c r="F468" t="n">
        <v>1066557.38</v>
      </c>
      <c r="G468" t="n">
        <v>0.0</v>
      </c>
      <c r="H468" s="9" t="n">
        <v>0.0</v>
      </c>
    </row>
    <row r="469" spans="2:8" x14ac:dyDescent="0.25">
      <c r="B469" s="28" t="s">
        <v>4560</v>
      </c>
      <c r="C469" t="s">
        <v>4561</v>
      </c>
      <c r="D469" s="9" t="n">
        <v>1.1601722796000001E8</v>
      </c>
      <c r="E469" s="9" t="n">
        <v>1.1605481012E8</v>
      </c>
      <c r="F469" t="n">
        <v>0.0</v>
      </c>
      <c r="G469" t="n">
        <v>0.0</v>
      </c>
      <c r="H469" s="9" t="n">
        <v>37582.16</v>
      </c>
    </row>
    <row r="470" spans="2:8" x14ac:dyDescent="0.25">
      <c r="B470" s="28" t="s">
        <v>4562</v>
      </c>
      <c r="C470" t="s">
        <v>4563</v>
      </c>
      <c r="D470" s="9" t="n">
        <v>1.1703701664E8</v>
      </c>
      <c r="E470" s="9" t="n">
        <v>1.1703701664E8</v>
      </c>
      <c r="F470" t="n">
        <v>0.0</v>
      </c>
      <c r="G470" t="n">
        <v>0.0</v>
      </c>
      <c r="H470" s="9" t="n">
        <v>0.0</v>
      </c>
    </row>
    <row r="471" spans="2:8" x14ac:dyDescent="0.25">
      <c r="B471" s="28" t="s">
        <v>4564</v>
      </c>
      <c r="C471" t="s">
        <v>4565</v>
      </c>
      <c r="D471" s="9" t="n">
        <v>1.0870741548E8</v>
      </c>
      <c r="E471" s="9" t="n">
        <v>1.0870741548E8</v>
      </c>
      <c r="F471" t="n">
        <v>0.0</v>
      </c>
      <c r="G471" t="n">
        <v>0.0</v>
      </c>
      <c r="H471" s="9" t="n">
        <v>0.0</v>
      </c>
    </row>
    <row r="472" spans="2:8" x14ac:dyDescent="0.25">
      <c r="B472" s="28" t="s">
        <v>4566</v>
      </c>
      <c r="C472" t="s">
        <v>4567</v>
      </c>
      <c r="D472" s="9" t="n">
        <v>4880000.05</v>
      </c>
      <c r="E472" s="9" t="n">
        <v>4880000.05</v>
      </c>
      <c r="F472" t="n">
        <v>0.0</v>
      </c>
      <c r="G472" t="n">
        <v>0.0</v>
      </c>
      <c r="H472" s="9" t="n">
        <v>0.0</v>
      </c>
    </row>
    <row r="473" spans="2:8" x14ac:dyDescent="0.25">
      <c r="B473" s="28" t="s">
        <v>4568</v>
      </c>
      <c r="C473" t="s">
        <v>4569</v>
      </c>
      <c r="D473" s="9" t="n">
        <v>3449601.11</v>
      </c>
      <c r="E473" s="9" t="n">
        <v>3449601.11</v>
      </c>
      <c r="F473" t="n">
        <v>0.0</v>
      </c>
      <c r="G473" t="n">
        <v>0.0</v>
      </c>
      <c r="H473" s="9" t="n">
        <v>0.0</v>
      </c>
    </row>
    <row r="474" spans="2:8" x14ac:dyDescent="0.25">
      <c r="B474" s="28" t="s">
        <v>4570</v>
      </c>
      <c r="C474" t="s">
        <v>4571</v>
      </c>
      <c r="D474" s="9" t="n">
        <v>0.0</v>
      </c>
      <c r="E474" s="9" t="n">
        <v>0.0</v>
      </c>
      <c r="F474" t="n">
        <v>0.0</v>
      </c>
      <c r="G474" t="n">
        <v>0.0</v>
      </c>
      <c r="H474" s="9" t="n">
        <v>0.0</v>
      </c>
    </row>
    <row r="475" spans="2:8" x14ac:dyDescent="0.25">
      <c r="B475" s="28" t="s">
        <v>4572</v>
      </c>
      <c r="C475" t="s">
        <v>4573</v>
      </c>
      <c r="D475" s="9" t="n">
        <v>869788.68</v>
      </c>
      <c r="E475" s="9" t="n">
        <v>0.0</v>
      </c>
      <c r="F475" t="n">
        <v>832206.52</v>
      </c>
      <c r="G475" t="n">
        <v>0.0</v>
      </c>
      <c r="H475" s="9" t="n">
        <v>37582.16</v>
      </c>
    </row>
    <row r="476" spans="2:8" x14ac:dyDescent="0.25">
      <c r="B476" s="28" t="s">
        <v>4574</v>
      </c>
      <c r="C476" t="s">
        <v>4575</v>
      </c>
      <c r="D476" s="9" t="n">
        <v>150000.0</v>
      </c>
      <c r="E476" s="9" t="n">
        <v>0.0</v>
      </c>
      <c r="F476" t="n">
        <v>150000.0</v>
      </c>
      <c r="G476" t="n">
        <v>0.0</v>
      </c>
      <c r="H476" s="9" t="n">
        <v>0.0</v>
      </c>
    </row>
    <row r="477" spans="2:8" x14ac:dyDescent="0.25">
      <c r="B477" s="28" t="s">
        <v>4576</v>
      </c>
      <c r="C477" t="s">
        <v>4577</v>
      </c>
      <c r="D477" s="9" t="n">
        <v>2.526205366E7</v>
      </c>
      <c r="E477" s="9" t="n">
        <v>2.530420693E7</v>
      </c>
      <c r="F477" t="n">
        <v>0.0</v>
      </c>
      <c r="G477" t="n">
        <v>0.0</v>
      </c>
      <c r="H477" s="9" t="n">
        <v>42153.27</v>
      </c>
    </row>
    <row r="478" spans="2:8" x14ac:dyDescent="0.25">
      <c r="B478" s="28" t="s">
        <v>4578</v>
      </c>
      <c r="C478" t="s">
        <v>4579</v>
      </c>
      <c r="D478" s="9" t="n">
        <v>2.526205366E7</v>
      </c>
      <c r="E478" s="9" t="n">
        <v>2.530420693E7</v>
      </c>
      <c r="F478" t="n">
        <v>0.0</v>
      </c>
      <c r="G478" t="n">
        <v>0.0</v>
      </c>
      <c r="H478" s="9" t="n">
        <v>42153.27</v>
      </c>
    </row>
    <row r="479" spans="2:8" x14ac:dyDescent="0.25">
      <c r="B479" s="28" t="s">
        <v>4580</v>
      </c>
      <c r="C479" t="s">
        <v>4581</v>
      </c>
      <c r="D479" s="9" t="n">
        <v>2.612088364E7</v>
      </c>
      <c r="E479" s="9" t="n">
        <v>2.612088364E7</v>
      </c>
      <c r="F479" t="n">
        <v>0.0</v>
      </c>
      <c r="G479" t="n">
        <v>0.0</v>
      </c>
      <c r="H479" s="9" t="n">
        <v>0.0</v>
      </c>
    </row>
    <row r="480" spans="2:8" x14ac:dyDescent="0.25">
      <c r="B480" s="28" t="s">
        <v>4582</v>
      </c>
      <c r="C480" t="s">
        <v>4583</v>
      </c>
      <c r="D480" s="9" t="n">
        <v>1.793976604E7</v>
      </c>
      <c r="E480" s="9" t="n">
        <v>1.793976604E7</v>
      </c>
      <c r="F480" t="n">
        <v>0.0</v>
      </c>
      <c r="G480" t="n">
        <v>0.0</v>
      </c>
      <c r="H480" s="9" t="n">
        <v>0.0</v>
      </c>
    </row>
    <row r="481" spans="2:8" x14ac:dyDescent="0.25">
      <c r="B481" s="28" t="s">
        <v>4584</v>
      </c>
      <c r="C481" t="s">
        <v>4585</v>
      </c>
      <c r="D481" s="9" t="n">
        <v>35498.63</v>
      </c>
      <c r="E481" s="9" t="n">
        <v>35498.63</v>
      </c>
      <c r="F481" t="n">
        <v>0.0</v>
      </c>
      <c r="G481" t="n">
        <v>0.0</v>
      </c>
      <c r="H481" s="9" t="n">
        <v>0.0</v>
      </c>
    </row>
    <row r="482" spans="2:8" x14ac:dyDescent="0.25">
      <c r="B482" s="28" t="s">
        <v>4586</v>
      </c>
      <c r="C482" t="s">
        <v>4587</v>
      </c>
      <c r="D482" s="9" t="n">
        <v>8145618.97</v>
      </c>
      <c r="E482" s="9" t="n">
        <v>8145618.97</v>
      </c>
      <c r="F482" t="n">
        <v>0.0</v>
      </c>
      <c r="G482" t="n">
        <v>0.0</v>
      </c>
      <c r="H482" s="9" t="n">
        <v>0.0</v>
      </c>
    </row>
    <row r="483" spans="2:8" x14ac:dyDescent="0.25">
      <c r="B483" s="28" t="s">
        <v>4588</v>
      </c>
      <c r="C483" t="s">
        <v>4589</v>
      </c>
      <c r="D483" s="9" t="n">
        <v>0.0</v>
      </c>
      <c r="E483" s="9" t="n">
        <v>0.0</v>
      </c>
      <c r="F483" t="n">
        <v>0.0</v>
      </c>
      <c r="G483" t="n">
        <v>0.0</v>
      </c>
      <c r="H483" s="9" t="n">
        <v>0.0</v>
      </c>
    </row>
    <row r="484" spans="2:8" x14ac:dyDescent="0.25">
      <c r="B484" s="28" t="s">
        <v>4590</v>
      </c>
      <c r="C484" t="s">
        <v>4591</v>
      </c>
      <c r="D484" s="9" t="n">
        <v>471355.74</v>
      </c>
      <c r="E484" s="9" t="n">
        <v>0.0</v>
      </c>
      <c r="F484" t="n">
        <v>429202.47</v>
      </c>
      <c r="G484" t="n">
        <v>0.0</v>
      </c>
      <c r="H484" s="9" t="n">
        <v>42153.27</v>
      </c>
    </row>
    <row r="485" spans="2:8" x14ac:dyDescent="0.25">
      <c r="B485" s="28" t="s">
        <v>4592</v>
      </c>
      <c r="C485" t="s">
        <v>4593</v>
      </c>
      <c r="D485" s="9" t="n">
        <v>387474.24</v>
      </c>
      <c r="E485" s="9" t="n">
        <v>0.0</v>
      </c>
      <c r="F485" t="n">
        <v>387474.24</v>
      </c>
      <c r="G485" t="n">
        <v>0.0</v>
      </c>
      <c r="H485" s="9" t="n">
        <v>0.0</v>
      </c>
    </row>
    <row r="486" spans="2:8" x14ac:dyDescent="0.25">
      <c r="B486" s="28" t="s">
        <v>4594</v>
      </c>
      <c r="C486" t="s">
        <v>4595</v>
      </c>
      <c r="D486" s="9" t="n">
        <v>0.0</v>
      </c>
      <c r="E486" s="9" t="n">
        <v>0.0</v>
      </c>
      <c r="F486" t="n">
        <v>0.0</v>
      </c>
      <c r="G486" t="n">
        <v>0.0</v>
      </c>
      <c r="H486" s="9" t="n">
        <v>0.0</v>
      </c>
    </row>
    <row r="487" spans="2:8" x14ac:dyDescent="0.25">
      <c r="B487" s="28" t="s">
        <v>4596</v>
      </c>
      <c r="C487" t="s">
        <v>4597</v>
      </c>
      <c r="D487" s="9" t="n">
        <v>0.0</v>
      </c>
      <c r="E487" s="9" t="n">
        <v>0.0</v>
      </c>
      <c r="F487" t="n">
        <v>0.0</v>
      </c>
      <c r="G487" t="n">
        <v>0.0</v>
      </c>
      <c r="H487" s="9" t="n">
        <v>0.0</v>
      </c>
    </row>
    <row r="488" spans="2:8" x14ac:dyDescent="0.25">
      <c r="B488" s="28" t="s">
        <v>4598</v>
      </c>
      <c r="C488" t="s">
        <v>4599</v>
      </c>
      <c r="D488" s="9" t="n">
        <v>0.0</v>
      </c>
      <c r="E488" s="9" t="n">
        <v>0.0</v>
      </c>
      <c r="F488" t="n">
        <v>0.0</v>
      </c>
      <c r="G488" t="n">
        <v>0.0</v>
      </c>
      <c r="H488" s="9" t="n">
        <v>0.0</v>
      </c>
    </row>
    <row r="489" spans="2:8" x14ac:dyDescent="0.25">
      <c r="B489" s="28" t="s">
        <v>4600</v>
      </c>
      <c r="C489" t="s">
        <v>4601</v>
      </c>
      <c r="D489" s="9" t="n">
        <v>0.0</v>
      </c>
      <c r="E489" s="9" t="n">
        <v>0.0</v>
      </c>
      <c r="F489" t="n">
        <v>0.0</v>
      </c>
      <c r="G489" t="n">
        <v>0.0</v>
      </c>
      <c r="H489" s="9" t="n">
        <v>0.0</v>
      </c>
    </row>
    <row r="490" spans="2:8" x14ac:dyDescent="0.25">
      <c r="B490" s="28" t="s">
        <v>4602</v>
      </c>
      <c r="C490" t="s">
        <v>4603</v>
      </c>
      <c r="D490" s="9" t="n">
        <v>0.0</v>
      </c>
      <c r="E490" s="9" t="n">
        <v>0.0</v>
      </c>
      <c r="F490" t="n">
        <v>0.0</v>
      </c>
      <c r="G490" t="n">
        <v>0.0</v>
      </c>
      <c r="H490" s="9" t="n">
        <v>0.0</v>
      </c>
    </row>
    <row r="491" spans="2:8" x14ac:dyDescent="0.25">
      <c r="B491" s="28" t="s">
        <v>4604</v>
      </c>
      <c r="C491" t="s">
        <v>4605</v>
      </c>
      <c r="D491" s="9" t="n">
        <v>0.0</v>
      </c>
      <c r="E491" s="9" t="n">
        <v>0.0</v>
      </c>
      <c r="F491" t="n">
        <v>0.0</v>
      </c>
      <c r="G491" t="n">
        <v>0.0</v>
      </c>
      <c r="H491" s="9" t="n">
        <v>0.0</v>
      </c>
    </row>
    <row r="492" spans="2:8" x14ac:dyDescent="0.25">
      <c r="B492" s="28" t="s">
        <v>4606</v>
      </c>
      <c r="C492" t="s">
        <v>4607</v>
      </c>
      <c r="D492" s="9" t="n">
        <v>0.0</v>
      </c>
      <c r="E492" s="9" t="n">
        <v>0.0</v>
      </c>
      <c r="F492" t="n">
        <v>0.0</v>
      </c>
      <c r="G492" t="n">
        <v>0.0</v>
      </c>
      <c r="H492" s="9" t="n">
        <v>0.0</v>
      </c>
    </row>
    <row r="493" spans="2:8" x14ac:dyDescent="0.25">
      <c r="B493" s="28" t="s">
        <v>4608</v>
      </c>
      <c r="C493" t="s">
        <v>4609</v>
      </c>
      <c r="D493" s="9" t="n">
        <v>0.0</v>
      </c>
      <c r="E493" s="9" t="n">
        <v>0.0</v>
      </c>
      <c r="F493" t="n">
        <v>0.0</v>
      </c>
      <c r="G493" t="n">
        <v>0.0</v>
      </c>
      <c r="H493" s="9" t="n">
        <v>0.0</v>
      </c>
    </row>
    <row r="494" spans="2:8" x14ac:dyDescent="0.25">
      <c r="B494" s="28" t="s">
        <v>4610</v>
      </c>
      <c r="C494" t="s">
        <v>4611</v>
      </c>
      <c r="D494" s="9" t="n">
        <v>2.0541379935000002E8</v>
      </c>
      <c r="E494" s="9" t="n">
        <v>2.0547737005E8</v>
      </c>
      <c r="F494" t="n">
        <v>0.0</v>
      </c>
      <c r="G494" t="n">
        <v>0.0</v>
      </c>
      <c r="H494" s="9" t="n">
        <v>63570.7</v>
      </c>
    </row>
    <row r="495" spans="2:8" x14ac:dyDescent="0.25">
      <c r="B495" s="28" t="s">
        <v>4612</v>
      </c>
      <c r="C495" t="s">
        <v>4613</v>
      </c>
      <c r="D495" s="9" t="n">
        <v>1.1883814763E8</v>
      </c>
      <c r="E495" s="9" t="n">
        <v>1.1890171833E8</v>
      </c>
      <c r="F495" t="n">
        <v>0.0</v>
      </c>
      <c r="G495" t="n">
        <v>0.0</v>
      </c>
      <c r="H495" s="9" t="n">
        <v>63570.7</v>
      </c>
    </row>
    <row r="496" spans="2:8" x14ac:dyDescent="0.25">
      <c r="B496" s="28" t="s">
        <v>4614</v>
      </c>
      <c r="C496" t="s">
        <v>4615</v>
      </c>
      <c r="D496" s="9" t="n">
        <v>1.328741387E8</v>
      </c>
      <c r="E496" s="9" t="n">
        <v>1.328741387E8</v>
      </c>
      <c r="F496" t="n">
        <v>0.0</v>
      </c>
      <c r="G496" t="n">
        <v>0.0</v>
      </c>
      <c r="H496" s="9" t="n">
        <v>0.0</v>
      </c>
    </row>
    <row r="497" spans="2:8" x14ac:dyDescent="0.25">
      <c r="B497" s="28" t="s">
        <v>4616</v>
      </c>
      <c r="C497" t="s">
        <v>4617</v>
      </c>
      <c r="D497" s="9" t="n">
        <v>1.2247271001E8</v>
      </c>
      <c r="E497" s="9" t="n">
        <v>1.2247271001E8</v>
      </c>
      <c r="F497" t="n">
        <v>0.0</v>
      </c>
      <c r="G497" t="n">
        <v>0.0</v>
      </c>
      <c r="H497" s="9" t="n">
        <v>0.0</v>
      </c>
    </row>
    <row r="498" spans="2:8" x14ac:dyDescent="0.25">
      <c r="B498" s="28" t="s">
        <v>4618</v>
      </c>
      <c r="C498" t="s">
        <v>4619</v>
      </c>
      <c r="D498" s="9" t="n">
        <v>1360626.89</v>
      </c>
      <c r="E498" s="9" t="n">
        <v>1360626.89</v>
      </c>
      <c r="F498" t="n">
        <v>0.0</v>
      </c>
      <c r="G498" t="n">
        <v>0.0</v>
      </c>
      <c r="H498" s="9" t="n">
        <v>0.0</v>
      </c>
    </row>
    <row r="499" spans="2:8" x14ac:dyDescent="0.25">
      <c r="B499" s="28" t="s">
        <v>4620</v>
      </c>
      <c r="C499" t="s">
        <v>4621</v>
      </c>
      <c r="D499" s="9" t="n">
        <v>9040801.8</v>
      </c>
      <c r="E499" s="9" t="n">
        <v>9040801.8</v>
      </c>
      <c r="F499" t="n">
        <v>0.0</v>
      </c>
      <c r="G499" t="n">
        <v>0.0</v>
      </c>
      <c r="H499" s="9" t="n">
        <v>0.0</v>
      </c>
    </row>
    <row r="500" spans="2:8" x14ac:dyDescent="0.25">
      <c r="B500" s="28" t="s">
        <v>4622</v>
      </c>
      <c r="C500" t="s">
        <v>4623</v>
      </c>
      <c r="D500" s="9" t="n">
        <v>0.0</v>
      </c>
      <c r="E500" s="9" t="n">
        <v>0.0</v>
      </c>
      <c r="F500" t="n">
        <v>0.0</v>
      </c>
      <c r="G500" t="n">
        <v>0.0</v>
      </c>
      <c r="H500" s="9" t="n">
        <v>0.0</v>
      </c>
    </row>
    <row r="501" spans="2:8" x14ac:dyDescent="0.25">
      <c r="B501" s="28" t="s">
        <v>4624</v>
      </c>
      <c r="C501" t="s">
        <v>4625</v>
      </c>
      <c r="D501" s="9" t="n">
        <v>935071.58</v>
      </c>
      <c r="E501" s="9" t="n">
        <v>0.0</v>
      </c>
      <c r="F501" t="n">
        <v>871500.88</v>
      </c>
      <c r="G501" t="n">
        <v>0.0</v>
      </c>
      <c r="H501" s="9" t="n">
        <v>63570.7</v>
      </c>
    </row>
    <row r="502" spans="2:8" x14ac:dyDescent="0.25">
      <c r="B502" s="28" t="s">
        <v>4626</v>
      </c>
      <c r="C502" t="s">
        <v>4627</v>
      </c>
      <c r="D502" s="9" t="n">
        <v>1.310091949E7</v>
      </c>
      <c r="E502" s="9" t="n">
        <v>0.0</v>
      </c>
      <c r="F502" t="n">
        <v>1.310091949E7</v>
      </c>
      <c r="G502" t="n">
        <v>0.0</v>
      </c>
      <c r="H502" s="9" t="n">
        <v>0.0</v>
      </c>
    </row>
    <row r="503" spans="2:8" x14ac:dyDescent="0.25">
      <c r="B503" s="28" t="s">
        <v>4628</v>
      </c>
      <c r="C503" t="s">
        <v>4629</v>
      </c>
      <c r="D503" s="9" t="n">
        <v>8.657565172E7</v>
      </c>
      <c r="E503" s="9" t="n">
        <v>8.657565172E7</v>
      </c>
      <c r="F503" t="n">
        <v>0.0</v>
      </c>
      <c r="G503" t="n">
        <v>0.0</v>
      </c>
      <c r="H503" s="9" t="n">
        <v>0.0</v>
      </c>
    </row>
    <row r="504" spans="2:8" x14ac:dyDescent="0.25">
      <c r="B504" s="28" t="s">
        <v>4630</v>
      </c>
      <c r="C504" t="s">
        <v>4631</v>
      </c>
      <c r="D504" s="9" t="n">
        <v>9.467372309E7</v>
      </c>
      <c r="E504" s="9" t="n">
        <v>9.467372309E7</v>
      </c>
      <c r="F504" t="n">
        <v>0.0</v>
      </c>
      <c r="G504" t="n">
        <v>0.0</v>
      </c>
      <c r="H504" s="9" t="n">
        <v>0.0</v>
      </c>
    </row>
    <row r="505" spans="2:8" x14ac:dyDescent="0.25">
      <c r="B505" s="28" t="s">
        <v>4632</v>
      </c>
      <c r="C505" t="s">
        <v>4633</v>
      </c>
      <c r="D505" s="9" t="n">
        <v>9.367372309E7</v>
      </c>
      <c r="E505" s="9" t="n">
        <v>9.367372309E7</v>
      </c>
      <c r="F505" t="n">
        <v>0.0</v>
      </c>
      <c r="G505" t="n">
        <v>0.0</v>
      </c>
      <c r="H505" s="9" t="n">
        <v>0.0</v>
      </c>
    </row>
    <row r="506" spans="2:8" x14ac:dyDescent="0.25">
      <c r="B506" s="28" t="s">
        <v>4634</v>
      </c>
      <c r="C506" t="s">
        <v>4635</v>
      </c>
      <c r="D506" s="9" t="n">
        <v>1000000.0</v>
      </c>
      <c r="E506" s="9" t="n">
        <v>1000000.0</v>
      </c>
      <c r="F506" t="n">
        <v>0.0</v>
      </c>
      <c r="G506" t="n">
        <v>0.0</v>
      </c>
      <c r="H506" s="9" t="n">
        <v>0.0</v>
      </c>
    </row>
    <row r="507" spans="2:8" x14ac:dyDescent="0.25">
      <c r="B507" s="28" t="s">
        <v>4636</v>
      </c>
      <c r="C507" t="s">
        <v>4637</v>
      </c>
      <c r="D507" s="9" t="n">
        <v>0.0</v>
      </c>
      <c r="E507" s="9" t="n">
        <v>0.0</v>
      </c>
      <c r="F507" t="n">
        <v>0.0</v>
      </c>
      <c r="G507" t="n">
        <v>0.0</v>
      </c>
      <c r="H507" s="9" t="n">
        <v>0.0</v>
      </c>
    </row>
    <row r="508" spans="2:8" x14ac:dyDescent="0.25">
      <c r="B508" s="28" t="s">
        <v>4638</v>
      </c>
      <c r="C508" t="s">
        <v>4639</v>
      </c>
      <c r="D508" s="9" t="n">
        <v>0.0</v>
      </c>
      <c r="E508" s="9" t="n">
        <v>0.0</v>
      </c>
      <c r="F508" t="n">
        <v>0.0</v>
      </c>
      <c r="G508" t="n">
        <v>0.0</v>
      </c>
      <c r="H508" s="9" t="n">
        <v>0.0</v>
      </c>
    </row>
    <row r="509" spans="2:8" x14ac:dyDescent="0.25">
      <c r="B509" s="28" t="s">
        <v>4640</v>
      </c>
      <c r="C509" t="s">
        <v>4641</v>
      </c>
      <c r="D509" s="9" t="n">
        <v>5320.76</v>
      </c>
      <c r="E509" s="9" t="n">
        <v>0.0</v>
      </c>
      <c r="F509" t="n">
        <v>5320.76</v>
      </c>
      <c r="G509" t="n">
        <v>0.0</v>
      </c>
      <c r="H509" s="9" t="n">
        <v>0.0</v>
      </c>
    </row>
    <row r="510" spans="2:8" x14ac:dyDescent="0.25">
      <c r="B510" s="28" t="s">
        <v>4642</v>
      </c>
      <c r="C510" t="s">
        <v>4643</v>
      </c>
      <c r="D510" s="9" t="n">
        <v>8092750.61</v>
      </c>
      <c r="E510" s="9" t="n">
        <v>0.0</v>
      </c>
      <c r="F510" t="n">
        <v>8092750.61</v>
      </c>
      <c r="G510" t="n">
        <v>0.0</v>
      </c>
      <c r="H510" s="9" t="n">
        <v>0.0</v>
      </c>
    </row>
    <row r="511" spans="2:8" x14ac:dyDescent="0.25">
      <c r="B511" s="28" t="s">
        <v>4644</v>
      </c>
      <c r="C511" t="s">
        <v>4645</v>
      </c>
      <c r="D511" s="9" t="n">
        <v>0.0</v>
      </c>
      <c r="E511" s="9" t="n">
        <v>0.0</v>
      </c>
      <c r="F511" t="n">
        <v>0.0</v>
      </c>
      <c r="G511" t="n">
        <v>0.0</v>
      </c>
      <c r="H511" s="9" t="n">
        <v>0.0</v>
      </c>
    </row>
    <row r="512" spans="2:8" x14ac:dyDescent="0.25">
      <c r="B512" s="28" t="s">
        <v>4646</v>
      </c>
      <c r="C512" t="s">
        <v>4647</v>
      </c>
      <c r="D512" s="9" t="n">
        <v>0.0</v>
      </c>
      <c r="E512" s="9" t="n">
        <v>0.0</v>
      </c>
      <c r="F512" t="n">
        <v>0.0</v>
      </c>
      <c r="G512" t="n">
        <v>0.0</v>
      </c>
      <c r="H512" s="9" t="n">
        <v>0.0</v>
      </c>
    </row>
    <row r="513" spans="2:8" x14ac:dyDescent="0.25">
      <c r="B513" s="28" t="s">
        <v>4648</v>
      </c>
      <c r="C513" t="s">
        <v>4649</v>
      </c>
      <c r="D513" s="9" t="n">
        <v>0.0</v>
      </c>
      <c r="E513" s="9" t="n">
        <v>0.0</v>
      </c>
      <c r="F513" t="n">
        <v>0.0</v>
      </c>
      <c r="G513" t="n">
        <v>0.0</v>
      </c>
      <c r="H513" s="9" t="n">
        <v>0.0</v>
      </c>
    </row>
    <row r="514" spans="2:8" x14ac:dyDescent="0.25">
      <c r="B514" s="28" t="s">
        <v>4650</v>
      </c>
      <c r="C514" t="s">
        <v>4651</v>
      </c>
      <c r="D514" s="9" t="n">
        <v>0.0</v>
      </c>
      <c r="E514" s="9" t="n">
        <v>0.0</v>
      </c>
      <c r="F514" t="n">
        <v>0.0</v>
      </c>
      <c r="G514" t="n">
        <v>0.0</v>
      </c>
      <c r="H514" s="9" t="n">
        <v>0.0</v>
      </c>
    </row>
    <row r="515" spans="2:8" x14ac:dyDescent="0.25">
      <c r="B515" s="28" t="s">
        <v>4652</v>
      </c>
      <c r="C515" t="s">
        <v>4653</v>
      </c>
      <c r="D515" s="9" t="n">
        <v>0.0</v>
      </c>
      <c r="E515" s="9" t="n">
        <v>0.0</v>
      </c>
      <c r="F515" t="n">
        <v>0.0</v>
      </c>
      <c r="G515" t="n">
        <v>0.0</v>
      </c>
      <c r="H515" s="9" t="n">
        <v>0.0</v>
      </c>
    </row>
    <row r="516" spans="2:8" x14ac:dyDescent="0.25">
      <c r="B516" s="28" t="s">
        <v>4654</v>
      </c>
      <c r="C516" t="s">
        <v>4655</v>
      </c>
      <c r="D516" s="9" t="n">
        <v>0.0</v>
      </c>
      <c r="E516" s="9" t="n">
        <v>0.0</v>
      </c>
      <c r="F516" t="n">
        <v>0.0</v>
      </c>
      <c r="G516" t="n">
        <v>0.0</v>
      </c>
      <c r="H516" s="9" t="n">
        <v>0.0</v>
      </c>
    </row>
    <row r="517" spans="2:8" x14ac:dyDescent="0.25">
      <c r="B517" s="28" t="s">
        <v>4656</v>
      </c>
      <c r="C517" t="s">
        <v>4657</v>
      </c>
      <c r="D517" s="9" t="n">
        <v>0.0</v>
      </c>
      <c r="E517" s="9" t="n">
        <v>0.0</v>
      </c>
      <c r="F517" t="n">
        <v>0.0</v>
      </c>
      <c r="G517" t="n">
        <v>0.0</v>
      </c>
      <c r="H517" s="9" t="n">
        <v>0.0</v>
      </c>
    </row>
    <row r="518" spans="2:8" x14ac:dyDescent="0.25">
      <c r="B518" s="28" t="s">
        <v>4658</v>
      </c>
      <c r="C518" t="s">
        <v>4659</v>
      </c>
      <c r="D518" s="9" t="n">
        <v>0.0</v>
      </c>
      <c r="E518" s="9" t="n">
        <v>0.0</v>
      </c>
      <c r="F518" t="n">
        <v>0.0</v>
      </c>
      <c r="G518" t="n">
        <v>0.0</v>
      </c>
      <c r="H518" s="9" t="n">
        <v>0.0</v>
      </c>
    </row>
    <row r="519" spans="2:8" x14ac:dyDescent="0.25">
      <c r="B519" s="28" t="s">
        <v>4660</v>
      </c>
      <c r="C519" t="s">
        <v>4661</v>
      </c>
      <c r="D519" s="9" t="n">
        <v>5960000.0</v>
      </c>
      <c r="E519" s="9" t="n">
        <v>5960000.0</v>
      </c>
      <c r="F519" t="n">
        <v>0.0</v>
      </c>
      <c r="G519" t="n">
        <v>0.0</v>
      </c>
      <c r="H519" s="9" t="n">
        <v>0.0</v>
      </c>
    </row>
    <row r="520" spans="2:8" x14ac:dyDescent="0.25">
      <c r="B520" s="28" t="s">
        <v>4662</v>
      </c>
      <c r="C520" t="s">
        <v>4663</v>
      </c>
      <c r="D520" s="9" t="n">
        <v>0.0</v>
      </c>
      <c r="E520" s="9" t="n">
        <v>0.0</v>
      </c>
      <c r="F520" t="n">
        <v>0.0</v>
      </c>
      <c r="G520" t="n">
        <v>0.0</v>
      </c>
      <c r="H520" s="9" t="n">
        <v>0.0</v>
      </c>
    </row>
    <row r="521" spans="2:8" x14ac:dyDescent="0.25">
      <c r="B521" s="28" t="s">
        <v>4664</v>
      </c>
      <c r="C521" t="s">
        <v>4665</v>
      </c>
      <c r="D521" s="9" t="n">
        <v>0.0</v>
      </c>
      <c r="E521" s="9" t="n">
        <v>0.0</v>
      </c>
      <c r="F521" t="n">
        <v>0.0</v>
      </c>
      <c r="G521" t="n">
        <v>0.0</v>
      </c>
      <c r="H521" s="9" t="n">
        <v>0.0</v>
      </c>
    </row>
    <row r="522" spans="2:8" x14ac:dyDescent="0.25">
      <c r="B522" s="28" t="s">
        <v>4666</v>
      </c>
      <c r="C522" t="s">
        <v>4667</v>
      </c>
      <c r="D522" s="9" t="n">
        <v>0.0</v>
      </c>
      <c r="E522" s="9" t="n">
        <v>0.0</v>
      </c>
      <c r="F522" t="n">
        <v>0.0</v>
      </c>
      <c r="G522" t="n">
        <v>0.0</v>
      </c>
      <c r="H522" s="9" t="n">
        <v>0.0</v>
      </c>
    </row>
    <row r="523" spans="2:8" x14ac:dyDescent="0.25">
      <c r="B523" s="28" t="s">
        <v>4668</v>
      </c>
      <c r="C523" t="s">
        <v>4669</v>
      </c>
      <c r="D523" s="9" t="n">
        <v>0.0</v>
      </c>
      <c r="E523" s="9" t="n">
        <v>0.0</v>
      </c>
      <c r="F523" t="n">
        <v>0.0</v>
      </c>
      <c r="G523" t="n">
        <v>0.0</v>
      </c>
      <c r="H523" s="9" t="n">
        <v>0.0</v>
      </c>
    </row>
    <row r="524" spans="2:8" x14ac:dyDescent="0.25">
      <c r="B524" s="28" t="s">
        <v>4670</v>
      </c>
      <c r="C524" t="s">
        <v>4671</v>
      </c>
      <c r="D524" s="9" t="n">
        <v>0.0</v>
      </c>
      <c r="E524" s="9" t="n">
        <v>0.0</v>
      </c>
      <c r="F524" t="n">
        <v>0.0</v>
      </c>
      <c r="G524" t="n">
        <v>0.0</v>
      </c>
      <c r="H524" s="9" t="n">
        <v>0.0</v>
      </c>
    </row>
    <row r="525" spans="2:8" x14ac:dyDescent="0.25">
      <c r="B525" s="28" t="s">
        <v>4672</v>
      </c>
      <c r="C525" t="s">
        <v>4673</v>
      </c>
      <c r="D525" s="9" t="n">
        <v>0.0</v>
      </c>
      <c r="E525" s="9" t="n">
        <v>0.0</v>
      </c>
      <c r="F525" t="n">
        <v>0.0</v>
      </c>
      <c r="G525" t="n">
        <v>0.0</v>
      </c>
      <c r="H525" s="9" t="n">
        <v>0.0</v>
      </c>
    </row>
    <row r="526" spans="2:8" x14ac:dyDescent="0.25">
      <c r="B526" s="28" t="s">
        <v>4674</v>
      </c>
      <c r="C526" t="s">
        <v>4675</v>
      </c>
      <c r="D526" s="9" t="n">
        <v>0.0</v>
      </c>
      <c r="E526" s="9" t="n">
        <v>0.0</v>
      </c>
      <c r="F526" t="n">
        <v>0.0</v>
      </c>
      <c r="G526" t="n">
        <v>0.0</v>
      </c>
      <c r="H526" s="9" t="n">
        <v>0.0</v>
      </c>
    </row>
    <row r="527" spans="2:8" x14ac:dyDescent="0.25">
      <c r="B527" s="28" t="s">
        <v>4676</v>
      </c>
      <c r="C527" t="s">
        <v>4677</v>
      </c>
      <c r="D527" s="9" t="n">
        <v>0.0</v>
      </c>
      <c r="E527" s="9" t="n">
        <v>0.0</v>
      </c>
      <c r="F527" t="n">
        <v>0.0</v>
      </c>
      <c r="G527" t="n">
        <v>0.0</v>
      </c>
      <c r="H527" s="9" t="n">
        <v>0.0</v>
      </c>
    </row>
    <row r="528" spans="2:8" x14ac:dyDescent="0.25">
      <c r="B528" s="28" t="s">
        <v>4678</v>
      </c>
      <c r="C528" t="s">
        <v>4679</v>
      </c>
      <c r="D528" s="9" t="n">
        <v>5960000.0</v>
      </c>
      <c r="E528" s="9" t="n">
        <v>5960000.0</v>
      </c>
      <c r="F528" t="n">
        <v>0.0</v>
      </c>
      <c r="G528" t="n">
        <v>0.0</v>
      </c>
      <c r="H528" s="9" t="n">
        <v>0.0</v>
      </c>
    </row>
    <row r="529" spans="2:8" x14ac:dyDescent="0.25">
      <c r="B529" s="28" t="s">
        <v>4680</v>
      </c>
      <c r="C529" t="s">
        <v>4681</v>
      </c>
      <c r="D529" s="9" t="n">
        <v>5960000.0</v>
      </c>
      <c r="E529" s="9" t="n">
        <v>5960000.0</v>
      </c>
      <c r="F529" t="n">
        <v>0.0</v>
      </c>
      <c r="G529" t="n">
        <v>0.0</v>
      </c>
      <c r="H529" s="9" t="n">
        <v>0.0</v>
      </c>
    </row>
    <row r="530" spans="2:8" x14ac:dyDescent="0.25">
      <c r="B530" s="28" t="s">
        <v>4682</v>
      </c>
      <c r="C530" t="s">
        <v>4683</v>
      </c>
      <c r="D530" s="9" t="n">
        <v>5960000.0</v>
      </c>
      <c r="E530" s="9" t="n">
        <v>5960000.0</v>
      </c>
      <c r="F530" t="n">
        <v>0.0</v>
      </c>
      <c r="G530" t="n">
        <v>0.0</v>
      </c>
      <c r="H530" s="9" t="n">
        <v>0.0</v>
      </c>
    </row>
    <row r="531" spans="2:8" x14ac:dyDescent="0.25">
      <c r="B531" s="28" t="s">
        <v>4684</v>
      </c>
      <c r="C531" t="s">
        <v>4685</v>
      </c>
      <c r="D531" s="9" t="n">
        <v>0.0</v>
      </c>
      <c r="E531" s="9" t="n">
        <v>0.0</v>
      </c>
      <c r="F531" t="n">
        <v>0.0</v>
      </c>
      <c r="G531" t="n">
        <v>0.0</v>
      </c>
      <c r="H531" s="9" t="n">
        <v>0.0</v>
      </c>
    </row>
    <row r="532" spans="2:8" x14ac:dyDescent="0.25">
      <c r="B532" s="28" t="s">
        <v>4686</v>
      </c>
      <c r="C532" t="s">
        <v>4687</v>
      </c>
      <c r="D532" s="9" t="n">
        <v>0.0</v>
      </c>
      <c r="E532" s="9" t="n">
        <v>0.0</v>
      </c>
      <c r="F532" t="n">
        <v>0.0</v>
      </c>
      <c r="G532" t="n">
        <v>0.0</v>
      </c>
      <c r="H532" s="9" t="n">
        <v>0.0</v>
      </c>
    </row>
    <row r="533" spans="2:8" x14ac:dyDescent="0.25">
      <c r="B533" s="28" t="s">
        <v>4688</v>
      </c>
      <c r="C533" t="s">
        <v>4689</v>
      </c>
      <c r="D533" s="9" t="n">
        <v>0.0</v>
      </c>
      <c r="E533" s="9" t="n">
        <v>0.0</v>
      </c>
      <c r="F533" t="n">
        <v>0.0</v>
      </c>
      <c r="G533" t="n">
        <v>0.0</v>
      </c>
      <c r="H533" s="9" t="n">
        <v>0.0</v>
      </c>
    </row>
    <row r="534" spans="2:8" x14ac:dyDescent="0.25">
      <c r="B534" s="28" t="s">
        <v>4690</v>
      </c>
      <c r="C534" t="s">
        <v>4691</v>
      </c>
      <c r="D534" s="9" t="n">
        <v>0.0</v>
      </c>
      <c r="E534" s="9" t="n">
        <v>0.0</v>
      </c>
      <c r="F534" t="n">
        <v>0.0</v>
      </c>
      <c r="G534" t="n">
        <v>0.0</v>
      </c>
      <c r="H534" s="9" t="n">
        <v>0.0</v>
      </c>
    </row>
    <row r="535" spans="2:8" x14ac:dyDescent="0.25">
      <c r="B535" s="28" t="s">
        <v>4692</v>
      </c>
      <c r="C535" t="s">
        <v>4693</v>
      </c>
      <c r="D535" s="9" t="n">
        <v>0.0</v>
      </c>
      <c r="E535" s="9" t="n">
        <v>0.0</v>
      </c>
      <c r="F535" t="n">
        <v>0.0</v>
      </c>
      <c r="G535" t="n">
        <v>0.0</v>
      </c>
      <c r="H535" s="9" t="n">
        <v>0.0</v>
      </c>
    </row>
    <row r="536" spans="2:8" x14ac:dyDescent="0.25">
      <c r="B536" s="28" t="s">
        <v>4694</v>
      </c>
      <c r="C536" t="s">
        <v>4695</v>
      </c>
      <c r="D536" s="9" t="n">
        <v>1.613657716E7</v>
      </c>
      <c r="E536" s="9" t="n">
        <v>1.613657716E7</v>
      </c>
      <c r="F536" t="n">
        <v>0.0</v>
      </c>
      <c r="G536" t="n">
        <v>0.0</v>
      </c>
      <c r="H536" s="9" t="n">
        <v>0.0</v>
      </c>
    </row>
    <row r="537" spans="2:8" x14ac:dyDescent="0.25">
      <c r="B537" s="28" t="s">
        <v>4696</v>
      </c>
      <c r="C537" t="s">
        <v>4697</v>
      </c>
      <c r="D537" s="9" t="n">
        <v>1.658245242E7</v>
      </c>
      <c r="E537" s="9" t="n">
        <v>1.658245242E7</v>
      </c>
      <c r="F537" t="n">
        <v>0.0</v>
      </c>
      <c r="G537" t="n">
        <v>0.0</v>
      </c>
      <c r="H537" s="9" t="n">
        <v>0.0</v>
      </c>
    </row>
    <row r="538" spans="2:8" x14ac:dyDescent="0.25">
      <c r="B538" s="28" t="s">
        <v>4698</v>
      </c>
      <c r="C538" t="s">
        <v>4699</v>
      </c>
      <c r="D538" s="9" t="n">
        <v>1.513245154E7</v>
      </c>
      <c r="E538" s="9" t="n">
        <v>1.513245154E7</v>
      </c>
      <c r="F538" t="n">
        <v>0.0</v>
      </c>
      <c r="G538" t="n">
        <v>0.0</v>
      </c>
      <c r="H538" s="9" t="n">
        <v>0.0</v>
      </c>
    </row>
    <row r="539" spans="2:8" x14ac:dyDescent="0.25">
      <c r="B539" s="28" t="s">
        <v>4700</v>
      </c>
      <c r="C539" t="s">
        <v>4701</v>
      </c>
      <c r="D539" s="9" t="n">
        <v>883333.31</v>
      </c>
      <c r="E539" s="9" t="n">
        <v>883333.31</v>
      </c>
      <c r="F539" t="n">
        <v>0.0</v>
      </c>
      <c r="G539" t="n">
        <v>0.0</v>
      </c>
      <c r="H539" s="9" t="n">
        <v>0.0</v>
      </c>
    </row>
    <row r="540" spans="2:8" x14ac:dyDescent="0.25">
      <c r="B540" s="28" t="s">
        <v>4702</v>
      </c>
      <c r="C540" t="s">
        <v>4703</v>
      </c>
      <c r="D540" s="9" t="n">
        <v>566667.57</v>
      </c>
      <c r="E540" s="9" t="n">
        <v>566667.57</v>
      </c>
      <c r="F540" t="n">
        <v>0.0</v>
      </c>
      <c r="G540" t="n">
        <v>0.0</v>
      </c>
      <c r="H540" s="9" t="n">
        <v>0.0</v>
      </c>
    </row>
    <row r="541" spans="2:8" x14ac:dyDescent="0.25">
      <c r="B541" s="28" t="s">
        <v>4704</v>
      </c>
      <c r="C541" t="s">
        <v>4705</v>
      </c>
      <c r="D541" s="9" t="n">
        <v>0.0</v>
      </c>
      <c r="E541" s="9" t="n">
        <v>0.0</v>
      </c>
      <c r="F541" t="n">
        <v>0.0</v>
      </c>
      <c r="G541" t="n">
        <v>0.0</v>
      </c>
      <c r="H541" s="9" t="n">
        <v>0.0</v>
      </c>
    </row>
    <row r="542" spans="2:8" x14ac:dyDescent="0.25">
      <c r="B542" s="28" t="s">
        <v>4706</v>
      </c>
      <c r="C542" t="s">
        <v>4707</v>
      </c>
      <c r="D542" s="9" t="n">
        <v>82437.34</v>
      </c>
      <c r="E542" s="9" t="n">
        <v>0.0</v>
      </c>
      <c r="F542" t="n">
        <v>82437.34</v>
      </c>
      <c r="G542" t="n">
        <v>0.0</v>
      </c>
      <c r="H542" s="9" t="n">
        <v>0.0</v>
      </c>
    </row>
    <row r="543" spans="2:8" x14ac:dyDescent="0.25">
      <c r="B543" s="28" t="s">
        <v>4708</v>
      </c>
      <c r="C543" t="s">
        <v>4709</v>
      </c>
      <c r="D543" s="9" t="n">
        <v>363437.92</v>
      </c>
      <c r="E543" s="9" t="n">
        <v>0.0</v>
      </c>
      <c r="F543" t="n">
        <v>363437.92</v>
      </c>
      <c r="G543" t="n">
        <v>0.0</v>
      </c>
      <c r="H543" s="9" t="n">
        <v>0.0</v>
      </c>
    </row>
    <row r="544" spans="2:8" x14ac:dyDescent="0.25">
      <c r="B544" s="28" t="s">
        <v>4710</v>
      </c>
      <c r="C544" t="s">
        <v>4711</v>
      </c>
      <c r="D544" s="9" t="n">
        <v>5.186467457E7</v>
      </c>
      <c r="E544" s="9" t="n">
        <v>5.187293923E7</v>
      </c>
      <c r="F544" t="n">
        <v>0.0</v>
      </c>
      <c r="G544" t="n">
        <v>0.0</v>
      </c>
      <c r="H544" s="9" t="n">
        <v>8264.66</v>
      </c>
    </row>
    <row r="545" spans="2:8" x14ac:dyDescent="0.25">
      <c r="B545" s="28" t="s">
        <v>4712</v>
      </c>
      <c r="C545" t="s">
        <v>4713</v>
      </c>
      <c r="D545" s="9" t="n">
        <v>0.0</v>
      </c>
      <c r="E545" s="9" t="n">
        <v>0.0</v>
      </c>
      <c r="F545" t="n">
        <v>0.0</v>
      </c>
      <c r="G545" t="n">
        <v>0.0</v>
      </c>
      <c r="H545" s="9" t="n">
        <v>0.0</v>
      </c>
    </row>
    <row r="546" spans="2:8" x14ac:dyDescent="0.25">
      <c r="B546" s="28" t="s">
        <v>4714</v>
      </c>
      <c r="C546" t="s">
        <v>4715</v>
      </c>
      <c r="D546" s="9" t="n">
        <v>0.0</v>
      </c>
      <c r="E546" s="9" t="n">
        <v>0.0</v>
      </c>
      <c r="F546" t="n">
        <v>0.0</v>
      </c>
      <c r="G546" t="n">
        <v>0.0</v>
      </c>
      <c r="H546" s="9" t="n">
        <v>0.0</v>
      </c>
    </row>
    <row r="547" spans="2:8" x14ac:dyDescent="0.25">
      <c r="B547" s="28" t="s">
        <v>4716</v>
      </c>
      <c r="C547" t="s">
        <v>4717</v>
      </c>
      <c r="D547" s="9" t="n">
        <v>0.0</v>
      </c>
      <c r="E547" s="9" t="n">
        <v>0.0</v>
      </c>
      <c r="F547" t="n">
        <v>0.0</v>
      </c>
      <c r="G547" t="n">
        <v>0.0</v>
      </c>
      <c r="H547" s="9" t="n">
        <v>0.0</v>
      </c>
    </row>
    <row r="548" spans="2:8" x14ac:dyDescent="0.25">
      <c r="B548" s="28" t="s">
        <v>4718</v>
      </c>
      <c r="C548" t="s">
        <v>4719</v>
      </c>
      <c r="D548" s="9" t="n">
        <v>0.0</v>
      </c>
      <c r="E548" s="9" t="n">
        <v>0.0</v>
      </c>
      <c r="F548" t="n">
        <v>0.0</v>
      </c>
      <c r="G548" t="n">
        <v>0.0</v>
      </c>
      <c r="H548" s="9" t="n">
        <v>0.0</v>
      </c>
    </row>
    <row r="549" spans="2:8" x14ac:dyDescent="0.25">
      <c r="B549" s="28" t="s">
        <v>4720</v>
      </c>
      <c r="C549" t="s">
        <v>4721</v>
      </c>
      <c r="D549" s="9" t="n">
        <v>0.0</v>
      </c>
      <c r="E549" s="9" t="n">
        <v>0.0</v>
      </c>
      <c r="F549" t="n">
        <v>0.0</v>
      </c>
      <c r="G549" t="n">
        <v>0.0</v>
      </c>
      <c r="H549" s="9" t="n">
        <v>0.0</v>
      </c>
    </row>
    <row r="550" spans="2:8" x14ac:dyDescent="0.25">
      <c r="B550" s="28" t="s">
        <v>4722</v>
      </c>
      <c r="C550" t="s">
        <v>4723</v>
      </c>
      <c r="D550" s="9" t="n">
        <v>0.0</v>
      </c>
      <c r="E550" s="9" t="n">
        <v>0.0</v>
      </c>
      <c r="F550" t="n">
        <v>0.0</v>
      </c>
      <c r="G550" t="n">
        <v>0.0</v>
      </c>
      <c r="H550" s="9" t="n">
        <v>0.0</v>
      </c>
    </row>
    <row r="551" spans="2:8" x14ac:dyDescent="0.25">
      <c r="B551" s="28" t="s">
        <v>4724</v>
      </c>
      <c r="C551" t="s">
        <v>4725</v>
      </c>
      <c r="D551" s="9" t="n">
        <v>0.0</v>
      </c>
      <c r="E551" s="9" t="n">
        <v>0.0</v>
      </c>
      <c r="F551" t="n">
        <v>0.0</v>
      </c>
      <c r="G551" t="n">
        <v>0.0</v>
      </c>
      <c r="H551" s="9" t="n">
        <v>0.0</v>
      </c>
    </row>
    <row r="552" spans="2:8" x14ac:dyDescent="0.25">
      <c r="B552" s="28" t="s">
        <v>4726</v>
      </c>
      <c r="C552" t="s">
        <v>4727</v>
      </c>
      <c r="D552" s="9" t="n">
        <v>0.0</v>
      </c>
      <c r="E552" s="9" t="n">
        <v>0.0</v>
      </c>
      <c r="F552" t="n">
        <v>0.0</v>
      </c>
      <c r="G552" t="n">
        <v>0.0</v>
      </c>
      <c r="H552" s="9" t="n">
        <v>0.0</v>
      </c>
    </row>
    <row r="553" spans="2:8" x14ac:dyDescent="0.25">
      <c r="B553" s="28" t="s">
        <v>4728</v>
      </c>
      <c r="C553" t="s">
        <v>4729</v>
      </c>
      <c r="D553" s="9" t="n">
        <v>0.0</v>
      </c>
      <c r="E553" s="9" t="n">
        <v>0.0</v>
      </c>
      <c r="F553" t="n">
        <v>0.0</v>
      </c>
      <c r="G553" t="n">
        <v>0.0</v>
      </c>
      <c r="H553" s="9" t="n">
        <v>0.0</v>
      </c>
    </row>
    <row r="554" spans="2:8" x14ac:dyDescent="0.25">
      <c r="B554" s="28" t="s">
        <v>4730</v>
      </c>
      <c r="C554" t="s">
        <v>4731</v>
      </c>
      <c r="D554" s="9" t="n">
        <v>0.0</v>
      </c>
      <c r="E554" s="9" t="n">
        <v>0.0</v>
      </c>
      <c r="F554" t="n">
        <v>0.0</v>
      </c>
      <c r="G554" t="n">
        <v>0.0</v>
      </c>
      <c r="H554" s="9" t="n">
        <v>0.0</v>
      </c>
    </row>
    <row r="555" spans="2:8" x14ac:dyDescent="0.25">
      <c r="B555" s="28" t="s">
        <v>4732</v>
      </c>
      <c r="C555" t="s">
        <v>4733</v>
      </c>
      <c r="D555" s="9" t="n">
        <v>0.0</v>
      </c>
      <c r="E555" s="9" t="n">
        <v>0.0</v>
      </c>
      <c r="F555" t="n">
        <v>0.0</v>
      </c>
      <c r="G555" t="n">
        <v>0.0</v>
      </c>
      <c r="H555" s="9" t="n">
        <v>0.0</v>
      </c>
    </row>
    <row r="556" spans="2:8" x14ac:dyDescent="0.25">
      <c r="B556" s="28" t="s">
        <v>4734</v>
      </c>
      <c r="C556" t="s">
        <v>4735</v>
      </c>
      <c r="D556" s="9" t="n">
        <v>0.0</v>
      </c>
      <c r="E556" s="9" t="n">
        <v>0.0</v>
      </c>
      <c r="F556" t="n">
        <v>0.0</v>
      </c>
      <c r="G556" t="n">
        <v>0.0</v>
      </c>
      <c r="H556" s="9" t="n">
        <v>0.0</v>
      </c>
    </row>
    <row r="557" spans="2:8" x14ac:dyDescent="0.25">
      <c r="B557" s="28" t="s">
        <v>4736</v>
      </c>
      <c r="C557" t="s">
        <v>4737</v>
      </c>
      <c r="D557" s="9" t="n">
        <v>0.0</v>
      </c>
      <c r="E557" s="9" t="n">
        <v>0.0</v>
      </c>
      <c r="F557" t="n">
        <v>0.0</v>
      </c>
      <c r="G557" t="n">
        <v>0.0</v>
      </c>
      <c r="H557" s="9" t="n">
        <v>0.0</v>
      </c>
    </row>
    <row r="558" spans="2:8" x14ac:dyDescent="0.25">
      <c r="B558" s="28" t="s">
        <v>4738</v>
      </c>
      <c r="C558" t="s">
        <v>4739</v>
      </c>
      <c r="D558" s="9" t="n">
        <v>0.0</v>
      </c>
      <c r="E558" s="9" t="n">
        <v>0.0</v>
      </c>
      <c r="F558" t="n">
        <v>0.0</v>
      </c>
      <c r="G558" t="n">
        <v>0.0</v>
      </c>
      <c r="H558" s="9" t="n">
        <v>0.0</v>
      </c>
    </row>
    <row r="559" spans="2:8" x14ac:dyDescent="0.25">
      <c r="B559" s="28" t="s">
        <v>4740</v>
      </c>
      <c r="C559" t="s">
        <v>4741</v>
      </c>
      <c r="D559" s="9" t="n">
        <v>0.0</v>
      </c>
      <c r="E559" s="9" t="n">
        <v>0.0</v>
      </c>
      <c r="F559" t="n">
        <v>0.0</v>
      </c>
      <c r="G559" t="n">
        <v>0.0</v>
      </c>
      <c r="H559" s="9" t="n">
        <v>0.0</v>
      </c>
    </row>
    <row r="560" spans="2:8" x14ac:dyDescent="0.25">
      <c r="B560" s="28" t="s">
        <v>4742</v>
      </c>
      <c r="C560" t="s">
        <v>4743</v>
      </c>
      <c r="D560" s="9" t="n">
        <v>0.0</v>
      </c>
      <c r="E560" s="9" t="n">
        <v>0.0</v>
      </c>
      <c r="F560" t="n">
        <v>0.0</v>
      </c>
      <c r="G560" t="n">
        <v>0.0</v>
      </c>
      <c r="H560" s="9" t="n">
        <v>0.0</v>
      </c>
    </row>
    <row r="561" spans="2:8" x14ac:dyDescent="0.25">
      <c r="B561" s="28" t="s">
        <v>4744</v>
      </c>
      <c r="C561" t="s">
        <v>4745</v>
      </c>
      <c r="D561" s="9" t="n">
        <v>0.0</v>
      </c>
      <c r="E561" s="9" t="n">
        <v>0.0</v>
      </c>
      <c r="F561" t="n">
        <v>0.0</v>
      </c>
      <c r="G561" t="n">
        <v>0.0</v>
      </c>
      <c r="H561" s="9" t="n">
        <v>0.0</v>
      </c>
    </row>
    <row r="562" spans="2:8" x14ac:dyDescent="0.25">
      <c r="B562" s="28" t="s">
        <v>4746</v>
      </c>
      <c r="C562" t="s">
        <v>4747</v>
      </c>
      <c r="D562" s="9" t="n">
        <v>0.0</v>
      </c>
      <c r="E562" s="9" t="n">
        <v>0.0</v>
      </c>
      <c r="F562" t="n">
        <v>0.0</v>
      </c>
      <c r="G562" t="n">
        <v>0.0</v>
      </c>
      <c r="H562" s="9" t="n">
        <v>0.0</v>
      </c>
    </row>
    <row r="563" spans="2:8" x14ac:dyDescent="0.25">
      <c r="B563" s="28" t="s">
        <v>4748</v>
      </c>
      <c r="C563" t="s">
        <v>4749</v>
      </c>
      <c r="D563" s="9" t="n">
        <v>0.0</v>
      </c>
      <c r="E563" s="9" t="n">
        <v>0.0</v>
      </c>
      <c r="F563" t="n">
        <v>0.0</v>
      </c>
      <c r="G563" t="n">
        <v>0.0</v>
      </c>
      <c r="H563" s="9" t="n">
        <v>0.0</v>
      </c>
    </row>
    <row r="564" spans="2:8" x14ac:dyDescent="0.25">
      <c r="B564" s="28" t="s">
        <v>4750</v>
      </c>
      <c r="C564" t="s">
        <v>4751</v>
      </c>
      <c r="D564" s="9" t="n">
        <v>0.0</v>
      </c>
      <c r="E564" s="9" t="n">
        <v>0.0</v>
      </c>
      <c r="F564" t="n">
        <v>0.0</v>
      </c>
      <c r="G564" t="n">
        <v>0.0</v>
      </c>
      <c r="H564" s="9" t="n">
        <v>0.0</v>
      </c>
    </row>
    <row r="565" spans="2:8" x14ac:dyDescent="0.25">
      <c r="B565" s="28" t="s">
        <v>4752</v>
      </c>
      <c r="C565" t="s">
        <v>4753</v>
      </c>
      <c r="D565" s="9" t="n">
        <v>0.0</v>
      </c>
      <c r="E565" s="9" t="n">
        <v>0.0</v>
      </c>
      <c r="F565" t="n">
        <v>0.0</v>
      </c>
      <c r="G565" t="n">
        <v>0.0</v>
      </c>
      <c r="H565" s="9" t="n">
        <v>0.0</v>
      </c>
    </row>
    <row r="566" spans="2:8" x14ac:dyDescent="0.25">
      <c r="B566" s="28" t="s">
        <v>4754</v>
      </c>
      <c r="C566" t="s">
        <v>4755</v>
      </c>
      <c r="D566" s="9" t="n">
        <v>0.0</v>
      </c>
      <c r="E566" s="9" t="n">
        <v>0.0</v>
      </c>
      <c r="F566" t="n">
        <v>0.0</v>
      </c>
      <c r="G566" t="n">
        <v>0.0</v>
      </c>
      <c r="H566" s="9" t="n">
        <v>0.0</v>
      </c>
    </row>
    <row r="567" spans="2:8" x14ac:dyDescent="0.25">
      <c r="B567" s="28" t="s">
        <v>4756</v>
      </c>
      <c r="C567" t="s">
        <v>4757</v>
      </c>
      <c r="D567" s="9" t="n">
        <v>0.0</v>
      </c>
      <c r="E567" s="9" t="n">
        <v>0.0</v>
      </c>
      <c r="F567" t="n">
        <v>0.0</v>
      </c>
      <c r="G567" t="n">
        <v>0.0</v>
      </c>
      <c r="H567" s="9" t="n">
        <v>0.0</v>
      </c>
    </row>
    <row r="568" spans="2:8" x14ac:dyDescent="0.25">
      <c r="B568" s="28" t="s">
        <v>4758</v>
      </c>
      <c r="C568" t="s">
        <v>4759</v>
      </c>
      <c r="D568" s="9" t="n">
        <v>0.0</v>
      </c>
      <c r="E568" s="9" t="n">
        <v>0.0</v>
      </c>
      <c r="F568" t="n">
        <v>0.0</v>
      </c>
      <c r="G568" t="n">
        <v>0.0</v>
      </c>
      <c r="H568" s="9" t="n">
        <v>0.0</v>
      </c>
    </row>
    <row r="569" spans="2:8" x14ac:dyDescent="0.25">
      <c r="B569" s="28" t="s">
        <v>4760</v>
      </c>
      <c r="C569" t="s">
        <v>4761</v>
      </c>
      <c r="D569" s="9" t="n">
        <v>0.0</v>
      </c>
      <c r="E569" s="9" t="n">
        <v>0.0</v>
      </c>
      <c r="F569" t="n">
        <v>0.0</v>
      </c>
      <c r="G569" t="n">
        <v>0.0</v>
      </c>
      <c r="H569" s="9" t="n">
        <v>0.0</v>
      </c>
    </row>
    <row r="570" spans="2:8" x14ac:dyDescent="0.25">
      <c r="B570" s="28" t="s">
        <v>4762</v>
      </c>
      <c r="C570" t="s">
        <v>4763</v>
      </c>
      <c r="D570" s="9" t="n">
        <v>0.0</v>
      </c>
      <c r="E570" s="9" t="n">
        <v>0.0</v>
      </c>
      <c r="F570" t="n">
        <v>0.0</v>
      </c>
      <c r="G570" t="n">
        <v>0.0</v>
      </c>
      <c r="H570" s="9" t="n">
        <v>0.0</v>
      </c>
    </row>
    <row r="571" spans="2:8" x14ac:dyDescent="0.25">
      <c r="B571" s="28" t="s">
        <v>4764</v>
      </c>
      <c r="C571" t="s">
        <v>4765</v>
      </c>
      <c r="D571" s="9" t="n">
        <v>0.0</v>
      </c>
      <c r="E571" s="9" t="n">
        <v>0.0</v>
      </c>
      <c r="F571" t="n">
        <v>0.0</v>
      </c>
      <c r="G571" t="n">
        <v>0.0</v>
      </c>
      <c r="H571" s="9" t="n">
        <v>0.0</v>
      </c>
    </row>
    <row r="572" spans="2:8" x14ac:dyDescent="0.25">
      <c r="B572" s="28" t="s">
        <v>4766</v>
      </c>
      <c r="C572" t="s">
        <v>4767</v>
      </c>
      <c r="D572" s="9" t="n">
        <v>0.0</v>
      </c>
      <c r="E572" s="9" t="n">
        <v>0.0</v>
      </c>
      <c r="F572" t="n">
        <v>0.0</v>
      </c>
      <c r="G572" t="n">
        <v>0.0</v>
      </c>
      <c r="H572" s="9" t="n">
        <v>0.0</v>
      </c>
    </row>
    <row r="573" spans="2:8" x14ac:dyDescent="0.25">
      <c r="B573" s="28" t="s">
        <v>4768</v>
      </c>
      <c r="C573" t="s">
        <v>4769</v>
      </c>
      <c r="D573" s="9" t="n">
        <v>0.0</v>
      </c>
      <c r="E573" s="9" t="n">
        <v>0.0</v>
      </c>
      <c r="F573" t="n">
        <v>0.0</v>
      </c>
      <c r="G573" t="n">
        <v>0.0</v>
      </c>
      <c r="H573" s="9" t="n">
        <v>0.0</v>
      </c>
    </row>
    <row r="574" spans="2:8" x14ac:dyDescent="0.25">
      <c r="B574" s="28" t="s">
        <v>4770</v>
      </c>
      <c r="C574" t="s">
        <v>4771</v>
      </c>
      <c r="D574" s="9" t="n">
        <v>0.0</v>
      </c>
      <c r="E574" s="9" t="n">
        <v>0.0</v>
      </c>
      <c r="F574" t="n">
        <v>0.0</v>
      </c>
      <c r="G574" t="n">
        <v>0.0</v>
      </c>
      <c r="H574" s="9" t="n">
        <v>0.0</v>
      </c>
    </row>
    <row r="575" spans="2:8" x14ac:dyDescent="0.25">
      <c r="B575" s="28" t="s">
        <v>4772</v>
      </c>
      <c r="C575" t="s">
        <v>4773</v>
      </c>
      <c r="D575" s="9" t="n">
        <v>0.0</v>
      </c>
      <c r="E575" s="9" t="n">
        <v>0.0</v>
      </c>
      <c r="F575" t="n">
        <v>0.0</v>
      </c>
      <c r="G575" t="n">
        <v>0.0</v>
      </c>
      <c r="H575" s="9" t="n">
        <v>0.0</v>
      </c>
    </row>
    <row r="576" spans="2:8" x14ac:dyDescent="0.25">
      <c r="B576" s="28" t="s">
        <v>4774</v>
      </c>
      <c r="C576" t="s">
        <v>4775</v>
      </c>
      <c r="D576" s="9" t="n">
        <v>0.0</v>
      </c>
      <c r="E576" s="9" t="n">
        <v>0.0</v>
      </c>
      <c r="F576" t="n">
        <v>0.0</v>
      </c>
      <c r="G576" t="n">
        <v>0.0</v>
      </c>
      <c r="H576" s="9" t="n">
        <v>0.0</v>
      </c>
    </row>
    <row r="577" spans="2:8" x14ac:dyDescent="0.25">
      <c r="B577" s="28" t="s">
        <v>4776</v>
      </c>
      <c r="C577" t="s">
        <v>4777</v>
      </c>
      <c r="D577" s="9" t="n">
        <v>0.0</v>
      </c>
      <c r="E577" s="9" t="n">
        <v>0.0</v>
      </c>
      <c r="F577" t="n">
        <v>0.0</v>
      </c>
      <c r="G577" t="n">
        <v>0.0</v>
      </c>
      <c r="H577" s="9" t="n">
        <v>0.0</v>
      </c>
    </row>
    <row r="578" spans="2:8" x14ac:dyDescent="0.25">
      <c r="B578" s="28" t="s">
        <v>4778</v>
      </c>
      <c r="C578" t="s">
        <v>4779</v>
      </c>
      <c r="D578" s="9" t="n">
        <v>5.186467457E7</v>
      </c>
      <c r="E578" s="9" t="n">
        <v>5.187293923E7</v>
      </c>
      <c r="F578" t="n">
        <v>0.0</v>
      </c>
      <c r="G578" t="n">
        <v>0.0</v>
      </c>
      <c r="H578" s="9" t="n">
        <v>8264.66</v>
      </c>
    </row>
    <row r="579" spans="2:8" x14ac:dyDescent="0.25">
      <c r="B579" s="28" t="s">
        <v>4780</v>
      </c>
      <c r="C579" t="s">
        <v>4781</v>
      </c>
      <c r="D579" s="9" t="n">
        <v>5.204746431E7</v>
      </c>
      <c r="E579" s="9" t="n">
        <v>5.204746431E7</v>
      </c>
      <c r="F579" t="n">
        <v>0.0</v>
      </c>
      <c r="G579" t="n">
        <v>0.0</v>
      </c>
      <c r="H579" s="9" t="n">
        <v>0.0</v>
      </c>
    </row>
    <row r="580" spans="2:8" x14ac:dyDescent="0.25">
      <c r="B580" s="28" t="s">
        <v>4782</v>
      </c>
      <c r="C580" t="s">
        <v>4783</v>
      </c>
      <c r="D580" s="9" t="n">
        <v>4.040722282E7</v>
      </c>
      <c r="E580" s="9" t="n">
        <v>4.040722282E7</v>
      </c>
      <c r="F580" t="n">
        <v>0.0</v>
      </c>
      <c r="G580" t="n">
        <v>0.0</v>
      </c>
      <c r="H580" s="9" t="n">
        <v>0.0</v>
      </c>
    </row>
    <row r="581" spans="2:8" x14ac:dyDescent="0.25">
      <c r="B581" s="28" t="s">
        <v>4784</v>
      </c>
      <c r="C581" t="s">
        <v>4785</v>
      </c>
      <c r="D581" s="9" t="n">
        <v>2104601.74</v>
      </c>
      <c r="E581" s="9" t="n">
        <v>2104601.74</v>
      </c>
      <c r="F581" t="n">
        <v>0.0</v>
      </c>
      <c r="G581" t="n">
        <v>0.0</v>
      </c>
      <c r="H581" s="9" t="n">
        <v>0.0</v>
      </c>
    </row>
    <row r="582" spans="2:8" x14ac:dyDescent="0.25">
      <c r="B582" s="28" t="s">
        <v>4786</v>
      </c>
      <c r="C582" t="s">
        <v>4787</v>
      </c>
      <c r="D582" s="9" t="n">
        <v>9535639.75</v>
      </c>
      <c r="E582" s="9" t="n">
        <v>9535639.75</v>
      </c>
      <c r="F582" t="n">
        <v>0.0</v>
      </c>
      <c r="G582" t="n">
        <v>0.0</v>
      </c>
      <c r="H582" s="9" t="n">
        <v>0.0</v>
      </c>
    </row>
    <row r="583" spans="2:8" x14ac:dyDescent="0.25">
      <c r="B583" s="28" t="s">
        <v>4788</v>
      </c>
      <c r="C583" t="s">
        <v>4789</v>
      </c>
      <c r="D583" s="9" t="n">
        <v>0.0</v>
      </c>
      <c r="E583" s="9" t="n">
        <v>0.0</v>
      </c>
      <c r="F583" t="n">
        <v>0.0</v>
      </c>
      <c r="G583" t="n">
        <v>0.0</v>
      </c>
      <c r="H583" s="9" t="n">
        <v>0.0</v>
      </c>
    </row>
    <row r="584" spans="2:8" x14ac:dyDescent="0.25">
      <c r="B584" s="28" t="s">
        <v>4790</v>
      </c>
      <c r="C584" t="s">
        <v>4791</v>
      </c>
      <c r="D584" s="9" t="n">
        <v>151169.97</v>
      </c>
      <c r="E584" s="9" t="n">
        <v>0.0</v>
      </c>
      <c r="F584" t="n">
        <v>142905.31</v>
      </c>
      <c r="G584" t="n">
        <v>0.0</v>
      </c>
      <c r="H584" s="9" t="n">
        <v>8264.66</v>
      </c>
    </row>
    <row r="585" spans="2:8" x14ac:dyDescent="0.25">
      <c r="B585" s="28" t="s">
        <v>4792</v>
      </c>
      <c r="C585" t="s">
        <v>4793</v>
      </c>
      <c r="D585" s="9" t="n">
        <v>31619.77</v>
      </c>
      <c r="E585" s="9" t="n">
        <v>0.0</v>
      </c>
      <c r="F585" t="n">
        <v>31619.77</v>
      </c>
      <c r="G585" t="n">
        <v>0.0</v>
      </c>
      <c r="H585" s="9" t="n">
        <v>0.0</v>
      </c>
    </row>
    <row r="586" spans="2:8" x14ac:dyDescent="0.25">
      <c r="B586" s="28" t="s">
        <v>4794</v>
      </c>
      <c r="C586" t="s">
        <v>4795</v>
      </c>
      <c r="D586" s="9" t="n">
        <v>8.936926049E7</v>
      </c>
      <c r="E586" s="9" t="n">
        <v>8.942345742E7</v>
      </c>
      <c r="F586" t="n">
        <v>0.0</v>
      </c>
      <c r="G586" t="n">
        <v>0.0</v>
      </c>
      <c r="H586" s="9" t="n">
        <v>54196.93</v>
      </c>
    </row>
    <row r="587" spans="2:8" x14ac:dyDescent="0.25">
      <c r="B587" s="28" t="s">
        <v>4796</v>
      </c>
      <c r="C587" t="s">
        <v>4797</v>
      </c>
      <c r="D587" s="9" t="n">
        <v>9.229483057E7</v>
      </c>
      <c r="E587" s="9" t="n">
        <v>9.229483057E7</v>
      </c>
      <c r="F587" t="n">
        <v>0.0</v>
      </c>
      <c r="G587" t="n">
        <v>0.0</v>
      </c>
      <c r="H587" s="9" t="n">
        <v>0.0</v>
      </c>
    </row>
    <row r="588" spans="2:8" x14ac:dyDescent="0.25">
      <c r="B588" s="28" t="s">
        <v>4798</v>
      </c>
      <c r="C588" t="s">
        <v>4799</v>
      </c>
      <c r="D588" s="9" t="n">
        <v>8.156736763E7</v>
      </c>
      <c r="E588" s="9" t="n">
        <v>8.156736763E7</v>
      </c>
      <c r="F588" t="n">
        <v>0.0</v>
      </c>
      <c r="G588" t="n">
        <v>0.0</v>
      </c>
      <c r="H588" s="9" t="n">
        <v>0.0</v>
      </c>
    </row>
    <row r="589" spans="2:8" x14ac:dyDescent="0.25">
      <c r="B589" s="28" t="s">
        <v>4800</v>
      </c>
      <c r="C589" t="s">
        <v>4801</v>
      </c>
      <c r="D589" s="9" t="n">
        <v>4139037.04</v>
      </c>
      <c r="E589" s="9" t="n">
        <v>4139037.04</v>
      </c>
      <c r="F589" t="n">
        <v>0.0</v>
      </c>
      <c r="G589" t="n">
        <v>0.0</v>
      </c>
      <c r="H589" s="9" t="n">
        <v>0.0</v>
      </c>
    </row>
    <row r="590" spans="2:8" x14ac:dyDescent="0.25">
      <c r="B590" s="28" t="s">
        <v>4802</v>
      </c>
      <c r="C590" t="s">
        <v>4803</v>
      </c>
      <c r="D590" s="9" t="n">
        <v>6588425.9</v>
      </c>
      <c r="E590" s="9" t="n">
        <v>6588425.9</v>
      </c>
      <c r="F590" t="n">
        <v>0.0</v>
      </c>
      <c r="G590" t="n">
        <v>0.0</v>
      </c>
      <c r="H590" s="9" t="n">
        <v>0.0</v>
      </c>
    </row>
    <row r="591" spans="2:8" x14ac:dyDescent="0.25">
      <c r="B591" s="28" t="s">
        <v>4804</v>
      </c>
      <c r="C591" t="s">
        <v>4805</v>
      </c>
      <c r="D591" s="9" t="n">
        <v>0.0</v>
      </c>
      <c r="E591" s="9" t="n">
        <v>0.0</v>
      </c>
      <c r="F591" t="n">
        <v>0.0</v>
      </c>
      <c r="G591" t="n">
        <v>0.0</v>
      </c>
      <c r="H591" s="9" t="n">
        <v>0.0</v>
      </c>
    </row>
    <row r="592" spans="2:8" x14ac:dyDescent="0.25">
      <c r="B592" s="28" t="s">
        <v>4806</v>
      </c>
      <c r="C592" t="s">
        <v>4807</v>
      </c>
      <c r="D592" s="9" t="n">
        <v>579961.66</v>
      </c>
      <c r="E592" s="9" t="n">
        <v>0.0</v>
      </c>
      <c r="F592" t="n">
        <v>525764.73</v>
      </c>
      <c r="G592" t="n">
        <v>0.0</v>
      </c>
      <c r="H592" s="9" t="n">
        <v>54196.93</v>
      </c>
    </row>
    <row r="593" spans="2:8" x14ac:dyDescent="0.25">
      <c r="B593" s="28" t="s">
        <v>4808</v>
      </c>
      <c r="C593" t="s">
        <v>4809</v>
      </c>
      <c r="D593" s="9" t="n">
        <v>2345608.42</v>
      </c>
      <c r="E593" s="9" t="n">
        <v>0.0</v>
      </c>
      <c r="F593" t="n">
        <v>2345608.42</v>
      </c>
      <c r="G593" t="n">
        <v>0.0</v>
      </c>
      <c r="H593" s="9" t="n">
        <v>0.0</v>
      </c>
    </row>
    <row r="594" spans="2:8" x14ac:dyDescent="0.25">
      <c r="B594" s="28" t="s">
        <v>4810</v>
      </c>
      <c r="C594" t="s">
        <v>4811</v>
      </c>
      <c r="D594" s="9" t="n">
        <v>18.0</v>
      </c>
      <c r="E594" s="9" t="n">
        <v>18.0</v>
      </c>
      <c r="F594" t="n">
        <v>0.0</v>
      </c>
      <c r="G594" t="n">
        <v>0.0</v>
      </c>
      <c r="H594" s="9" t="n">
        <v>0.0</v>
      </c>
    </row>
    <row r="595" spans="2:8" x14ac:dyDescent="0.25">
      <c r="B595" s="28" t="s">
        <v>4812</v>
      </c>
      <c r="C595" t="s">
        <v>4813</v>
      </c>
      <c r="D595" s="9" t="n">
        <v>0.0</v>
      </c>
      <c r="E595" s="9" t="n">
        <v>0.0</v>
      </c>
      <c r="F595" t="n">
        <v>0.0</v>
      </c>
      <c r="G595" t="n">
        <v>0.0</v>
      </c>
      <c r="H595" s="9" t="n">
        <v>0.0</v>
      </c>
    </row>
    <row r="596" spans="2:8" x14ac:dyDescent="0.25">
      <c r="B596" s="28" t="s">
        <v>4814</v>
      </c>
      <c r="C596" t="s">
        <v>4815</v>
      </c>
      <c r="D596" s="9" t="n">
        <v>0.0</v>
      </c>
      <c r="E596" s="9" t="n">
        <v>0.0</v>
      </c>
      <c r="F596" t="n">
        <v>0.0</v>
      </c>
      <c r="G596" t="n">
        <v>0.0</v>
      </c>
      <c r="H596" s="9" t="n">
        <v>0.0</v>
      </c>
    </row>
    <row r="597" spans="2:8" x14ac:dyDescent="0.25">
      <c r="B597" s="28" t="s">
        <v>4816</v>
      </c>
      <c r="C597" t="s">
        <v>4817</v>
      </c>
      <c r="D597" s="9" t="n">
        <v>0.0</v>
      </c>
      <c r="E597" s="9" t="n">
        <v>0.0</v>
      </c>
      <c r="F597" t="n">
        <v>0.0</v>
      </c>
      <c r="G597" t="n">
        <v>0.0</v>
      </c>
      <c r="H597" s="9" t="n">
        <v>0.0</v>
      </c>
    </row>
    <row r="598" spans="2:8" x14ac:dyDescent="0.25">
      <c r="B598" s="28" t="s">
        <v>4818</v>
      </c>
      <c r="C598" t="s">
        <v>4819</v>
      </c>
      <c r="D598" s="9" t="n">
        <v>0.0</v>
      </c>
      <c r="E598" s="9" t="n">
        <v>0.0</v>
      </c>
      <c r="F598" t="n">
        <v>0.0</v>
      </c>
      <c r="G598" t="n">
        <v>0.0</v>
      </c>
      <c r="H598" s="9" t="n">
        <v>0.0</v>
      </c>
    </row>
    <row r="599" spans="2:8" x14ac:dyDescent="0.25">
      <c r="B599" s="28" t="s">
        <v>4820</v>
      </c>
      <c r="C599" t="s">
        <v>4821</v>
      </c>
      <c r="D599" s="9" t="n">
        <v>0.0</v>
      </c>
      <c r="E599" s="9" t="n">
        <v>0.0</v>
      </c>
      <c r="F599" t="n">
        <v>0.0</v>
      </c>
      <c r="G599" t="n">
        <v>0.0</v>
      </c>
      <c r="H599" s="9" t="n">
        <v>0.0</v>
      </c>
    </row>
    <row r="600" spans="2:8" x14ac:dyDescent="0.25">
      <c r="B600" s="28" t="s">
        <v>4822</v>
      </c>
      <c r="C600" t="s">
        <v>4823</v>
      </c>
      <c r="D600" s="9" t="n">
        <v>0.0</v>
      </c>
      <c r="E600" s="9" t="n">
        <v>0.0</v>
      </c>
      <c r="F600" t="n">
        <v>0.0</v>
      </c>
      <c r="G600" t="n">
        <v>0.0</v>
      </c>
      <c r="H600" s="9" t="n">
        <v>0.0</v>
      </c>
    </row>
    <row r="601" spans="2:8" x14ac:dyDescent="0.25">
      <c r="B601" s="28" t="s">
        <v>4824</v>
      </c>
      <c r="C601" t="s">
        <v>4825</v>
      </c>
      <c r="D601" s="9" t="n">
        <v>0.0</v>
      </c>
      <c r="E601" s="9" t="n">
        <v>0.0</v>
      </c>
      <c r="F601" t="n">
        <v>0.0</v>
      </c>
      <c r="G601" t="n">
        <v>0.0</v>
      </c>
      <c r="H601" s="9" t="n">
        <v>0.0</v>
      </c>
    </row>
    <row r="602" spans="2:8" x14ac:dyDescent="0.25">
      <c r="B602" s="28" t="s">
        <v>4826</v>
      </c>
      <c r="C602" t="s">
        <v>4827</v>
      </c>
      <c r="D602" s="9" t="n">
        <v>0.0</v>
      </c>
      <c r="E602" s="9" t="n">
        <v>0.0</v>
      </c>
      <c r="F602" t="n">
        <v>0.0</v>
      </c>
      <c r="G602" t="n">
        <v>0.0</v>
      </c>
      <c r="H602" s="9" t="n">
        <v>0.0</v>
      </c>
    </row>
    <row r="603" spans="2:8" x14ac:dyDescent="0.25">
      <c r="B603" s="28" t="s">
        <v>4828</v>
      </c>
      <c r="C603" t="s">
        <v>4829</v>
      </c>
      <c r="D603" s="9" t="n">
        <v>0.0</v>
      </c>
      <c r="E603" s="9" t="n">
        <v>0.0</v>
      </c>
      <c r="F603" t="n">
        <v>0.0</v>
      </c>
      <c r="G603" t="n">
        <v>0.0</v>
      </c>
      <c r="H603" s="9" t="n">
        <v>0.0</v>
      </c>
    </row>
    <row r="604" spans="2:8" x14ac:dyDescent="0.25">
      <c r="B604" s="28" t="s">
        <v>4830</v>
      </c>
      <c r="C604" t="s">
        <v>4831</v>
      </c>
      <c r="D604" s="9" t="n">
        <v>0.0</v>
      </c>
      <c r="E604" s="9" t="n">
        <v>0.0</v>
      </c>
      <c r="F604" t="n">
        <v>0.0</v>
      </c>
      <c r="G604" t="n">
        <v>0.0</v>
      </c>
      <c r="H604" s="9" t="n">
        <v>0.0</v>
      </c>
    </row>
    <row r="605" spans="2:8" x14ac:dyDescent="0.25">
      <c r="B605" s="28" t="s">
        <v>4832</v>
      </c>
      <c r="C605" t="s">
        <v>4833</v>
      </c>
      <c r="D605" s="9" t="n">
        <v>0.0</v>
      </c>
      <c r="E605" s="9" t="n">
        <v>0.0</v>
      </c>
      <c r="F605" t="n">
        <v>0.0</v>
      </c>
      <c r="G605" t="n">
        <v>0.0</v>
      </c>
      <c r="H605" s="9" t="n">
        <v>0.0</v>
      </c>
    </row>
    <row r="606" spans="2:8" x14ac:dyDescent="0.25">
      <c r="B606" s="28" t="s">
        <v>4834</v>
      </c>
      <c r="C606" t="s">
        <v>4835</v>
      </c>
      <c r="D606" s="9" t="n">
        <v>0.0</v>
      </c>
      <c r="E606" s="9" t="n">
        <v>0.0</v>
      </c>
      <c r="F606" t="n">
        <v>0.0</v>
      </c>
      <c r="G606" t="n">
        <v>0.0</v>
      </c>
      <c r="H606" s="9" t="n">
        <v>0.0</v>
      </c>
    </row>
    <row r="607" spans="2:8" x14ac:dyDescent="0.25">
      <c r="B607" s="28" t="s">
        <v>4836</v>
      </c>
      <c r="C607" t="s">
        <v>4837</v>
      </c>
      <c r="D607" s="9" t="n">
        <v>0.0</v>
      </c>
      <c r="E607" s="9" t="n">
        <v>0.0</v>
      </c>
      <c r="F607" t="n">
        <v>0.0</v>
      </c>
      <c r="G607" t="n">
        <v>0.0</v>
      </c>
      <c r="H607" s="9" t="n">
        <v>0.0</v>
      </c>
    </row>
    <row r="608" spans="2:8" x14ac:dyDescent="0.25">
      <c r="B608" s="28" t="s">
        <v>4838</v>
      </c>
      <c r="C608" t="s">
        <v>4839</v>
      </c>
      <c r="D608" s="9" t="n">
        <v>0.0</v>
      </c>
      <c r="E608" s="9" t="n">
        <v>0.0</v>
      </c>
      <c r="F608" t="n">
        <v>0.0</v>
      </c>
      <c r="G608" t="n">
        <v>0.0</v>
      </c>
      <c r="H608" s="9" t="n">
        <v>0.0</v>
      </c>
    </row>
    <row r="609" spans="2:8" x14ac:dyDescent="0.25">
      <c r="B609" s="28" t="s">
        <v>4840</v>
      </c>
      <c r="C609" t="s">
        <v>4841</v>
      </c>
      <c r="D609" s="9" t="n">
        <v>0.0</v>
      </c>
      <c r="E609" s="9" t="n">
        <v>0.0</v>
      </c>
      <c r="F609" t="n">
        <v>0.0</v>
      </c>
      <c r="G609" t="n">
        <v>0.0</v>
      </c>
      <c r="H609" s="9" t="n">
        <v>0.0</v>
      </c>
    </row>
    <row r="610" spans="2:8" x14ac:dyDescent="0.25">
      <c r="B610" s="28" t="s">
        <v>4842</v>
      </c>
      <c r="C610" t="s">
        <v>4843</v>
      </c>
      <c r="D610" s="9" t="n">
        <v>0.0</v>
      </c>
      <c r="E610" s="9" t="n">
        <v>0.0</v>
      </c>
      <c r="F610" t="n">
        <v>0.0</v>
      </c>
      <c r="G610" t="n">
        <v>0.0</v>
      </c>
      <c r="H610" s="9" t="n">
        <v>0.0</v>
      </c>
    </row>
    <row r="611" spans="2:8" x14ac:dyDescent="0.25">
      <c r="B611" s="28" t="s">
        <v>4844</v>
      </c>
      <c r="C611" t="s">
        <v>4845</v>
      </c>
      <c r="D611" s="9" t="n">
        <v>0.0</v>
      </c>
      <c r="E611" s="9" t="n">
        <v>0.0</v>
      </c>
      <c r="F611" t="n">
        <v>0.0</v>
      </c>
      <c r="G611" t="n">
        <v>0.0</v>
      </c>
      <c r="H611" s="9" t="n">
        <v>0.0</v>
      </c>
    </row>
    <row r="612" spans="2:8" x14ac:dyDescent="0.25">
      <c r="B612" s="28" t="s">
        <v>4846</v>
      </c>
      <c r="C612" t="s">
        <v>4847</v>
      </c>
      <c r="D612" s="9" t="n">
        <v>0.0</v>
      </c>
      <c r="E612" s="9" t="n">
        <v>0.0</v>
      </c>
      <c r="F612" t="n">
        <v>0.0</v>
      </c>
      <c r="G612" t="n">
        <v>0.0</v>
      </c>
      <c r="H612" s="9" t="n">
        <v>0.0</v>
      </c>
    </row>
    <row r="613" spans="2:8" x14ac:dyDescent="0.25">
      <c r="B613" s="28" t="s">
        <v>4848</v>
      </c>
      <c r="C613" t="s">
        <v>4849</v>
      </c>
      <c r="D613" s="9" t="n">
        <v>0.0</v>
      </c>
      <c r="E613" s="9" t="n">
        <v>0.0</v>
      </c>
      <c r="F613" t="n">
        <v>0.0</v>
      </c>
      <c r="G613" t="n">
        <v>0.0</v>
      </c>
      <c r="H613" s="9" t="n">
        <v>0.0</v>
      </c>
    </row>
    <row r="614" spans="2:8" x14ac:dyDescent="0.25">
      <c r="B614" s="28" t="s">
        <v>4850</v>
      </c>
      <c r="C614" t="s">
        <v>4851</v>
      </c>
      <c r="D614" s="9" t="n">
        <v>0.0</v>
      </c>
      <c r="E614" s="9" t="n">
        <v>0.0</v>
      </c>
      <c r="F614" t="n">
        <v>0.0</v>
      </c>
      <c r="G614" t="n">
        <v>0.0</v>
      </c>
      <c r="H614" s="9" t="n">
        <v>0.0</v>
      </c>
    </row>
    <row r="615" spans="2:8" x14ac:dyDescent="0.25">
      <c r="B615" s="28" t="s">
        <v>4852</v>
      </c>
      <c r="C615" t="s">
        <v>4853</v>
      </c>
      <c r="D615" s="9" t="n">
        <v>0.0</v>
      </c>
      <c r="E615" s="9" t="n">
        <v>0.0</v>
      </c>
      <c r="F615" t="n">
        <v>0.0</v>
      </c>
      <c r="G615" t="n">
        <v>0.0</v>
      </c>
      <c r="H615" s="9" t="n">
        <v>0.0</v>
      </c>
    </row>
    <row r="616" spans="2:8" x14ac:dyDescent="0.25">
      <c r="B616" s="28" t="s">
        <v>4854</v>
      </c>
      <c r="C616" t="s">
        <v>4855</v>
      </c>
      <c r="D616" s="9" t="n">
        <v>0.0</v>
      </c>
      <c r="E616" s="9" t="n">
        <v>0.0</v>
      </c>
      <c r="F616" t="n">
        <v>0.0</v>
      </c>
      <c r="G616" t="n">
        <v>0.0</v>
      </c>
      <c r="H616" s="9" t="n">
        <v>0.0</v>
      </c>
    </row>
    <row r="617" spans="2:8" x14ac:dyDescent="0.25">
      <c r="B617" s="28" t="s">
        <v>4856</v>
      </c>
      <c r="C617" t="s">
        <v>4857</v>
      </c>
      <c r="D617" s="9" t="n">
        <v>0.0</v>
      </c>
      <c r="E617" s="9" t="n">
        <v>0.0</v>
      </c>
      <c r="F617" t="n">
        <v>0.0</v>
      </c>
      <c r="G617" t="n">
        <v>0.0</v>
      </c>
      <c r="H617" s="9" t="n">
        <v>0.0</v>
      </c>
    </row>
    <row r="618" spans="2:8" x14ac:dyDescent="0.25">
      <c r="B618" s="28" t="s">
        <v>4858</v>
      </c>
      <c r="C618" t="s">
        <v>4859</v>
      </c>
      <c r="D618" s="9" t="n">
        <v>0.0</v>
      </c>
      <c r="E618" s="9" t="n">
        <v>0.0</v>
      </c>
      <c r="F618" t="n">
        <v>0.0</v>
      </c>
      <c r="G618" t="n">
        <v>0.0</v>
      </c>
      <c r="H618" s="9" t="n">
        <v>0.0</v>
      </c>
    </row>
    <row r="619" spans="2:8" x14ac:dyDescent="0.25">
      <c r="B619" s="28" t="s">
        <v>4860</v>
      </c>
      <c r="C619" t="s">
        <v>4861</v>
      </c>
      <c r="D619" s="9" t="n">
        <v>0.0</v>
      </c>
      <c r="E619" s="9" t="n">
        <v>0.0</v>
      </c>
      <c r="F619" t="n">
        <v>0.0</v>
      </c>
      <c r="G619" t="n">
        <v>0.0</v>
      </c>
      <c r="H619" s="9" t="n">
        <v>0.0</v>
      </c>
    </row>
    <row r="620" spans="2:8" x14ac:dyDescent="0.25">
      <c r="B620" s="28" t="s">
        <v>4862</v>
      </c>
      <c r="C620" t="s">
        <v>4863</v>
      </c>
      <c r="D620" s="9" t="n">
        <v>0.0</v>
      </c>
      <c r="E620" s="9" t="n">
        <v>0.0</v>
      </c>
      <c r="F620" t="n">
        <v>0.0</v>
      </c>
      <c r="G620" t="n">
        <v>0.0</v>
      </c>
      <c r="H620" s="9" t="n">
        <v>0.0</v>
      </c>
    </row>
    <row r="621" spans="2:8" x14ac:dyDescent="0.25">
      <c r="B621" s="28" t="s">
        <v>4864</v>
      </c>
      <c r="C621" t="s">
        <v>4865</v>
      </c>
      <c r="D621" s="9" t="n">
        <v>0.0</v>
      </c>
      <c r="E621" s="9" t="n">
        <v>0.0</v>
      </c>
      <c r="F621" t="n">
        <v>0.0</v>
      </c>
      <c r="G621" t="n">
        <v>0.0</v>
      </c>
      <c r="H621" s="9" t="n">
        <v>0.0</v>
      </c>
    </row>
    <row r="622" spans="2:8" x14ac:dyDescent="0.25">
      <c r="B622" s="28" t="s">
        <v>4866</v>
      </c>
      <c r="C622" t="s">
        <v>4867</v>
      </c>
      <c r="D622" s="9" t="n">
        <v>0.0</v>
      </c>
      <c r="E622" s="9" t="n">
        <v>0.0</v>
      </c>
      <c r="F622" t="n">
        <v>0.0</v>
      </c>
      <c r="G622" t="n">
        <v>0.0</v>
      </c>
      <c r="H622" s="9" t="n">
        <v>0.0</v>
      </c>
    </row>
    <row r="623" spans="2:8" x14ac:dyDescent="0.25">
      <c r="B623" s="28" t="s">
        <v>4868</v>
      </c>
      <c r="C623" t="s">
        <v>4869</v>
      </c>
      <c r="D623" s="9" t="n">
        <v>0.0</v>
      </c>
      <c r="E623" s="9" t="n">
        <v>0.0</v>
      </c>
      <c r="F623" t="n">
        <v>0.0</v>
      </c>
      <c r="G623" t="n">
        <v>0.0</v>
      </c>
      <c r="H623" s="9" t="n">
        <v>0.0</v>
      </c>
    </row>
    <row r="624" spans="2:8" x14ac:dyDescent="0.25">
      <c r="B624" s="28" t="s">
        <v>4870</v>
      </c>
      <c r="C624" t="s">
        <v>4871</v>
      </c>
      <c r="D624" s="9" t="n">
        <v>0.0</v>
      </c>
      <c r="E624" s="9" t="n">
        <v>0.0</v>
      </c>
      <c r="F624" t="n">
        <v>0.0</v>
      </c>
      <c r="G624" t="n">
        <v>0.0</v>
      </c>
      <c r="H624" s="9" t="n">
        <v>0.0</v>
      </c>
    </row>
    <row r="625" spans="2:8" x14ac:dyDescent="0.25">
      <c r="B625" s="28" t="s">
        <v>4872</v>
      </c>
      <c r="C625" t="s">
        <v>4873</v>
      </c>
      <c r="D625" s="9" t="n">
        <v>0.0</v>
      </c>
      <c r="E625" s="9" t="n">
        <v>0.0</v>
      </c>
      <c r="F625" t="n">
        <v>0.0</v>
      </c>
      <c r="G625" t="n">
        <v>0.0</v>
      </c>
      <c r="H625" s="9" t="n">
        <v>0.0</v>
      </c>
    </row>
    <row r="626" spans="2:8" x14ac:dyDescent="0.25">
      <c r="B626" s="28" t="s">
        <v>4874</v>
      </c>
      <c r="C626" t="s">
        <v>4875</v>
      </c>
      <c r="D626" s="9" t="n">
        <v>0.0</v>
      </c>
      <c r="E626" s="9" t="n">
        <v>0.0</v>
      </c>
      <c r="F626" t="n">
        <v>0.0</v>
      </c>
      <c r="G626" t="n">
        <v>0.0</v>
      </c>
      <c r="H626" s="9" t="n">
        <v>0.0</v>
      </c>
    </row>
    <row r="627" spans="2:8" x14ac:dyDescent="0.25">
      <c r="B627" s="28" t="s">
        <v>4876</v>
      </c>
      <c r="C627" t="s">
        <v>4877</v>
      </c>
      <c r="D627" s="9" t="n">
        <v>0.0</v>
      </c>
      <c r="E627" s="9" t="n">
        <v>0.0</v>
      </c>
      <c r="F627" t="n">
        <v>0.0</v>
      </c>
      <c r="G627" t="n">
        <v>0.0</v>
      </c>
      <c r="H627" s="9" t="n">
        <v>0.0</v>
      </c>
    </row>
    <row r="628" spans="2:8" x14ac:dyDescent="0.25">
      <c r="B628" s="28" t="s">
        <v>4878</v>
      </c>
      <c r="C628" t="s">
        <v>4879</v>
      </c>
      <c r="D628" s="9" t="n">
        <v>0.0</v>
      </c>
      <c r="E628" s="9" t="n">
        <v>0.0</v>
      </c>
      <c r="F628" t="n">
        <v>0.0</v>
      </c>
      <c r="G628" t="n">
        <v>0.0</v>
      </c>
      <c r="H628" s="9" t="n">
        <v>0.0</v>
      </c>
    </row>
    <row r="629" spans="2:8" x14ac:dyDescent="0.25">
      <c r="B629" s="28" t="s">
        <v>4880</v>
      </c>
      <c r="C629" t="s">
        <v>4881</v>
      </c>
      <c r="D629" s="9" t="n">
        <v>0.0</v>
      </c>
      <c r="E629" s="9" t="n">
        <v>0.0</v>
      </c>
      <c r="F629" t="n">
        <v>0.0</v>
      </c>
      <c r="G629" t="n">
        <v>0.0</v>
      </c>
      <c r="H629" s="9" t="n">
        <v>0.0</v>
      </c>
    </row>
    <row r="630" spans="2:8" x14ac:dyDescent="0.25">
      <c r="B630" s="28" t="s">
        <v>4882</v>
      </c>
      <c r="C630" t="s">
        <v>4883</v>
      </c>
      <c r="D630" s="9" t="n">
        <v>0.0</v>
      </c>
      <c r="E630" s="9" t="n">
        <v>0.0</v>
      </c>
      <c r="F630" t="n">
        <v>0.0</v>
      </c>
      <c r="G630" t="n">
        <v>0.0</v>
      </c>
      <c r="H630" s="9" t="n">
        <v>0.0</v>
      </c>
    </row>
    <row r="631" spans="2:8" x14ac:dyDescent="0.25">
      <c r="B631" s="28" t="s">
        <v>4884</v>
      </c>
      <c r="C631" t="s">
        <v>4885</v>
      </c>
      <c r="D631" s="9" t="n">
        <v>0.0</v>
      </c>
      <c r="E631" s="9" t="n">
        <v>0.0</v>
      </c>
      <c r="F631" t="n">
        <v>0.0</v>
      </c>
      <c r="G631" t="n">
        <v>0.0</v>
      </c>
      <c r="H631" s="9" t="n">
        <v>0.0</v>
      </c>
    </row>
    <row r="632" spans="2:8" x14ac:dyDescent="0.25">
      <c r="B632" s="28" t="s">
        <v>4886</v>
      </c>
      <c r="C632" t="s">
        <v>4887</v>
      </c>
      <c r="D632" s="9" t="n">
        <v>0.0</v>
      </c>
      <c r="E632" s="9" t="n">
        <v>0.0</v>
      </c>
      <c r="F632" t="n">
        <v>0.0</v>
      </c>
      <c r="G632" t="n">
        <v>0.0</v>
      </c>
      <c r="H632" s="9" t="n">
        <v>0.0</v>
      </c>
    </row>
    <row r="633" spans="2:8" x14ac:dyDescent="0.25">
      <c r="B633" s="28" t="s">
        <v>4888</v>
      </c>
      <c r="C633" t="s">
        <v>4889</v>
      </c>
      <c r="D633" s="9" t="n">
        <v>0.0</v>
      </c>
      <c r="E633" s="9" t="n">
        <v>0.0</v>
      </c>
      <c r="F633" t="n">
        <v>0.0</v>
      </c>
      <c r="G633" t="n">
        <v>0.0</v>
      </c>
      <c r="H633" s="9" t="n">
        <v>0.0</v>
      </c>
    </row>
    <row r="634" spans="2:8" x14ac:dyDescent="0.25">
      <c r="B634" s="28" t="s">
        <v>4890</v>
      </c>
      <c r="C634" t="s">
        <v>4891</v>
      </c>
      <c r="D634" s="9" t="n">
        <v>0.0</v>
      </c>
      <c r="E634" s="9" t="n">
        <v>0.0</v>
      </c>
      <c r="F634" t="n">
        <v>0.0</v>
      </c>
      <c r="G634" t="n">
        <v>0.0</v>
      </c>
      <c r="H634" s="9" t="n">
        <v>0.0</v>
      </c>
    </row>
    <row r="635" spans="2:8" x14ac:dyDescent="0.25">
      <c r="B635" s="28" t="s">
        <v>4892</v>
      </c>
      <c r="C635" t="s">
        <v>4893</v>
      </c>
      <c r="D635" s="9" t="n">
        <v>0.0</v>
      </c>
      <c r="E635" s="9" t="n">
        <v>0.0</v>
      </c>
      <c r="F635" t="n">
        <v>0.0</v>
      </c>
      <c r="G635" t="n">
        <v>0.0</v>
      </c>
      <c r="H635" s="9" t="n">
        <v>0.0</v>
      </c>
    </row>
    <row r="636" spans="2:8" x14ac:dyDescent="0.25">
      <c r="B636" s="28" t="s">
        <v>4894</v>
      </c>
      <c r="C636" t="s">
        <v>4895</v>
      </c>
      <c r="D636" s="9" t="n">
        <v>0.0</v>
      </c>
      <c r="E636" s="9" t="n">
        <v>0.0</v>
      </c>
      <c r="F636" t="n">
        <v>0.0</v>
      </c>
      <c r="G636" t="n">
        <v>0.0</v>
      </c>
      <c r="H636" s="9" t="n">
        <v>0.0</v>
      </c>
    </row>
    <row r="637" spans="2:8" x14ac:dyDescent="0.25">
      <c r="B637" s="28" t="s">
        <v>4896</v>
      </c>
      <c r="C637" t="s">
        <v>4897</v>
      </c>
      <c r="D637" s="9" t="n">
        <v>1.0</v>
      </c>
      <c r="E637" s="9" t="n">
        <v>1.0</v>
      </c>
      <c r="F637" t="n">
        <v>0.0</v>
      </c>
      <c r="G637" t="n">
        <v>0.0</v>
      </c>
      <c r="H637" s="9" t="n">
        <v>0.0</v>
      </c>
    </row>
    <row r="638" spans="2:8" x14ac:dyDescent="0.25">
      <c r="B638" s="28" t="s">
        <v>4898</v>
      </c>
      <c r="C638" t="s">
        <v>4899</v>
      </c>
      <c r="D638" s="9" t="n">
        <v>0.0</v>
      </c>
      <c r="E638" s="9" t="n">
        <v>0.0</v>
      </c>
      <c r="F638" t="n">
        <v>0.0</v>
      </c>
      <c r="G638" t="n">
        <v>0.0</v>
      </c>
      <c r="H638" s="9" t="n">
        <v>0.0</v>
      </c>
    </row>
    <row r="639" spans="2:8" x14ac:dyDescent="0.25">
      <c r="B639" s="28" t="s">
        <v>4900</v>
      </c>
      <c r="C639" t="s">
        <v>4901</v>
      </c>
      <c r="D639" s="9" t="n">
        <v>0.0</v>
      </c>
      <c r="E639" s="9" t="n">
        <v>0.0</v>
      </c>
      <c r="F639" t="n">
        <v>0.0</v>
      </c>
      <c r="G639" t="n">
        <v>0.0</v>
      </c>
      <c r="H639" s="9" t="n">
        <v>0.0</v>
      </c>
    </row>
    <row r="640" spans="2:8" x14ac:dyDescent="0.25">
      <c r="B640" s="28" t="s">
        <v>4902</v>
      </c>
      <c r="C640" t="s">
        <v>4903</v>
      </c>
      <c r="D640" s="9" t="n">
        <v>0.0</v>
      </c>
      <c r="E640" s="9" t="n">
        <v>0.0</v>
      </c>
      <c r="F640" t="n">
        <v>0.0</v>
      </c>
      <c r="G640" t="n">
        <v>0.0</v>
      </c>
      <c r="H640" s="9" t="n">
        <v>0.0</v>
      </c>
    </row>
    <row r="641" spans="2:8" x14ac:dyDescent="0.25">
      <c r="B641" s="28" t="s">
        <v>4904</v>
      </c>
      <c r="C641" t="s">
        <v>4905</v>
      </c>
      <c r="D641" s="9" t="n">
        <v>0.0</v>
      </c>
      <c r="E641" s="9" t="n">
        <v>0.0</v>
      </c>
      <c r="F641" t="n">
        <v>0.0</v>
      </c>
      <c r="G641" t="n">
        <v>0.0</v>
      </c>
      <c r="H641" s="9" t="n">
        <v>0.0</v>
      </c>
    </row>
    <row r="642" spans="2:8" x14ac:dyDescent="0.25">
      <c r="B642" s="28" t="s">
        <v>4906</v>
      </c>
      <c r="C642" t="s">
        <v>4907</v>
      </c>
      <c r="D642" s="9" t="n">
        <v>0.0</v>
      </c>
      <c r="E642" s="9" t="n">
        <v>0.0</v>
      </c>
      <c r="F642" t="n">
        <v>0.0</v>
      </c>
      <c r="G642" t="n">
        <v>0.0</v>
      </c>
      <c r="H642" s="9" t="n">
        <v>0.0</v>
      </c>
    </row>
    <row r="643" spans="2:8" x14ac:dyDescent="0.25">
      <c r="B643" s="28" t="s">
        <v>4908</v>
      </c>
      <c r="C643" t="s">
        <v>4909</v>
      </c>
      <c r="D643" s="9" t="n">
        <v>0.0</v>
      </c>
      <c r="E643" s="9" t="n">
        <v>0.0</v>
      </c>
      <c r="F643" t="n">
        <v>0.0</v>
      </c>
      <c r="G643" t="n">
        <v>0.0</v>
      </c>
      <c r="H643" s="9" t="n">
        <v>0.0</v>
      </c>
    </row>
    <row r="644" spans="2:8" x14ac:dyDescent="0.25">
      <c r="B644" s="28" t="s">
        <v>4910</v>
      </c>
      <c r="C644" t="s">
        <v>4911</v>
      </c>
      <c r="D644" s="9" t="n">
        <v>0.0</v>
      </c>
      <c r="E644" s="9" t="n">
        <v>0.0</v>
      </c>
      <c r="F644" t="n">
        <v>0.0</v>
      </c>
      <c r="G644" t="n">
        <v>0.0</v>
      </c>
      <c r="H644" s="9" t="n">
        <v>0.0</v>
      </c>
    </row>
    <row r="645" spans="2:8" x14ac:dyDescent="0.25">
      <c r="B645" s="28" t="s">
        <v>4912</v>
      </c>
      <c r="C645" t="s">
        <v>4913</v>
      </c>
      <c r="D645" s="9" t="n">
        <v>0.0</v>
      </c>
      <c r="E645" s="9" t="n">
        <v>0.0</v>
      </c>
      <c r="F645" t="n">
        <v>0.0</v>
      </c>
      <c r="G645" t="n">
        <v>0.0</v>
      </c>
      <c r="H645" s="9" t="n">
        <v>0.0</v>
      </c>
    </row>
    <row r="646" spans="2:8" x14ac:dyDescent="0.25">
      <c r="B646" s="28" t="s">
        <v>4914</v>
      </c>
      <c r="C646" t="s">
        <v>4915</v>
      </c>
      <c r="D646" s="9" t="n">
        <v>1.0</v>
      </c>
      <c r="E646" s="9" t="n">
        <v>1.0</v>
      </c>
      <c r="F646" t="n">
        <v>0.0</v>
      </c>
      <c r="G646" t="n">
        <v>0.0</v>
      </c>
      <c r="H646" s="9" t="n">
        <v>0.0</v>
      </c>
    </row>
    <row r="647" spans="2:8" x14ac:dyDescent="0.25">
      <c r="B647" s="28" t="s">
        <v>4916</v>
      </c>
      <c r="C647" t="s">
        <v>4917</v>
      </c>
      <c r="D647" s="9" t="n">
        <v>1.0</v>
      </c>
      <c r="E647" s="9" t="n">
        <v>1.0</v>
      </c>
      <c r="F647" t="n">
        <v>0.0</v>
      </c>
      <c r="G647" t="n">
        <v>0.0</v>
      </c>
      <c r="H647" s="9" t="n">
        <v>0.0</v>
      </c>
    </row>
    <row r="648" spans="2:8" x14ac:dyDescent="0.25">
      <c r="B648" s="28" t="s">
        <v>4918</v>
      </c>
      <c r="C648" t="s">
        <v>4919</v>
      </c>
      <c r="D648" s="9" t="n">
        <v>0.0</v>
      </c>
      <c r="E648" s="9" t="n">
        <v>0.0</v>
      </c>
      <c r="F648" t="n">
        <v>0.0</v>
      </c>
      <c r="G648" t="n">
        <v>0.0</v>
      </c>
      <c r="H648" s="9" t="n">
        <v>0.0</v>
      </c>
    </row>
    <row r="649" spans="2:8" x14ac:dyDescent="0.25">
      <c r="B649" s="28" t="s">
        <v>4920</v>
      </c>
      <c r="C649" t="s">
        <v>4921</v>
      </c>
      <c r="D649" s="9" t="n">
        <v>0.0</v>
      </c>
      <c r="E649" s="9" t="n">
        <v>0.0</v>
      </c>
      <c r="F649" t="n">
        <v>0.0</v>
      </c>
      <c r="G649" t="n">
        <v>0.0</v>
      </c>
      <c r="H649" s="9" t="n">
        <v>0.0</v>
      </c>
    </row>
    <row r="650" spans="2:8" x14ac:dyDescent="0.25">
      <c r="B650" s="28" t="s">
        <v>4922</v>
      </c>
      <c r="C650" t="s">
        <v>4923</v>
      </c>
      <c r="D650" s="9" t="n">
        <v>1.0</v>
      </c>
      <c r="E650" s="9" t="n">
        <v>1.0</v>
      </c>
      <c r="F650" t="n">
        <v>0.0</v>
      </c>
      <c r="G650" t="n">
        <v>0.0</v>
      </c>
      <c r="H650" s="9" t="n">
        <v>0.0</v>
      </c>
    </row>
    <row r="651" spans="2:8" x14ac:dyDescent="0.25">
      <c r="B651" s="28" t="s">
        <v>4924</v>
      </c>
      <c r="C651" t="s">
        <v>4925</v>
      </c>
      <c r="D651" s="9" t="n">
        <v>0.0</v>
      </c>
      <c r="E651" s="9" t="n">
        <v>0.0</v>
      </c>
      <c r="F651" t="n">
        <v>0.0</v>
      </c>
      <c r="G651" t="n">
        <v>0.0</v>
      </c>
      <c r="H651" s="9" t="n">
        <v>0.0</v>
      </c>
    </row>
    <row r="652" spans="2:8" x14ac:dyDescent="0.25">
      <c r="B652" s="28" t="s">
        <v>4926</v>
      </c>
      <c r="C652" t="s">
        <v>4927</v>
      </c>
      <c r="D652" s="9" t="n">
        <v>0.0</v>
      </c>
      <c r="E652" s="9" t="n">
        <v>0.0</v>
      </c>
      <c r="F652" t="n">
        <v>0.0</v>
      </c>
      <c r="G652" t="n">
        <v>0.0</v>
      </c>
      <c r="H652" s="9" t="n">
        <v>0.0</v>
      </c>
    </row>
    <row r="653" spans="2:8" x14ac:dyDescent="0.25">
      <c r="B653" s="28" t="s">
        <v>4928</v>
      </c>
      <c r="C653" t="s">
        <v>4929</v>
      </c>
      <c r="D653" s="9" t="n">
        <v>0.0</v>
      </c>
      <c r="E653" s="9" t="n">
        <v>0.0</v>
      </c>
      <c r="F653" t="n">
        <v>0.0</v>
      </c>
      <c r="G653" t="n">
        <v>0.0</v>
      </c>
      <c r="H653" s="9" t="n">
        <v>0.0</v>
      </c>
    </row>
    <row r="654" spans="2:8" x14ac:dyDescent="0.25">
      <c r="B654" s="28" t="s">
        <v>4930</v>
      </c>
      <c r="C654" t="s">
        <v>4931</v>
      </c>
      <c r="D654" s="9" t="n">
        <v>3.0</v>
      </c>
      <c r="E654" s="9" t="n">
        <v>3.0</v>
      </c>
      <c r="F654" t="n">
        <v>0.0</v>
      </c>
      <c r="G654" t="n">
        <v>0.0</v>
      </c>
      <c r="H654" s="9" t="n">
        <v>0.0</v>
      </c>
    </row>
    <row r="655" spans="2:8" x14ac:dyDescent="0.25">
      <c r="B655" s="28" t="s">
        <v>4932</v>
      </c>
      <c r="C655" t="s">
        <v>4933</v>
      </c>
      <c r="D655" s="9" t="n">
        <v>3.0</v>
      </c>
      <c r="E655" s="9" t="n">
        <v>3.0</v>
      </c>
      <c r="F655" t="n">
        <v>0.0</v>
      </c>
      <c r="G655" t="n">
        <v>0.0</v>
      </c>
      <c r="H655" s="9" t="n">
        <v>0.0</v>
      </c>
    </row>
    <row r="656" spans="2:8" x14ac:dyDescent="0.25">
      <c r="B656" s="28" t="s">
        <v>4934</v>
      </c>
      <c r="C656" t="s">
        <v>4935</v>
      </c>
      <c r="D656" s="9" t="n">
        <v>4.0</v>
      </c>
      <c r="E656" s="9" t="n">
        <v>4.0</v>
      </c>
      <c r="F656" t="n">
        <v>0.0</v>
      </c>
      <c r="G656" t="n">
        <v>0.0</v>
      </c>
      <c r="H656" s="9" t="n">
        <v>0.0</v>
      </c>
    </row>
    <row r="657" spans="2:8" x14ac:dyDescent="0.25">
      <c r="B657" s="28" t="s">
        <v>4936</v>
      </c>
      <c r="C657" t="s">
        <v>4937</v>
      </c>
      <c r="D657" s="9" t="n">
        <v>0.0</v>
      </c>
      <c r="E657" s="9" t="n">
        <v>0.0</v>
      </c>
      <c r="F657" t="n">
        <v>0.0</v>
      </c>
      <c r="G657" t="n">
        <v>0.0</v>
      </c>
      <c r="H657" s="9" t="n">
        <v>0.0</v>
      </c>
    </row>
    <row r="658" spans="2:8" x14ac:dyDescent="0.25">
      <c r="B658" s="28" t="s">
        <v>4938</v>
      </c>
      <c r="C658" t="s">
        <v>4939</v>
      </c>
      <c r="D658" s="9" t="n">
        <v>0.0</v>
      </c>
      <c r="E658" s="9" t="n">
        <v>0.0</v>
      </c>
      <c r="F658" t="n">
        <v>0.0</v>
      </c>
      <c r="G658" t="n">
        <v>0.0</v>
      </c>
      <c r="H658" s="9" t="n">
        <v>0.0</v>
      </c>
    </row>
    <row r="659" spans="2:8" x14ac:dyDescent="0.25">
      <c r="B659" s="28" t="s">
        <v>4940</v>
      </c>
      <c r="C659" t="s">
        <v>4941</v>
      </c>
      <c r="D659" s="9" t="n">
        <v>4.0</v>
      </c>
      <c r="E659" s="9" t="n">
        <v>4.0</v>
      </c>
      <c r="F659" t="n">
        <v>0.0</v>
      </c>
      <c r="G659" t="n">
        <v>0.0</v>
      </c>
      <c r="H659" s="9" t="n">
        <v>0.0</v>
      </c>
    </row>
    <row r="660" spans="2:8" x14ac:dyDescent="0.25">
      <c r="B660" s="28" t="s">
        <v>4942</v>
      </c>
      <c r="C660" t="s">
        <v>4943</v>
      </c>
      <c r="D660" s="9" t="n">
        <v>0.0</v>
      </c>
      <c r="E660" s="9" t="n">
        <v>0.0</v>
      </c>
      <c r="F660" t="n">
        <v>0.0</v>
      </c>
      <c r="G660" t="n">
        <v>0.0</v>
      </c>
      <c r="H660" s="9" t="n">
        <v>0.0</v>
      </c>
    </row>
    <row r="661" spans="2:8" x14ac:dyDescent="0.25">
      <c r="B661" s="28" t="s">
        <v>4944</v>
      </c>
      <c r="C661" t="s">
        <v>4945</v>
      </c>
      <c r="D661" s="9" t="n">
        <v>0.0</v>
      </c>
      <c r="E661" s="9" t="n">
        <v>0.0</v>
      </c>
      <c r="F661" t="n">
        <v>0.0</v>
      </c>
      <c r="G661" t="n">
        <v>0.0</v>
      </c>
      <c r="H661" s="9" t="n">
        <v>0.0</v>
      </c>
    </row>
    <row r="662" spans="2:8" x14ac:dyDescent="0.25">
      <c r="B662" s="28" t="s">
        <v>4946</v>
      </c>
      <c r="C662" t="s">
        <v>4947</v>
      </c>
      <c r="D662" s="9" t="n">
        <v>1.0</v>
      </c>
      <c r="E662" s="9" t="n">
        <v>0.0</v>
      </c>
      <c r="F662" t="n">
        <v>1.0</v>
      </c>
      <c r="G662" t="n">
        <v>0.0</v>
      </c>
      <c r="H662" s="9" t="n">
        <v>0.0</v>
      </c>
    </row>
    <row r="663" spans="2:8" x14ac:dyDescent="0.25">
      <c r="B663" s="28" t="s">
        <v>4948</v>
      </c>
      <c r="C663" t="s">
        <v>4949</v>
      </c>
      <c r="D663" s="9" t="n">
        <v>0.0</v>
      </c>
      <c r="E663" s="9" t="n">
        <v>0.0</v>
      </c>
      <c r="F663" t="n">
        <v>0.0</v>
      </c>
      <c r="G663" t="n">
        <v>0.0</v>
      </c>
      <c r="H663" s="9" t="n">
        <v>0.0</v>
      </c>
    </row>
    <row r="664" spans="2:8" x14ac:dyDescent="0.25">
      <c r="B664" s="28" t="s">
        <v>4950</v>
      </c>
      <c r="C664" t="s">
        <v>4951</v>
      </c>
      <c r="D664" s="9" t="n">
        <v>0.0</v>
      </c>
      <c r="E664" s="9" t="n">
        <v>0.0</v>
      </c>
      <c r="F664" t="n">
        <v>0.0</v>
      </c>
      <c r="G664" t="n">
        <v>0.0</v>
      </c>
      <c r="H664" s="9" t="n">
        <v>0.0</v>
      </c>
    </row>
    <row r="665" spans="2:8" x14ac:dyDescent="0.25">
      <c r="B665" s="28" t="s">
        <v>4952</v>
      </c>
      <c r="C665" t="s">
        <v>4953</v>
      </c>
      <c r="D665" s="9" t="n">
        <v>0.0</v>
      </c>
      <c r="E665" s="9" t="n">
        <v>0.0</v>
      </c>
      <c r="F665" t="n">
        <v>0.0</v>
      </c>
      <c r="G665" t="n">
        <v>0.0</v>
      </c>
      <c r="H665" s="9" t="n">
        <v>0.0</v>
      </c>
    </row>
    <row r="666" spans="2:8" x14ac:dyDescent="0.25">
      <c r="B666" s="28" t="s">
        <v>4954</v>
      </c>
      <c r="C666" t="s">
        <v>4955</v>
      </c>
      <c r="D666" s="9" t="n">
        <v>0.0</v>
      </c>
      <c r="E666" s="9" t="n">
        <v>0.0</v>
      </c>
      <c r="F666" t="n">
        <v>0.0</v>
      </c>
      <c r="G666" t="n">
        <v>0.0</v>
      </c>
      <c r="H666" s="9" t="n">
        <v>0.0</v>
      </c>
    </row>
    <row r="667" spans="2:8" x14ac:dyDescent="0.25">
      <c r="B667" s="28" t="s">
        <v>4956</v>
      </c>
      <c r="C667" t="s">
        <v>4957</v>
      </c>
      <c r="D667" s="9" t="n">
        <v>0.0</v>
      </c>
      <c r="E667" s="9" t="n">
        <v>0.0</v>
      </c>
      <c r="F667" t="n">
        <v>0.0</v>
      </c>
      <c r="G667" t="n">
        <v>0.0</v>
      </c>
      <c r="H667" s="9" t="n">
        <v>0.0</v>
      </c>
    </row>
    <row r="668" spans="2:8" x14ac:dyDescent="0.25">
      <c r="B668" s="28" t="s">
        <v>4958</v>
      </c>
      <c r="C668" t="s">
        <v>4959</v>
      </c>
      <c r="D668" s="9" t="n">
        <v>0.0</v>
      </c>
      <c r="E668" s="9" t="n">
        <v>0.0</v>
      </c>
      <c r="F668" t="n">
        <v>0.0</v>
      </c>
      <c r="G668" t="n">
        <v>0.0</v>
      </c>
      <c r="H668" s="9" t="n">
        <v>0.0</v>
      </c>
    </row>
    <row r="669" spans="2:8" x14ac:dyDescent="0.25">
      <c r="B669" s="28" t="s">
        <v>4960</v>
      </c>
      <c r="C669" t="s">
        <v>4961</v>
      </c>
      <c r="D669" s="9" t="n">
        <v>0.0</v>
      </c>
      <c r="E669" s="9" t="n">
        <v>0.0</v>
      </c>
      <c r="F669" t="n">
        <v>0.0</v>
      </c>
      <c r="G669" t="n">
        <v>0.0</v>
      </c>
      <c r="H669" s="9" t="n">
        <v>0.0</v>
      </c>
    </row>
    <row r="670" spans="2:8" x14ac:dyDescent="0.25">
      <c r="B670" s="28" t="s">
        <v>4962</v>
      </c>
      <c r="C670" t="s">
        <v>4963</v>
      </c>
      <c r="D670" s="9" t="n">
        <v>0.0</v>
      </c>
      <c r="E670" s="9" t="n">
        <v>0.0</v>
      </c>
      <c r="F670" t="n">
        <v>0.0</v>
      </c>
      <c r="G670" t="n">
        <v>0.0</v>
      </c>
      <c r="H670" s="9" t="n">
        <v>0.0</v>
      </c>
    </row>
    <row r="671" spans="2:8" x14ac:dyDescent="0.25">
      <c r="B671" s="28" t="s">
        <v>4964</v>
      </c>
      <c r="C671" t="s">
        <v>4965</v>
      </c>
      <c r="D671" s="9" t="n">
        <v>2.0</v>
      </c>
      <c r="E671" s="9" t="n">
        <v>2.0</v>
      </c>
      <c r="F671" t="n">
        <v>0.0</v>
      </c>
      <c r="G671" t="n">
        <v>0.0</v>
      </c>
      <c r="H671" s="9" t="n">
        <v>0.0</v>
      </c>
    </row>
    <row r="672" spans="2:8" x14ac:dyDescent="0.25">
      <c r="B672" s="28" t="s">
        <v>4966</v>
      </c>
      <c r="C672" t="s">
        <v>4967</v>
      </c>
      <c r="D672" s="9" t="n">
        <v>2.0</v>
      </c>
      <c r="E672" s="9" t="n">
        <v>2.0</v>
      </c>
      <c r="F672" t="n">
        <v>0.0</v>
      </c>
      <c r="G672" t="n">
        <v>0.0</v>
      </c>
      <c r="H672" s="9" t="n">
        <v>0.0</v>
      </c>
    </row>
    <row r="673" spans="2:8" x14ac:dyDescent="0.25">
      <c r="B673" s="28" t="s">
        <v>4968</v>
      </c>
      <c r="C673" t="s">
        <v>4969</v>
      </c>
      <c r="D673" s="9" t="n">
        <v>3.0</v>
      </c>
      <c r="E673" s="9" t="n">
        <v>3.0</v>
      </c>
      <c r="F673" t="n">
        <v>0.0</v>
      </c>
      <c r="G673" t="n">
        <v>0.0</v>
      </c>
      <c r="H673" s="9" t="n">
        <v>0.0</v>
      </c>
    </row>
    <row r="674" spans="2:8" x14ac:dyDescent="0.25">
      <c r="B674" s="28" t="s">
        <v>4970</v>
      </c>
      <c r="C674" t="s">
        <v>4971</v>
      </c>
      <c r="D674" s="9" t="n">
        <v>0.0</v>
      </c>
      <c r="E674" s="9" t="n">
        <v>0.0</v>
      </c>
      <c r="F674" t="n">
        <v>0.0</v>
      </c>
      <c r="G674" t="n">
        <v>0.0</v>
      </c>
      <c r="H674" s="9" t="n">
        <v>0.0</v>
      </c>
    </row>
    <row r="675" spans="2:8" x14ac:dyDescent="0.25">
      <c r="B675" s="28" t="s">
        <v>4972</v>
      </c>
      <c r="C675" t="s">
        <v>4973</v>
      </c>
      <c r="D675" s="9" t="n">
        <v>0.0</v>
      </c>
      <c r="E675" s="9" t="n">
        <v>0.0</v>
      </c>
      <c r="F675" t="n">
        <v>0.0</v>
      </c>
      <c r="G675" t="n">
        <v>0.0</v>
      </c>
      <c r="H675" s="9" t="n">
        <v>0.0</v>
      </c>
    </row>
    <row r="676" spans="2:8" x14ac:dyDescent="0.25">
      <c r="B676" s="28" t="s">
        <v>4974</v>
      </c>
      <c r="C676" t="s">
        <v>4975</v>
      </c>
      <c r="D676" s="9" t="n">
        <v>3.0</v>
      </c>
      <c r="E676" s="9" t="n">
        <v>3.0</v>
      </c>
      <c r="F676" t="n">
        <v>0.0</v>
      </c>
      <c r="G676" t="n">
        <v>0.0</v>
      </c>
      <c r="H676" s="9" t="n">
        <v>0.0</v>
      </c>
    </row>
    <row r="677" spans="2:8" x14ac:dyDescent="0.25">
      <c r="B677" s="28" t="s">
        <v>4976</v>
      </c>
      <c r="C677" t="s">
        <v>4977</v>
      </c>
      <c r="D677" s="9" t="n">
        <v>0.0</v>
      </c>
      <c r="E677" s="9" t="n">
        <v>0.0</v>
      </c>
      <c r="F677" t="n">
        <v>0.0</v>
      </c>
      <c r="G677" t="n">
        <v>0.0</v>
      </c>
      <c r="H677" s="9" t="n">
        <v>0.0</v>
      </c>
    </row>
    <row r="678" spans="2:8" x14ac:dyDescent="0.25">
      <c r="B678" s="28" t="s">
        <v>4978</v>
      </c>
      <c r="C678" t="s">
        <v>4979</v>
      </c>
      <c r="D678" s="9" t="n">
        <v>0.0</v>
      </c>
      <c r="E678" s="9" t="n">
        <v>0.0</v>
      </c>
      <c r="F678" t="n">
        <v>0.0</v>
      </c>
      <c r="G678" t="n">
        <v>0.0</v>
      </c>
      <c r="H678" s="9" t="n">
        <v>0.0</v>
      </c>
    </row>
    <row r="679" spans="2:8" x14ac:dyDescent="0.25">
      <c r="B679" s="28" t="s">
        <v>4980</v>
      </c>
      <c r="C679" t="s">
        <v>4981</v>
      </c>
      <c r="D679" s="9" t="n">
        <v>1.0</v>
      </c>
      <c r="E679" s="9" t="n">
        <v>0.0</v>
      </c>
      <c r="F679" t="n">
        <v>1.0</v>
      </c>
      <c r="G679" t="n">
        <v>0.0</v>
      </c>
      <c r="H679" s="9" t="n">
        <v>0.0</v>
      </c>
    </row>
    <row r="680" spans="2:8" x14ac:dyDescent="0.25">
      <c r="B680" s="28" t="s">
        <v>4982</v>
      </c>
      <c r="C680" t="s">
        <v>4983</v>
      </c>
      <c r="D680" s="9" t="n">
        <v>0.0</v>
      </c>
      <c r="E680" s="9" t="n">
        <v>0.0</v>
      </c>
      <c r="F680" t="n">
        <v>0.0</v>
      </c>
      <c r="G680" t="n">
        <v>0.0</v>
      </c>
      <c r="H680" s="9" t="n">
        <v>0.0</v>
      </c>
    </row>
    <row r="681" spans="2:8" x14ac:dyDescent="0.25">
      <c r="B681" s="28" t="s">
        <v>4984</v>
      </c>
      <c r="C681" t="s">
        <v>4985</v>
      </c>
      <c r="D681" s="9" t="n">
        <v>0.0</v>
      </c>
      <c r="E681" s="9" t="n">
        <v>0.0</v>
      </c>
      <c r="F681" t="n">
        <v>0.0</v>
      </c>
      <c r="G681" t="n">
        <v>0.0</v>
      </c>
      <c r="H681" s="9" t="n">
        <v>0.0</v>
      </c>
    </row>
    <row r="682" spans="2:8" x14ac:dyDescent="0.25">
      <c r="B682" s="28" t="s">
        <v>4986</v>
      </c>
      <c r="C682" t="s">
        <v>4987</v>
      </c>
      <c r="D682" s="9" t="n">
        <v>0.0</v>
      </c>
      <c r="E682" s="9" t="n">
        <v>0.0</v>
      </c>
      <c r="F682" t="n">
        <v>0.0</v>
      </c>
      <c r="G682" t="n">
        <v>0.0</v>
      </c>
      <c r="H682" s="9" t="n">
        <v>0.0</v>
      </c>
    </row>
    <row r="683" spans="2:8" x14ac:dyDescent="0.25">
      <c r="B683" s="28" t="s">
        <v>4988</v>
      </c>
      <c r="C683" t="s">
        <v>4989</v>
      </c>
      <c r="D683" s="9" t="n">
        <v>0.0</v>
      </c>
      <c r="E683" s="9" t="n">
        <v>0.0</v>
      </c>
      <c r="F683" t="n">
        <v>0.0</v>
      </c>
      <c r="G683" t="n">
        <v>0.0</v>
      </c>
      <c r="H683" s="9" t="n">
        <v>0.0</v>
      </c>
    </row>
    <row r="684" spans="2:8" x14ac:dyDescent="0.25">
      <c r="B684" s="28" t="s">
        <v>4990</v>
      </c>
      <c r="C684" t="s">
        <v>4991</v>
      </c>
      <c r="D684" s="9" t="n">
        <v>0.0</v>
      </c>
      <c r="E684" s="9" t="n">
        <v>0.0</v>
      </c>
      <c r="F684" t="n">
        <v>0.0</v>
      </c>
      <c r="G684" t="n">
        <v>0.0</v>
      </c>
      <c r="H684" s="9" t="n">
        <v>0.0</v>
      </c>
    </row>
    <row r="685" spans="2:8" x14ac:dyDescent="0.25">
      <c r="B685" s="28" t="s">
        <v>4992</v>
      </c>
      <c r="C685" t="s">
        <v>4993</v>
      </c>
      <c r="D685" s="9" t="n">
        <v>0.0</v>
      </c>
      <c r="E685" s="9" t="n">
        <v>0.0</v>
      </c>
      <c r="F685" t="n">
        <v>0.0</v>
      </c>
      <c r="G685" t="n">
        <v>0.0</v>
      </c>
      <c r="H685" s="9" t="n">
        <v>0.0</v>
      </c>
    </row>
    <row r="686" spans="2:8" x14ac:dyDescent="0.25">
      <c r="B686" s="28" t="s">
        <v>4994</v>
      </c>
      <c r="C686" t="s">
        <v>4995</v>
      </c>
      <c r="D686" s="9" t="n">
        <v>0.0</v>
      </c>
      <c r="E686" s="9" t="n">
        <v>0.0</v>
      </c>
      <c r="F686" t="n">
        <v>0.0</v>
      </c>
      <c r="G686" t="n">
        <v>0.0</v>
      </c>
      <c r="H686" s="9" t="n">
        <v>0.0</v>
      </c>
    </row>
    <row r="687" spans="2:8" x14ac:dyDescent="0.25">
      <c r="B687" s="28" t="s">
        <v>4996</v>
      </c>
      <c r="C687" t="s">
        <v>4997</v>
      </c>
      <c r="D687" s="9" t="n">
        <v>0.0</v>
      </c>
      <c r="E687" s="9" t="n">
        <v>0.0</v>
      </c>
      <c r="F687" t="n">
        <v>0.0</v>
      </c>
      <c r="G687" t="n">
        <v>0.0</v>
      </c>
      <c r="H687" s="9" t="n">
        <v>0.0</v>
      </c>
    </row>
    <row r="688" spans="2:8" x14ac:dyDescent="0.25">
      <c r="B688" s="28" t="s">
        <v>4998</v>
      </c>
      <c r="C688" t="s">
        <v>4999</v>
      </c>
      <c r="D688" s="9" t="n">
        <v>0.0</v>
      </c>
      <c r="E688" s="9" t="n">
        <v>0.0</v>
      </c>
      <c r="F688" t="n">
        <v>0.0</v>
      </c>
      <c r="G688" t="n">
        <v>0.0</v>
      </c>
      <c r="H688" s="9" t="n">
        <v>0.0</v>
      </c>
    </row>
    <row r="689" spans="2:8" x14ac:dyDescent="0.25">
      <c r="B689" s="28" t="s">
        <v>5000</v>
      </c>
      <c r="C689" t="s">
        <v>5001</v>
      </c>
      <c r="D689" s="9" t="n">
        <v>0.0</v>
      </c>
      <c r="E689" s="9" t="n">
        <v>0.0</v>
      </c>
      <c r="F689" t="n">
        <v>0.0</v>
      </c>
      <c r="G689" t="n">
        <v>0.0</v>
      </c>
      <c r="H689" s="9" t="n">
        <v>0.0</v>
      </c>
    </row>
    <row r="690" spans="2:8" x14ac:dyDescent="0.25">
      <c r="B690" s="28" t="s">
        <v>5002</v>
      </c>
      <c r="C690" t="s">
        <v>5003</v>
      </c>
      <c r="D690" s="9" t="n">
        <v>0.0</v>
      </c>
      <c r="E690" s="9" t="n">
        <v>0.0</v>
      </c>
      <c r="F690" t="n">
        <v>0.0</v>
      </c>
      <c r="G690" t="n">
        <v>0.0</v>
      </c>
      <c r="H690" s="9" t="n">
        <v>0.0</v>
      </c>
    </row>
    <row r="691" spans="2:8" x14ac:dyDescent="0.25">
      <c r="B691" s="28" t="s">
        <v>5004</v>
      </c>
      <c r="C691" t="s">
        <v>5005</v>
      </c>
      <c r="D691" s="9" t="n">
        <v>0.0</v>
      </c>
      <c r="E691" s="9" t="n">
        <v>0.0</v>
      </c>
      <c r="F691" t="n">
        <v>0.0</v>
      </c>
      <c r="G691" t="n">
        <v>0.0</v>
      </c>
      <c r="H691" s="9" t="n">
        <v>0.0</v>
      </c>
    </row>
    <row r="692" spans="2:8" x14ac:dyDescent="0.25">
      <c r="B692" s="28" t="s">
        <v>5006</v>
      </c>
      <c r="C692" t="s">
        <v>5007</v>
      </c>
      <c r="D692" s="9" t="n">
        <v>0.0</v>
      </c>
      <c r="E692" s="9" t="n">
        <v>0.0</v>
      </c>
      <c r="F692" t="n">
        <v>0.0</v>
      </c>
      <c r="G692" t="n">
        <v>0.0</v>
      </c>
      <c r="H692" s="9" t="n">
        <v>0.0</v>
      </c>
    </row>
    <row r="693" spans="2:8" x14ac:dyDescent="0.25">
      <c r="B693" s="28" t="s">
        <v>5008</v>
      </c>
      <c r="C693" t="s">
        <v>5009</v>
      </c>
      <c r="D693" s="9" t="n">
        <v>0.0</v>
      </c>
      <c r="E693" s="9" t="n">
        <v>0.0</v>
      </c>
      <c r="F693" t="n">
        <v>0.0</v>
      </c>
      <c r="G693" t="n">
        <v>0.0</v>
      </c>
      <c r="H693" s="9" t="n">
        <v>0.0</v>
      </c>
    </row>
    <row r="694" spans="2:8" x14ac:dyDescent="0.25">
      <c r="B694" s="28" t="s">
        <v>5010</v>
      </c>
      <c r="C694" t="s">
        <v>5011</v>
      </c>
      <c r="D694" s="9" t="n">
        <v>0.0</v>
      </c>
      <c r="E694" s="9" t="n">
        <v>0.0</v>
      </c>
      <c r="F694" t="n">
        <v>0.0</v>
      </c>
      <c r="G694" t="n">
        <v>0.0</v>
      </c>
      <c r="H694" s="9" t="n">
        <v>0.0</v>
      </c>
    </row>
    <row r="695" spans="2:8" x14ac:dyDescent="0.25">
      <c r="B695" s="28" t="s">
        <v>5012</v>
      </c>
      <c r="C695" t="s">
        <v>5013</v>
      </c>
      <c r="D695" s="9" t="n">
        <v>0.0</v>
      </c>
      <c r="E695" s="9" t="n">
        <v>0.0</v>
      </c>
      <c r="F695" t="n">
        <v>0.0</v>
      </c>
      <c r="G695" t="n">
        <v>0.0</v>
      </c>
      <c r="H695" s="9" t="n">
        <v>0.0</v>
      </c>
    </row>
    <row r="696" spans="2:8" x14ac:dyDescent="0.25">
      <c r="B696" s="28" t="s">
        <v>5014</v>
      </c>
      <c r="C696" t="s">
        <v>5015</v>
      </c>
      <c r="D696" s="9" t="n">
        <v>0.0</v>
      </c>
      <c r="E696" s="9" t="n">
        <v>0.0</v>
      </c>
      <c r="F696" t="n">
        <v>0.0</v>
      </c>
      <c r="G696" t="n">
        <v>0.0</v>
      </c>
      <c r="H696" s="9" t="n">
        <v>0.0</v>
      </c>
    </row>
    <row r="697" spans="2:8" x14ac:dyDescent="0.25">
      <c r="B697" s="28" t="s">
        <v>5016</v>
      </c>
      <c r="C697" t="s">
        <v>5017</v>
      </c>
      <c r="D697" s="9" t="n">
        <v>0.0</v>
      </c>
      <c r="E697" s="9" t="n">
        <v>0.0</v>
      </c>
      <c r="F697" t="n">
        <v>0.0</v>
      </c>
      <c r="G697" t="n">
        <v>0.0</v>
      </c>
      <c r="H697" s="9" t="n">
        <v>0.0</v>
      </c>
    </row>
    <row r="698" spans="2:8" x14ac:dyDescent="0.25">
      <c r="B698" s="28" t="s">
        <v>5018</v>
      </c>
      <c r="C698" t="s">
        <v>5019</v>
      </c>
      <c r="D698" s="9" t="n">
        <v>0.0</v>
      </c>
      <c r="E698" s="9" t="n">
        <v>0.0</v>
      </c>
      <c r="F698" t="n">
        <v>0.0</v>
      </c>
      <c r="G698" t="n">
        <v>0.0</v>
      </c>
      <c r="H698" s="9" t="n">
        <v>0.0</v>
      </c>
    </row>
    <row r="699" spans="2:8" x14ac:dyDescent="0.25">
      <c r="B699" s="28" t="s">
        <v>5020</v>
      </c>
      <c r="C699" t="s">
        <v>5021</v>
      </c>
      <c r="D699" s="9" t="n">
        <v>0.0</v>
      </c>
      <c r="E699" s="9" t="n">
        <v>0.0</v>
      </c>
      <c r="F699" t="n">
        <v>0.0</v>
      </c>
      <c r="G699" t="n">
        <v>0.0</v>
      </c>
      <c r="H699" s="9" t="n">
        <v>0.0</v>
      </c>
    </row>
    <row r="700" spans="2:8" x14ac:dyDescent="0.25">
      <c r="B700" s="28" t="s">
        <v>5022</v>
      </c>
      <c r="C700" t="s">
        <v>5023</v>
      </c>
      <c r="D700" s="9" t="n">
        <v>0.0</v>
      </c>
      <c r="E700" s="9" t="n">
        <v>0.0</v>
      </c>
      <c r="F700" t="n">
        <v>0.0</v>
      </c>
      <c r="G700" t="n">
        <v>0.0</v>
      </c>
      <c r="H700" s="9" t="n">
        <v>0.0</v>
      </c>
    </row>
    <row r="701" spans="2:8" x14ac:dyDescent="0.25">
      <c r="B701" s="28" t="s">
        <v>5024</v>
      </c>
      <c r="C701" t="s">
        <v>5025</v>
      </c>
      <c r="D701" s="9" t="n">
        <v>0.0</v>
      </c>
      <c r="E701" s="9" t="n">
        <v>0.0</v>
      </c>
      <c r="F701" t="n">
        <v>0.0</v>
      </c>
      <c r="G701" t="n">
        <v>0.0</v>
      </c>
      <c r="H701" s="9" t="n">
        <v>0.0</v>
      </c>
    </row>
    <row r="702" spans="2:8" x14ac:dyDescent="0.25">
      <c r="B702" s="28" t="s">
        <v>5026</v>
      </c>
      <c r="C702" t="s">
        <v>5027</v>
      </c>
      <c r="D702" s="9" t="n">
        <v>0.0</v>
      </c>
      <c r="E702" s="9" t="n">
        <v>0.0</v>
      </c>
      <c r="F702" t="n">
        <v>0.0</v>
      </c>
      <c r="G702" t="n">
        <v>0.0</v>
      </c>
      <c r="H702" s="9" t="n">
        <v>0.0</v>
      </c>
    </row>
    <row r="703" spans="2:8" x14ac:dyDescent="0.25">
      <c r="B703" s="28" t="s">
        <v>5028</v>
      </c>
      <c r="C703" t="s">
        <v>5029</v>
      </c>
      <c r="D703" s="9" t="n">
        <v>0.0</v>
      </c>
      <c r="E703" s="9" t="n">
        <v>0.0</v>
      </c>
      <c r="F703" t="n">
        <v>0.0</v>
      </c>
      <c r="G703" t="n">
        <v>0.0</v>
      </c>
      <c r="H703" s="9" t="n">
        <v>0.0</v>
      </c>
    </row>
    <row r="704" spans="2:8" x14ac:dyDescent="0.25">
      <c r="B704" s="28" t="s">
        <v>5030</v>
      </c>
      <c r="C704" t="s">
        <v>5031</v>
      </c>
      <c r="D704" s="9" t="n">
        <v>0.0</v>
      </c>
      <c r="E704" s="9" t="n">
        <v>0.0</v>
      </c>
      <c r="F704" t="n">
        <v>0.0</v>
      </c>
      <c r="G704" t="n">
        <v>0.0</v>
      </c>
      <c r="H704" s="9" t="n">
        <v>0.0</v>
      </c>
    </row>
    <row r="705" spans="2:8" x14ac:dyDescent="0.25">
      <c r="B705" s="28" t="s">
        <v>5032</v>
      </c>
      <c r="C705" t="s">
        <v>5033</v>
      </c>
      <c r="D705" s="9" t="n">
        <v>0.0</v>
      </c>
      <c r="E705" s="9" t="n">
        <v>0.0</v>
      </c>
      <c r="F705" t="n">
        <v>0.0</v>
      </c>
      <c r="G705" t="n">
        <v>0.0</v>
      </c>
      <c r="H705" s="9" t="n">
        <v>0.0</v>
      </c>
    </row>
    <row r="706" spans="2:8" x14ac:dyDescent="0.25">
      <c r="B706" s="28" t="s">
        <v>5034</v>
      </c>
      <c r="C706" t="s">
        <v>5035</v>
      </c>
      <c r="D706" s="9" t="n">
        <v>0.0</v>
      </c>
      <c r="E706" s="9" t="n">
        <v>0.0</v>
      </c>
      <c r="F706" t="n">
        <v>0.0</v>
      </c>
      <c r="G706" t="n">
        <v>0.0</v>
      </c>
      <c r="H706" s="9" t="n">
        <v>0.0</v>
      </c>
    </row>
    <row r="707" spans="2:8" x14ac:dyDescent="0.25">
      <c r="B707" s="28" t="s">
        <v>5036</v>
      </c>
      <c r="C707" t="s">
        <v>5037</v>
      </c>
      <c r="D707" s="9" t="n">
        <v>0.0</v>
      </c>
      <c r="E707" s="9" t="n">
        <v>0.0</v>
      </c>
      <c r="F707" t="n">
        <v>0.0</v>
      </c>
      <c r="G707" t="n">
        <v>0.0</v>
      </c>
      <c r="H707" s="9" t="n">
        <v>0.0</v>
      </c>
    </row>
    <row r="708" spans="2:8" x14ac:dyDescent="0.25">
      <c r="B708" s="28" t="s">
        <v>5038</v>
      </c>
      <c r="C708" t="s">
        <v>5039</v>
      </c>
      <c r="D708" s="9" t="n">
        <v>0.0</v>
      </c>
      <c r="E708" s="9" t="n">
        <v>0.0</v>
      </c>
      <c r="F708" t="n">
        <v>0.0</v>
      </c>
      <c r="G708" t="n">
        <v>0.0</v>
      </c>
      <c r="H708" s="9" t="n">
        <v>0.0</v>
      </c>
    </row>
    <row r="709" spans="2:8" x14ac:dyDescent="0.25">
      <c r="B709" s="28" t="s">
        <v>5040</v>
      </c>
      <c r="C709" t="s">
        <v>5041</v>
      </c>
      <c r="D709" s="9" t="n">
        <v>0.0</v>
      </c>
      <c r="E709" s="9" t="n">
        <v>0.0</v>
      </c>
      <c r="F709" t="n">
        <v>0.0</v>
      </c>
      <c r="G709" t="n">
        <v>0.0</v>
      </c>
      <c r="H709" s="9" t="n">
        <v>0.0</v>
      </c>
    </row>
    <row r="710" spans="2:8" x14ac:dyDescent="0.25">
      <c r="B710" s="28" t="s">
        <v>5042</v>
      </c>
      <c r="C710" t="s">
        <v>5043</v>
      </c>
      <c r="D710" s="9" t="n">
        <v>0.0</v>
      </c>
      <c r="E710" s="9" t="n">
        <v>0.0</v>
      </c>
      <c r="F710" t="n">
        <v>0.0</v>
      </c>
      <c r="G710" t="n">
        <v>0.0</v>
      </c>
      <c r="H710" s="9" t="n">
        <v>0.0</v>
      </c>
    </row>
    <row r="711" spans="2:8" x14ac:dyDescent="0.25">
      <c r="B711" s="28" t="s">
        <v>5044</v>
      </c>
      <c r="C711" t="s">
        <v>5045</v>
      </c>
      <c r="D711" s="9" t="n">
        <v>0.0</v>
      </c>
      <c r="E711" s="9" t="n">
        <v>0.0</v>
      </c>
      <c r="F711" t="n">
        <v>0.0</v>
      </c>
      <c r="G711" t="n">
        <v>0.0</v>
      </c>
      <c r="H711" s="9" t="n">
        <v>0.0</v>
      </c>
    </row>
    <row r="712" spans="2:8" x14ac:dyDescent="0.25">
      <c r="B712" s="28" t="s">
        <v>5046</v>
      </c>
      <c r="C712" t="s">
        <v>5047</v>
      </c>
      <c r="D712" s="9" t="n">
        <v>0.0</v>
      </c>
      <c r="E712" s="9" t="n">
        <v>0.0</v>
      </c>
      <c r="F712" t="n">
        <v>0.0</v>
      </c>
      <c r="G712" t="n">
        <v>0.0</v>
      </c>
      <c r="H712" s="9" t="n">
        <v>0.0</v>
      </c>
    </row>
    <row r="713" spans="2:8" x14ac:dyDescent="0.25">
      <c r="B713" s="28" t="s">
        <v>5048</v>
      </c>
      <c r="C713" t="s">
        <v>5049</v>
      </c>
      <c r="D713" s="9" t="n">
        <v>0.0</v>
      </c>
      <c r="E713" s="9" t="n">
        <v>0.0</v>
      </c>
      <c r="F713" t="n">
        <v>0.0</v>
      </c>
      <c r="G713" t="n">
        <v>0.0</v>
      </c>
      <c r="H713" s="9" t="n">
        <v>0.0</v>
      </c>
    </row>
    <row r="714" spans="2:8" x14ac:dyDescent="0.25">
      <c r="B714" s="28" t="s">
        <v>5050</v>
      </c>
      <c r="C714" t="s">
        <v>5051</v>
      </c>
      <c r="D714" s="9" t="n">
        <v>0.0</v>
      </c>
      <c r="E714" s="9" t="n">
        <v>0.0</v>
      </c>
      <c r="F714" t="n">
        <v>0.0</v>
      </c>
      <c r="G714" t="n">
        <v>0.0</v>
      </c>
      <c r="H714" s="9" t="n">
        <v>0.0</v>
      </c>
    </row>
    <row r="715" spans="2:8" x14ac:dyDescent="0.25">
      <c r="B715" s="28" t="s">
        <v>5052</v>
      </c>
      <c r="C715" t="s">
        <v>5053</v>
      </c>
      <c r="D715" s="9" t="n">
        <v>0.0</v>
      </c>
      <c r="E715" s="9" t="n">
        <v>0.0</v>
      </c>
      <c r="F715" t="n">
        <v>0.0</v>
      </c>
      <c r="G715" t="n">
        <v>0.0</v>
      </c>
      <c r="H715" s="9" t="n">
        <v>0.0</v>
      </c>
    </row>
    <row r="716" spans="2:8" x14ac:dyDescent="0.25">
      <c r="B716" s="28" t="s">
        <v>5054</v>
      </c>
      <c r="C716" t="s">
        <v>5055</v>
      </c>
      <c r="D716" s="9" t="n">
        <v>0.0</v>
      </c>
      <c r="E716" s="9" t="n">
        <v>0.0</v>
      </c>
      <c r="F716" t="n">
        <v>0.0</v>
      </c>
      <c r="G716" t="n">
        <v>0.0</v>
      </c>
      <c r="H716" s="9" t="n">
        <v>0.0</v>
      </c>
    </row>
    <row r="717" spans="2:8" x14ac:dyDescent="0.25">
      <c r="B717" s="28" t="s">
        <v>5056</v>
      </c>
      <c r="C717" t="s">
        <v>5057</v>
      </c>
      <c r="D717" s="9" t="n">
        <v>0.0</v>
      </c>
      <c r="E717" s="9" t="n">
        <v>0.0</v>
      </c>
      <c r="F717" t="n">
        <v>0.0</v>
      </c>
      <c r="G717" t="n">
        <v>0.0</v>
      </c>
      <c r="H717" s="9" t="n">
        <v>0.0</v>
      </c>
    </row>
    <row r="718" spans="2:8" x14ac:dyDescent="0.25">
      <c r="B718" s="28" t="s">
        <v>5058</v>
      </c>
      <c r="C718" t="s">
        <v>5059</v>
      </c>
      <c r="D718" s="9" t="n">
        <v>0.0</v>
      </c>
      <c r="E718" s="9" t="n">
        <v>0.0</v>
      </c>
      <c r="F718" t="n">
        <v>0.0</v>
      </c>
      <c r="G718" t="n">
        <v>0.0</v>
      </c>
      <c r="H718" s="9" t="n">
        <v>0.0</v>
      </c>
    </row>
    <row r="719" spans="2:8" x14ac:dyDescent="0.25">
      <c r="B719" s="28" t="s">
        <v>5060</v>
      </c>
      <c r="C719" t="s">
        <v>5061</v>
      </c>
      <c r="D719" s="9" t="n">
        <v>0.0</v>
      </c>
      <c r="E719" s="9" t="n">
        <v>0.0</v>
      </c>
      <c r="F719" t="n">
        <v>0.0</v>
      </c>
      <c r="G719" t="n">
        <v>0.0</v>
      </c>
      <c r="H719" s="9" t="n">
        <v>0.0</v>
      </c>
    </row>
    <row r="720" spans="2:8" x14ac:dyDescent="0.25">
      <c r="B720" s="28" t="s">
        <v>5062</v>
      </c>
      <c r="C720" t="s">
        <v>5063</v>
      </c>
      <c r="D720" s="9" t="n">
        <v>0.0</v>
      </c>
      <c r="E720" s="9" t="n">
        <v>0.0</v>
      </c>
      <c r="F720" t="n">
        <v>0.0</v>
      </c>
      <c r="G720" t="n">
        <v>0.0</v>
      </c>
      <c r="H720" s="9" t="n">
        <v>0.0</v>
      </c>
    </row>
    <row r="721" spans="2:8" x14ac:dyDescent="0.25">
      <c r="B721" s="28" t="s">
        <v>5064</v>
      </c>
      <c r="C721" t="s">
        <v>5065</v>
      </c>
      <c r="D721" s="9" t="n">
        <v>0.0</v>
      </c>
      <c r="E721" s="9" t="n">
        <v>0.0</v>
      </c>
      <c r="F721" t="n">
        <v>0.0</v>
      </c>
      <c r="G721" t="n">
        <v>0.0</v>
      </c>
      <c r="H721" s="9" t="n">
        <v>0.0</v>
      </c>
    </row>
    <row r="722" spans="2:8" x14ac:dyDescent="0.25">
      <c r="B722" s="28" t="s">
        <v>5066</v>
      </c>
      <c r="C722" t="s">
        <v>5067</v>
      </c>
      <c r="D722" s="9" t="n">
        <v>0.0</v>
      </c>
      <c r="E722" s="9" t="n">
        <v>0.0</v>
      </c>
      <c r="F722" t="n">
        <v>0.0</v>
      </c>
      <c r="G722" t="n">
        <v>0.0</v>
      </c>
      <c r="H722" s="9" t="n">
        <v>0.0</v>
      </c>
    </row>
    <row r="723" spans="2:8" x14ac:dyDescent="0.25">
      <c r="B723" s="28" t="s">
        <v>5068</v>
      </c>
      <c r="C723" t="s">
        <v>5069</v>
      </c>
      <c r="D723" s="9" t="n">
        <v>0.0</v>
      </c>
      <c r="E723" s="9" t="n">
        <v>0.0</v>
      </c>
      <c r="F723" t="n">
        <v>0.0</v>
      </c>
      <c r="G723" t="n">
        <v>0.0</v>
      </c>
      <c r="H723" s="9" t="n">
        <v>0.0</v>
      </c>
    </row>
    <row r="724" spans="2:8" x14ac:dyDescent="0.25">
      <c r="B724" s="28" t="s">
        <v>5070</v>
      </c>
      <c r="C724" t="s">
        <v>5071</v>
      </c>
      <c r="D724" s="9" t="n">
        <v>0.0</v>
      </c>
      <c r="E724" s="9" t="n">
        <v>0.0</v>
      </c>
      <c r="F724" t="n">
        <v>0.0</v>
      </c>
      <c r="G724" t="n">
        <v>0.0</v>
      </c>
      <c r="H724" s="9" t="n">
        <v>0.0</v>
      </c>
    </row>
    <row r="725" spans="2:8" x14ac:dyDescent="0.25">
      <c r="B725" s="28" t="s">
        <v>5072</v>
      </c>
      <c r="C725" t="s">
        <v>5073</v>
      </c>
      <c r="D725" s="9" t="n">
        <v>0.0</v>
      </c>
      <c r="E725" s="9" t="n">
        <v>0.0</v>
      </c>
      <c r="F725" t="n">
        <v>0.0</v>
      </c>
      <c r="G725" t="n">
        <v>0.0</v>
      </c>
      <c r="H725" s="9" t="n">
        <v>0.0</v>
      </c>
    </row>
    <row r="726" spans="2:8" x14ac:dyDescent="0.25">
      <c r="B726" s="28" t="s">
        <v>5074</v>
      </c>
      <c r="C726" t="s">
        <v>5075</v>
      </c>
      <c r="D726" s="9" t="n">
        <v>0.0</v>
      </c>
      <c r="E726" s="9" t="n">
        <v>0.0</v>
      </c>
      <c r="F726" t="n">
        <v>0.0</v>
      </c>
      <c r="G726" t="n">
        <v>0.0</v>
      </c>
      <c r="H726" s="9" t="n">
        <v>0.0</v>
      </c>
    </row>
    <row r="727" spans="2:8" x14ac:dyDescent="0.25">
      <c r="B727" s="28" t="s">
        <v>5076</v>
      </c>
      <c r="C727" t="s">
        <v>5077</v>
      </c>
      <c r="D727" s="9" t="n">
        <v>0.0</v>
      </c>
      <c r="E727" s="9" t="n">
        <v>0.0</v>
      </c>
      <c r="F727" t="n">
        <v>0.0</v>
      </c>
      <c r="G727" t="n">
        <v>0.0</v>
      </c>
      <c r="H727" s="9" t="n">
        <v>0.0</v>
      </c>
    </row>
    <row r="728" spans="2:8" x14ac:dyDescent="0.25">
      <c r="B728" s="28" t="s">
        <v>5078</v>
      </c>
      <c r="C728" t="s">
        <v>5079</v>
      </c>
      <c r="D728" s="9" t="n">
        <v>0.0</v>
      </c>
      <c r="E728" s="9" t="n">
        <v>0.0</v>
      </c>
      <c r="F728" t="n">
        <v>0.0</v>
      </c>
      <c r="G728" t="n">
        <v>0.0</v>
      </c>
      <c r="H728" s="9" t="n">
        <v>0.0</v>
      </c>
    </row>
    <row r="729" spans="2:8" x14ac:dyDescent="0.25">
      <c r="B729" s="28" t="s">
        <v>5080</v>
      </c>
      <c r="C729" t="s">
        <v>5081</v>
      </c>
      <c r="D729" s="9" t="n">
        <v>0.0</v>
      </c>
      <c r="E729" s="9" t="n">
        <v>0.0</v>
      </c>
      <c r="F729" t="n">
        <v>0.0</v>
      </c>
      <c r="G729" t="n">
        <v>0.0</v>
      </c>
      <c r="H729" s="9" t="n">
        <v>0.0</v>
      </c>
    </row>
    <row r="730" spans="2:8" x14ac:dyDescent="0.25">
      <c r="B730" s="28" t="s">
        <v>5082</v>
      </c>
      <c r="C730" t="s">
        <v>5083</v>
      </c>
      <c r="D730" s="9" t="n">
        <v>0.0</v>
      </c>
      <c r="E730" s="9" t="n">
        <v>0.0</v>
      </c>
      <c r="F730" t="n">
        <v>0.0</v>
      </c>
      <c r="G730" t="n">
        <v>0.0</v>
      </c>
      <c r="H730" s="9" t="n">
        <v>0.0</v>
      </c>
    </row>
    <row r="731" spans="2:8" x14ac:dyDescent="0.25">
      <c r="B731" s="28" t="s">
        <v>5084</v>
      </c>
      <c r="C731" t="s">
        <v>5085</v>
      </c>
      <c r="D731" s="9" t="n">
        <v>0.0</v>
      </c>
      <c r="E731" s="9" t="n">
        <v>0.0</v>
      </c>
      <c r="F731" t="n">
        <v>0.0</v>
      </c>
      <c r="G731" t="n">
        <v>0.0</v>
      </c>
      <c r="H731" s="9" t="n">
        <v>0.0</v>
      </c>
    </row>
    <row r="732" spans="2:8" x14ac:dyDescent="0.25">
      <c r="B732" s="28" t="s">
        <v>5086</v>
      </c>
      <c r="C732" t="s">
        <v>5087</v>
      </c>
      <c r="D732" s="9" t="n">
        <v>0.0</v>
      </c>
      <c r="E732" s="9" t="n">
        <v>0.0</v>
      </c>
      <c r="F732" t="n">
        <v>0.0</v>
      </c>
      <c r="G732" t="n">
        <v>0.0</v>
      </c>
      <c r="H732" s="9" t="n">
        <v>0.0</v>
      </c>
    </row>
    <row r="733" spans="2:8" x14ac:dyDescent="0.25">
      <c r="B733" s="28" t="s">
        <v>5088</v>
      </c>
      <c r="C733" t="s">
        <v>5089</v>
      </c>
      <c r="D733" s="9" t="n">
        <v>0.0</v>
      </c>
      <c r="E733" s="9" t="n">
        <v>0.0</v>
      </c>
      <c r="F733" t="n">
        <v>0.0</v>
      </c>
      <c r="G733" t="n">
        <v>0.0</v>
      </c>
      <c r="H733" s="9" t="n">
        <v>0.0</v>
      </c>
    </row>
    <row r="734" spans="2:8" x14ac:dyDescent="0.25">
      <c r="B734" s="28" t="s">
        <v>5090</v>
      </c>
      <c r="C734" t="s">
        <v>5091</v>
      </c>
      <c r="D734" s="9" t="n">
        <v>0.0</v>
      </c>
      <c r="E734" s="9" t="n">
        <v>0.0</v>
      </c>
      <c r="F734" t="n">
        <v>0.0</v>
      </c>
      <c r="G734" t="n">
        <v>0.0</v>
      </c>
      <c r="H734" s="9" t="n">
        <v>0.0</v>
      </c>
    </row>
    <row r="735" spans="2:8" x14ac:dyDescent="0.25">
      <c r="B735" s="28" t="s">
        <v>5092</v>
      </c>
      <c r="C735" t="s">
        <v>5093</v>
      </c>
      <c r="D735" s="9" t="n">
        <v>0.0</v>
      </c>
      <c r="E735" s="9" t="n">
        <v>0.0</v>
      </c>
      <c r="F735" t="n">
        <v>0.0</v>
      </c>
      <c r="G735" t="n">
        <v>0.0</v>
      </c>
      <c r="H735" s="9" t="n">
        <v>0.0</v>
      </c>
    </row>
    <row r="736" spans="2:8" x14ac:dyDescent="0.25">
      <c r="B736" s="28" t="s">
        <v>5094</v>
      </c>
      <c r="C736" t="s">
        <v>5095</v>
      </c>
      <c r="D736" s="9" t="n">
        <v>0.0</v>
      </c>
      <c r="E736" s="9" t="n">
        <v>0.0</v>
      </c>
      <c r="F736" t="n">
        <v>0.0</v>
      </c>
      <c r="G736" t="n">
        <v>0.0</v>
      </c>
      <c r="H736" s="9" t="n">
        <v>0.0</v>
      </c>
    </row>
    <row r="737" spans="2:8" x14ac:dyDescent="0.25">
      <c r="B737" s="28" t="s">
        <v>5096</v>
      </c>
      <c r="C737" t="s">
        <v>5097</v>
      </c>
      <c r="D737" s="9" t="n">
        <v>0.0</v>
      </c>
      <c r="E737" s="9" t="n">
        <v>0.0</v>
      </c>
      <c r="F737" t="n">
        <v>0.0</v>
      </c>
      <c r="G737" t="n">
        <v>0.0</v>
      </c>
      <c r="H737" s="9" t="n">
        <v>0.0</v>
      </c>
    </row>
    <row r="738" spans="2:8" x14ac:dyDescent="0.25">
      <c r="B738" s="28" t="s">
        <v>5098</v>
      </c>
      <c r="C738" t="s">
        <v>5099</v>
      </c>
      <c r="D738" s="9" t="n">
        <v>0.0</v>
      </c>
      <c r="E738" s="9" t="n">
        <v>0.0</v>
      </c>
      <c r="F738" t="n">
        <v>0.0</v>
      </c>
      <c r="G738" t="n">
        <v>0.0</v>
      </c>
      <c r="H738" s="9" t="n">
        <v>0.0</v>
      </c>
    </row>
    <row r="739" spans="2:8" x14ac:dyDescent="0.25">
      <c r="B739" s="28" t="s">
        <v>5100</v>
      </c>
      <c r="C739" t="s">
        <v>5101</v>
      </c>
      <c r="D739" s="9" t="n">
        <v>0.0</v>
      </c>
      <c r="E739" s="9" t="n">
        <v>0.0</v>
      </c>
      <c r="F739" t="n">
        <v>0.0</v>
      </c>
      <c r="G739" t="n">
        <v>0.0</v>
      </c>
      <c r="H739" s="9" t="n">
        <v>0.0</v>
      </c>
    </row>
    <row r="740" spans="2:8" x14ac:dyDescent="0.25">
      <c r="B740" s="28" t="s">
        <v>5102</v>
      </c>
      <c r="C740" t="s">
        <v>5103</v>
      </c>
      <c r="D740" s="9" t="n">
        <v>0.0</v>
      </c>
      <c r="E740" s="9" t="n">
        <v>0.0</v>
      </c>
      <c r="F740" t="n">
        <v>0.0</v>
      </c>
      <c r="G740" t="n">
        <v>0.0</v>
      </c>
      <c r="H740" s="9" t="n">
        <v>0.0</v>
      </c>
    </row>
    <row r="741" spans="2:8" x14ac:dyDescent="0.25">
      <c r="B741" s="28" t="s">
        <v>5104</v>
      </c>
      <c r="C741" t="s">
        <v>5105</v>
      </c>
      <c r="D741" s="9" t="n">
        <v>0.0</v>
      </c>
      <c r="E741" s="9" t="n">
        <v>0.0</v>
      </c>
      <c r="F741" t="n">
        <v>0.0</v>
      </c>
      <c r="G741" t="n">
        <v>0.0</v>
      </c>
      <c r="H741" s="9" t="n">
        <v>0.0</v>
      </c>
    </row>
    <row r="742" spans="2:8" x14ac:dyDescent="0.25">
      <c r="B742" s="28" t="s">
        <v>5106</v>
      </c>
      <c r="C742" t="s">
        <v>5107</v>
      </c>
      <c r="D742" s="9" t="n">
        <v>0.0</v>
      </c>
      <c r="E742" s="9" t="n">
        <v>0.0</v>
      </c>
      <c r="F742" t="n">
        <v>0.0</v>
      </c>
      <c r="G742" t="n">
        <v>0.0</v>
      </c>
      <c r="H742" s="9" t="n">
        <v>0.0</v>
      </c>
    </row>
    <row r="743" spans="2:8" x14ac:dyDescent="0.25">
      <c r="B743" s="28" t="s">
        <v>5108</v>
      </c>
      <c r="C743" t="s">
        <v>5109</v>
      </c>
      <c r="D743" s="9" t="n">
        <v>0.0</v>
      </c>
      <c r="E743" s="9" t="n">
        <v>0.0</v>
      </c>
      <c r="F743" t="n">
        <v>0.0</v>
      </c>
      <c r="G743" t="n">
        <v>0.0</v>
      </c>
      <c r="H743" s="9" t="n">
        <v>0.0</v>
      </c>
    </row>
    <row r="744" spans="2:8" x14ac:dyDescent="0.25">
      <c r="B744" s="28" t="s">
        <v>5110</v>
      </c>
      <c r="C744" t="s">
        <v>5111</v>
      </c>
      <c r="D744" s="9" t="n">
        <v>0.0</v>
      </c>
      <c r="E744" s="9" t="n">
        <v>0.0</v>
      </c>
      <c r="F744" t="n">
        <v>0.0</v>
      </c>
      <c r="G744" t="n">
        <v>0.0</v>
      </c>
      <c r="H744" s="9" t="n">
        <v>0.0</v>
      </c>
    </row>
    <row r="745" spans="2:8" x14ac:dyDescent="0.25">
      <c r="B745" s="28" t="s">
        <v>5112</v>
      </c>
      <c r="C745" t="s">
        <v>5113</v>
      </c>
      <c r="D745" s="9" t="n">
        <v>0.0</v>
      </c>
      <c r="E745" s="9" t="n">
        <v>0.0</v>
      </c>
      <c r="F745" t="n">
        <v>0.0</v>
      </c>
      <c r="G745" t="n">
        <v>0.0</v>
      </c>
      <c r="H745" s="9" t="n">
        <v>0.0</v>
      </c>
    </row>
    <row r="746" spans="2:8" x14ac:dyDescent="0.25">
      <c r="B746" s="28" t="s">
        <v>5114</v>
      </c>
      <c r="C746" t="s">
        <v>5115</v>
      </c>
      <c r="D746" s="9" t="n">
        <v>0.0</v>
      </c>
      <c r="E746" s="9" t="n">
        <v>0.0</v>
      </c>
      <c r="F746" t="n">
        <v>0.0</v>
      </c>
      <c r="G746" t="n">
        <v>0.0</v>
      </c>
      <c r="H746" s="9" t="n">
        <v>0.0</v>
      </c>
    </row>
    <row r="747" spans="2:8" x14ac:dyDescent="0.25">
      <c r="B747" s="28" t="s">
        <v>5116</v>
      </c>
      <c r="C747" t="s">
        <v>5117</v>
      </c>
      <c r="D747" s="9" t="n">
        <v>0.0</v>
      </c>
      <c r="E747" s="9" t="n">
        <v>0.0</v>
      </c>
      <c r="F747" t="n">
        <v>0.0</v>
      </c>
      <c r="G747" t="n">
        <v>0.0</v>
      </c>
      <c r="H747" s="9" t="n">
        <v>0.0</v>
      </c>
    </row>
    <row r="748" spans="2:8" x14ac:dyDescent="0.25">
      <c r="B748" s="28" t="s">
        <v>5118</v>
      </c>
      <c r="C748" t="s">
        <v>5119</v>
      </c>
      <c r="D748" s="9" t="n">
        <v>0.0</v>
      </c>
      <c r="E748" s="9" t="n">
        <v>0.0</v>
      </c>
      <c r="F748" t="n">
        <v>0.0</v>
      </c>
      <c r="G748" t="n">
        <v>0.0</v>
      </c>
      <c r="H748" s="9" t="n">
        <v>0.0</v>
      </c>
    </row>
    <row r="749" spans="2:8" x14ac:dyDescent="0.25">
      <c r="B749" s="28" t="s">
        <v>5120</v>
      </c>
      <c r="C749" t="s">
        <v>5121</v>
      </c>
      <c r="D749" s="9" t="n">
        <v>0.0</v>
      </c>
      <c r="E749" s="9" t="n">
        <v>0.0</v>
      </c>
      <c r="F749" t="n">
        <v>0.0</v>
      </c>
      <c r="G749" t="n">
        <v>0.0</v>
      </c>
      <c r="H749" s="9" t="n">
        <v>0.0</v>
      </c>
    </row>
    <row r="750" spans="2:8" x14ac:dyDescent="0.25">
      <c r="B750" s="28" t="s">
        <v>5122</v>
      </c>
      <c r="C750" t="s">
        <v>5123</v>
      </c>
      <c r="D750" s="9" t="n">
        <v>0.0</v>
      </c>
      <c r="E750" s="9" t="n">
        <v>0.0</v>
      </c>
      <c r="F750" t="n">
        <v>0.0</v>
      </c>
      <c r="G750" t="n">
        <v>0.0</v>
      </c>
      <c r="H750" s="9" t="n">
        <v>0.0</v>
      </c>
    </row>
    <row r="751" spans="2:8" x14ac:dyDescent="0.25">
      <c r="B751" s="28" t="s">
        <v>5124</v>
      </c>
      <c r="C751" t="s">
        <v>5125</v>
      </c>
      <c r="D751" s="9" t="n">
        <v>0.0</v>
      </c>
      <c r="E751" s="9" t="n">
        <v>0.0</v>
      </c>
      <c r="F751" t="n">
        <v>0.0</v>
      </c>
      <c r="G751" t="n">
        <v>0.0</v>
      </c>
      <c r="H751" s="9" t="n">
        <v>0.0</v>
      </c>
    </row>
    <row r="752" spans="2:8" x14ac:dyDescent="0.25">
      <c r="B752" s="28" t="s">
        <v>5126</v>
      </c>
      <c r="C752" t="s">
        <v>5127</v>
      </c>
      <c r="D752" s="9" t="n">
        <v>0.0</v>
      </c>
      <c r="E752" s="9" t="n">
        <v>0.0</v>
      </c>
      <c r="F752" t="n">
        <v>0.0</v>
      </c>
      <c r="G752" t="n">
        <v>0.0</v>
      </c>
      <c r="H752" s="9" t="n">
        <v>0.0</v>
      </c>
    </row>
    <row r="753" spans="2:8" x14ac:dyDescent="0.25">
      <c r="B753" s="28" t="s">
        <v>5128</v>
      </c>
      <c r="C753" t="s">
        <v>5129</v>
      </c>
      <c r="D753" s="9" t="n">
        <v>0.0</v>
      </c>
      <c r="E753" s="9" t="n">
        <v>0.0</v>
      </c>
      <c r="F753" t="n">
        <v>0.0</v>
      </c>
      <c r="G753" t="n">
        <v>0.0</v>
      </c>
      <c r="H753" s="9" t="n">
        <v>0.0</v>
      </c>
    </row>
    <row r="754" spans="2:8" x14ac:dyDescent="0.25">
      <c r="B754" s="28" t="s">
        <v>5130</v>
      </c>
      <c r="C754" t="s">
        <v>5131</v>
      </c>
      <c r="D754" s="9" t="n">
        <v>0.0</v>
      </c>
      <c r="E754" s="9" t="n">
        <v>0.0</v>
      </c>
      <c r="F754" t="n">
        <v>0.0</v>
      </c>
      <c r="G754" t="n">
        <v>0.0</v>
      </c>
      <c r="H754" s="9" t="n">
        <v>0.0</v>
      </c>
    </row>
    <row r="755" spans="2:8" x14ac:dyDescent="0.25">
      <c r="B755" s="28" t="s">
        <v>5132</v>
      </c>
      <c r="C755" t="s">
        <v>5133</v>
      </c>
      <c r="D755" s="9" t="n">
        <v>0.0</v>
      </c>
      <c r="E755" s="9" t="n">
        <v>0.0</v>
      </c>
      <c r="F755" t="n">
        <v>0.0</v>
      </c>
      <c r="G755" t="n">
        <v>0.0</v>
      </c>
      <c r="H755" s="9" t="n">
        <v>0.0</v>
      </c>
    </row>
    <row r="756" spans="2:8" x14ac:dyDescent="0.25">
      <c r="B756" s="28" t="s">
        <v>5134</v>
      </c>
      <c r="C756" t="s">
        <v>5135</v>
      </c>
      <c r="D756" s="9" t="n">
        <v>0.0</v>
      </c>
      <c r="E756" s="9" t="n">
        <v>0.0</v>
      </c>
      <c r="F756" t="n">
        <v>0.0</v>
      </c>
      <c r="G756" t="n">
        <v>0.0</v>
      </c>
      <c r="H756" s="9" t="n">
        <v>0.0</v>
      </c>
    </row>
    <row r="757" spans="2:8" x14ac:dyDescent="0.25">
      <c r="B757" s="28" t="s">
        <v>5136</v>
      </c>
      <c r="C757" t="s">
        <v>5137</v>
      </c>
      <c r="D757" s="9" t="n">
        <v>0.0</v>
      </c>
      <c r="E757" s="9" t="n">
        <v>0.0</v>
      </c>
      <c r="F757" t="n">
        <v>0.0</v>
      </c>
      <c r="G757" t="n">
        <v>0.0</v>
      </c>
      <c r="H757" s="9" t="n">
        <v>0.0</v>
      </c>
    </row>
    <row r="758" spans="2:8" x14ac:dyDescent="0.25">
      <c r="B758" s="28" t="s">
        <v>5138</v>
      </c>
      <c r="C758" t="s">
        <v>5139</v>
      </c>
      <c r="D758" s="9" t="n">
        <v>0.0</v>
      </c>
      <c r="E758" s="9" t="n">
        <v>0.0</v>
      </c>
      <c r="F758" t="n">
        <v>0.0</v>
      </c>
      <c r="G758" t="n">
        <v>0.0</v>
      </c>
      <c r="H758" s="9" t="n">
        <v>0.0</v>
      </c>
    </row>
    <row r="759" spans="2:8" x14ac:dyDescent="0.25">
      <c r="B759" s="28" t="s">
        <v>5140</v>
      </c>
      <c r="C759" t="s">
        <v>5141</v>
      </c>
      <c r="D759" s="9" t="n">
        <v>0.0</v>
      </c>
      <c r="E759" s="9" t="n">
        <v>0.0</v>
      </c>
      <c r="F759" t="n">
        <v>0.0</v>
      </c>
      <c r="G759" t="n">
        <v>0.0</v>
      </c>
      <c r="H759" s="9" t="n">
        <v>0.0</v>
      </c>
    </row>
    <row r="760" spans="2:8" x14ac:dyDescent="0.25">
      <c r="B760" s="28" t="s">
        <v>5142</v>
      </c>
      <c r="C760" t="s">
        <v>5143</v>
      </c>
      <c r="D760" s="9" t="n">
        <v>0.0</v>
      </c>
      <c r="E760" s="9" t="n">
        <v>0.0</v>
      </c>
      <c r="F760" t="n">
        <v>0.0</v>
      </c>
      <c r="G760" t="n">
        <v>0.0</v>
      </c>
      <c r="H760" s="9" t="n">
        <v>0.0</v>
      </c>
    </row>
    <row r="761" spans="2:8" x14ac:dyDescent="0.25">
      <c r="B761" s="28" t="s">
        <v>5144</v>
      </c>
      <c r="C761" t="s">
        <v>5145</v>
      </c>
      <c r="D761" s="9" t="n">
        <v>0.0</v>
      </c>
      <c r="E761" s="9" t="n">
        <v>0.0</v>
      </c>
      <c r="F761" t="n">
        <v>0.0</v>
      </c>
      <c r="G761" t="n">
        <v>0.0</v>
      </c>
      <c r="H761" s="9" t="n">
        <v>0.0</v>
      </c>
    </row>
    <row r="762" spans="2:8" x14ac:dyDescent="0.25">
      <c r="B762" s="28" t="s">
        <v>5146</v>
      </c>
      <c r="C762" t="s">
        <v>5147</v>
      </c>
      <c r="D762" s="9" t="n">
        <v>0.0</v>
      </c>
      <c r="E762" s="9" t="n">
        <v>0.0</v>
      </c>
      <c r="F762" t="n">
        <v>0.0</v>
      </c>
      <c r="G762" t="n">
        <v>0.0</v>
      </c>
      <c r="H762" s="9" t="n">
        <v>0.0</v>
      </c>
    </row>
    <row r="763" spans="2:8" x14ac:dyDescent="0.25">
      <c r="B763" s="28" t="s">
        <v>5148</v>
      </c>
      <c r="C763" t="s">
        <v>5149</v>
      </c>
      <c r="D763" s="9" t="n">
        <v>12.0</v>
      </c>
      <c r="E763" s="9" t="n">
        <v>12.0</v>
      </c>
      <c r="F763" t="n">
        <v>0.0</v>
      </c>
      <c r="G763" t="n">
        <v>0.0</v>
      </c>
      <c r="H763" s="9" t="n">
        <v>0.0</v>
      </c>
    </row>
    <row r="764" spans="2:8" x14ac:dyDescent="0.25">
      <c r="B764" s="28" t="s">
        <v>5150</v>
      </c>
      <c r="C764" t="s">
        <v>5151</v>
      </c>
      <c r="D764" s="9" t="n">
        <v>13.0</v>
      </c>
      <c r="E764" s="9" t="n">
        <v>13.0</v>
      </c>
      <c r="F764" t="n">
        <v>0.0</v>
      </c>
      <c r="G764" t="n">
        <v>0.0</v>
      </c>
      <c r="H764" s="9" t="n">
        <v>0.0</v>
      </c>
    </row>
    <row r="765" spans="2:8" x14ac:dyDescent="0.25">
      <c r="B765" s="28" t="s">
        <v>5152</v>
      </c>
      <c r="C765" t="s">
        <v>5153</v>
      </c>
      <c r="D765" s="9" t="n">
        <v>0.0</v>
      </c>
      <c r="E765" s="9" t="n">
        <v>0.0</v>
      </c>
      <c r="F765" t="n">
        <v>0.0</v>
      </c>
      <c r="G765" t="n">
        <v>0.0</v>
      </c>
      <c r="H765" s="9" t="n">
        <v>0.0</v>
      </c>
    </row>
    <row r="766" spans="2:8" x14ac:dyDescent="0.25">
      <c r="B766" s="28" t="s">
        <v>5154</v>
      </c>
      <c r="C766" t="s">
        <v>5155</v>
      </c>
      <c r="D766" s="9" t="n">
        <v>0.0</v>
      </c>
      <c r="E766" s="9" t="n">
        <v>0.0</v>
      </c>
      <c r="F766" t="n">
        <v>0.0</v>
      </c>
      <c r="G766" t="n">
        <v>0.0</v>
      </c>
      <c r="H766" s="9" t="n">
        <v>0.0</v>
      </c>
    </row>
    <row r="767" spans="2:8" x14ac:dyDescent="0.25">
      <c r="B767" s="28" t="s">
        <v>5156</v>
      </c>
      <c r="C767" t="s">
        <v>5157</v>
      </c>
      <c r="D767" s="9" t="n">
        <v>13.0</v>
      </c>
      <c r="E767" s="9" t="n">
        <v>13.0</v>
      </c>
      <c r="F767" t="n">
        <v>0.0</v>
      </c>
      <c r="G767" t="n">
        <v>0.0</v>
      </c>
      <c r="H767" s="9" t="n">
        <v>0.0</v>
      </c>
    </row>
    <row r="768" spans="2:8" x14ac:dyDescent="0.25">
      <c r="B768" s="28" t="s">
        <v>5158</v>
      </c>
      <c r="C768" t="s">
        <v>5159</v>
      </c>
      <c r="D768" s="9" t="n">
        <v>0.0</v>
      </c>
      <c r="E768" s="9" t="n">
        <v>0.0</v>
      </c>
      <c r="F768" t="n">
        <v>0.0</v>
      </c>
      <c r="G768" t="n">
        <v>0.0</v>
      </c>
      <c r="H768" s="9" t="n">
        <v>0.0</v>
      </c>
    </row>
    <row r="769" spans="2:8" x14ac:dyDescent="0.25">
      <c r="B769" s="28" t="s">
        <v>5160</v>
      </c>
      <c r="C769" t="s">
        <v>5161</v>
      </c>
      <c r="D769" s="9" t="n">
        <v>0.0</v>
      </c>
      <c r="E769" s="9" t="n">
        <v>0.0</v>
      </c>
      <c r="F769" t="n">
        <v>0.0</v>
      </c>
      <c r="G769" t="n">
        <v>0.0</v>
      </c>
      <c r="H769" s="9" t="n">
        <v>0.0</v>
      </c>
    </row>
    <row r="770" spans="2:8" x14ac:dyDescent="0.25">
      <c r="B770" s="28" t="s">
        <v>5162</v>
      </c>
      <c r="C770" t="s">
        <v>5163</v>
      </c>
      <c r="D770" s="9" t="n">
        <v>1.0</v>
      </c>
      <c r="E770" s="9" t="n">
        <v>0.0</v>
      </c>
      <c r="F770" t="n">
        <v>1.0</v>
      </c>
      <c r="G770" t="n">
        <v>0.0</v>
      </c>
      <c r="H770" s="9" t="n">
        <v>0.0</v>
      </c>
    </row>
    <row r="771" spans="2:8" x14ac:dyDescent="0.25">
      <c r="B771" s="28" t="s">
        <v>5164</v>
      </c>
      <c r="C771" t="s">
        <v>5165</v>
      </c>
      <c r="D771" s="9" t="n">
        <v>0.0</v>
      </c>
      <c r="E771" s="9" t="n">
        <v>0.0</v>
      </c>
      <c r="F771" t="n">
        <v>0.0</v>
      </c>
      <c r="G771" t="n">
        <v>0.0</v>
      </c>
      <c r="H771" s="9" t="n">
        <v>0.0</v>
      </c>
    </row>
    <row r="772" spans="2:8" x14ac:dyDescent="0.25">
      <c r="B772" s="28" t="s">
        <v>5166</v>
      </c>
      <c r="C772" t="s">
        <v>5167</v>
      </c>
      <c r="D772" s="9" t="n">
        <v>0.0</v>
      </c>
      <c r="E772" s="9" t="n">
        <v>0.0</v>
      </c>
      <c r="F772" t="n">
        <v>0.0</v>
      </c>
      <c r="G772" t="n">
        <v>0.0</v>
      </c>
      <c r="H772" s="9" t="n">
        <v>0.0</v>
      </c>
    </row>
    <row r="773" spans="2:8" x14ac:dyDescent="0.25">
      <c r="B773" s="28" t="s">
        <v>5168</v>
      </c>
      <c r="C773" t="s">
        <v>5169</v>
      </c>
      <c r="D773" s="9" t="n">
        <v>0.0</v>
      </c>
      <c r="E773" s="9" t="n">
        <v>0.0</v>
      </c>
      <c r="F773" t="n">
        <v>0.0</v>
      </c>
      <c r="G773" t="n">
        <v>0.0</v>
      </c>
      <c r="H773" s="9" t="n">
        <v>0.0</v>
      </c>
    </row>
    <row r="774" spans="2:8" x14ac:dyDescent="0.25">
      <c r="B774" s="28" t="s">
        <v>5170</v>
      </c>
      <c r="C774" t="s">
        <v>5171</v>
      </c>
      <c r="D774" s="9" t="n">
        <v>0.0</v>
      </c>
      <c r="E774" s="9" t="n">
        <v>0.0</v>
      </c>
      <c r="F774" t="n">
        <v>0.0</v>
      </c>
      <c r="G774" t="n">
        <v>0.0</v>
      </c>
      <c r="H774" s="9" t="n">
        <v>0.0</v>
      </c>
    </row>
    <row r="775" spans="2:8" x14ac:dyDescent="0.25">
      <c r="B775" s="28" t="s">
        <v>5172</v>
      </c>
      <c r="C775" t="s">
        <v>5173</v>
      </c>
      <c r="D775" s="9" t="n">
        <v>0.0</v>
      </c>
      <c r="E775" s="9" t="n">
        <v>0.0</v>
      </c>
      <c r="F775" t="n">
        <v>0.0</v>
      </c>
      <c r="G775" t="n">
        <v>0.0</v>
      </c>
      <c r="H775" s="9" t="n">
        <v>0.0</v>
      </c>
    </row>
    <row r="776" spans="2:8" x14ac:dyDescent="0.25">
      <c r="B776" s="28" t="s">
        <v>5174</v>
      </c>
      <c r="C776" t="s">
        <v>5175</v>
      </c>
      <c r="D776" s="9" t="n">
        <v>0.0</v>
      </c>
      <c r="E776" s="9" t="n">
        <v>0.0</v>
      </c>
      <c r="F776" t="n">
        <v>0.0</v>
      </c>
      <c r="G776" t="n">
        <v>0.0</v>
      </c>
      <c r="H776" s="9" t="n">
        <v>0.0</v>
      </c>
    </row>
    <row r="777" spans="2:8" x14ac:dyDescent="0.25">
      <c r="B777" s="28" t="s">
        <v>5176</v>
      </c>
      <c r="C777" t="s">
        <v>5177</v>
      </c>
      <c r="D777" s="9" t="n">
        <v>0.0</v>
      </c>
      <c r="E777" s="9" t="n">
        <v>0.0</v>
      </c>
      <c r="F777" t="n">
        <v>0.0</v>
      </c>
      <c r="G777" t="n">
        <v>0.0</v>
      </c>
      <c r="H777" s="9" t="n">
        <v>0.0</v>
      </c>
    </row>
    <row r="778" spans="2:8" x14ac:dyDescent="0.25">
      <c r="B778" s="28" t="s">
        <v>5178</v>
      </c>
      <c r="C778" t="s">
        <v>5179</v>
      </c>
      <c r="D778" s="9" t="n">
        <v>0.0</v>
      </c>
      <c r="E778" s="9" t="n">
        <v>0.0</v>
      </c>
      <c r="F778" t="n">
        <v>0.0</v>
      </c>
      <c r="G778" t="n">
        <v>0.0</v>
      </c>
      <c r="H778" s="9" t="n">
        <v>0.0</v>
      </c>
    </row>
    <row r="779" spans="2:8" x14ac:dyDescent="0.25">
      <c r="B779" s="28" t="s">
        <v>5180</v>
      </c>
      <c r="C779" t="s">
        <v>5181</v>
      </c>
      <c r="D779" s="9" t="n">
        <v>0.0</v>
      </c>
      <c r="E779" s="9" t="n">
        <v>0.0</v>
      </c>
      <c r="F779" t="n">
        <v>0.0</v>
      </c>
      <c r="G779" t="n">
        <v>0.0</v>
      </c>
      <c r="H779" s="9" t="n">
        <v>0.0</v>
      </c>
    </row>
    <row r="780" spans="2:8" x14ac:dyDescent="0.25">
      <c r="B780" s="28" t="s">
        <v>5182</v>
      </c>
      <c r="C780" t="s">
        <v>5183</v>
      </c>
      <c r="D780" s="9" t="n">
        <v>0.0</v>
      </c>
      <c r="E780" s="9" t="n">
        <v>0.0</v>
      </c>
      <c r="F780" t="n">
        <v>0.0</v>
      </c>
      <c r="G780" t="n">
        <v>0.0</v>
      </c>
      <c r="H780" s="9" t="n">
        <v>0.0</v>
      </c>
    </row>
    <row r="781" spans="2:8" x14ac:dyDescent="0.25">
      <c r="B781" s="28" t="s">
        <v>5184</v>
      </c>
      <c r="C781" t="s">
        <v>5185</v>
      </c>
      <c r="D781" s="9" t="n">
        <v>0.0</v>
      </c>
      <c r="E781" s="9" t="n">
        <v>0.0</v>
      </c>
      <c r="F781" t="n">
        <v>0.0</v>
      </c>
      <c r="G781" t="n">
        <v>0.0</v>
      </c>
      <c r="H781" s="9" t="n">
        <v>0.0</v>
      </c>
    </row>
    <row r="782" spans="2:8" x14ac:dyDescent="0.25">
      <c r="B782" s="28" t="s">
        <v>5186</v>
      </c>
      <c r="C782" t="s">
        <v>5187</v>
      </c>
      <c r="D782" s="9" t="n">
        <v>0.0</v>
      </c>
      <c r="E782" s="9" t="n">
        <v>0.0</v>
      </c>
      <c r="F782" t="n">
        <v>0.0</v>
      </c>
      <c r="G782" t="n">
        <v>0.0</v>
      </c>
      <c r="H782" s="9" t="n">
        <v>0.0</v>
      </c>
    </row>
    <row r="783" spans="2:8" x14ac:dyDescent="0.25">
      <c r="B783" s="28" t="s">
        <v>5188</v>
      </c>
      <c r="C783" t="s">
        <v>5189</v>
      </c>
      <c r="D783" s="9" t="n">
        <v>0.0</v>
      </c>
      <c r="E783" s="9" t="n">
        <v>0.0</v>
      </c>
      <c r="F783" t="n">
        <v>0.0</v>
      </c>
      <c r="G783" t="n">
        <v>0.0</v>
      </c>
      <c r="H783" s="9" t="n">
        <v>0.0</v>
      </c>
    </row>
    <row r="784" spans="2:8" x14ac:dyDescent="0.25">
      <c r="B784" s="28" t="s">
        <v>5190</v>
      </c>
      <c r="C784" t="s">
        <v>5191</v>
      </c>
      <c r="D784" s="9" t="n">
        <v>0.0</v>
      </c>
      <c r="E784" s="9" t="n">
        <v>0.0</v>
      </c>
      <c r="F784" t="n">
        <v>0.0</v>
      </c>
      <c r="G784" t="n">
        <v>0.0</v>
      </c>
      <c r="H784" s="9" t="n">
        <v>0.0</v>
      </c>
    </row>
    <row r="785" spans="2:8" x14ac:dyDescent="0.25">
      <c r="B785" s="28" t="s">
        <v>5192</v>
      </c>
      <c r="C785" t="s">
        <v>5193</v>
      </c>
      <c r="D785" s="9" t="n">
        <v>0.0</v>
      </c>
      <c r="E785" s="9" t="n">
        <v>0.0</v>
      </c>
      <c r="F785" t="n">
        <v>0.0</v>
      </c>
      <c r="G785" t="n">
        <v>0.0</v>
      </c>
      <c r="H785" s="9" t="n">
        <v>0.0</v>
      </c>
    </row>
    <row r="786" spans="2:8" x14ac:dyDescent="0.25">
      <c r="B786" s="28" t="s">
        <v>5194</v>
      </c>
      <c r="C786" t="s">
        <v>5195</v>
      </c>
      <c r="D786" s="9" t="n">
        <v>0.0</v>
      </c>
      <c r="E786" s="9" t="n">
        <v>0.0</v>
      </c>
      <c r="F786" t="n">
        <v>0.0</v>
      </c>
      <c r="G786" t="n">
        <v>0.0</v>
      </c>
      <c r="H786" s="9" t="n">
        <v>0.0</v>
      </c>
    </row>
    <row r="787" spans="2:8" x14ac:dyDescent="0.25">
      <c r="B787" s="28" t="s">
        <v>5196</v>
      </c>
      <c r="C787" t="s">
        <v>5197</v>
      </c>
      <c r="D787" s="9" t="n">
        <v>0.0</v>
      </c>
      <c r="E787" s="9" t="n">
        <v>0.0</v>
      </c>
      <c r="F787" t="n">
        <v>0.0</v>
      </c>
      <c r="G787" t="n">
        <v>0.0</v>
      </c>
      <c r="H787" s="9" t="n">
        <v>0.0</v>
      </c>
    </row>
    <row r="788" spans="2:8" x14ac:dyDescent="0.25">
      <c r="B788" s="28" t="s">
        <v>5198</v>
      </c>
      <c r="C788" t="s">
        <v>5199</v>
      </c>
      <c r="D788" s="9" t="n">
        <v>0.0</v>
      </c>
      <c r="E788" s="9" t="n">
        <v>0.0</v>
      </c>
      <c r="F788" t="n">
        <v>0.0</v>
      </c>
      <c r="G788" t="n">
        <v>0.0</v>
      </c>
      <c r="H788" s="9" t="n">
        <v>0.0</v>
      </c>
    </row>
    <row r="789" spans="2:8" x14ac:dyDescent="0.25">
      <c r="B789" s="28" t="s">
        <v>5200</v>
      </c>
      <c r="C789" t="s">
        <v>5201</v>
      </c>
      <c r="D789" s="9" t="n">
        <v>0.0</v>
      </c>
      <c r="E789" s="9" t="n">
        <v>0.0</v>
      </c>
      <c r="F789" t="n">
        <v>0.0</v>
      </c>
      <c r="G789" t="n">
        <v>0.0</v>
      </c>
      <c r="H789" s="9" t="n">
        <v>0.0</v>
      </c>
    </row>
    <row r="790" spans="2:8" x14ac:dyDescent="0.25">
      <c r="B790" s="28" t="s">
        <v>5202</v>
      </c>
      <c r="C790" t="s">
        <v>5203</v>
      </c>
      <c r="D790" s="9" t="n">
        <v>0.0</v>
      </c>
      <c r="E790" s="9" t="n">
        <v>0.0</v>
      </c>
      <c r="F790" t="n">
        <v>0.0</v>
      </c>
      <c r="G790" t="n">
        <v>0.0</v>
      </c>
      <c r="H790" s="9" t="n">
        <v>0.0</v>
      </c>
    </row>
    <row r="791" spans="2:8" x14ac:dyDescent="0.25">
      <c r="B791" s="28" t="s">
        <v>5204</v>
      </c>
      <c r="C791" t="s">
        <v>5205</v>
      </c>
      <c r="D791" s="9" t="n">
        <v>0.0</v>
      </c>
      <c r="E791" s="9" t="n">
        <v>0.0</v>
      </c>
      <c r="F791" t="n">
        <v>0.0</v>
      </c>
      <c r="G791" t="n">
        <v>0.0</v>
      </c>
      <c r="H791" s="9" t="n">
        <v>0.0</v>
      </c>
    </row>
    <row r="792" spans="2:8" x14ac:dyDescent="0.25">
      <c r="B792" s="28" t="s">
        <v>5206</v>
      </c>
      <c r="C792" t="s">
        <v>5207</v>
      </c>
      <c r="D792" s="9" t="n">
        <v>0.0</v>
      </c>
      <c r="E792" s="9" t="n">
        <v>0.0</v>
      </c>
      <c r="F792" t="n">
        <v>0.0</v>
      </c>
      <c r="G792" t="n">
        <v>0.0</v>
      </c>
      <c r="H792" s="9" t="n">
        <v>0.0</v>
      </c>
    </row>
    <row r="793" spans="2:8" x14ac:dyDescent="0.25">
      <c r="B793" s="28" t="s">
        <v>5208</v>
      </c>
      <c r="C793" t="s">
        <v>5209</v>
      </c>
      <c r="D793" s="9" t="n">
        <v>0.0</v>
      </c>
      <c r="E793" s="9" t="n">
        <v>0.0</v>
      </c>
      <c r="F793" t="n">
        <v>0.0</v>
      </c>
      <c r="G793" t="n">
        <v>0.0</v>
      </c>
      <c r="H793" s="9" t="n">
        <v>0.0</v>
      </c>
    </row>
    <row r="794" spans="2:8" x14ac:dyDescent="0.25">
      <c r="B794" s="28" t="s">
        <v>5210</v>
      </c>
      <c r="C794" t="s">
        <v>5211</v>
      </c>
      <c r="D794" s="9" t="n">
        <v>0.0</v>
      </c>
      <c r="E794" s="9" t="n">
        <v>0.0</v>
      </c>
      <c r="F794" t="n">
        <v>0.0</v>
      </c>
      <c r="G794" t="n">
        <v>0.0</v>
      </c>
      <c r="H794" s="9" t="n">
        <v>0.0</v>
      </c>
    </row>
    <row r="795" spans="2:8" x14ac:dyDescent="0.25">
      <c r="B795" s="28" t="s">
        <v>5212</v>
      </c>
      <c r="C795" t="s">
        <v>5213</v>
      </c>
      <c r="D795" s="9" t="n">
        <v>0.0</v>
      </c>
      <c r="E795" s="9" t="n">
        <v>0.0</v>
      </c>
      <c r="F795" t="n">
        <v>0.0</v>
      </c>
      <c r="G795" t="n">
        <v>0.0</v>
      </c>
      <c r="H795" s="9" t="n">
        <v>0.0</v>
      </c>
    </row>
    <row r="796" spans="2:8" x14ac:dyDescent="0.25">
      <c r="B796" s="28" t="s">
        <v>5214</v>
      </c>
      <c r="C796" t="s">
        <v>5215</v>
      </c>
      <c r="D796" s="9" t="n">
        <v>6995639.14</v>
      </c>
      <c r="E796" s="9" t="n">
        <v>0.0</v>
      </c>
      <c r="F796" t="n">
        <v>6995639.14</v>
      </c>
      <c r="G796" t="n">
        <v>0.0</v>
      </c>
      <c r="H796" s="9" t="n">
        <v>0.0</v>
      </c>
    </row>
    <row r="797" spans="2:8" x14ac:dyDescent="0.25">
      <c r="B797" s="28" t="s">
        <v>5216</v>
      </c>
      <c r="C797" t="s">
        <v>5217</v>
      </c>
      <c r="D797" s="9" t="n">
        <v>0.0</v>
      </c>
      <c r="E797" s="9" t="n">
        <v>0.0</v>
      </c>
      <c r="F797" t="n">
        <v>0.0</v>
      </c>
      <c r="G797" t="n">
        <v>0.0</v>
      </c>
      <c r="H797" s="9" t="n">
        <v>0.0</v>
      </c>
    </row>
    <row r="798" spans="2:8" x14ac:dyDescent="0.25">
      <c r="B798" s="28" t="s">
        <v>5218</v>
      </c>
      <c r="C798" t="s">
        <v>5219</v>
      </c>
      <c r="D798" s="9" t="n">
        <v>0.0</v>
      </c>
      <c r="E798" s="9" t="n">
        <v>0.0</v>
      </c>
      <c r="F798" t="n">
        <v>0.0</v>
      </c>
      <c r="G798" t="n">
        <v>0.0</v>
      </c>
      <c r="H798" s="9" t="n">
        <v>0.0</v>
      </c>
    </row>
    <row r="799" spans="2:8" x14ac:dyDescent="0.25">
      <c r="B799" s="28" t="s">
        <v>5220</v>
      </c>
      <c r="C799" t="s">
        <v>5221</v>
      </c>
      <c r="D799" s="9" t="n">
        <v>0.0</v>
      </c>
      <c r="E799" s="9" t="n">
        <v>0.0</v>
      </c>
      <c r="F799" t="n">
        <v>0.0</v>
      </c>
      <c r="G799" t="n">
        <v>0.0</v>
      </c>
      <c r="H799" s="9" t="n">
        <v>0.0</v>
      </c>
    </row>
    <row r="800" spans="2:8" x14ac:dyDescent="0.25">
      <c r="B800" s="28" t="s">
        <v>5222</v>
      </c>
      <c r="C800" t="s">
        <v>5223</v>
      </c>
      <c r="D800" s="9" t="n">
        <v>0.0</v>
      </c>
      <c r="E800" s="9" t="n">
        <v>0.0</v>
      </c>
      <c r="F800" t="n">
        <v>0.0</v>
      </c>
      <c r="G800" t="n">
        <v>0.0</v>
      </c>
      <c r="H800" s="9" t="n">
        <v>0.0</v>
      </c>
    </row>
    <row r="801" spans="2:8" x14ac:dyDescent="0.25">
      <c r="B801" s="28" t="s">
        <v>5224</v>
      </c>
      <c r="C801" t="s">
        <v>5225</v>
      </c>
      <c r="D801" s="9" t="n">
        <v>0.0</v>
      </c>
      <c r="E801" s="9" t="n">
        <v>0.0</v>
      </c>
      <c r="F801" t="n">
        <v>0.0</v>
      </c>
      <c r="G801" t="n">
        <v>0.0</v>
      </c>
      <c r="H801" s="9" t="n">
        <v>0.0</v>
      </c>
    </row>
    <row r="802" spans="2:8" x14ac:dyDescent="0.25">
      <c r="B802" s="28" t="s">
        <v>5226</v>
      </c>
      <c r="C802" t="s">
        <v>5227</v>
      </c>
      <c r="D802" s="9" t="n">
        <v>0.0</v>
      </c>
      <c r="E802" s="9" t="n">
        <v>0.0</v>
      </c>
      <c r="F802" t="n">
        <v>0.0</v>
      </c>
      <c r="G802" t="n">
        <v>0.0</v>
      </c>
      <c r="H802" s="9" t="n">
        <v>0.0</v>
      </c>
    </row>
    <row r="803" spans="2:8" x14ac:dyDescent="0.25">
      <c r="B803" s="28" t="s">
        <v>5228</v>
      </c>
      <c r="C803" t="s">
        <v>5229</v>
      </c>
      <c r="D803" s="9" t="n">
        <v>2.088205189E7</v>
      </c>
      <c r="E803" s="9" t="n">
        <v>2.088205189E7</v>
      </c>
      <c r="F803" t="n">
        <v>0.0</v>
      </c>
      <c r="G803" t="n">
        <v>0.0</v>
      </c>
      <c r="H803" s="9" t="n">
        <v>0.0</v>
      </c>
    </row>
    <row r="804" spans="2:8" x14ac:dyDescent="0.25">
      <c r="B804" s="28" t="s">
        <v>5230</v>
      </c>
      <c r="C804" t="s">
        <v>5231</v>
      </c>
      <c r="D804" s="9" t="n">
        <v>2.12729887E7</v>
      </c>
      <c r="E804" s="9" t="n">
        <v>2.12729887E7</v>
      </c>
      <c r="F804" t="n">
        <v>0.0</v>
      </c>
      <c r="G804" t="n">
        <v>0.0</v>
      </c>
      <c r="H804" s="9" t="n">
        <v>0.0</v>
      </c>
    </row>
    <row r="805" spans="2:8" x14ac:dyDescent="0.25">
      <c r="B805" s="28" t="s">
        <v>5232</v>
      </c>
      <c r="C805" t="s">
        <v>5233</v>
      </c>
      <c r="D805" s="9" t="n">
        <v>0.0</v>
      </c>
      <c r="E805" s="9" t="n">
        <v>0.0</v>
      </c>
      <c r="F805" t="n">
        <v>0.0</v>
      </c>
      <c r="G805" t="n">
        <v>0.0</v>
      </c>
      <c r="H805" s="9" t="n">
        <v>0.0</v>
      </c>
    </row>
    <row r="806" spans="2:8" x14ac:dyDescent="0.25">
      <c r="B806" s="28" t="s">
        <v>5234</v>
      </c>
      <c r="C806" t="s">
        <v>5235</v>
      </c>
      <c r="D806" s="9" t="n">
        <v>390936.81</v>
      </c>
      <c r="E806" s="9" t="n">
        <v>0.0</v>
      </c>
      <c r="F806" t="n">
        <v>390936.81</v>
      </c>
      <c r="G806" t="n">
        <v>0.0</v>
      </c>
      <c r="H806" s="9" t="n">
        <v>0.0</v>
      </c>
    </row>
    <row r="807" spans="2:8" x14ac:dyDescent="0.25">
      <c r="B807" s="28" t="s">
        <v>5236</v>
      </c>
      <c r="C807" t="s">
        <v>5237</v>
      </c>
      <c r="D807" s="9" t="n">
        <v>0.0</v>
      </c>
      <c r="E807" s="9" t="n">
        <v>0.0</v>
      </c>
      <c r="F807" t="n">
        <v>0.0</v>
      </c>
      <c r="G807" t="n">
        <v>0.0</v>
      </c>
      <c r="H807" s="9" t="n">
        <v>0.0</v>
      </c>
    </row>
    <row r="808" spans="2:8" x14ac:dyDescent="0.25">
      <c r="B808" s="28" t="s">
        <v>5238</v>
      </c>
      <c r="C808" t="s">
        <v>5239</v>
      </c>
      <c r="D808" s="9" t="n">
        <v>54823.71</v>
      </c>
      <c r="E808" s="9" t="n">
        <v>54823.71</v>
      </c>
      <c r="F808" t="n">
        <v>0.0</v>
      </c>
      <c r="G808" t="n">
        <v>0.0</v>
      </c>
      <c r="H808" s="9" t="n">
        <v>0.0</v>
      </c>
    </row>
    <row r="809" spans="2:8" x14ac:dyDescent="0.25">
      <c r="B809" s="28" t="s">
        <v>5240</v>
      </c>
      <c r="C809" t="s">
        <v>5241</v>
      </c>
      <c r="D809" s="9" t="n">
        <v>0.0</v>
      </c>
      <c r="E809" s="9" t="n">
        <v>0.0</v>
      </c>
      <c r="F809" t="n">
        <v>0.0</v>
      </c>
      <c r="G809" t="n">
        <v>0.0</v>
      </c>
      <c r="H809" s="9" t="n">
        <v>0.0</v>
      </c>
    </row>
    <row r="810" spans="2:8" x14ac:dyDescent="0.25">
      <c r="B810" s="28" t="s">
        <v>5242</v>
      </c>
      <c r="C810" t="s">
        <v>5243</v>
      </c>
      <c r="D810" s="9" t="n">
        <v>123.72</v>
      </c>
      <c r="E810" s="9" t="n">
        <v>123.72</v>
      </c>
      <c r="F810" t="n">
        <v>0.0</v>
      </c>
      <c r="G810" t="n">
        <v>0.0</v>
      </c>
      <c r="H810" s="9" t="n">
        <v>0.0</v>
      </c>
    </row>
    <row r="811" spans="2:8" x14ac:dyDescent="0.25">
      <c r="B811" s="28" t="s">
        <v>5244</v>
      </c>
      <c r="C811" t="s">
        <v>5245</v>
      </c>
      <c r="D811" s="9" t="n">
        <v>0.0</v>
      </c>
      <c r="E811" s="9" t="n">
        <v>0.0</v>
      </c>
      <c r="F811" t="n">
        <v>0.0</v>
      </c>
      <c r="G811" t="n">
        <v>0.0</v>
      </c>
      <c r="H811" s="9" t="n">
        <v>0.0</v>
      </c>
    </row>
    <row r="812" spans="2:8" x14ac:dyDescent="0.25">
      <c r="B812" s="28" t="s">
        <v>5246</v>
      </c>
      <c r="C812" t="s">
        <v>5247</v>
      </c>
      <c r="D812" s="9" t="n">
        <v>0.0</v>
      </c>
      <c r="E812" s="9" t="n">
        <v>0.0</v>
      </c>
      <c r="F812" t="n">
        <v>0.0</v>
      </c>
      <c r="G812" t="n">
        <v>0.0</v>
      </c>
      <c r="H812" s="9" t="n">
        <v>0.0</v>
      </c>
    </row>
    <row r="813" spans="2:8" x14ac:dyDescent="0.25">
      <c r="B813" s="28" t="s">
        <v>5248</v>
      </c>
      <c r="C813" t="s">
        <v>5249</v>
      </c>
      <c r="D813" s="9" t="n">
        <v>0.0</v>
      </c>
      <c r="E813" s="9" t="n">
        <v>0.0</v>
      </c>
      <c r="F813" t="n">
        <v>0.0</v>
      </c>
      <c r="G813" t="n">
        <v>0.0</v>
      </c>
      <c r="H813" s="9" t="n">
        <v>0.0</v>
      </c>
    </row>
    <row r="814" spans="2:8" x14ac:dyDescent="0.25">
      <c r="B814" s="28" t="s">
        <v>5250</v>
      </c>
      <c r="C814" t="s">
        <v>5251</v>
      </c>
      <c r="D814" s="9" t="n">
        <v>0.0</v>
      </c>
      <c r="E814" s="9" t="n">
        <v>0.0</v>
      </c>
      <c r="F814" t="n">
        <v>0.0</v>
      </c>
      <c r="G814" t="n">
        <v>0.0</v>
      </c>
      <c r="H814" s="9" t="n">
        <v>0.0</v>
      </c>
    </row>
    <row r="815" spans="2:8" x14ac:dyDescent="0.25">
      <c r="B815" s="28" t="s">
        <v>5252</v>
      </c>
      <c r="C815" t="s">
        <v>5253</v>
      </c>
      <c r="D815" s="9" t="n">
        <v>0.0</v>
      </c>
      <c r="E815" s="9" t="n">
        <v>0.0</v>
      </c>
      <c r="F815" t="n">
        <v>0.0</v>
      </c>
      <c r="G815" t="n">
        <v>0.0</v>
      </c>
      <c r="H815" s="9" t="n">
        <v>0.0</v>
      </c>
    </row>
    <row r="816" spans="2:8" x14ac:dyDescent="0.25">
      <c r="B816" s="28" t="s">
        <v>5254</v>
      </c>
      <c r="C816" t="s">
        <v>5255</v>
      </c>
      <c r="D816" s="9" t="n">
        <v>54699.99</v>
      </c>
      <c r="E816" s="9" t="n">
        <v>54699.99</v>
      </c>
      <c r="F816" t="n">
        <v>0.0</v>
      </c>
      <c r="G816" t="n">
        <v>0.0</v>
      </c>
      <c r="H816" s="9" t="n">
        <v>0.0</v>
      </c>
    </row>
    <row r="817" spans="2:8" x14ac:dyDescent="0.25">
      <c r="B817" s="28" t="s">
        <v>5256</v>
      </c>
      <c r="C817" t="s">
        <v>5257</v>
      </c>
      <c r="D817" s="9" t="n">
        <v>0.0</v>
      </c>
      <c r="E817" s="9" t="n">
        <v>0.0</v>
      </c>
      <c r="F817" t="n">
        <v>0.0</v>
      </c>
      <c r="G817" t="n">
        <v>0.0</v>
      </c>
      <c r="H817" s="9" t="n">
        <v>0.0</v>
      </c>
    </row>
    <row r="818" spans="2:8" x14ac:dyDescent="0.25">
      <c r="B818" s="28" t="s">
        <v>5258</v>
      </c>
      <c r="C818" t="s">
        <v>5259</v>
      </c>
      <c r="D818" s="9" t="n">
        <v>0.0</v>
      </c>
      <c r="E818" s="9" t="n">
        <v>0.0</v>
      </c>
      <c r="F818" t="n">
        <v>0.0</v>
      </c>
      <c r="G818" t="n">
        <v>0.0</v>
      </c>
      <c r="H818" s="9" t="n">
        <v>0.0</v>
      </c>
    </row>
    <row r="819" spans="2:8" x14ac:dyDescent="0.25">
      <c r="B819" s="28" t="s">
        <v>5260</v>
      </c>
      <c r="C819" t="s">
        <v>5261</v>
      </c>
      <c r="D819" s="9" t="n">
        <v>0.0</v>
      </c>
      <c r="E819" s="9" t="n">
        <v>0.0</v>
      </c>
      <c r="F819" t="n">
        <v>0.0</v>
      </c>
      <c r="G819" t="n">
        <v>0.0</v>
      </c>
      <c r="H819" s="9" t="n">
        <v>0.0</v>
      </c>
    </row>
    <row r="820" spans="2:8" x14ac:dyDescent="0.25">
      <c r="B820" s="28" t="s">
        <v>5262</v>
      </c>
      <c r="C820" t="s">
        <v>5263</v>
      </c>
      <c r="D820" s="9" t="n">
        <v>0.0</v>
      </c>
      <c r="E820" s="9" t="n">
        <v>0.0</v>
      </c>
      <c r="F820" t="n">
        <v>0.0</v>
      </c>
      <c r="G820" t="n">
        <v>0.0</v>
      </c>
      <c r="H820" s="9" t="n">
        <v>0.0</v>
      </c>
    </row>
    <row r="821" spans="2:8" x14ac:dyDescent="0.25">
      <c r="B821" s="28" t="s">
        <v>5264</v>
      </c>
      <c r="C821" t="s">
        <v>5265</v>
      </c>
      <c r="D821" s="9" t="n">
        <v>0.0</v>
      </c>
      <c r="E821" s="9" t="n">
        <v>0.0</v>
      </c>
      <c r="F821" t="n">
        <v>0.0</v>
      </c>
      <c r="G821" t="n">
        <v>0.0</v>
      </c>
      <c r="H821" s="9" t="n">
        <v>0.0</v>
      </c>
    </row>
    <row r="822" spans="2:8" x14ac:dyDescent="0.25">
      <c r="B822" s="28" t="s">
        <v>5266</v>
      </c>
      <c r="C822" t="s">
        <v>5267</v>
      </c>
      <c r="D822" s="9" t="n">
        <v>0.0</v>
      </c>
      <c r="E822" s="9" t="n">
        <v>0.0</v>
      </c>
      <c r="F822" t="n">
        <v>0.0</v>
      </c>
      <c r="G822" t="n">
        <v>0.0</v>
      </c>
      <c r="H822" s="9" t="n">
        <v>0.0</v>
      </c>
    </row>
    <row r="823" spans="2:8" x14ac:dyDescent="0.25">
      <c r="B823" s="28" t="s">
        <v>5268</v>
      </c>
      <c r="C823" t="s">
        <v>5269</v>
      </c>
      <c r="D823" s="9" t="n">
        <v>0.0</v>
      </c>
      <c r="E823" s="9" t="n">
        <v>0.0</v>
      </c>
      <c r="F823" t="n">
        <v>0.0</v>
      </c>
      <c r="G823" t="n">
        <v>0.0</v>
      </c>
      <c r="H823" s="9" t="n">
        <v>0.0</v>
      </c>
    </row>
    <row r="824" spans="2:8" x14ac:dyDescent="0.25">
      <c r="B824" s="28" t="s">
        <v>5270</v>
      </c>
      <c r="C824" t="s">
        <v>5271</v>
      </c>
      <c r="D824" s="9" t="n">
        <v>0.0</v>
      </c>
      <c r="E824" s="9" t="n">
        <v>0.0</v>
      </c>
      <c r="F824" t="n">
        <v>0.0</v>
      </c>
      <c r="G824" t="n">
        <v>0.0</v>
      </c>
      <c r="H824" s="9" t="n">
        <v>0.0</v>
      </c>
    </row>
    <row r="825" spans="2:8" x14ac:dyDescent="0.25">
      <c r="B825" s="28" t="s">
        <v>5272</v>
      </c>
      <c r="C825" t="s">
        <v>5273</v>
      </c>
      <c r="D825" s="9" t="n">
        <v>0.0</v>
      </c>
      <c r="E825" s="9" t="n">
        <v>0.0</v>
      </c>
      <c r="F825" t="n">
        <v>0.0</v>
      </c>
      <c r="G825" t="n">
        <v>0.0</v>
      </c>
      <c r="H825" s="9" t="n">
        <v>0.0</v>
      </c>
    </row>
    <row r="826" spans="2:8" x14ac:dyDescent="0.25">
      <c r="B826" s="28" t="s">
        <v>5274</v>
      </c>
      <c r="C826" t="s">
        <v>5275</v>
      </c>
      <c r="D826" s="9" t="n">
        <v>0.0</v>
      </c>
      <c r="E826" s="9" t="n">
        <v>0.0</v>
      </c>
      <c r="F826" t="n">
        <v>0.0</v>
      </c>
      <c r="G826" t="n">
        <v>0.0</v>
      </c>
      <c r="H826" s="9" t="n">
        <v>0.0</v>
      </c>
    </row>
    <row r="827" spans="2:8" x14ac:dyDescent="0.25">
      <c r="B827" s="28" t="s">
        <v>5276</v>
      </c>
      <c r="C827" t="s">
        <v>5277</v>
      </c>
      <c r="D827" s="9" t="n">
        <v>0.0</v>
      </c>
      <c r="E827" s="9" t="n">
        <v>0.0</v>
      </c>
      <c r="F827" t="n">
        <v>0.0</v>
      </c>
      <c r="G827" t="n">
        <v>0.0</v>
      </c>
      <c r="H827" s="9" t="n">
        <v>0.0</v>
      </c>
    </row>
    <row r="828" spans="2:8" x14ac:dyDescent="0.25">
      <c r="B828" s="28" t="s">
        <v>5278</v>
      </c>
      <c r="C828" t="s">
        <v>5279</v>
      </c>
      <c r="D828" s="9" t="n">
        <v>0.0</v>
      </c>
      <c r="E828" s="9" t="n">
        <v>0.0</v>
      </c>
      <c r="F828" t="n">
        <v>0.0</v>
      </c>
      <c r="G828" t="n">
        <v>0.0</v>
      </c>
      <c r="H828" s="9" t="n">
        <v>0.0</v>
      </c>
    </row>
    <row r="829" spans="2:8" x14ac:dyDescent="0.25">
      <c r="B829" s="28" t="s">
        <v>5280</v>
      </c>
      <c r="C829" t="s">
        <v>5281</v>
      </c>
      <c r="D829" s="9" t="n">
        <v>0.0</v>
      </c>
      <c r="E829" s="9" t="n">
        <v>0.0</v>
      </c>
      <c r="F829" t="n">
        <v>0.0</v>
      </c>
      <c r="G829" t="n">
        <v>0.0</v>
      </c>
      <c r="H829" s="9" t="n">
        <v>0.0</v>
      </c>
    </row>
    <row r="830" spans="2:8" x14ac:dyDescent="0.25">
      <c r="B830" s="28" t="s">
        <v>5282</v>
      </c>
      <c r="C830" t="s">
        <v>5283</v>
      </c>
      <c r="D830" s="9" t="n">
        <v>0.0</v>
      </c>
      <c r="E830" s="9" t="n">
        <v>0.0</v>
      </c>
      <c r="F830" t="n">
        <v>0.0</v>
      </c>
      <c r="G830" t="n">
        <v>0.0</v>
      </c>
      <c r="H830" s="9" t="n">
        <v>0.0</v>
      </c>
    </row>
    <row r="831" spans="2:8" x14ac:dyDescent="0.25">
      <c r="B831" s="28" t="s">
        <v>5284</v>
      </c>
      <c r="C831" t="s">
        <v>5285</v>
      </c>
      <c r="D831" s="9" t="n">
        <v>0.0</v>
      </c>
      <c r="E831" s="9" t="n">
        <v>0.0</v>
      </c>
      <c r="F831" t="n">
        <v>0.0</v>
      </c>
      <c r="G831" t="n">
        <v>0.0</v>
      </c>
      <c r="H831" s="9" t="n">
        <v>0.0</v>
      </c>
    </row>
    <row r="832" spans="2:8" x14ac:dyDescent="0.25">
      <c r="B832" s="28" t="s">
        <v>5286</v>
      </c>
      <c r="C832" t="s">
        <v>5287</v>
      </c>
      <c r="D832" s="9" t="n">
        <v>0.0</v>
      </c>
      <c r="E832" s="9" t="n">
        <v>0.0</v>
      </c>
      <c r="F832" t="n">
        <v>0.0</v>
      </c>
      <c r="G832" t="n">
        <v>0.0</v>
      </c>
      <c r="H832" s="9" t="n">
        <v>0.0</v>
      </c>
    </row>
    <row r="833" spans="2:8" x14ac:dyDescent="0.25">
      <c r="B833" s="28" t="s">
        <v>5288</v>
      </c>
      <c r="C833" t="s">
        <v>5289</v>
      </c>
      <c r="D833" s="9" t="n">
        <v>0.0</v>
      </c>
      <c r="E833" s="9" t="n">
        <v>0.0</v>
      </c>
      <c r="F833" t="n">
        <v>0.0</v>
      </c>
      <c r="G833" t="n">
        <v>0.0</v>
      </c>
      <c r="H833" s="9" t="n">
        <v>0.0</v>
      </c>
    </row>
    <row r="834" spans="2:8" x14ac:dyDescent="0.25">
      <c r="B834" s="28" t="s">
        <v>5290</v>
      </c>
      <c r="C834" t="s">
        <v>5291</v>
      </c>
      <c r="D834" s="9" t="n">
        <v>0.0</v>
      </c>
      <c r="E834" s="9" t="n">
        <v>0.0</v>
      </c>
      <c r="F834" t="n">
        <v>0.0</v>
      </c>
      <c r="G834" t="n">
        <v>0.0</v>
      </c>
      <c r="H834" s="9" t="n">
        <v>0.0</v>
      </c>
    </row>
    <row r="835" spans="2:8" x14ac:dyDescent="0.25">
      <c r="B835" s="28" t="s">
        <v>5292</v>
      </c>
      <c r="C835" t="s">
        <v>5293</v>
      </c>
      <c r="D835" s="9" t="n">
        <v>0.0</v>
      </c>
      <c r="E835" s="9" t="n">
        <v>0.0</v>
      </c>
      <c r="F835" t="n">
        <v>0.0</v>
      </c>
      <c r="G835" t="n">
        <v>0.0</v>
      </c>
      <c r="H835" s="9" t="n">
        <v>0.0</v>
      </c>
    </row>
    <row r="836" spans="2:8" x14ac:dyDescent="0.25">
      <c r="B836" s="28" t="s">
        <v>5294</v>
      </c>
      <c r="C836" t="s">
        <v>5295</v>
      </c>
      <c r="D836" s="9" t="n">
        <v>0.0</v>
      </c>
      <c r="E836" s="9" t="n">
        <v>0.0</v>
      </c>
      <c r="F836" t="n">
        <v>0.0</v>
      </c>
      <c r="G836" t="n">
        <v>0.0</v>
      </c>
      <c r="H836" s="9" t="n">
        <v>0.0</v>
      </c>
    </row>
    <row r="837" spans="2:8" x14ac:dyDescent="0.25">
      <c r="B837" s="28" t="s">
        <v>5296</v>
      </c>
      <c r="C837" t="s">
        <v>5297</v>
      </c>
      <c r="D837" s="9" t="n">
        <v>0.0</v>
      </c>
      <c r="E837" s="9" t="n">
        <v>0.0</v>
      </c>
      <c r="F837" t="n">
        <v>0.0</v>
      </c>
      <c r="G837" t="n">
        <v>0.0</v>
      </c>
      <c r="H837" s="9" t="n">
        <v>0.0</v>
      </c>
    </row>
    <row r="838" spans="2:8" x14ac:dyDescent="0.25">
      <c r="B838" s="28" t="s">
        <v>5298</v>
      </c>
      <c r="C838" t="s">
        <v>5299</v>
      </c>
      <c r="D838" s="9" t="n">
        <v>0.0</v>
      </c>
      <c r="E838" s="9" t="n">
        <v>0.0</v>
      </c>
      <c r="F838" t="n">
        <v>0.0</v>
      </c>
      <c r="G838" t="n">
        <v>0.0</v>
      </c>
      <c r="H838" s="9" t="n">
        <v>0.0</v>
      </c>
    </row>
    <row r="839" spans="2:8" x14ac:dyDescent="0.25">
      <c r="B839" s="28" t="s">
        <v>5300</v>
      </c>
      <c r="C839" t="s">
        <v>5301</v>
      </c>
      <c r="D839" s="9" t="n">
        <v>0.0</v>
      </c>
      <c r="E839" s="9" t="n">
        <v>0.0</v>
      </c>
      <c r="F839" t="n">
        <v>0.0</v>
      </c>
      <c r="G839" t="n">
        <v>0.0</v>
      </c>
      <c r="H839" s="9" t="n">
        <v>0.0</v>
      </c>
    </row>
    <row r="840" spans="2:8" x14ac:dyDescent="0.25">
      <c r="B840" s="28" t="s">
        <v>5302</v>
      </c>
      <c r="C840" t="s">
        <v>5303</v>
      </c>
      <c r="D840" s="9" t="n">
        <v>0.0</v>
      </c>
      <c r="E840" s="9" t="n">
        <v>0.0</v>
      </c>
      <c r="F840" t="n">
        <v>0.0</v>
      </c>
      <c r="G840" t="n">
        <v>0.0</v>
      </c>
      <c r="H840" s="9" t="n">
        <v>0.0</v>
      </c>
    </row>
    <row r="841" spans="2:8" x14ac:dyDescent="0.25">
      <c r="B841" s="28" t="s">
        <v>5304</v>
      </c>
      <c r="C841" t="s">
        <v>5305</v>
      </c>
      <c r="D841" s="9" t="n">
        <v>0.0</v>
      </c>
      <c r="E841" s="9" t="n">
        <v>0.0</v>
      </c>
      <c r="F841" t="n">
        <v>0.0</v>
      </c>
      <c r="G841" t="n">
        <v>0.0</v>
      </c>
      <c r="H841" s="9" t="n">
        <v>0.0</v>
      </c>
    </row>
    <row r="842" spans="2:8" x14ac:dyDescent="0.25">
      <c r="B842" s="28" t="s">
        <v>5306</v>
      </c>
      <c r="C842" t="s">
        <v>5307</v>
      </c>
      <c r="D842" s="9" t="n">
        <v>0.0</v>
      </c>
      <c r="E842" s="9" t="n">
        <v>0.0</v>
      </c>
      <c r="F842" t="n">
        <v>0.0</v>
      </c>
      <c r="G842" t="n">
        <v>0.0</v>
      </c>
      <c r="H842" s="9" t="n">
        <v>0.0</v>
      </c>
    </row>
    <row r="843" spans="2:8" x14ac:dyDescent="0.25">
      <c r="B843" s="28" t="s">
        <v>5308</v>
      </c>
      <c r="C843" t="s">
        <v>5309</v>
      </c>
      <c r="D843" s="9" t="n">
        <v>0.0</v>
      </c>
      <c r="E843" s="9" t="n">
        <v>0.0</v>
      </c>
      <c r="F843" t="n">
        <v>0.0</v>
      </c>
      <c r="G843" t="n">
        <v>0.0</v>
      </c>
      <c r="H843" s="9" t="n">
        <v>0.0</v>
      </c>
    </row>
    <row r="844" spans="2:8" x14ac:dyDescent="0.25">
      <c r="B844" s="28" t="s">
        <v>5310</v>
      </c>
      <c r="C844" t="s">
        <v>5311</v>
      </c>
      <c r="D844" s="9" t="n">
        <v>0.0</v>
      </c>
      <c r="E844" s="9" t="n">
        <v>0.0</v>
      </c>
      <c r="F844" t="n">
        <v>0.0</v>
      </c>
      <c r="G844" t="n">
        <v>0.0</v>
      </c>
      <c r="H844" s="9" t="n">
        <v>0.0</v>
      </c>
    </row>
    <row r="845" spans="2:8" x14ac:dyDescent="0.25">
      <c r="B845" s="28" t="s">
        <v>5312</v>
      </c>
      <c r="C845" t="s">
        <v>5313</v>
      </c>
      <c r="D845" s="9" t="n">
        <v>0.0</v>
      </c>
      <c r="E845" s="9" t="n">
        <v>0.0</v>
      </c>
      <c r="F845" t="n">
        <v>0.0</v>
      </c>
      <c r="G845" t="n">
        <v>0.0</v>
      </c>
      <c r="H845" s="9" t="n">
        <v>0.0</v>
      </c>
    </row>
    <row r="846" spans="2:8" x14ac:dyDescent="0.25">
      <c r="B846" s="28" t="s">
        <v>5314</v>
      </c>
      <c r="C846" t="s">
        <v>5315</v>
      </c>
      <c r="D846" s="9" t="n">
        <v>0.0</v>
      </c>
      <c r="E846" s="9" t="n">
        <v>0.0</v>
      </c>
      <c r="F846" t="n">
        <v>0.0</v>
      </c>
      <c r="G846" t="n">
        <v>0.0</v>
      </c>
      <c r="H846" s="9" t="n">
        <v>0.0</v>
      </c>
    </row>
    <row r="847" spans="2:8" x14ac:dyDescent="0.25">
      <c r="B847" s="28" t="s">
        <v>5316</v>
      </c>
      <c r="C847" t="s">
        <v>5317</v>
      </c>
      <c r="D847" s="9" t="n">
        <v>0.0</v>
      </c>
      <c r="E847" s="9" t="n">
        <v>0.0</v>
      </c>
      <c r="F847" t="n">
        <v>0.0</v>
      </c>
      <c r="G847" t="n">
        <v>0.0</v>
      </c>
      <c r="H847" s="9" t="n">
        <v>0.0</v>
      </c>
    </row>
    <row r="848" spans="2:8" x14ac:dyDescent="0.25">
      <c r="B848" s="28" t="s">
        <v>5318</v>
      </c>
      <c r="C848" t="s">
        <v>5319</v>
      </c>
      <c r="D848" s="9" t="n">
        <v>0.0</v>
      </c>
      <c r="E848" s="9" t="n">
        <v>0.0</v>
      </c>
      <c r="F848" t="n">
        <v>0.0</v>
      </c>
      <c r="G848" t="n">
        <v>0.0</v>
      </c>
      <c r="H848" s="9" t="n">
        <v>0.0</v>
      </c>
    </row>
    <row r="849" spans="2:8" x14ac:dyDescent="0.25">
      <c r="B849" s="28" t="s">
        <v>5320</v>
      </c>
      <c r="C849" t="s">
        <v>5321</v>
      </c>
      <c r="D849" s="9" t="n">
        <v>0.0</v>
      </c>
      <c r="E849" s="9" t="n">
        <v>0.0</v>
      </c>
      <c r="F849" t="n">
        <v>0.0</v>
      </c>
      <c r="G849" t="n">
        <v>0.0</v>
      </c>
      <c r="H849" s="9" t="n">
        <v>0.0</v>
      </c>
    </row>
    <row r="850" spans="2:8" x14ac:dyDescent="0.25">
      <c r="B850" s="28" t="s">
        <v>5322</v>
      </c>
      <c r="C850" t="s">
        <v>5323</v>
      </c>
      <c r="D850" s="9" t="n">
        <v>0.0</v>
      </c>
      <c r="E850" s="9" t="n">
        <v>0.0</v>
      </c>
      <c r="F850" t="n">
        <v>0.0</v>
      </c>
      <c r="G850" t="n">
        <v>0.0</v>
      </c>
      <c r="H850" s="9" t="n">
        <v>0.0</v>
      </c>
    </row>
    <row r="851" spans="2:8" x14ac:dyDescent="0.25">
      <c r="B851" s="28" t="s">
        <v>5324</v>
      </c>
      <c r="C851" t="s">
        <v>5325</v>
      </c>
      <c r="D851" s="9" t="n">
        <v>0.0</v>
      </c>
      <c r="E851" s="9" t="n">
        <v>0.0</v>
      </c>
      <c r="F851" t="n">
        <v>0.0</v>
      </c>
      <c r="G851" t="n">
        <v>0.0</v>
      </c>
      <c r="H851" s="9" t="n">
        <v>0.0</v>
      </c>
    </row>
    <row r="852" spans="2:8" x14ac:dyDescent="0.25">
      <c r="B852" s="28" t="s">
        <v>5326</v>
      </c>
      <c r="C852" t="s">
        <v>5327</v>
      </c>
      <c r="D852" s="9" t="n">
        <v>0.0</v>
      </c>
      <c r="E852" s="9" t="n">
        <v>0.0</v>
      </c>
      <c r="F852" t="n">
        <v>0.0</v>
      </c>
      <c r="G852" t="n">
        <v>0.0</v>
      </c>
      <c r="H852" s="9" t="n">
        <v>0.0</v>
      </c>
    </row>
    <row r="853" spans="2:8" x14ac:dyDescent="0.25">
      <c r="B853" s="28" t="s">
        <v>5328</v>
      </c>
      <c r="C853" t="s">
        <v>5329</v>
      </c>
      <c r="D853" s="9" t="n">
        <v>0.0</v>
      </c>
      <c r="E853" s="9" t="n">
        <v>0.0</v>
      </c>
      <c r="F853" t="n">
        <v>0.0</v>
      </c>
      <c r="G853" t="n">
        <v>0.0</v>
      </c>
      <c r="H853" s="9" t="n">
        <v>0.0</v>
      </c>
    </row>
    <row r="854" spans="2:8" x14ac:dyDescent="0.25">
      <c r="B854" s="28" t="s">
        <v>5330</v>
      </c>
      <c r="C854" t="s">
        <v>5331</v>
      </c>
      <c r="D854" s="9" t="n">
        <v>0.0</v>
      </c>
      <c r="E854" s="9" t="n">
        <v>0.0</v>
      </c>
      <c r="F854" t="n">
        <v>0.0</v>
      </c>
      <c r="G854" t="n">
        <v>0.0</v>
      </c>
      <c r="H854" s="9" t="n">
        <v>0.0</v>
      </c>
    </row>
    <row r="855" spans="2:8" x14ac:dyDescent="0.25">
      <c r="B855" s="28" t="s">
        <v>5332</v>
      </c>
      <c r="C855" t="s">
        <v>5333</v>
      </c>
      <c r="D855" s="9" t="n">
        <v>0.0</v>
      </c>
      <c r="E855" s="9" t="n">
        <v>0.0</v>
      </c>
      <c r="F855" t="n">
        <v>0.0</v>
      </c>
      <c r="G855" t="n">
        <v>0.0</v>
      </c>
      <c r="H855" s="9" t="n">
        <v>0.0</v>
      </c>
    </row>
    <row r="856" spans="2:8" x14ac:dyDescent="0.25">
      <c r="B856" s="28" t="s">
        <v>5334</v>
      </c>
      <c r="C856" t="s">
        <v>5335</v>
      </c>
      <c r="D856" s="9" t="n">
        <v>0.0</v>
      </c>
      <c r="E856" s="9" t="n">
        <v>0.0</v>
      </c>
      <c r="F856" t="n">
        <v>0.0</v>
      </c>
      <c r="G856" t="n">
        <v>0.0</v>
      </c>
      <c r="H856" s="9" t="n">
        <v>0.0</v>
      </c>
    </row>
    <row r="857" spans="2:8" x14ac:dyDescent="0.25">
      <c r="B857" s="28" t="s">
        <v>5336</v>
      </c>
      <c r="C857" t="s">
        <v>5337</v>
      </c>
      <c r="D857" s="9" t="n">
        <v>0.0</v>
      </c>
      <c r="E857" s="9" t="n">
        <v>0.0</v>
      </c>
      <c r="F857" t="n">
        <v>0.0</v>
      </c>
      <c r="G857" t="n">
        <v>0.0</v>
      </c>
      <c r="H857" s="9" t="n">
        <v>0.0</v>
      </c>
    </row>
    <row r="858" spans="2:8" x14ac:dyDescent="0.25">
      <c r="B858" s="28" t="s">
        <v>5338</v>
      </c>
      <c r="C858" t="s">
        <v>5339</v>
      </c>
      <c r="D858" s="9" t="n">
        <v>0.0</v>
      </c>
      <c r="E858" s="9" t="n">
        <v>0.0</v>
      </c>
      <c r="F858" t="n">
        <v>0.0</v>
      </c>
      <c r="G858" t="n">
        <v>0.0</v>
      </c>
      <c r="H858" s="9" t="n">
        <v>0.0</v>
      </c>
    </row>
    <row r="859" spans="2:8" x14ac:dyDescent="0.25">
      <c r="B859" s="28" t="s">
        <v>5340</v>
      </c>
      <c r="C859" t="s">
        <v>5341</v>
      </c>
      <c r="D859" s="9" t="n">
        <v>0.0</v>
      </c>
      <c r="E859" s="9" t="n">
        <v>0.0</v>
      </c>
      <c r="F859" t="n">
        <v>0.0</v>
      </c>
      <c r="G859" t="n">
        <v>0.0</v>
      </c>
      <c r="H859" s="9" t="n">
        <v>0.0</v>
      </c>
    </row>
    <row r="860" spans="2:8" x14ac:dyDescent="0.25">
      <c r="B860" s="28" t="s">
        <v>5342</v>
      </c>
      <c r="C860" t="s">
        <v>5343</v>
      </c>
      <c r="D860" s="9" t="n">
        <v>0.0</v>
      </c>
      <c r="E860" s="9" t="n">
        <v>0.0</v>
      </c>
      <c r="F860" t="n">
        <v>0.0</v>
      </c>
      <c r="G860" t="n">
        <v>0.0</v>
      </c>
      <c r="H860" s="9" t="n">
        <v>0.0</v>
      </c>
    </row>
    <row r="861" spans="2:8" x14ac:dyDescent="0.25">
      <c r="B861" s="28" t="s">
        <v>5344</v>
      </c>
      <c r="C861" t="s">
        <v>5345</v>
      </c>
      <c r="D861" s="9" t="n">
        <v>0.0</v>
      </c>
      <c r="E861" s="9" t="n">
        <v>0.0</v>
      </c>
      <c r="F861" t="n">
        <v>0.0</v>
      </c>
      <c r="G861" t="n">
        <v>0.0</v>
      </c>
      <c r="H861" s="9" t="n">
        <v>0.0</v>
      </c>
    </row>
    <row r="862" spans="2:8" x14ac:dyDescent="0.25">
      <c r="B862" s="28" t="s">
        <v>5346</v>
      </c>
      <c r="C862" t="s">
        <v>5347</v>
      </c>
      <c r="D862" s="9" t="n">
        <v>0.0</v>
      </c>
      <c r="E862" s="9" t="n">
        <v>0.0</v>
      </c>
      <c r="F862" t="n">
        <v>0.0</v>
      </c>
      <c r="G862" t="n">
        <v>0.0</v>
      </c>
      <c r="H862" s="9" t="n">
        <v>0.0</v>
      </c>
    </row>
    <row r="863" spans="2:8" x14ac:dyDescent="0.25">
      <c r="B863" s="28" t="s">
        <v>5348</v>
      </c>
      <c r="C863" t="s">
        <v>5349</v>
      </c>
      <c r="D863" s="9" t="n">
        <v>0.0</v>
      </c>
      <c r="E863" s="9" t="n">
        <v>0.0</v>
      </c>
      <c r="F863" t="n">
        <v>0.0</v>
      </c>
      <c r="G863" t="n">
        <v>0.0</v>
      </c>
      <c r="H863" s="9" t="n">
        <v>0.0</v>
      </c>
    </row>
    <row r="864" spans="2:8" x14ac:dyDescent="0.25">
      <c r="B864" s="28" t="s">
        <v>5350</v>
      </c>
      <c r="C864" t="s">
        <v>5351</v>
      </c>
      <c r="D864" s="9" t="n">
        <v>0.0</v>
      </c>
      <c r="E864" s="9" t="n">
        <v>0.0</v>
      </c>
      <c r="F864" t="n">
        <v>0.0</v>
      </c>
      <c r="G864" t="n">
        <v>0.0</v>
      </c>
      <c r="H864" s="9" t="n">
        <v>0.0</v>
      </c>
    </row>
    <row r="865" spans="2:8" x14ac:dyDescent="0.25">
      <c r="B865" s="28" t="s">
        <v>5352</v>
      </c>
      <c r="C865" t="s">
        <v>5353</v>
      </c>
      <c r="D865" s="9" t="n">
        <v>0.0</v>
      </c>
      <c r="E865" s="9" t="n">
        <v>0.0</v>
      </c>
      <c r="F865" t="n">
        <v>0.0</v>
      </c>
      <c r="G865" t="n">
        <v>0.0</v>
      </c>
      <c r="H865" s="9" t="n">
        <v>0.0</v>
      </c>
    </row>
    <row r="866" spans="2:8" x14ac:dyDescent="0.25">
      <c r="B866" s="28" t="s">
        <v>5354</v>
      </c>
      <c r="C866" t="s">
        <v>5355</v>
      </c>
      <c r="D866" s="9" t="n">
        <v>0.0</v>
      </c>
      <c r="E866" s="9" t="n">
        <v>0.0</v>
      </c>
      <c r="F866" t="n">
        <v>0.0</v>
      </c>
      <c r="G866" t="n">
        <v>0.0</v>
      </c>
      <c r="H866" s="9" t="n">
        <v>0.0</v>
      </c>
    </row>
    <row r="867" spans="2:8" x14ac:dyDescent="0.25">
      <c r="B867" s="28" t="s">
        <v>5356</v>
      </c>
      <c r="C867" t="s">
        <v>5357</v>
      </c>
      <c r="D867" s="9" t="n">
        <v>0.0</v>
      </c>
      <c r="E867" s="9" t="n">
        <v>0.0</v>
      </c>
      <c r="F867" t="n">
        <v>0.0</v>
      </c>
      <c r="G867" t="n">
        <v>0.0</v>
      </c>
      <c r="H867" s="9" t="n">
        <v>0.0</v>
      </c>
    </row>
    <row r="868" spans="2:8" x14ac:dyDescent="0.25">
      <c r="B868" s="28" t="s">
        <v>5358</v>
      </c>
      <c r="C868" t="s">
        <v>5359</v>
      </c>
      <c r="D868" s="9" t="n">
        <v>0.0</v>
      </c>
      <c r="E868" s="9" t="n">
        <v>0.0</v>
      </c>
      <c r="F868" t="n">
        <v>0.0</v>
      </c>
      <c r="G868" t="n">
        <v>0.0</v>
      </c>
      <c r="H868" s="9" t="n">
        <v>0.0</v>
      </c>
    </row>
    <row r="869" spans="2:8" x14ac:dyDescent="0.25">
      <c r="B869" s="28" t="s">
        <v>5360</v>
      </c>
      <c r="C869" t="s">
        <v>5361</v>
      </c>
      <c r="D869" s="9" t="n">
        <v>0.0</v>
      </c>
      <c r="E869" s="9" t="n">
        <v>0.0</v>
      </c>
      <c r="F869" t="n">
        <v>0.0</v>
      </c>
      <c r="G869" t="n">
        <v>0.0</v>
      </c>
      <c r="H869" s="9" t="n">
        <v>0.0</v>
      </c>
    </row>
    <row r="870" spans="2:8" x14ac:dyDescent="0.25">
      <c r="B870" s="28" t="s">
        <v>5362</v>
      </c>
      <c r="C870" t="s">
        <v>5363</v>
      </c>
      <c r="D870" s="9" t="n">
        <v>0.0</v>
      </c>
      <c r="E870" s="9" t="n">
        <v>0.0</v>
      </c>
      <c r="F870" t="n">
        <v>0.0</v>
      </c>
      <c r="G870" t="n">
        <v>0.0</v>
      </c>
      <c r="H870" s="9" t="n">
        <v>0.0</v>
      </c>
    </row>
    <row r="871" spans="2:8" x14ac:dyDescent="0.25">
      <c r="B871" s="28" t="s">
        <v>5364</v>
      </c>
      <c r="C871" t="s">
        <v>5365</v>
      </c>
      <c r="D871" s="9" t="n">
        <v>0.0</v>
      </c>
      <c r="E871" s="9" t="n">
        <v>0.0</v>
      </c>
      <c r="F871" t="n">
        <v>0.0</v>
      </c>
      <c r="G871" t="n">
        <v>0.0</v>
      </c>
      <c r="H871" s="9" t="n">
        <v>0.0</v>
      </c>
    </row>
    <row r="872" spans="2:8" x14ac:dyDescent="0.25">
      <c r="B872" s="28" t="s">
        <v>5366</v>
      </c>
      <c r="C872" t="s">
        <v>5367</v>
      </c>
      <c r="D872" s="9" t="n">
        <v>0.0</v>
      </c>
      <c r="E872" s="9" t="n">
        <v>0.0</v>
      </c>
      <c r="F872" t="n">
        <v>0.0</v>
      </c>
      <c r="G872" t="n">
        <v>0.0</v>
      </c>
      <c r="H872" s="9" t="n">
        <v>0.0</v>
      </c>
    </row>
    <row r="873" spans="2:8" x14ac:dyDescent="0.25">
      <c r="B873" s="28" t="s">
        <v>5368</v>
      </c>
      <c r="C873" t="s">
        <v>5369</v>
      </c>
      <c r="D873" s="9" t="n">
        <v>0.0</v>
      </c>
      <c r="E873" s="9" t="n">
        <v>0.0</v>
      </c>
      <c r="F873" t="n">
        <v>0.0</v>
      </c>
      <c r="G873" t="n">
        <v>0.0</v>
      </c>
      <c r="H873" s="9" t="n">
        <v>0.0</v>
      </c>
    </row>
    <row r="874" spans="2:8" x14ac:dyDescent="0.25">
      <c r="B874" s="28" t="s">
        <v>5370</v>
      </c>
      <c r="C874" t="s">
        <v>5371</v>
      </c>
      <c r="D874" s="9" t="n">
        <v>0.0</v>
      </c>
      <c r="E874" s="9" t="n">
        <v>0.0</v>
      </c>
      <c r="F874" t="n">
        <v>0.0</v>
      </c>
      <c r="G874" t="n">
        <v>0.0</v>
      </c>
      <c r="H874" s="9" t="n">
        <v>0.0</v>
      </c>
    </row>
    <row r="875" spans="2:8" x14ac:dyDescent="0.25">
      <c r="B875" s="28" t="s">
        <v>5372</v>
      </c>
      <c r="C875" t="s">
        <v>5373</v>
      </c>
      <c r="D875" s="9" t="n">
        <v>0.0</v>
      </c>
      <c r="E875" s="9" t="n">
        <v>0.0</v>
      </c>
      <c r="F875" t="n">
        <v>0.0</v>
      </c>
      <c r="G875" t="n">
        <v>0.0</v>
      </c>
      <c r="H875" s="9" t="n">
        <v>0.0</v>
      </c>
    </row>
    <row r="876" spans="2:8" x14ac:dyDescent="0.25">
      <c r="B876" s="28" t="s">
        <v>5374</v>
      </c>
      <c r="C876" t="s">
        <v>5375</v>
      </c>
      <c r="D876" s="9" t="n">
        <v>0.0</v>
      </c>
      <c r="E876" s="9" t="n">
        <v>0.0</v>
      </c>
      <c r="F876" t="n">
        <v>0.0</v>
      </c>
      <c r="G876" t="n">
        <v>0.0</v>
      </c>
      <c r="H876" s="9" t="n">
        <v>0.0</v>
      </c>
    </row>
    <row r="877" spans="2:8" x14ac:dyDescent="0.25">
      <c r="B877" s="28" t="s">
        <v>5376</v>
      </c>
      <c r="C877" t="s">
        <v>5377</v>
      </c>
      <c r="D877" s="9" t="n">
        <v>0.0</v>
      </c>
      <c r="E877" s="9" t="n">
        <v>0.0</v>
      </c>
      <c r="F877" t="n">
        <v>0.0</v>
      </c>
      <c r="G877" t="n">
        <v>0.0</v>
      </c>
      <c r="H877" s="9" t="n">
        <v>0.0</v>
      </c>
    </row>
    <row r="878" spans="2:8" x14ac:dyDescent="0.25">
      <c r="B878" s="28" t="s">
        <v>5378</v>
      </c>
      <c r="C878" t="s">
        <v>5379</v>
      </c>
      <c r="D878" s="9" t="n">
        <v>0.0</v>
      </c>
      <c r="E878" s="9" t="n">
        <v>0.0</v>
      </c>
      <c r="F878" t="n">
        <v>0.0</v>
      </c>
      <c r="G878" t="n">
        <v>0.0</v>
      </c>
      <c r="H878" s="9" t="n">
        <v>0.0</v>
      </c>
    </row>
    <row r="879" spans="2:8" x14ac:dyDescent="0.25">
      <c r="B879" s="28" t="s">
        <v>5380</v>
      </c>
      <c r="C879" t="s">
        <v>5381</v>
      </c>
      <c r="D879" s="9" t="n">
        <v>7.35228932E7</v>
      </c>
      <c r="E879" s="9" t="n">
        <v>7.35228932E7</v>
      </c>
      <c r="F879" t="n">
        <v>0.0</v>
      </c>
      <c r="G879" t="n">
        <v>0.0</v>
      </c>
      <c r="H879" s="9" t="n">
        <v>0.0</v>
      </c>
    </row>
    <row r="880" spans="2:8" x14ac:dyDescent="0.25">
      <c r="B880" s="28" t="s">
        <v>5382</v>
      </c>
      <c r="C880" t="s">
        <v>5383</v>
      </c>
      <c r="D880" s="9" t="n">
        <v>1.3421677604E8</v>
      </c>
      <c r="E880" s="9" t="n">
        <v>1.3421677604E8</v>
      </c>
      <c r="F880" t="n">
        <v>0.0</v>
      </c>
      <c r="G880" t="n">
        <v>0.0</v>
      </c>
      <c r="H880" s="9" t="n">
        <v>0.0</v>
      </c>
    </row>
    <row r="881" spans="2:8" x14ac:dyDescent="0.25">
      <c r="B881" s="28" t="s">
        <v>5384</v>
      </c>
      <c r="C881" t="s">
        <v>5385</v>
      </c>
      <c r="D881" s="9" t="n">
        <v>1.369425275E7</v>
      </c>
      <c r="E881" s="9" t="n">
        <v>1.369425275E7</v>
      </c>
      <c r="F881" t="n">
        <v>0.0</v>
      </c>
      <c r="G881" t="n">
        <v>0.0</v>
      </c>
      <c r="H881" s="9" t="n">
        <v>0.0</v>
      </c>
    </row>
    <row r="882" spans="2:8" x14ac:dyDescent="0.25">
      <c r="B882" s="28" t="s">
        <v>5386</v>
      </c>
      <c r="C882" t="s">
        <v>5387</v>
      </c>
      <c r="D882" s="9" t="n">
        <v>4.21730762E7</v>
      </c>
      <c r="E882" s="9" t="n">
        <v>4.21730762E7</v>
      </c>
      <c r="F882" t="n">
        <v>0.0</v>
      </c>
      <c r="G882" t="n">
        <v>0.0</v>
      </c>
      <c r="H882" s="9" t="n">
        <v>0.0</v>
      </c>
    </row>
    <row r="883" spans="2:8" x14ac:dyDescent="0.25">
      <c r="B883" s="28" t="s">
        <v>5388</v>
      </c>
      <c r="C883" t="s">
        <v>5389</v>
      </c>
      <c r="D883" s="9" t="n">
        <v>3.325327048E7</v>
      </c>
      <c r="E883" s="9" t="n">
        <v>3.325327048E7</v>
      </c>
      <c r="F883" t="n">
        <v>0.0</v>
      </c>
      <c r="G883" t="n">
        <v>0.0</v>
      </c>
      <c r="H883" s="9" t="n">
        <v>0.0</v>
      </c>
    </row>
    <row r="884" spans="2:8" x14ac:dyDescent="0.25">
      <c r="B884" s="28" t="s">
        <v>5390</v>
      </c>
      <c r="C884" t="s">
        <v>5391</v>
      </c>
      <c r="D884" s="9" t="n">
        <v>0.0</v>
      </c>
      <c r="E884" s="9" t="n">
        <v>0.0</v>
      </c>
      <c r="F884" t="n">
        <v>0.0</v>
      </c>
      <c r="G884" t="n">
        <v>0.0</v>
      </c>
      <c r="H884" s="9" t="n">
        <v>0.0</v>
      </c>
    </row>
    <row r="885" spans="2:8" x14ac:dyDescent="0.25">
      <c r="B885" s="28" t="s">
        <v>5392</v>
      </c>
      <c r="C885" t="s">
        <v>5393</v>
      </c>
      <c r="D885" s="9" t="n">
        <v>0.0</v>
      </c>
      <c r="E885" s="9" t="n">
        <v>0.0</v>
      </c>
      <c r="F885" t="n">
        <v>0.0</v>
      </c>
      <c r="G885" t="n">
        <v>0.0</v>
      </c>
      <c r="H885" s="9" t="n">
        <v>0.0</v>
      </c>
    </row>
    <row r="886" spans="2:8" x14ac:dyDescent="0.25">
      <c r="B886" s="28" t="s">
        <v>5394</v>
      </c>
      <c r="C886" t="s">
        <v>5395</v>
      </c>
      <c r="D886" s="9" t="n">
        <v>1.486600844E7</v>
      </c>
      <c r="E886" s="9" t="n">
        <v>1.486600844E7</v>
      </c>
      <c r="F886" t="n">
        <v>0.0</v>
      </c>
      <c r="G886" t="n">
        <v>0.0</v>
      </c>
      <c r="H886" s="9" t="n">
        <v>0.0</v>
      </c>
    </row>
    <row r="887" spans="2:8" x14ac:dyDescent="0.25">
      <c r="B887" s="28" t="s">
        <v>5396</v>
      </c>
      <c r="C887" t="s">
        <v>5397</v>
      </c>
      <c r="D887" s="9" t="n">
        <v>3.023016817E7</v>
      </c>
      <c r="E887" s="9" t="n">
        <v>3.023016817E7</v>
      </c>
      <c r="F887" t="n">
        <v>0.0</v>
      </c>
      <c r="G887" t="n">
        <v>0.0</v>
      </c>
      <c r="H887" s="9" t="n">
        <v>0.0</v>
      </c>
    </row>
    <row r="888" spans="2:8" x14ac:dyDescent="0.25">
      <c r="B888" s="28" t="s">
        <v>5398</v>
      </c>
      <c r="C888" t="s">
        <v>5399</v>
      </c>
      <c r="D888" s="9" t="n">
        <v>0.0</v>
      </c>
      <c r="E888" s="9" t="n">
        <v>0.0</v>
      </c>
      <c r="F888" t="n">
        <v>0.0</v>
      </c>
      <c r="G888" t="n">
        <v>0.0</v>
      </c>
      <c r="H888" s="9" t="n">
        <v>0.0</v>
      </c>
    </row>
    <row r="889" spans="2:8" x14ac:dyDescent="0.25">
      <c r="B889" s="28" t="s">
        <v>5400</v>
      </c>
      <c r="C889" t="s">
        <v>5401</v>
      </c>
      <c r="D889" s="9" t="n">
        <v>0.0</v>
      </c>
      <c r="E889" s="9" t="n">
        <v>0.0</v>
      </c>
      <c r="F889" t="n">
        <v>0.0</v>
      </c>
      <c r="G889" t="n">
        <v>0.0</v>
      </c>
      <c r="H889" s="9" t="n">
        <v>0.0</v>
      </c>
    </row>
    <row r="890" spans="2:8" x14ac:dyDescent="0.25">
      <c r="B890" s="28" t="s">
        <v>5402</v>
      </c>
      <c r="C890" t="s">
        <v>5403</v>
      </c>
      <c r="D890" s="9" t="n">
        <v>0.0</v>
      </c>
      <c r="E890" s="9" t="n">
        <v>0.0</v>
      </c>
      <c r="F890" t="n">
        <v>0.0</v>
      </c>
      <c r="G890" t="n">
        <v>0.0</v>
      </c>
      <c r="H890" s="9" t="n">
        <v>0.0</v>
      </c>
    </row>
    <row r="891" spans="2:8" x14ac:dyDescent="0.25">
      <c r="B891" s="28" t="s">
        <v>5404</v>
      </c>
      <c r="C891" t="s">
        <v>5405</v>
      </c>
      <c r="D891" s="9" t="n">
        <v>0.0</v>
      </c>
      <c r="E891" s="9" t="n">
        <v>0.0</v>
      </c>
      <c r="F891" t="n">
        <v>0.0</v>
      </c>
      <c r="G891" t="n">
        <v>0.0</v>
      </c>
      <c r="H891" s="9" t="n">
        <v>0.0</v>
      </c>
    </row>
    <row r="892" spans="2:8" x14ac:dyDescent="0.25">
      <c r="B892" s="28" t="s">
        <v>5406</v>
      </c>
      <c r="C892" t="s">
        <v>5407</v>
      </c>
      <c r="D892" s="9" t="n">
        <v>0.0</v>
      </c>
      <c r="E892" s="9" t="n">
        <v>0.0</v>
      </c>
      <c r="F892" t="n">
        <v>0.0</v>
      </c>
      <c r="G892" t="n">
        <v>0.0</v>
      </c>
      <c r="H892" s="9" t="n">
        <v>0.0</v>
      </c>
    </row>
    <row r="893" spans="2:8" x14ac:dyDescent="0.25">
      <c r="B893" s="28" t="s">
        <v>5408</v>
      </c>
      <c r="C893" t="s">
        <v>5409</v>
      </c>
      <c r="D893" s="9" t="n">
        <v>0.0</v>
      </c>
      <c r="E893" s="9" t="n">
        <v>0.0</v>
      </c>
      <c r="F893" t="n">
        <v>0.0</v>
      </c>
      <c r="G893" t="n">
        <v>0.0</v>
      </c>
      <c r="H893" s="9" t="n">
        <v>0.0</v>
      </c>
    </row>
    <row r="894" spans="2:8" x14ac:dyDescent="0.25">
      <c r="B894" s="28" t="s">
        <v>5410</v>
      </c>
      <c r="C894" t="s">
        <v>5411</v>
      </c>
      <c r="D894" s="9" t="n">
        <v>0.0</v>
      </c>
      <c r="E894" s="9" t="n">
        <v>0.0</v>
      </c>
      <c r="F894" t="n">
        <v>0.0</v>
      </c>
      <c r="G894" t="n">
        <v>0.0</v>
      </c>
      <c r="H894" s="9" t="n">
        <v>0.0</v>
      </c>
    </row>
    <row r="895" spans="2:8" x14ac:dyDescent="0.25">
      <c r="B895" s="28" t="s">
        <v>5412</v>
      </c>
      <c r="C895" t="s">
        <v>5413</v>
      </c>
      <c r="D895" s="9" t="n">
        <v>0.0</v>
      </c>
      <c r="E895" s="9" t="n">
        <v>0.0</v>
      </c>
      <c r="F895" t="n">
        <v>0.0</v>
      </c>
      <c r="G895" t="n">
        <v>0.0</v>
      </c>
      <c r="H895" s="9" t="n">
        <v>0.0</v>
      </c>
    </row>
    <row r="896" spans="2:8" x14ac:dyDescent="0.25">
      <c r="B896" s="28" t="s">
        <v>5414</v>
      </c>
      <c r="C896" t="s">
        <v>5415</v>
      </c>
      <c r="D896" s="9" t="n">
        <v>0.0</v>
      </c>
      <c r="E896" s="9" t="n">
        <v>0.0</v>
      </c>
      <c r="F896" t="n">
        <v>0.0</v>
      </c>
      <c r="G896" t="n">
        <v>0.0</v>
      </c>
      <c r="H896" s="9" t="n">
        <v>0.0</v>
      </c>
    </row>
    <row r="897" spans="2:8" x14ac:dyDescent="0.25">
      <c r="B897" s="28" t="s">
        <v>5416</v>
      </c>
      <c r="C897" t="s">
        <v>5417</v>
      </c>
      <c r="D897" s="9" t="n">
        <v>0.0</v>
      </c>
      <c r="E897" s="9" t="n">
        <v>0.0</v>
      </c>
      <c r="F897" t="n">
        <v>0.0</v>
      </c>
      <c r="G897" t="n">
        <v>0.0</v>
      </c>
      <c r="H897" s="9" t="n">
        <v>0.0</v>
      </c>
    </row>
    <row r="898" spans="2:8" x14ac:dyDescent="0.25">
      <c r="B898" s="28" t="s">
        <v>5418</v>
      </c>
      <c r="C898" t="s">
        <v>5419</v>
      </c>
      <c r="D898" s="9" t="n">
        <v>0.0</v>
      </c>
      <c r="E898" s="9" t="n">
        <v>0.0</v>
      </c>
      <c r="F898" t="n">
        <v>0.0</v>
      </c>
      <c r="G898" t="n">
        <v>0.0</v>
      </c>
      <c r="H898" s="9" t="n">
        <v>0.0</v>
      </c>
    </row>
    <row r="899" spans="2:8" x14ac:dyDescent="0.25">
      <c r="B899" s="28" t="s">
        <v>5420</v>
      </c>
      <c r="C899" t="s">
        <v>5421</v>
      </c>
      <c r="D899" s="9" t="n">
        <v>0.0</v>
      </c>
      <c r="E899" s="9" t="n">
        <v>0.0</v>
      </c>
      <c r="F899" t="n">
        <v>0.0</v>
      </c>
      <c r="G899" t="n">
        <v>0.0</v>
      </c>
      <c r="H899" s="9" t="n">
        <v>0.0</v>
      </c>
    </row>
    <row r="900" spans="2:8" x14ac:dyDescent="0.25">
      <c r="B900" s="28" t="s">
        <v>5422</v>
      </c>
      <c r="C900" t="s">
        <v>5423</v>
      </c>
      <c r="D900" s="9" t="n">
        <v>0.0</v>
      </c>
      <c r="E900" s="9" t="n">
        <v>0.0</v>
      </c>
      <c r="F900" t="n">
        <v>0.0</v>
      </c>
      <c r="G900" t="n">
        <v>0.0</v>
      </c>
      <c r="H900" s="9" t="n">
        <v>0.0</v>
      </c>
    </row>
    <row r="901" spans="2:8" x14ac:dyDescent="0.25">
      <c r="B901" s="28" t="s">
        <v>5424</v>
      </c>
      <c r="C901" t="s">
        <v>5425</v>
      </c>
      <c r="D901" s="9" t="n">
        <v>0.0</v>
      </c>
      <c r="E901" s="9" t="n">
        <v>0.0</v>
      </c>
      <c r="F901" t="n">
        <v>0.0</v>
      </c>
      <c r="G901" t="n">
        <v>0.0</v>
      </c>
      <c r="H901" s="9" t="n">
        <v>0.0</v>
      </c>
    </row>
    <row r="902" spans="2:8" x14ac:dyDescent="0.25">
      <c r="B902" s="28" t="s">
        <v>5426</v>
      </c>
      <c r="C902" t="s">
        <v>5427</v>
      </c>
      <c r="D902" s="9" t="n">
        <v>0.0</v>
      </c>
      <c r="E902" s="9" t="n">
        <v>0.0</v>
      </c>
      <c r="F902" t="n">
        <v>0.0</v>
      </c>
      <c r="G902" t="n">
        <v>0.0</v>
      </c>
      <c r="H902" s="9" t="n">
        <v>0.0</v>
      </c>
    </row>
    <row r="903" spans="2:8" x14ac:dyDescent="0.25">
      <c r="B903" s="28" t="s">
        <v>5428</v>
      </c>
      <c r="C903" t="s">
        <v>5429</v>
      </c>
      <c r="D903" s="9" t="n">
        <v>0.0</v>
      </c>
      <c r="E903" s="9" t="n">
        <v>0.0</v>
      </c>
      <c r="F903" t="n">
        <v>0.0</v>
      </c>
      <c r="G903" t="n">
        <v>0.0</v>
      </c>
      <c r="H903" s="9" t="n">
        <v>0.0</v>
      </c>
    </row>
    <row r="904" spans="2:8" x14ac:dyDescent="0.25">
      <c r="B904" s="28" t="s">
        <v>5430</v>
      </c>
      <c r="C904" t="s">
        <v>5431</v>
      </c>
      <c r="D904" s="9" t="n">
        <v>0.0</v>
      </c>
      <c r="E904" s="9" t="n">
        <v>0.0</v>
      </c>
      <c r="F904" t="n">
        <v>0.0</v>
      </c>
      <c r="G904" t="n">
        <v>0.0</v>
      </c>
      <c r="H904" s="9" t="n">
        <v>0.0</v>
      </c>
    </row>
    <row r="905" spans="2:8" x14ac:dyDescent="0.25">
      <c r="B905" s="28" t="s">
        <v>5432</v>
      </c>
      <c r="C905" t="s">
        <v>5433</v>
      </c>
      <c r="D905" s="9" t="n">
        <v>0.0</v>
      </c>
      <c r="E905" s="9" t="n">
        <v>0.0</v>
      </c>
      <c r="F905" t="n">
        <v>0.0</v>
      </c>
      <c r="G905" t="n">
        <v>0.0</v>
      </c>
      <c r="H905" s="9" t="n">
        <v>0.0</v>
      </c>
    </row>
    <row r="906" spans="2:8" x14ac:dyDescent="0.25">
      <c r="B906" s="28" t="s">
        <v>5434</v>
      </c>
      <c r="C906" t="s">
        <v>5435</v>
      </c>
      <c r="D906" s="9" t="n">
        <v>0.0</v>
      </c>
      <c r="E906" s="9" t="n">
        <v>0.0</v>
      </c>
      <c r="F906" t="n">
        <v>0.0</v>
      </c>
      <c r="G906" t="n">
        <v>0.0</v>
      </c>
      <c r="H906" s="9" t="n">
        <v>0.0</v>
      </c>
    </row>
    <row r="907" spans="2:8" x14ac:dyDescent="0.25">
      <c r="B907" s="28" t="s">
        <v>5436</v>
      </c>
      <c r="C907" t="s">
        <v>5437</v>
      </c>
      <c r="D907" s="9" t="n">
        <v>0.0</v>
      </c>
      <c r="E907" s="9" t="n">
        <v>0.0</v>
      </c>
      <c r="F907" t="n">
        <v>0.0</v>
      </c>
      <c r="G907" t="n">
        <v>0.0</v>
      </c>
      <c r="H907" s="9" t="n">
        <v>0.0</v>
      </c>
    </row>
    <row r="908" spans="2:8" x14ac:dyDescent="0.25">
      <c r="B908" s="28" t="s">
        <v>5438</v>
      </c>
      <c r="C908" t="s">
        <v>5439</v>
      </c>
      <c r="D908" s="9" t="n">
        <v>0.0</v>
      </c>
      <c r="E908" s="9" t="n">
        <v>0.0</v>
      </c>
      <c r="F908" t="n">
        <v>0.0</v>
      </c>
      <c r="G908" t="n">
        <v>0.0</v>
      </c>
      <c r="H908" s="9" t="n">
        <v>0.0</v>
      </c>
    </row>
    <row r="909" spans="2:8" x14ac:dyDescent="0.25">
      <c r="B909" s="28" t="s">
        <v>5440</v>
      </c>
      <c r="C909" t="s">
        <v>5441</v>
      </c>
      <c r="D909" s="9" t="n">
        <v>0.0</v>
      </c>
      <c r="E909" s="9" t="n">
        <v>0.0</v>
      </c>
      <c r="F909" t="n">
        <v>0.0</v>
      </c>
      <c r="G909" t="n">
        <v>0.0</v>
      </c>
      <c r="H909" s="9" t="n">
        <v>0.0</v>
      </c>
    </row>
    <row r="910" spans="2:8" x14ac:dyDescent="0.25">
      <c r="B910" s="28" t="s">
        <v>5442</v>
      </c>
      <c r="C910" t="s">
        <v>5443</v>
      </c>
      <c r="D910" s="9" t="n">
        <v>6.069388284E7</v>
      </c>
      <c r="E910" s="9" t="n">
        <v>0.0</v>
      </c>
      <c r="F910" t="n">
        <v>6.069388284E7</v>
      </c>
      <c r="G910" t="n">
        <v>0.0</v>
      </c>
      <c r="H910" s="9" t="n">
        <v>0.0</v>
      </c>
    </row>
    <row r="911" spans="2:8" x14ac:dyDescent="0.25">
      <c r="B911" s="28" t="s">
        <v>5444</v>
      </c>
      <c r="C911" t="s">
        <v>5445</v>
      </c>
      <c r="D911" s="9" t="n">
        <v>0.0</v>
      </c>
      <c r="E911" s="9" t="n">
        <v>0.0</v>
      </c>
      <c r="F911" t="n">
        <v>0.0</v>
      </c>
      <c r="G911" t="n">
        <v>0.0</v>
      </c>
      <c r="H911" s="9" t="n">
        <v>0.0</v>
      </c>
    </row>
    <row r="912" spans="2:8" x14ac:dyDescent="0.25">
      <c r="B912" s="28" t="s">
        <v>5446</v>
      </c>
      <c r="C912" t="s">
        <v>5447</v>
      </c>
      <c r="D912" s="9" t="n">
        <v>1.154653343E7</v>
      </c>
      <c r="E912" s="9" t="n">
        <v>0.0</v>
      </c>
      <c r="F912" t="n">
        <v>1.154653343E7</v>
      </c>
      <c r="G912" t="n">
        <v>0.0</v>
      </c>
      <c r="H912" s="9" t="n">
        <v>0.0</v>
      </c>
    </row>
    <row r="913" spans="2:8" x14ac:dyDescent="0.25">
      <c r="B913" s="28" t="s">
        <v>5448</v>
      </c>
      <c r="C913" t="s">
        <v>5449</v>
      </c>
      <c r="D913" s="9" t="n">
        <v>2.548441318E7</v>
      </c>
      <c r="E913" s="9" t="n">
        <v>0.0</v>
      </c>
      <c r="F913" t="n">
        <v>2.494639418E7</v>
      </c>
      <c r="G913" t="n">
        <v>0.0</v>
      </c>
      <c r="H913" s="9" t="n">
        <v>538019.0</v>
      </c>
    </row>
    <row r="914" spans="2:8" x14ac:dyDescent="0.25">
      <c r="B914" s="28" t="s">
        <v>5450</v>
      </c>
      <c r="C914" t="s">
        <v>5451</v>
      </c>
      <c r="D914" s="9" t="n">
        <v>0.0</v>
      </c>
      <c r="E914" s="9" t="n">
        <v>0.0</v>
      </c>
      <c r="F914" t="n">
        <v>0.0</v>
      </c>
      <c r="G914" t="n">
        <v>0.0</v>
      </c>
      <c r="H914" s="9" t="n">
        <v>0.0</v>
      </c>
    </row>
    <row r="915" spans="2:8" x14ac:dyDescent="0.25">
      <c r="B915" s="28" t="s">
        <v>5452</v>
      </c>
      <c r="C915" t="s">
        <v>5453</v>
      </c>
      <c r="D915" s="9" t="n">
        <v>0.0</v>
      </c>
      <c r="E915" s="9" t="n">
        <v>0.0</v>
      </c>
      <c r="F915" t="n">
        <v>0.0</v>
      </c>
      <c r="G915" t="n">
        <v>0.0</v>
      </c>
      <c r="H915" s="9" t="n">
        <v>0.0</v>
      </c>
    </row>
    <row r="916" spans="2:8" x14ac:dyDescent="0.25">
      <c r="B916" s="28" t="s">
        <v>5454</v>
      </c>
      <c r="C916" t="s">
        <v>5455</v>
      </c>
      <c r="D916" s="9" t="n">
        <v>1.002998618E7</v>
      </c>
      <c r="E916" s="9" t="n">
        <v>0.0</v>
      </c>
      <c r="F916" t="n">
        <v>1.056800518E7</v>
      </c>
      <c r="G916" t="n">
        <v>538019.0</v>
      </c>
      <c r="H916" s="9" t="n">
        <v>0.0</v>
      </c>
    </row>
    <row r="917" spans="2:8" x14ac:dyDescent="0.25">
      <c r="B917" s="28" t="s">
        <v>5456</v>
      </c>
      <c r="C917" t="s">
        <v>5457</v>
      </c>
      <c r="D917" s="9" t="n">
        <v>1.363295005E7</v>
      </c>
      <c r="E917" s="9" t="n">
        <v>0.0</v>
      </c>
      <c r="F917" t="n">
        <v>1.363295005E7</v>
      </c>
      <c r="G917" t="n">
        <v>0.0</v>
      </c>
      <c r="H917" s="9" t="n">
        <v>0.0</v>
      </c>
    </row>
    <row r="918" spans="2:8" x14ac:dyDescent="0.25">
      <c r="B918" s="28" t="s">
        <v>5458</v>
      </c>
      <c r="C918" t="s">
        <v>5459</v>
      </c>
      <c r="D918" s="9" t="n">
        <v>0.0</v>
      </c>
      <c r="E918" s="9" t="n">
        <v>0.0</v>
      </c>
      <c r="F918" t="n">
        <v>0.0</v>
      </c>
      <c r="G918" t="n">
        <v>0.0</v>
      </c>
      <c r="H918" s="9" t="n">
        <v>0.0</v>
      </c>
    </row>
    <row r="919" spans="2:8" x14ac:dyDescent="0.25">
      <c r="B919" s="28" t="s">
        <v>5460</v>
      </c>
      <c r="C919" t="s">
        <v>5461</v>
      </c>
      <c r="D919" s="9" t="n">
        <v>0.0</v>
      </c>
      <c r="E919" s="9" t="n">
        <v>0.0</v>
      </c>
      <c r="F919" t="n">
        <v>0.0</v>
      </c>
      <c r="G919" t="n">
        <v>0.0</v>
      </c>
      <c r="H919" s="9" t="n">
        <v>0.0</v>
      </c>
    </row>
    <row r="920" spans="2:8" x14ac:dyDescent="0.25">
      <c r="B920" s="28" t="s">
        <v>5462</v>
      </c>
      <c r="C920" t="s">
        <v>5463</v>
      </c>
      <c r="D920" s="9" t="n">
        <v>0.0</v>
      </c>
      <c r="E920" s="9" t="n">
        <v>0.0</v>
      </c>
      <c r="F920" t="n">
        <v>0.0</v>
      </c>
      <c r="G920" t="n">
        <v>0.0</v>
      </c>
      <c r="H920" s="9" t="n">
        <v>0.0</v>
      </c>
    </row>
    <row r="921" spans="2:8" x14ac:dyDescent="0.25">
      <c r="B921" s="28" t="s">
        <v>5464</v>
      </c>
      <c r="C921" t="s">
        <v>5465</v>
      </c>
      <c r="D921" s="9" t="n">
        <v>0.0</v>
      </c>
      <c r="E921" s="9" t="n">
        <v>0.0</v>
      </c>
      <c r="F921" t="n">
        <v>0.0</v>
      </c>
      <c r="G921" t="n">
        <v>0.0</v>
      </c>
      <c r="H921" s="9" t="n">
        <v>0.0</v>
      </c>
    </row>
    <row r="922" spans="2:8" x14ac:dyDescent="0.25">
      <c r="B922" s="28" t="s">
        <v>5466</v>
      </c>
      <c r="C922" t="s">
        <v>5467</v>
      </c>
      <c r="D922" s="9" t="n">
        <v>0.0</v>
      </c>
      <c r="E922" s="9" t="n">
        <v>0.0</v>
      </c>
      <c r="F922" t="n">
        <v>0.0</v>
      </c>
      <c r="G922" t="n">
        <v>0.0</v>
      </c>
      <c r="H922" s="9" t="n">
        <v>0.0</v>
      </c>
    </row>
    <row r="923" spans="2:8" x14ac:dyDescent="0.25">
      <c r="B923" s="28" t="s">
        <v>5468</v>
      </c>
      <c r="C923" t="s">
        <v>5469</v>
      </c>
      <c r="D923" s="9" t="n">
        <v>0.0</v>
      </c>
      <c r="E923" s="9" t="n">
        <v>0.0</v>
      </c>
      <c r="F923" t="n">
        <v>0.0</v>
      </c>
      <c r="G923" t="n">
        <v>0.0</v>
      </c>
      <c r="H923" s="9" t="n">
        <v>0.0</v>
      </c>
    </row>
    <row r="924" spans="2:8" x14ac:dyDescent="0.25">
      <c r="B924" s="28" t="s">
        <v>5470</v>
      </c>
      <c r="C924" t="s">
        <v>5471</v>
      </c>
      <c r="D924" s="9" t="n">
        <v>0.0</v>
      </c>
      <c r="E924" s="9" t="n">
        <v>0.0</v>
      </c>
      <c r="F924" t="n">
        <v>0.0</v>
      </c>
      <c r="G924" t="n">
        <v>0.0</v>
      </c>
      <c r="H924" s="9" t="n">
        <v>0.0</v>
      </c>
    </row>
    <row r="925" spans="2:8" x14ac:dyDescent="0.25">
      <c r="B925" s="28" t="s">
        <v>5472</v>
      </c>
      <c r="C925" t="s">
        <v>5473</v>
      </c>
      <c r="D925" s="9" t="n">
        <v>0.0</v>
      </c>
      <c r="E925" s="9" t="n">
        <v>0.0</v>
      </c>
      <c r="F925" t="n">
        <v>0.0</v>
      </c>
      <c r="G925" t="n">
        <v>0.0</v>
      </c>
      <c r="H925" s="9" t="n">
        <v>0.0</v>
      </c>
    </row>
    <row r="926" spans="2:8" x14ac:dyDescent="0.25">
      <c r="B926" s="28" t="s">
        <v>5474</v>
      </c>
      <c r="C926" t="s">
        <v>5475</v>
      </c>
      <c r="D926" s="9" t="n">
        <v>0.0</v>
      </c>
      <c r="E926" s="9" t="n">
        <v>0.0</v>
      </c>
      <c r="F926" t="n">
        <v>0.0</v>
      </c>
      <c r="G926" t="n">
        <v>0.0</v>
      </c>
      <c r="H926" s="9" t="n">
        <v>0.0</v>
      </c>
    </row>
    <row r="927" spans="2:8" x14ac:dyDescent="0.25">
      <c r="B927" s="28" t="s">
        <v>5476</v>
      </c>
      <c r="C927" t="s">
        <v>5477</v>
      </c>
      <c r="D927" s="9" t="n">
        <v>0.0</v>
      </c>
      <c r="E927" s="9" t="n">
        <v>0.0</v>
      </c>
      <c r="F927" t="n">
        <v>0.0</v>
      </c>
      <c r="G927" t="n">
        <v>0.0</v>
      </c>
      <c r="H927" s="9" t="n">
        <v>0.0</v>
      </c>
    </row>
    <row r="928" spans="2:8" x14ac:dyDescent="0.25">
      <c r="B928" s="28" t="s">
        <v>5478</v>
      </c>
      <c r="C928" t="s">
        <v>5479</v>
      </c>
      <c r="D928" s="9" t="n">
        <v>0.0</v>
      </c>
      <c r="E928" s="9" t="n">
        <v>0.0</v>
      </c>
      <c r="F928" t="n">
        <v>0.0</v>
      </c>
      <c r="G928" t="n">
        <v>0.0</v>
      </c>
      <c r="H928" s="9" t="n">
        <v>0.0</v>
      </c>
    </row>
    <row r="929" spans="2:8" x14ac:dyDescent="0.25">
      <c r="B929" s="28" t="s">
        <v>5480</v>
      </c>
      <c r="C929" t="s">
        <v>5481</v>
      </c>
      <c r="D929" s="9" t="n">
        <v>0.0</v>
      </c>
      <c r="E929" s="9" t="n">
        <v>0.0</v>
      </c>
      <c r="F929" t="n">
        <v>0.0</v>
      </c>
      <c r="G929" t="n">
        <v>0.0</v>
      </c>
      <c r="H929" s="9" t="n">
        <v>0.0</v>
      </c>
    </row>
    <row r="930" spans="2:8" x14ac:dyDescent="0.25">
      <c r="B930" s="28" t="s">
        <v>5482</v>
      </c>
      <c r="C930" t="s">
        <v>5483</v>
      </c>
      <c r="D930" s="9" t="n">
        <v>0.0</v>
      </c>
      <c r="E930" s="9" t="n">
        <v>0.0</v>
      </c>
      <c r="F930" t="n">
        <v>0.0</v>
      </c>
      <c r="G930" t="n">
        <v>0.0</v>
      </c>
      <c r="H930" s="9" t="n">
        <v>0.0</v>
      </c>
    </row>
    <row r="931" spans="2:8" x14ac:dyDescent="0.25">
      <c r="B931" s="28" t="s">
        <v>5484</v>
      </c>
      <c r="C931" t="s">
        <v>5485</v>
      </c>
      <c r="D931" s="9" t="n">
        <v>0.0</v>
      </c>
      <c r="E931" s="9" t="n">
        <v>0.0</v>
      </c>
      <c r="F931" t="n">
        <v>0.0</v>
      </c>
      <c r="G931" t="n">
        <v>0.0</v>
      </c>
      <c r="H931" s="9" t="n">
        <v>0.0</v>
      </c>
    </row>
    <row r="932" spans="2:8" x14ac:dyDescent="0.25">
      <c r="B932" s="28" t="s">
        <v>5486</v>
      </c>
      <c r="C932" t="s">
        <v>5487</v>
      </c>
      <c r="D932" s="9" t="n">
        <v>0.0</v>
      </c>
      <c r="E932" s="9" t="n">
        <v>0.0</v>
      </c>
      <c r="F932" t="n">
        <v>0.0</v>
      </c>
      <c r="G932" t="n">
        <v>0.0</v>
      </c>
      <c r="H932" s="9" t="n">
        <v>0.0</v>
      </c>
    </row>
    <row r="933" spans="2:8" x14ac:dyDescent="0.25">
      <c r="B933" s="28" t="s">
        <v>5488</v>
      </c>
      <c r="C933" t="s">
        <v>5489</v>
      </c>
      <c r="D933" s="9" t="n">
        <v>0.0</v>
      </c>
      <c r="E933" s="9" t="n">
        <v>0.0</v>
      </c>
      <c r="F933" t="n">
        <v>0.0</v>
      </c>
      <c r="G933" t="n">
        <v>0.0</v>
      </c>
      <c r="H933" s="9" t="n">
        <v>0.0</v>
      </c>
    </row>
    <row r="934" spans="2:8" x14ac:dyDescent="0.25">
      <c r="B934" s="28" t="s">
        <v>5490</v>
      </c>
      <c r="C934" t="s">
        <v>5491</v>
      </c>
      <c r="D934" s="9" t="n">
        <v>0.0</v>
      </c>
      <c r="E934" s="9" t="n">
        <v>0.0</v>
      </c>
      <c r="F934" t="n">
        <v>0.0</v>
      </c>
      <c r="G934" t="n">
        <v>0.0</v>
      </c>
      <c r="H934" s="9" t="n">
        <v>0.0</v>
      </c>
    </row>
    <row r="935" spans="2:8" x14ac:dyDescent="0.25">
      <c r="B935" s="28" t="s">
        <v>5492</v>
      </c>
      <c r="C935" t="s">
        <v>5493</v>
      </c>
      <c r="D935" s="9" t="n">
        <v>0.0</v>
      </c>
      <c r="E935" s="9" t="n">
        <v>0.0</v>
      </c>
      <c r="F935" t="n">
        <v>0.0</v>
      </c>
      <c r="G935" t="n">
        <v>0.0</v>
      </c>
      <c r="H935" s="9" t="n">
        <v>0.0</v>
      </c>
    </row>
    <row r="936" spans="2:8" x14ac:dyDescent="0.25">
      <c r="B936" s="28" t="s">
        <v>5494</v>
      </c>
      <c r="C936" t="s">
        <v>5495</v>
      </c>
      <c r="D936" s="9" t="n">
        <v>0.0</v>
      </c>
      <c r="E936" s="9" t="n">
        <v>0.0</v>
      </c>
      <c r="F936" t="n">
        <v>0.0</v>
      </c>
      <c r="G936" t="n">
        <v>0.0</v>
      </c>
      <c r="H936" s="9" t="n">
        <v>0.0</v>
      </c>
    </row>
    <row r="937" spans="2:8" x14ac:dyDescent="0.25">
      <c r="B937" s="28" t="s">
        <v>5496</v>
      </c>
      <c r="C937" t="s">
        <v>5497</v>
      </c>
      <c r="D937" s="9" t="n">
        <v>0.0</v>
      </c>
      <c r="E937" s="9" t="n">
        <v>0.0</v>
      </c>
      <c r="F937" t="n">
        <v>0.0</v>
      </c>
      <c r="G937" t="n">
        <v>0.0</v>
      </c>
      <c r="H937" s="9" t="n">
        <v>0.0</v>
      </c>
    </row>
    <row r="938" spans="2:8" x14ac:dyDescent="0.25">
      <c r="B938" s="28" t="s">
        <v>5498</v>
      </c>
      <c r="C938" t="s">
        <v>5499</v>
      </c>
      <c r="D938" s="9" t="n">
        <v>0.0</v>
      </c>
      <c r="E938" s="9" t="n">
        <v>0.0</v>
      </c>
      <c r="F938" t="n">
        <v>0.0</v>
      </c>
      <c r="G938" t="n">
        <v>0.0</v>
      </c>
      <c r="H938" s="9" t="n">
        <v>0.0</v>
      </c>
    </row>
    <row r="939" spans="2:8" x14ac:dyDescent="0.25">
      <c r="B939" s="28" t="s">
        <v>5500</v>
      </c>
      <c r="C939" t="s">
        <v>5501</v>
      </c>
      <c r="D939" s="9" t="n">
        <v>0.0</v>
      </c>
      <c r="E939" s="9" t="n">
        <v>0.0</v>
      </c>
      <c r="F939" t="n">
        <v>0.0</v>
      </c>
      <c r="G939" t="n">
        <v>0.0</v>
      </c>
      <c r="H939" s="9" t="n">
        <v>0.0</v>
      </c>
    </row>
    <row r="940" spans="2:8" x14ac:dyDescent="0.25">
      <c r="B940" s="28" t="s">
        <v>5502</v>
      </c>
      <c r="C940" t="s">
        <v>5503</v>
      </c>
      <c r="D940" s="9" t="n">
        <v>0.0</v>
      </c>
      <c r="E940" s="9" t="n">
        <v>0.0</v>
      </c>
      <c r="F940" t="n">
        <v>0.0</v>
      </c>
      <c r="G940" t="n">
        <v>0.0</v>
      </c>
      <c r="H940" s="9" t="n">
        <v>0.0</v>
      </c>
    </row>
    <row r="941" spans="2:8" x14ac:dyDescent="0.25">
      <c r="B941" s="28" t="s">
        <v>5504</v>
      </c>
      <c r="C941" t="s">
        <v>5505</v>
      </c>
      <c r="D941" s="9" t="n">
        <v>0.0</v>
      </c>
      <c r="E941" s="9" t="n">
        <v>0.0</v>
      </c>
      <c r="F941" t="n">
        <v>0.0</v>
      </c>
      <c r="G941" t="n">
        <v>0.0</v>
      </c>
      <c r="H941" s="9" t="n">
        <v>0.0</v>
      </c>
    </row>
    <row r="942" spans="2:8" x14ac:dyDescent="0.25">
      <c r="B942" s="28" t="s">
        <v>5506</v>
      </c>
      <c r="C942" t="s">
        <v>5507</v>
      </c>
      <c r="D942" s="9" t="n">
        <v>0.0</v>
      </c>
      <c r="E942" s="9" t="n">
        <v>0.0</v>
      </c>
      <c r="F942" t="n">
        <v>0.0</v>
      </c>
      <c r="G942" t="n">
        <v>0.0</v>
      </c>
      <c r="H942" s="9" t="n">
        <v>0.0</v>
      </c>
    </row>
    <row r="943" spans="2:8" x14ac:dyDescent="0.25">
      <c r="B943" s="28" t="s">
        <v>5508</v>
      </c>
      <c r="C943" t="s">
        <v>5509</v>
      </c>
      <c r="D943" s="9" t="n">
        <v>0.0</v>
      </c>
      <c r="E943" s="9" t="n">
        <v>0.0</v>
      </c>
      <c r="F943" t="n">
        <v>0.0</v>
      </c>
      <c r="G943" t="n">
        <v>0.0</v>
      </c>
      <c r="H943" s="9" t="n">
        <v>0.0</v>
      </c>
    </row>
    <row r="944" spans="2:8" x14ac:dyDescent="0.25">
      <c r="B944" s="28" t="s">
        <v>5510</v>
      </c>
      <c r="C944" t="s">
        <v>5511</v>
      </c>
      <c r="D944" s="9" t="n">
        <v>0.0</v>
      </c>
      <c r="E944" s="9" t="n">
        <v>0.0</v>
      </c>
      <c r="F944" t="n">
        <v>0.0</v>
      </c>
      <c r="G944" t="n">
        <v>0.0</v>
      </c>
      <c r="H944" s="9" t="n">
        <v>0.0</v>
      </c>
    </row>
    <row r="945" spans="2:8" x14ac:dyDescent="0.25">
      <c r="B945" s="28" t="s">
        <v>5512</v>
      </c>
      <c r="C945" t="s">
        <v>5513</v>
      </c>
      <c r="D945" s="9" t="n">
        <v>0.0</v>
      </c>
      <c r="E945" s="9" t="n">
        <v>0.0</v>
      </c>
      <c r="F945" t="n">
        <v>0.0</v>
      </c>
      <c r="G945" t="n">
        <v>0.0</v>
      </c>
      <c r="H945" s="9" t="n">
        <v>0.0</v>
      </c>
    </row>
    <row r="946" spans="2:8" x14ac:dyDescent="0.25">
      <c r="B946" s="28" t="s">
        <v>5514</v>
      </c>
      <c r="C946" t="s">
        <v>5515</v>
      </c>
      <c r="D946" s="9" t="n">
        <v>0.0</v>
      </c>
      <c r="E946" s="9" t="n">
        <v>0.0</v>
      </c>
      <c r="F946" t="n">
        <v>0.0</v>
      </c>
      <c r="G946" t="n">
        <v>0.0</v>
      </c>
      <c r="H946" s="9" t="n">
        <v>0.0</v>
      </c>
    </row>
    <row r="947" spans="2:8" x14ac:dyDescent="0.25">
      <c r="B947" s="28" t="s">
        <v>5516</v>
      </c>
      <c r="C947" t="s">
        <v>5517</v>
      </c>
      <c r="D947" s="9" t="n">
        <v>0.0</v>
      </c>
      <c r="E947" s="9" t="n">
        <v>0.0</v>
      </c>
      <c r="F947" t="n">
        <v>0.0</v>
      </c>
      <c r="G947" t="n">
        <v>0.0</v>
      </c>
      <c r="H947" s="9" t="n">
        <v>0.0</v>
      </c>
    </row>
    <row r="948" spans="2:8" x14ac:dyDescent="0.25">
      <c r="B948" s="28" t="s">
        <v>5518</v>
      </c>
      <c r="C948" t="s">
        <v>5519</v>
      </c>
      <c r="D948" s="9" t="n">
        <v>0.0</v>
      </c>
      <c r="E948" s="9" t="n">
        <v>0.0</v>
      </c>
      <c r="F948" t="n">
        <v>0.0</v>
      </c>
      <c r="G948" t="n">
        <v>0.0</v>
      </c>
      <c r="H948" s="9" t="n">
        <v>0.0</v>
      </c>
    </row>
    <row r="949" spans="2:8" x14ac:dyDescent="0.25">
      <c r="B949" s="28" t="s">
        <v>5520</v>
      </c>
      <c r="C949" t="s">
        <v>5521</v>
      </c>
      <c r="D949" s="9" t="n">
        <v>0.0</v>
      </c>
      <c r="E949" s="9" t="n">
        <v>0.0</v>
      </c>
      <c r="F949" t="n">
        <v>0.0</v>
      </c>
      <c r="G949" t="n">
        <v>0.0</v>
      </c>
      <c r="H949" s="9" t="n">
        <v>0.0</v>
      </c>
    </row>
    <row r="950" spans="2:8" x14ac:dyDescent="0.25">
      <c r="B950" s="28" t="s">
        <v>5522</v>
      </c>
      <c r="C950" t="s">
        <v>5523</v>
      </c>
      <c r="D950" s="9" t="n">
        <v>0.0</v>
      </c>
      <c r="E950" s="9" t="n">
        <v>0.0</v>
      </c>
      <c r="F950" t="n">
        <v>0.0</v>
      </c>
      <c r="G950" t="n">
        <v>0.0</v>
      </c>
      <c r="H950" s="9" t="n">
        <v>0.0</v>
      </c>
    </row>
    <row r="951" spans="2:8" x14ac:dyDescent="0.25">
      <c r="B951" s="28" t="s">
        <v>5524</v>
      </c>
      <c r="C951" t="s">
        <v>5525</v>
      </c>
      <c r="D951" s="9" t="n">
        <v>0.0</v>
      </c>
      <c r="E951" s="9" t="n">
        <v>0.0</v>
      </c>
      <c r="F951" t="n">
        <v>0.0</v>
      </c>
      <c r="G951" t="n">
        <v>0.0</v>
      </c>
      <c r="H951" s="9" t="n">
        <v>0.0</v>
      </c>
    </row>
    <row r="952" spans="2:8" x14ac:dyDescent="0.25">
      <c r="B952" s="28" t="s">
        <v>5526</v>
      </c>
      <c r="C952" t="s">
        <v>5527</v>
      </c>
      <c r="D952" s="9" t="n">
        <v>0.0</v>
      </c>
      <c r="E952" s="9" t="n">
        <v>0.0</v>
      </c>
      <c r="F952" t="n">
        <v>0.0</v>
      </c>
      <c r="G952" t="n">
        <v>0.0</v>
      </c>
      <c r="H952" s="9" t="n">
        <v>0.0</v>
      </c>
    </row>
    <row r="953" spans="2:8" x14ac:dyDescent="0.25">
      <c r="B953" s="28" t="s">
        <v>5528</v>
      </c>
      <c r="C953" t="s">
        <v>5529</v>
      </c>
      <c r="D953" s="9" t="n">
        <v>0.0</v>
      </c>
      <c r="E953" s="9" t="n">
        <v>0.0</v>
      </c>
      <c r="F953" t="n">
        <v>0.0</v>
      </c>
      <c r="G953" t="n">
        <v>0.0</v>
      </c>
      <c r="H953" s="9" t="n">
        <v>0.0</v>
      </c>
    </row>
    <row r="954" spans="2:8" x14ac:dyDescent="0.25">
      <c r="B954" s="28" t="s">
        <v>5530</v>
      </c>
      <c r="C954" t="s">
        <v>5531</v>
      </c>
      <c r="D954" s="9" t="n">
        <v>0.0</v>
      </c>
      <c r="E954" s="9" t="n">
        <v>0.0</v>
      </c>
      <c r="F954" t="n">
        <v>0.0</v>
      </c>
      <c r="G954" t="n">
        <v>0.0</v>
      </c>
      <c r="H954" s="9" t="n">
        <v>0.0</v>
      </c>
    </row>
    <row r="955" spans="2:8" x14ac:dyDescent="0.25">
      <c r="B955" s="28" t="s">
        <v>5532</v>
      </c>
      <c r="C955" t="s">
        <v>5533</v>
      </c>
      <c r="D955" s="9" t="n">
        <v>0.0</v>
      </c>
      <c r="E955" s="9" t="n">
        <v>0.0</v>
      </c>
      <c r="F955" t="n">
        <v>0.0</v>
      </c>
      <c r="G955" t="n">
        <v>0.0</v>
      </c>
      <c r="H955" s="9" t="n">
        <v>0.0</v>
      </c>
    </row>
    <row r="956" spans="2:8" x14ac:dyDescent="0.25">
      <c r="B956" s="28" t="s">
        <v>5534</v>
      </c>
      <c r="C956" t="s">
        <v>5535</v>
      </c>
      <c r="D956" s="9" t="n">
        <v>0.0</v>
      </c>
      <c r="E956" s="9" t="n">
        <v>0.0</v>
      </c>
      <c r="F956" t="n">
        <v>0.0</v>
      </c>
      <c r="G956" t="n">
        <v>0.0</v>
      </c>
      <c r="H956" s="9" t="n">
        <v>0.0</v>
      </c>
    </row>
    <row r="957" spans="2:8" x14ac:dyDescent="0.25">
      <c r="B957" s="28" t="s">
        <v>5536</v>
      </c>
      <c r="C957" t="s">
        <v>5537</v>
      </c>
      <c r="D957" s="9" t="n">
        <v>0.0</v>
      </c>
      <c r="E957" s="9" t="n">
        <v>0.0</v>
      </c>
      <c r="F957" t="n">
        <v>0.0</v>
      </c>
      <c r="G957" t="n">
        <v>0.0</v>
      </c>
      <c r="H957" s="9" t="n">
        <v>0.0</v>
      </c>
    </row>
    <row r="958" spans="2:8" x14ac:dyDescent="0.25">
      <c r="B958" s="28" t="s">
        <v>5538</v>
      </c>
      <c r="C958" t="s">
        <v>5539</v>
      </c>
      <c r="D958" s="9" t="n">
        <v>0.0</v>
      </c>
      <c r="E958" s="9" t="n">
        <v>0.0</v>
      </c>
      <c r="F958" t="n">
        <v>0.0</v>
      </c>
      <c r="G958" t="n">
        <v>0.0</v>
      </c>
      <c r="H958" s="9" t="n">
        <v>0.0</v>
      </c>
    </row>
    <row r="959" spans="2:8" x14ac:dyDescent="0.25">
      <c r="B959" s="28" t="s">
        <v>5540</v>
      </c>
      <c r="C959" t="s">
        <v>5541</v>
      </c>
      <c r="D959" s="9" t="n">
        <v>0.0</v>
      </c>
      <c r="E959" s="9" t="n">
        <v>0.0</v>
      </c>
      <c r="F959" t="n">
        <v>0.0</v>
      </c>
      <c r="G959" t="n">
        <v>0.0</v>
      </c>
      <c r="H959" s="9" t="n">
        <v>0.0</v>
      </c>
    </row>
    <row r="960" spans="2:8" x14ac:dyDescent="0.25">
      <c r="B960" s="28" t="s">
        <v>5542</v>
      </c>
      <c r="C960" t="s">
        <v>5543</v>
      </c>
      <c r="D960" s="9" t="n">
        <v>0.0</v>
      </c>
      <c r="E960" s="9" t="n">
        <v>0.0</v>
      </c>
      <c r="F960" t="n">
        <v>0.0</v>
      </c>
      <c r="G960" t="n">
        <v>0.0</v>
      </c>
      <c r="H960" s="9" t="n">
        <v>0.0</v>
      </c>
    </row>
    <row r="961" spans="2:8" x14ac:dyDescent="0.25">
      <c r="B961" s="28" t="s">
        <v>5544</v>
      </c>
      <c r="C961" t="s">
        <v>5545</v>
      </c>
      <c r="D961" s="9" t="n">
        <v>0.0</v>
      </c>
      <c r="E961" s="9" t="n">
        <v>0.0</v>
      </c>
      <c r="F961" t="n">
        <v>0.0</v>
      </c>
      <c r="G961" t="n">
        <v>0.0</v>
      </c>
      <c r="H961" s="9" t="n">
        <v>0.0</v>
      </c>
    </row>
    <row r="962" spans="2:8" x14ac:dyDescent="0.25">
      <c r="B962" s="28" t="s">
        <v>5546</v>
      </c>
      <c r="C962" t="s">
        <v>5547</v>
      </c>
      <c r="D962" s="9" t="n">
        <v>0.0</v>
      </c>
      <c r="E962" s="9" t="n">
        <v>0.0</v>
      </c>
      <c r="F962" t="n">
        <v>0.0</v>
      </c>
      <c r="G962" t="n">
        <v>0.0</v>
      </c>
      <c r="H962" s="9" t="n">
        <v>0.0</v>
      </c>
    </row>
    <row r="963" spans="2:8" x14ac:dyDescent="0.25">
      <c r="B963" s="28" t="s">
        <v>5548</v>
      </c>
      <c r="C963" t="s">
        <v>5549</v>
      </c>
      <c r="D963" s="9" t="n">
        <v>0.0</v>
      </c>
      <c r="E963" s="9" t="n">
        <v>0.0</v>
      </c>
      <c r="F963" t="n">
        <v>0.0</v>
      </c>
      <c r="G963" t="n">
        <v>0.0</v>
      </c>
      <c r="H963" s="9" t="n">
        <v>0.0</v>
      </c>
    </row>
    <row r="964" spans="2:8" x14ac:dyDescent="0.25">
      <c r="B964" s="28" t="s">
        <v>5550</v>
      </c>
      <c r="C964" t="s">
        <v>5551</v>
      </c>
      <c r="D964" s="9" t="n">
        <v>0.0</v>
      </c>
      <c r="E964" s="9" t="n">
        <v>0.0</v>
      </c>
      <c r="F964" t="n">
        <v>0.0</v>
      </c>
      <c r="G964" t="n">
        <v>0.0</v>
      </c>
      <c r="H964" s="9" t="n">
        <v>0.0</v>
      </c>
    </row>
    <row r="965" spans="2:8" x14ac:dyDescent="0.25">
      <c r="B965" s="28" t="s">
        <v>5552</v>
      </c>
      <c r="C965" t="s">
        <v>5553</v>
      </c>
      <c r="D965" s="9" t="n">
        <v>0.0</v>
      </c>
      <c r="E965" s="9" t="n">
        <v>0.0</v>
      </c>
      <c r="F965" t="n">
        <v>0.0</v>
      </c>
      <c r="G965" t="n">
        <v>0.0</v>
      </c>
      <c r="H965" s="9" t="n">
        <v>0.0</v>
      </c>
    </row>
    <row r="966" spans="2:8" x14ac:dyDescent="0.25">
      <c r="B966" s="28" t="s">
        <v>5554</v>
      </c>
      <c r="C966" t="s">
        <v>5555</v>
      </c>
      <c r="D966" s="9" t="n">
        <v>0.0</v>
      </c>
      <c r="E966" s="9" t="n">
        <v>0.0</v>
      </c>
      <c r="F966" t="n">
        <v>0.0</v>
      </c>
      <c r="G966" t="n">
        <v>0.0</v>
      </c>
      <c r="H966" s="9" t="n">
        <v>0.0</v>
      </c>
    </row>
    <row r="967" spans="2:8" x14ac:dyDescent="0.25">
      <c r="B967" s="28" t="s">
        <v>5556</v>
      </c>
      <c r="C967" t="s">
        <v>5557</v>
      </c>
      <c r="D967" s="9" t="n">
        <v>0.0</v>
      </c>
      <c r="E967" s="9" t="n">
        <v>0.0</v>
      </c>
      <c r="F967" t="n">
        <v>0.0</v>
      </c>
      <c r="G967" t="n">
        <v>0.0</v>
      </c>
      <c r="H967" s="9" t="n">
        <v>0.0</v>
      </c>
    </row>
    <row r="968" spans="2:8" x14ac:dyDescent="0.25">
      <c r="B968" s="28" t="s">
        <v>5558</v>
      </c>
      <c r="C968" t="s">
        <v>5559</v>
      </c>
      <c r="D968" s="9" t="n">
        <v>0.0</v>
      </c>
      <c r="E968" s="9" t="n">
        <v>0.0</v>
      </c>
      <c r="F968" t="n">
        <v>0.0</v>
      </c>
      <c r="G968" t="n">
        <v>0.0</v>
      </c>
      <c r="H968" s="9" t="n">
        <v>0.0</v>
      </c>
    </row>
    <row r="969" spans="2:8" x14ac:dyDescent="0.25">
      <c r="B969" s="28" t="s">
        <v>5560</v>
      </c>
      <c r="C969" t="s">
        <v>5561</v>
      </c>
      <c r="D969" s="9" t="n">
        <v>0.0</v>
      </c>
      <c r="E969" s="9" t="n">
        <v>0.0</v>
      </c>
      <c r="F969" t="n">
        <v>0.0</v>
      </c>
      <c r="G969" t="n">
        <v>0.0</v>
      </c>
      <c r="H969" s="9" t="n">
        <v>0.0</v>
      </c>
    </row>
    <row r="970" spans="2:8" x14ac:dyDescent="0.25">
      <c r="B970" s="28" t="s">
        <v>5562</v>
      </c>
      <c r="C970" t="s">
        <v>5563</v>
      </c>
      <c r="D970" s="9" t="n">
        <v>1.2430239537E8</v>
      </c>
      <c r="E970" s="9" t="n">
        <v>1.2430239537E8</v>
      </c>
      <c r="F970" t="n">
        <v>0.0</v>
      </c>
      <c r="G970" t="n">
        <v>0.0</v>
      </c>
      <c r="H970" s="9" t="n">
        <v>0.0</v>
      </c>
    </row>
    <row r="971" spans="2:8" x14ac:dyDescent="0.25">
      <c r="B971" s="28" t="s">
        <v>5564</v>
      </c>
      <c r="C971" t="s">
        <v>5565</v>
      </c>
      <c r="D971" s="9" t="n">
        <v>1.3379757096E8</v>
      </c>
      <c r="E971" s="9" t="n">
        <v>1.3379757096E8</v>
      </c>
      <c r="F971" t="n">
        <v>0.0</v>
      </c>
      <c r="G971" t="n">
        <v>0.0</v>
      </c>
      <c r="H971" s="9" t="n">
        <v>0.0</v>
      </c>
    </row>
    <row r="972" spans="2:8" x14ac:dyDescent="0.25">
      <c r="B972" s="28" t="s">
        <v>5566</v>
      </c>
      <c r="C972" t="s">
        <v>5567</v>
      </c>
      <c r="D972" s="9" t="n">
        <v>1.0346150064E8</v>
      </c>
      <c r="E972" s="9" t="n">
        <v>1.0346150064E8</v>
      </c>
      <c r="F972" t="n">
        <v>0.0</v>
      </c>
      <c r="G972" t="n">
        <v>0.0</v>
      </c>
      <c r="H972" s="9" t="n">
        <v>0.0</v>
      </c>
    </row>
    <row r="973" spans="2:8" x14ac:dyDescent="0.25">
      <c r="B973" s="28" t="s">
        <v>5568</v>
      </c>
      <c r="C973" t="s">
        <v>5569</v>
      </c>
      <c r="D973" s="9" t="n">
        <v>3.033607032E7</v>
      </c>
      <c r="E973" s="9" t="n">
        <v>3.033607032E7</v>
      </c>
      <c r="F973" t="n">
        <v>0.0</v>
      </c>
      <c r="G973" t="n">
        <v>0.0</v>
      </c>
      <c r="H973" s="9" t="n">
        <v>0.0</v>
      </c>
    </row>
    <row r="974" spans="2:8" x14ac:dyDescent="0.25">
      <c r="B974" s="28" t="s">
        <v>5570</v>
      </c>
      <c r="C974" t="s">
        <v>5571</v>
      </c>
      <c r="D974" s="9" t="n">
        <v>0.0</v>
      </c>
      <c r="E974" s="9" t="n">
        <v>0.0</v>
      </c>
      <c r="F974" t="n">
        <v>0.0</v>
      </c>
      <c r="G974" t="n">
        <v>0.0</v>
      </c>
      <c r="H974" s="9" t="n">
        <v>0.0</v>
      </c>
    </row>
    <row r="975" spans="2:8" x14ac:dyDescent="0.25">
      <c r="B975" s="28" t="s">
        <v>5572</v>
      </c>
      <c r="C975" t="s">
        <v>5573</v>
      </c>
      <c r="D975" s="9" t="n">
        <v>0.0</v>
      </c>
      <c r="E975" s="9" t="n">
        <v>0.0</v>
      </c>
      <c r="F975" t="n">
        <v>0.0</v>
      </c>
      <c r="G975" t="n">
        <v>0.0</v>
      </c>
      <c r="H975" s="9" t="n">
        <v>0.0</v>
      </c>
    </row>
    <row r="976" spans="2:8" x14ac:dyDescent="0.25">
      <c r="B976" s="28" t="s">
        <v>5574</v>
      </c>
      <c r="C976" t="s">
        <v>5575</v>
      </c>
      <c r="D976" s="9" t="n">
        <v>0.0</v>
      </c>
      <c r="E976" s="9" t="n">
        <v>0.0</v>
      </c>
      <c r="F976" t="n">
        <v>0.0</v>
      </c>
      <c r="G976" t="n">
        <v>0.0</v>
      </c>
      <c r="H976" s="9" t="n">
        <v>0.0</v>
      </c>
    </row>
    <row r="977" spans="2:8" x14ac:dyDescent="0.25">
      <c r="B977" s="28" t="s">
        <v>5576</v>
      </c>
      <c r="C977" t="s">
        <v>5577</v>
      </c>
      <c r="D977" s="9" t="n">
        <v>0.0</v>
      </c>
      <c r="E977" s="9" t="n">
        <v>0.0</v>
      </c>
      <c r="F977" t="n">
        <v>0.0</v>
      </c>
      <c r="G977" t="n">
        <v>0.0</v>
      </c>
      <c r="H977" s="9" t="n">
        <v>0.0</v>
      </c>
    </row>
    <row r="978" spans="2:8" x14ac:dyDescent="0.25">
      <c r="B978" s="28" t="s">
        <v>5578</v>
      </c>
      <c r="C978" t="s">
        <v>5579</v>
      </c>
      <c r="D978" s="9" t="n">
        <v>0.0</v>
      </c>
      <c r="E978" s="9" t="n">
        <v>0.0</v>
      </c>
      <c r="F978" t="n">
        <v>0.0</v>
      </c>
      <c r="G978" t="n">
        <v>0.0</v>
      </c>
      <c r="H978" s="9" t="n">
        <v>0.0</v>
      </c>
    </row>
    <row r="979" spans="2:8" x14ac:dyDescent="0.25">
      <c r="B979" s="28" t="s">
        <v>5580</v>
      </c>
      <c r="C979" t="s">
        <v>5581</v>
      </c>
      <c r="D979" s="9" t="n">
        <v>9408823.48</v>
      </c>
      <c r="E979" s="9" t="n">
        <v>0.0</v>
      </c>
      <c r="F979" t="n">
        <v>9408823.48</v>
      </c>
      <c r="G979" t="n">
        <v>0.0</v>
      </c>
      <c r="H979" s="9" t="n">
        <v>0.0</v>
      </c>
    </row>
    <row r="980" spans="2:8" x14ac:dyDescent="0.25">
      <c r="B980" s="28" t="s">
        <v>5582</v>
      </c>
      <c r="C980" t="s">
        <v>5583</v>
      </c>
      <c r="D980" s="9" t="n">
        <v>9408823.48</v>
      </c>
      <c r="E980" s="9" t="n">
        <v>0.0</v>
      </c>
      <c r="F980" t="n">
        <v>9408823.48</v>
      </c>
      <c r="G980" t="n">
        <v>0.0</v>
      </c>
      <c r="H980" s="9" t="n">
        <v>0.0</v>
      </c>
    </row>
    <row r="981" spans="2:8" x14ac:dyDescent="0.25">
      <c r="B981" s="28" t="s">
        <v>5584</v>
      </c>
      <c r="C981" t="s">
        <v>5585</v>
      </c>
      <c r="D981" s="9" t="n">
        <v>0.0</v>
      </c>
      <c r="E981" s="9" t="n">
        <v>0.0</v>
      </c>
      <c r="F981" t="n">
        <v>0.0</v>
      </c>
      <c r="G981" t="n">
        <v>0.0</v>
      </c>
      <c r="H981" s="9" t="n">
        <v>0.0</v>
      </c>
    </row>
    <row r="982" spans="2:8" x14ac:dyDescent="0.25">
      <c r="B982" s="28" t="s">
        <v>5586</v>
      </c>
      <c r="C982" t="s">
        <v>5587</v>
      </c>
      <c r="D982" s="9" t="n">
        <v>86352.11</v>
      </c>
      <c r="E982" s="9" t="n">
        <v>0.0</v>
      </c>
      <c r="F982" t="n">
        <v>86352.11</v>
      </c>
      <c r="G982" t="n">
        <v>0.0</v>
      </c>
      <c r="H982" s="9" t="n">
        <v>0.0</v>
      </c>
    </row>
    <row r="983" spans="2:8" x14ac:dyDescent="0.25">
      <c r="B983" s="28" t="s">
        <v>5588</v>
      </c>
      <c r="C983" t="s">
        <v>5589</v>
      </c>
      <c r="D983" s="9" t="n">
        <v>86352.11</v>
      </c>
      <c r="E983" s="9" t="n">
        <v>0.0</v>
      </c>
      <c r="F983" t="n">
        <v>86352.11</v>
      </c>
      <c r="G983" t="n">
        <v>0.0</v>
      </c>
      <c r="H983" s="9" t="n">
        <v>0.0</v>
      </c>
    </row>
    <row r="984" spans="2:8" x14ac:dyDescent="0.25">
      <c r="B984" s="28" t="s">
        <v>5590</v>
      </c>
      <c r="C984" t="s">
        <v>5591</v>
      </c>
      <c r="D984" s="9" t="n">
        <v>63352.11</v>
      </c>
      <c r="E984" s="9" t="n">
        <v>0.0</v>
      </c>
      <c r="F984" t="n">
        <v>63352.11</v>
      </c>
      <c r="G984" t="n">
        <v>0.0</v>
      </c>
      <c r="H984" s="9" t="n">
        <v>0.0</v>
      </c>
    </row>
    <row r="985" spans="2:8" x14ac:dyDescent="0.25">
      <c r="B985" s="28" t="s">
        <v>5592</v>
      </c>
      <c r="C985" t="s">
        <v>5593</v>
      </c>
      <c r="D985" s="9" t="n">
        <v>23000.0</v>
      </c>
      <c r="E985" s="9" t="n">
        <v>0.0</v>
      </c>
      <c r="F985" t="n">
        <v>23000.0</v>
      </c>
      <c r="G985" t="n">
        <v>0.0</v>
      </c>
      <c r="H985" s="9" t="n">
        <v>0.0</v>
      </c>
    </row>
    <row r="986" spans="2:8" x14ac:dyDescent="0.25">
      <c r="B986" s="28" t="s">
        <v>5594</v>
      </c>
      <c r="C986" t="s">
        <v>5595</v>
      </c>
      <c r="D986" s="9" t="n">
        <v>0.0</v>
      </c>
      <c r="E986" s="9" t="n">
        <v>0.0</v>
      </c>
      <c r="F986" t="n">
        <v>0.0</v>
      </c>
      <c r="G986" t="n">
        <v>0.0</v>
      </c>
      <c r="H986" s="9" t="n">
        <v>0.0</v>
      </c>
    </row>
    <row r="987" spans="2:8" x14ac:dyDescent="0.25">
      <c r="B987" s="28" t="s">
        <v>5596</v>
      </c>
      <c r="C987" t="s">
        <v>5597</v>
      </c>
      <c r="D987" s="9" t="n">
        <v>0.0</v>
      </c>
      <c r="E987" s="9" t="n">
        <v>0.0</v>
      </c>
      <c r="F987" t="n">
        <v>0.0</v>
      </c>
      <c r="G987" t="n">
        <v>0.0</v>
      </c>
      <c r="H987" s="9" t="n">
        <v>0.0</v>
      </c>
    </row>
    <row r="988" spans="2:8" x14ac:dyDescent="0.25">
      <c r="B988" s="28" t="s">
        <v>5598</v>
      </c>
      <c r="C988" t="s">
        <v>5599</v>
      </c>
      <c r="D988" s="9" t="n">
        <v>0.0</v>
      </c>
      <c r="E988" s="9" t="n">
        <v>0.0</v>
      </c>
      <c r="F988" t="n">
        <v>0.0</v>
      </c>
      <c r="G988" t="n">
        <v>0.0</v>
      </c>
      <c r="H988" s="9" t="n">
        <v>0.0</v>
      </c>
    </row>
    <row r="989" spans="2:8" x14ac:dyDescent="0.25">
      <c r="B989" s="28" t="s">
        <v>5600</v>
      </c>
      <c r="C989" t="s">
        <v>5601</v>
      </c>
      <c r="D989" s="9" t="n">
        <v>0.0</v>
      </c>
      <c r="E989" s="9" t="n">
        <v>0.0</v>
      </c>
      <c r="F989" t="n">
        <v>0.0</v>
      </c>
      <c r="G989" t="n">
        <v>0.0</v>
      </c>
      <c r="H989" s="9" t="n">
        <v>0.0</v>
      </c>
    </row>
    <row r="990" spans="2:8" x14ac:dyDescent="0.25">
      <c r="B990" s="28" t="s">
        <v>5602</v>
      </c>
      <c r="C990" t="s">
        <v>5603</v>
      </c>
      <c r="D990" s="9" t="n">
        <v>0.0</v>
      </c>
      <c r="E990" s="9" t="n">
        <v>0.0</v>
      </c>
      <c r="F990" t="n">
        <v>0.0</v>
      </c>
      <c r="G990" t="n">
        <v>0.0</v>
      </c>
      <c r="H990" s="9" t="n">
        <v>0.0</v>
      </c>
    </row>
    <row r="991" spans="2:8" x14ac:dyDescent="0.25">
      <c r="B991" s="28" t="s">
        <v>5604</v>
      </c>
      <c r="C991" t="s">
        <v>5605</v>
      </c>
      <c r="D991" s="9" t="n">
        <v>0.0</v>
      </c>
      <c r="E991" s="9" t="n">
        <v>0.0</v>
      </c>
      <c r="F991" t="n">
        <v>0.0</v>
      </c>
      <c r="G991" t="n">
        <v>0.0</v>
      </c>
      <c r="H991" s="9" t="n">
        <v>0.0</v>
      </c>
    </row>
    <row r="992" spans="2:8" x14ac:dyDescent="0.25">
      <c r="B992" s="28" t="s">
        <v>5606</v>
      </c>
      <c r="C992" t="s">
        <v>2665</v>
      </c>
      <c r="D992" s="9" t="n">
        <v>0.0</v>
      </c>
      <c r="E992" s="9" t="n">
        <v>0.0</v>
      </c>
      <c r="F992" t="n">
        <v>0.0</v>
      </c>
      <c r="G992" t="n">
        <v>0.0</v>
      </c>
      <c r="H992" s="9" t="n">
        <v>0.0</v>
      </c>
    </row>
    <row r="993" spans="2:8" x14ac:dyDescent="0.25">
      <c r="B993" s="28" t="s">
        <v>5607</v>
      </c>
      <c r="C993" t="s">
        <v>2667</v>
      </c>
      <c r="D993" s="9" t="n">
        <v>0.0</v>
      </c>
      <c r="E993" s="9" t="n">
        <v>0.0</v>
      </c>
      <c r="F993" t="n">
        <v>0.0</v>
      </c>
      <c r="G993" t="n">
        <v>0.0</v>
      </c>
      <c r="H993" s="9" t="n">
        <v>0.0</v>
      </c>
    </row>
    <row r="994" spans="2:8" x14ac:dyDescent="0.25">
      <c r="B994" s="28" t="s">
        <v>5608</v>
      </c>
      <c r="C994" t="s">
        <v>2669</v>
      </c>
      <c r="D994" s="9" t="n">
        <v>3903894.9</v>
      </c>
      <c r="E994" s="9" t="n">
        <v>3903894.9</v>
      </c>
      <c r="F994" t="n">
        <v>0.0</v>
      </c>
      <c r="G994" t="n">
        <v>0.0</v>
      </c>
      <c r="H994" s="9" t="n">
        <v>0.0</v>
      </c>
    </row>
    <row r="995" spans="2:8" x14ac:dyDescent="0.25">
      <c r="B995" s="28" t="s">
        <v>5609</v>
      </c>
      <c r="C995" t="s">
        <v>5610</v>
      </c>
      <c r="D995" s="9" t="n">
        <v>7358705.31</v>
      </c>
      <c r="E995" s="9" t="n">
        <v>7358705.31</v>
      </c>
      <c r="F995" t="n">
        <v>0.0</v>
      </c>
      <c r="G995" t="n">
        <v>0.0</v>
      </c>
      <c r="H995" s="9" t="n">
        <v>0.0</v>
      </c>
    </row>
    <row r="996" spans="2:8" x14ac:dyDescent="0.25">
      <c r="B996" s="28" t="s">
        <v>5611</v>
      </c>
      <c r="C996" t="s">
        <v>5612</v>
      </c>
      <c r="D996" s="9" t="n">
        <v>3454810.41</v>
      </c>
      <c r="E996" s="9" t="n">
        <v>0.0</v>
      </c>
      <c r="F996" t="n">
        <v>3454810.41</v>
      </c>
      <c r="G996" t="n">
        <v>0.0</v>
      </c>
      <c r="H996" s="9" t="n">
        <v>0.0</v>
      </c>
    </row>
    <row r="997" spans="2:8" x14ac:dyDescent="0.25">
      <c r="B997" s="28" t="s">
        <v>5613</v>
      </c>
      <c r="C997" t="s">
        <v>5614</v>
      </c>
      <c r="D997" s="9" t="n">
        <v>0.0</v>
      </c>
      <c r="E997" s="9" t="n">
        <v>0.0</v>
      </c>
      <c r="F997" t="n">
        <v>0.0</v>
      </c>
      <c r="G997" t="n">
        <v>0.0</v>
      </c>
      <c r="H997" s="9" t="n">
        <v>0.0</v>
      </c>
    </row>
    <row r="998" spans="2:8" x14ac:dyDescent="0.25">
      <c r="B998" s="28" t="s">
        <v>5615</v>
      </c>
      <c r="C998" t="s">
        <v>2675</v>
      </c>
      <c r="D998" s="9" t="n">
        <v>3087521.7</v>
      </c>
      <c r="E998" s="9" t="n">
        <v>3087521.7</v>
      </c>
      <c r="F998" t="n">
        <v>0.0</v>
      </c>
      <c r="G998" t="n">
        <v>0.0</v>
      </c>
      <c r="H998" s="9" t="n">
        <v>0.0</v>
      </c>
    </row>
    <row r="999" spans="2:8" x14ac:dyDescent="0.25">
      <c r="B999" s="28" t="s">
        <v>5616</v>
      </c>
      <c r="C999" t="s">
        <v>5617</v>
      </c>
      <c r="D999" s="9" t="n">
        <v>2.231248067E7</v>
      </c>
      <c r="E999" s="9" t="n">
        <v>2.230948067E7</v>
      </c>
      <c r="F999" t="n">
        <v>0.0</v>
      </c>
      <c r="G999" t="n">
        <v>3000.0</v>
      </c>
      <c r="H999" s="9" t="n">
        <v>0.0</v>
      </c>
    </row>
    <row r="1000" spans="2:8" x14ac:dyDescent="0.25">
      <c r="B1000" s="28" t="s">
        <v>5618</v>
      </c>
      <c r="C1000" t="s">
        <v>5619</v>
      </c>
      <c r="D1000" s="9" t="n">
        <v>0.0</v>
      </c>
      <c r="E1000" s="9" t="n">
        <v>0.0</v>
      </c>
      <c r="F1000" t="n">
        <v>0.0</v>
      </c>
      <c r="G1000" t="n">
        <v>0.0</v>
      </c>
      <c r="H1000" s="9" t="n">
        <v>0.0</v>
      </c>
    </row>
    <row r="1001" spans="2:8" x14ac:dyDescent="0.25">
      <c r="B1001" s="28" t="s">
        <v>5620</v>
      </c>
      <c r="C1001" t="s">
        <v>5621</v>
      </c>
      <c r="D1001" s="9" t="n">
        <v>0.0</v>
      </c>
      <c r="E1001" s="9" t="n">
        <v>0.0</v>
      </c>
      <c r="F1001" t="n">
        <v>0.0</v>
      </c>
      <c r="G1001" t="n">
        <v>0.0</v>
      </c>
      <c r="H1001" s="9" t="n">
        <v>0.0</v>
      </c>
    </row>
    <row r="1002" spans="2:8" x14ac:dyDescent="0.25">
      <c r="B1002" s="28" t="s">
        <v>5622</v>
      </c>
      <c r="C1002" t="s">
        <v>5623</v>
      </c>
      <c r="D1002" s="9" t="n">
        <v>4592017.21</v>
      </c>
      <c r="E1002" s="9" t="n">
        <v>4589017.21</v>
      </c>
      <c r="F1002" t="n">
        <v>0.0</v>
      </c>
      <c r="G1002" t="n">
        <v>3000.0</v>
      </c>
      <c r="H1002" s="9" t="n">
        <v>0.0</v>
      </c>
    </row>
    <row r="1003" spans="2:8" x14ac:dyDescent="0.25">
      <c r="B1003" s="28" t="s">
        <v>5624</v>
      </c>
      <c r="C1003" t="s">
        <v>5625</v>
      </c>
      <c r="D1003" s="9" t="n">
        <v>3291023.02</v>
      </c>
      <c r="E1003" s="9" t="n">
        <v>3291023.02</v>
      </c>
      <c r="F1003" t="n">
        <v>0.0</v>
      </c>
      <c r="G1003" t="n">
        <v>0.0</v>
      </c>
      <c r="H1003" s="9" t="n">
        <v>0.0</v>
      </c>
    </row>
    <row r="1004" spans="2:8" x14ac:dyDescent="0.25">
      <c r="B1004" s="28" t="s">
        <v>5626</v>
      </c>
      <c r="C1004" t="s">
        <v>5627</v>
      </c>
      <c r="D1004" s="9" t="n">
        <v>0.0</v>
      </c>
      <c r="E1004" s="9" t="n">
        <v>0.0</v>
      </c>
      <c r="F1004" t="n">
        <v>0.0</v>
      </c>
      <c r="G1004" t="n">
        <v>0.0</v>
      </c>
      <c r="H1004" s="9" t="n">
        <v>0.0</v>
      </c>
    </row>
    <row r="1005" spans="2:8" x14ac:dyDescent="0.25">
      <c r="B1005" s="28" t="s">
        <v>5628</v>
      </c>
      <c r="C1005" t="s">
        <v>5629</v>
      </c>
      <c r="D1005" s="9" t="n">
        <v>2615250.38</v>
      </c>
      <c r="E1005" s="9" t="n">
        <v>2612250.38</v>
      </c>
      <c r="F1005" t="n">
        <v>0.0</v>
      </c>
      <c r="G1005" t="n">
        <v>3000.0</v>
      </c>
      <c r="H1005" s="9" t="n">
        <v>0.0</v>
      </c>
    </row>
    <row r="1006" spans="2:8" x14ac:dyDescent="0.25">
      <c r="B1006" s="28" t="s">
        <v>5630</v>
      </c>
      <c r="C1006" t="s">
        <v>5631</v>
      </c>
      <c r="D1006" s="9" t="n">
        <v>636852.27</v>
      </c>
      <c r="E1006" s="9" t="n">
        <v>636852.27</v>
      </c>
      <c r="F1006" t="n">
        <v>0.0</v>
      </c>
      <c r="G1006" t="n">
        <v>0.0</v>
      </c>
      <c r="H1006" s="9" t="n">
        <v>0.0</v>
      </c>
    </row>
    <row r="1007" spans="2:8" x14ac:dyDescent="0.25">
      <c r="B1007" s="28" t="s">
        <v>5632</v>
      </c>
      <c r="C1007" t="s">
        <v>5633</v>
      </c>
      <c r="D1007" s="9" t="n">
        <v>1951108.46</v>
      </c>
      <c r="E1007" s="9" t="n">
        <v>0.0</v>
      </c>
      <c r="F1007" t="n">
        <v>1951108.46</v>
      </c>
      <c r="G1007" t="n">
        <v>0.0</v>
      </c>
      <c r="H1007" s="9" t="n">
        <v>0.0</v>
      </c>
    </row>
    <row r="1008" spans="2:8" x14ac:dyDescent="0.25">
      <c r="B1008" s="28" t="s">
        <v>5634</v>
      </c>
      <c r="C1008" t="s">
        <v>5635</v>
      </c>
      <c r="D1008" s="9" t="n">
        <v>0.0</v>
      </c>
      <c r="E1008" s="9" t="n">
        <v>0.0</v>
      </c>
      <c r="F1008" t="n">
        <v>0.0</v>
      </c>
      <c r="G1008" t="n">
        <v>0.0</v>
      </c>
      <c r="H1008" s="9" t="n">
        <v>0.0</v>
      </c>
    </row>
    <row r="1009" spans="2:8" x14ac:dyDescent="0.25">
      <c r="B1009" s="28" t="s">
        <v>5636</v>
      </c>
      <c r="C1009" t="s">
        <v>5637</v>
      </c>
      <c r="D1009" s="9" t="n">
        <v>0.0</v>
      </c>
      <c r="E1009" s="9" t="n">
        <v>0.0</v>
      </c>
      <c r="F1009" t="n">
        <v>0.0</v>
      </c>
      <c r="G1009" t="n">
        <v>0.0</v>
      </c>
      <c r="H1009" s="9" t="n">
        <v>0.0</v>
      </c>
    </row>
    <row r="1010" spans="2:8" x14ac:dyDescent="0.25">
      <c r="B1010" s="28" t="s">
        <v>5638</v>
      </c>
      <c r="C1010" t="s">
        <v>2775</v>
      </c>
      <c r="D1010" s="9" t="n">
        <v>0.0</v>
      </c>
      <c r="E1010" s="9" t="n">
        <v>0.0</v>
      </c>
      <c r="F1010" t="n">
        <v>0.0</v>
      </c>
      <c r="G1010" t="n">
        <v>0.0</v>
      </c>
      <c r="H1010" s="9" t="n">
        <v>0.0</v>
      </c>
    </row>
    <row r="1011" spans="2:8" x14ac:dyDescent="0.25">
      <c r="B1011" s="28" t="s">
        <v>5639</v>
      </c>
      <c r="C1011" t="s">
        <v>5640</v>
      </c>
      <c r="D1011" s="9" t="n">
        <v>0.0</v>
      </c>
      <c r="E1011" s="9" t="n">
        <v>0.0</v>
      </c>
      <c r="F1011" t="n">
        <v>0.0</v>
      </c>
      <c r="G1011" t="n">
        <v>0.0</v>
      </c>
      <c r="H1011" s="9" t="n">
        <v>0.0</v>
      </c>
    </row>
    <row r="1012" spans="2:8" x14ac:dyDescent="0.25">
      <c r="B1012" s="28" t="s">
        <v>5641</v>
      </c>
      <c r="C1012" t="s">
        <v>5642</v>
      </c>
      <c r="D1012" s="9" t="n">
        <v>0.0</v>
      </c>
      <c r="E1012" s="9" t="n">
        <v>0.0</v>
      </c>
      <c r="F1012" t="n">
        <v>0.0</v>
      </c>
      <c r="G1012" t="n">
        <v>0.0</v>
      </c>
      <c r="H1012" s="9" t="n">
        <v>0.0</v>
      </c>
    </row>
    <row r="1013" spans="2:8" x14ac:dyDescent="0.25">
      <c r="B1013" s="28" t="s">
        <v>5643</v>
      </c>
      <c r="C1013" t="s">
        <v>5644</v>
      </c>
      <c r="D1013" s="9" t="n">
        <v>0.0</v>
      </c>
      <c r="E1013" s="9" t="n">
        <v>0.0</v>
      </c>
      <c r="F1013" t="n">
        <v>0.0</v>
      </c>
      <c r="G1013" t="n">
        <v>0.0</v>
      </c>
      <c r="H1013" s="9" t="n">
        <v>0.0</v>
      </c>
    </row>
    <row r="1014" spans="2:8" x14ac:dyDescent="0.25">
      <c r="B1014" s="28" t="s">
        <v>5645</v>
      </c>
      <c r="C1014" t="s">
        <v>5646</v>
      </c>
      <c r="D1014" s="9" t="n">
        <v>0.0</v>
      </c>
      <c r="E1014" s="9" t="n">
        <v>0.0</v>
      </c>
      <c r="F1014" t="n">
        <v>0.0</v>
      </c>
      <c r="G1014" t="n">
        <v>0.0</v>
      </c>
      <c r="H1014" s="9" t="n">
        <v>0.0</v>
      </c>
    </row>
    <row r="1015" spans="2:8" x14ac:dyDescent="0.25">
      <c r="B1015" s="28" t="s">
        <v>5647</v>
      </c>
      <c r="C1015" t="s">
        <v>5648</v>
      </c>
      <c r="D1015" s="9" t="n">
        <v>3972657.0</v>
      </c>
      <c r="E1015" s="9" t="n">
        <v>3972657.0</v>
      </c>
      <c r="F1015" t="n">
        <v>0.0</v>
      </c>
      <c r="G1015" t="n">
        <v>0.0</v>
      </c>
      <c r="H1015" s="9" t="n">
        <v>0.0</v>
      </c>
    </row>
    <row r="1016" spans="2:8" x14ac:dyDescent="0.25">
      <c r="B1016" s="28" t="s">
        <v>5649</v>
      </c>
      <c r="C1016" t="s">
        <v>2803</v>
      </c>
      <c r="D1016" s="9" t="n">
        <v>0.0</v>
      </c>
      <c r="E1016" s="9" t="n">
        <v>0.0</v>
      </c>
      <c r="F1016" t="n">
        <v>0.0</v>
      </c>
      <c r="G1016" t="n">
        <v>0.0</v>
      </c>
      <c r="H1016" s="9" t="n">
        <v>0.0</v>
      </c>
    </row>
    <row r="1017" spans="2:8" x14ac:dyDescent="0.25">
      <c r="B1017" s="28" t="s">
        <v>5650</v>
      </c>
      <c r="C1017" t="s">
        <v>2805</v>
      </c>
      <c r="D1017" s="9" t="n">
        <v>0.0</v>
      </c>
      <c r="E1017" s="9" t="n">
        <v>0.0</v>
      </c>
      <c r="F1017" t="n">
        <v>0.0</v>
      </c>
      <c r="G1017" t="n">
        <v>0.0</v>
      </c>
      <c r="H1017" s="9" t="n">
        <v>0.0</v>
      </c>
    </row>
    <row r="1018" spans="2:8" x14ac:dyDescent="0.25">
      <c r="B1018" s="28" t="s">
        <v>5651</v>
      </c>
      <c r="C1018" t="s">
        <v>2807</v>
      </c>
      <c r="D1018" s="9" t="n">
        <v>0.0</v>
      </c>
      <c r="E1018" s="9" t="n">
        <v>0.0</v>
      </c>
      <c r="F1018" t="n">
        <v>0.0</v>
      </c>
      <c r="G1018" t="n">
        <v>0.0</v>
      </c>
      <c r="H1018" s="9" t="n">
        <v>0.0</v>
      </c>
    </row>
    <row r="1019" spans="2:8" x14ac:dyDescent="0.25">
      <c r="B1019" s="28" t="s">
        <v>5652</v>
      </c>
      <c r="C1019" t="s">
        <v>5653</v>
      </c>
      <c r="D1019" s="9" t="n">
        <v>1.374780646E7</v>
      </c>
      <c r="E1019" s="9" t="n">
        <v>1.374780646E7</v>
      </c>
      <c r="F1019" t="n">
        <v>0.0</v>
      </c>
      <c r="G1019" t="n">
        <v>0.0</v>
      </c>
      <c r="H1019" s="9" t="n">
        <v>0.0</v>
      </c>
    </row>
    <row r="1020" spans="2:8" x14ac:dyDescent="0.25">
      <c r="B1020" s="28" t="s">
        <v>5654</v>
      </c>
      <c r="C1020" t="s">
        <v>5655</v>
      </c>
      <c r="D1020" s="9" t="n">
        <v>0.0</v>
      </c>
      <c r="E1020" s="9" t="n">
        <v>0.0</v>
      </c>
      <c r="F1020" t="n">
        <v>0.0</v>
      </c>
      <c r="G1020" t="n">
        <v>0.0</v>
      </c>
      <c r="H1020" s="9" t="n">
        <v>0.0</v>
      </c>
    </row>
    <row r="1021" spans="2:8" x14ac:dyDescent="0.25">
      <c r="B1021" s="28" t="s">
        <v>5656</v>
      </c>
      <c r="C1021" t="s">
        <v>2811</v>
      </c>
      <c r="D1021" s="9" t="n">
        <v>0.0</v>
      </c>
      <c r="E1021" s="9" t="n">
        <v>0.0</v>
      </c>
      <c r="F1021" t="n">
        <v>0.0</v>
      </c>
      <c r="G1021" t="n">
        <v>0.0</v>
      </c>
      <c r="H1021" s="9" t="n">
        <v>0.0</v>
      </c>
    </row>
    <row r="1022" spans="2:8" x14ac:dyDescent="0.25">
      <c r="B1022" s="28" t="s">
        <v>5657</v>
      </c>
      <c r="C1022" t="s">
        <v>2813</v>
      </c>
      <c r="D1022" s="9" t="n">
        <v>0.0</v>
      </c>
      <c r="E1022" s="9" t="n">
        <v>0.0</v>
      </c>
      <c r="F1022" t="n">
        <v>0.0</v>
      </c>
      <c r="G1022" t="n">
        <v>0.0</v>
      </c>
      <c r="H1022" s="9" t="n">
        <v>0.0</v>
      </c>
    </row>
    <row r="1023" spans="2:8" x14ac:dyDescent="0.25">
      <c r="B1023" s="28" t="s">
        <v>5658</v>
      </c>
      <c r="C1023" t="s">
        <v>5659</v>
      </c>
      <c r="D1023" s="9" t="n">
        <v>0.0</v>
      </c>
      <c r="E1023" s="9" t="n">
        <v>0.0</v>
      </c>
      <c r="F1023" t="n">
        <v>0.0</v>
      </c>
      <c r="G1023" t="n">
        <v>0.0</v>
      </c>
      <c r="H1023" s="9" t="n">
        <v>0.0</v>
      </c>
    </row>
    <row r="1024" spans="2:8" x14ac:dyDescent="0.25">
      <c r="B1024" s="28" t="s">
        <v>5660</v>
      </c>
      <c r="C1024" t="s">
        <v>5661</v>
      </c>
      <c r="D1024" s="9" t="n">
        <v>0.0</v>
      </c>
      <c r="E1024" s="9" t="n">
        <v>0.0</v>
      </c>
      <c r="F1024" t="n">
        <v>0.0</v>
      </c>
      <c r="G1024" t="n">
        <v>0.0</v>
      </c>
      <c r="H1024" s="9" t="n">
        <v>0.0</v>
      </c>
    </row>
    <row r="1025" spans="2:8" x14ac:dyDescent="0.25">
      <c r="B1025" s="28" t="s">
        <v>5662</v>
      </c>
      <c r="C1025" t="s">
        <v>5663</v>
      </c>
      <c r="D1025" s="9" t="n">
        <v>60000.0</v>
      </c>
      <c r="E1025" s="9" t="n">
        <v>60000.0</v>
      </c>
      <c r="F1025" t="n">
        <v>0.0</v>
      </c>
      <c r="G1025" t="n">
        <v>0.0</v>
      </c>
      <c r="H1025" s="9" t="n">
        <v>0.0</v>
      </c>
    </row>
    <row r="1026" spans="2:8" x14ac:dyDescent="0.25">
      <c r="B1026" s="28" t="s">
        <v>5664</v>
      </c>
      <c r="C1026" t="s">
        <v>5665</v>
      </c>
      <c r="D1026" s="9" t="n">
        <v>0.0</v>
      </c>
      <c r="E1026" s="9" t="n">
        <v>0.0</v>
      </c>
      <c r="F1026" t="n">
        <v>0.0</v>
      </c>
      <c r="G1026" t="n">
        <v>0.0</v>
      </c>
      <c r="H1026" s="9" t="n">
        <v>0.0</v>
      </c>
    </row>
    <row r="1027" spans="2:8" x14ac:dyDescent="0.25">
      <c r="B1027" s="28" t="s">
        <v>5666</v>
      </c>
      <c r="C1027" t="s">
        <v>5667</v>
      </c>
      <c r="D1027" s="9" t="n">
        <v>0.0</v>
      </c>
      <c r="E1027" s="9" t="n">
        <v>0.0</v>
      </c>
      <c r="F1027" t="n">
        <v>0.0</v>
      </c>
      <c r="G1027" t="n">
        <v>0.0</v>
      </c>
      <c r="H1027" s="9" t="n">
        <v>0.0</v>
      </c>
    </row>
    <row r="1028" spans="2:8" x14ac:dyDescent="0.25">
      <c r="B1028" s="28" t="s">
        <v>5668</v>
      </c>
      <c r="C1028" t="s">
        <v>5669</v>
      </c>
      <c r="D1028" s="9" t="n">
        <v>903389.77</v>
      </c>
      <c r="E1028" s="9" t="n">
        <v>903389.77</v>
      </c>
      <c r="F1028" t="n">
        <v>0.0</v>
      </c>
      <c r="G1028" t="n">
        <v>0.0</v>
      </c>
      <c r="H1028" s="9" t="n">
        <v>0.0</v>
      </c>
    </row>
    <row r="1029" spans="2:8" x14ac:dyDescent="0.25">
      <c r="B1029" s="28" t="s">
        <v>5670</v>
      </c>
      <c r="C1029" t="s">
        <v>5671</v>
      </c>
      <c r="D1029" s="9" t="n">
        <v>0.0</v>
      </c>
      <c r="E1029" s="9" t="n">
        <v>0.0</v>
      </c>
      <c r="F1029" t="n">
        <v>0.0</v>
      </c>
      <c r="G1029" t="n">
        <v>0.0</v>
      </c>
      <c r="H1029" s="9" t="n">
        <v>0.0</v>
      </c>
    </row>
    <row r="1030" spans="2:8" x14ac:dyDescent="0.25">
      <c r="B1030" s="28" t="s">
        <v>5672</v>
      </c>
      <c r="C1030" t="s">
        <v>5673</v>
      </c>
      <c r="D1030" s="9" t="n">
        <v>0.0</v>
      </c>
      <c r="E1030" s="9" t="n">
        <v>0.0</v>
      </c>
      <c r="F1030" t="n">
        <v>0.0</v>
      </c>
      <c r="G1030" t="n">
        <v>0.0</v>
      </c>
      <c r="H1030" s="9" t="n">
        <v>0.0</v>
      </c>
    </row>
    <row r="1031" spans="2:8" x14ac:dyDescent="0.25">
      <c r="B1031" s="28" t="s">
        <v>5674</v>
      </c>
      <c r="C1031" t="s">
        <v>5675</v>
      </c>
      <c r="D1031" s="9" t="n">
        <v>850956.69</v>
      </c>
      <c r="E1031" s="9" t="n">
        <v>850956.69</v>
      </c>
      <c r="F1031" t="n">
        <v>0.0</v>
      </c>
      <c r="G1031" t="n">
        <v>0.0</v>
      </c>
      <c r="H1031" s="9" t="n">
        <v>0.0</v>
      </c>
    </row>
    <row r="1032" spans="2:8" x14ac:dyDescent="0.25">
      <c r="B1032" s="28" t="s">
        <v>8174</v>
      </c>
      <c r="C1032" t="s">
        <v>8175</v>
      </c>
      <c r="D1032" s="9" t="n">
        <v>1.193346E7</v>
      </c>
      <c r="E1032" s="9" t="n">
        <v>1.193346E7</v>
      </c>
      <c r="F1032" t="n">
        <v>0.0</v>
      </c>
      <c r="G1032" t="n">
        <v>0.0</v>
      </c>
      <c r="H1032" s="9" t="n">
        <v>0.0</v>
      </c>
    </row>
    <row r="1033" spans="2:8" x14ac:dyDescent="0.25">
      <c r="B1033" s="28" t="s">
        <v>5676</v>
      </c>
      <c r="C1033" t="s">
        <v>5677</v>
      </c>
      <c r="D1033" s="9" t="n">
        <v>0.0</v>
      </c>
      <c r="E1033" s="9" t="n">
        <v>0.0</v>
      </c>
      <c r="F1033" t="n">
        <v>0.0</v>
      </c>
      <c r="G1033" t="n">
        <v>0.0</v>
      </c>
      <c r="H1033" s="9" t="n">
        <v>0.0</v>
      </c>
    </row>
    <row r="1034" spans="2:8" x14ac:dyDescent="0.25">
      <c r="B1034" s="28" t="s">
        <v>5678</v>
      </c>
      <c r="C1034" t="s">
        <v>5679</v>
      </c>
      <c r="D1034" s="9" t="n">
        <v>3.8741421315E8</v>
      </c>
      <c r="E1034" s="9" t="n">
        <v>3.8741421315E8</v>
      </c>
      <c r="F1034" t="n">
        <v>0.0</v>
      </c>
      <c r="G1034" t="n">
        <v>0.0</v>
      </c>
      <c r="H1034" s="9" t="n">
        <v>0.0</v>
      </c>
    </row>
    <row r="1035" spans="2:8" x14ac:dyDescent="0.25">
      <c r="B1035" s="28" t="s">
        <v>5680</v>
      </c>
      <c r="C1035" t="s">
        <v>5681</v>
      </c>
      <c r="D1035" s="9" t="n">
        <v>0.0</v>
      </c>
      <c r="E1035" s="9" t="n">
        <v>0.0</v>
      </c>
      <c r="F1035" t="n">
        <v>0.0</v>
      </c>
      <c r="G1035" t="n">
        <v>0.0</v>
      </c>
      <c r="H1035" s="9" t="n">
        <v>0.0</v>
      </c>
    </row>
    <row r="1036" spans="2:8" x14ac:dyDescent="0.25">
      <c r="B1036" s="28" t="s">
        <v>5682</v>
      </c>
      <c r="C1036" t="s">
        <v>5683</v>
      </c>
      <c r="D1036" s="9" t="n">
        <v>1.54046230428E9</v>
      </c>
      <c r="E1036" s="9" t="n">
        <v>0.0</v>
      </c>
      <c r="F1036" t="n">
        <v>1.53451555096E9</v>
      </c>
      <c r="G1036" t="n">
        <v>0.0</v>
      </c>
      <c r="H1036" s="9" t="n">
        <v>5946753.32</v>
      </c>
    </row>
    <row r="1037" spans="2:8" x14ac:dyDescent="0.25">
      <c r="B1037" s="28" t="s">
        <v>5684</v>
      </c>
      <c r="C1037" t="s">
        <v>5685</v>
      </c>
      <c r="D1037" s="9" t="n">
        <v>0.0</v>
      </c>
      <c r="E1037" s="9" t="n">
        <v>0.0</v>
      </c>
      <c r="F1037" t="n">
        <v>0.0</v>
      </c>
      <c r="G1037" t="n">
        <v>0.0</v>
      </c>
      <c r="H1037" s="9" t="n">
        <v>0.0</v>
      </c>
    </row>
    <row r="1038" spans="2:8" x14ac:dyDescent="0.25">
      <c r="B1038" s="28" t="s">
        <v>5686</v>
      </c>
      <c r="C1038" t="s">
        <v>5687</v>
      </c>
      <c r="D1038" s="9" t="n">
        <v>0.0</v>
      </c>
      <c r="E1038" s="9" t="n">
        <v>0.0</v>
      </c>
      <c r="F1038" t="n">
        <v>0.0</v>
      </c>
      <c r="G1038" t="n">
        <v>0.0</v>
      </c>
      <c r="H1038" s="9" t="n">
        <v>0.0</v>
      </c>
    </row>
    <row r="1039" spans="2:8" x14ac:dyDescent="0.25">
      <c r="B1039" s="28" t="s">
        <v>5688</v>
      </c>
      <c r="C1039" t="s">
        <v>5689</v>
      </c>
      <c r="D1039" s="9" t="n">
        <v>0.0</v>
      </c>
      <c r="E1039" s="9" t="n">
        <v>0.0</v>
      </c>
      <c r="F1039" t="n">
        <v>0.0</v>
      </c>
      <c r="G1039" t="n">
        <v>0.0</v>
      </c>
      <c r="H1039" s="9" t="n">
        <v>0.0</v>
      </c>
    </row>
    <row r="1040" spans="2:8" x14ac:dyDescent="0.25">
      <c r="B1040" s="28" t="s">
        <v>5690</v>
      </c>
      <c r="C1040" t="s">
        <v>5691</v>
      </c>
      <c r="D1040" s="9" t="n">
        <v>0.0</v>
      </c>
      <c r="E1040" s="9" t="n">
        <v>0.0</v>
      </c>
      <c r="F1040" t="n">
        <v>0.0</v>
      </c>
      <c r="G1040" t="n">
        <v>0.0</v>
      </c>
      <c r="H1040" s="9" t="n">
        <v>0.0</v>
      </c>
    </row>
    <row r="1041" spans="2:8" x14ac:dyDescent="0.25">
      <c r="B1041" s="28" t="s">
        <v>5692</v>
      </c>
      <c r="C1041" t="s">
        <v>5693</v>
      </c>
      <c r="D1041" s="9" t="n">
        <v>0.0</v>
      </c>
      <c r="E1041" s="9" t="n">
        <v>0.0</v>
      </c>
      <c r="F1041" t="n">
        <v>0.0</v>
      </c>
      <c r="G1041" t="n">
        <v>0.0</v>
      </c>
      <c r="H1041" s="9" t="n">
        <v>0.0</v>
      </c>
    </row>
    <row r="1042" spans="2:8" x14ac:dyDescent="0.25">
      <c r="B1042" s="28" t="s">
        <v>5694</v>
      </c>
      <c r="C1042" t="s">
        <v>5695</v>
      </c>
      <c r="D1042" s="9" t="n">
        <v>0.0</v>
      </c>
      <c r="E1042" s="9" t="n">
        <v>0.0</v>
      </c>
      <c r="F1042" t="n">
        <v>0.0</v>
      </c>
      <c r="G1042" t="n">
        <v>0.0</v>
      </c>
      <c r="H1042" s="9" t="n">
        <v>0.0</v>
      </c>
    </row>
    <row r="1043" spans="2:8" x14ac:dyDescent="0.25">
      <c r="B1043" s="28" t="s">
        <v>5696</v>
      </c>
      <c r="C1043" t="s">
        <v>5697</v>
      </c>
      <c r="D1043" s="9" t="n">
        <v>0.0</v>
      </c>
      <c r="E1043" s="9" t="n">
        <v>0.0</v>
      </c>
      <c r="F1043" t="n">
        <v>0.0</v>
      </c>
      <c r="G1043" t="n">
        <v>0.0</v>
      </c>
      <c r="H1043" s="9" t="n">
        <v>0.0</v>
      </c>
    </row>
    <row r="1044" spans="2:8" x14ac:dyDescent="0.25">
      <c r="B1044" s="28" t="s">
        <v>5698</v>
      </c>
      <c r="C1044" t="s">
        <v>5699</v>
      </c>
      <c r="D1044" s="9" t="n">
        <v>0.0</v>
      </c>
      <c r="E1044" s="9" t="n">
        <v>0.0</v>
      </c>
      <c r="F1044" t="n">
        <v>0.0</v>
      </c>
      <c r="G1044" t="n">
        <v>0.0</v>
      </c>
      <c r="H1044" s="9" t="n">
        <v>0.0</v>
      </c>
    </row>
    <row r="1045" spans="2:8" x14ac:dyDescent="0.25">
      <c r="B1045" s="28" t="s">
        <v>5700</v>
      </c>
      <c r="C1045" t="s">
        <v>5701</v>
      </c>
      <c r="D1045" s="9" t="n">
        <v>0.0</v>
      </c>
      <c r="E1045" s="9" t="n">
        <v>0.0</v>
      </c>
      <c r="F1045" t="n">
        <v>0.0</v>
      </c>
      <c r="G1045" t="n">
        <v>0.0</v>
      </c>
      <c r="H1045" s="9" t="n">
        <v>0.0</v>
      </c>
    </row>
    <row r="1046" spans="2:8" x14ac:dyDescent="0.25">
      <c r="B1046" s="28" t="s">
        <v>5702</v>
      </c>
      <c r="C1046" t="s">
        <v>5703</v>
      </c>
      <c r="D1046" s="9" t="n">
        <v>0.0</v>
      </c>
      <c r="E1046" s="9" t="n">
        <v>0.0</v>
      </c>
      <c r="F1046" t="n">
        <v>0.0</v>
      </c>
      <c r="G1046" t="n">
        <v>0.0</v>
      </c>
      <c r="H1046" s="9" t="n">
        <v>0.0</v>
      </c>
    </row>
    <row r="1047" spans="2:8" x14ac:dyDescent="0.25">
      <c r="B1047" s="28" t="s">
        <v>5704</v>
      </c>
      <c r="C1047" t="s">
        <v>5705</v>
      </c>
      <c r="D1047" s="9" t="n">
        <v>0.0</v>
      </c>
      <c r="E1047" s="9" t="n">
        <v>0.0</v>
      </c>
      <c r="F1047" t="n">
        <v>0.0</v>
      </c>
      <c r="G1047" t="n">
        <v>0.0</v>
      </c>
      <c r="H1047" s="9" t="n">
        <v>0.0</v>
      </c>
    </row>
    <row r="1048" spans="2:8" x14ac:dyDescent="0.25">
      <c r="B1048" s="28" t="s">
        <v>5706</v>
      </c>
      <c r="C1048" t="s">
        <v>5707</v>
      </c>
      <c r="D1048" s="9" t="n">
        <v>0.0</v>
      </c>
      <c r="E1048" s="9" t="n">
        <v>0.0</v>
      </c>
      <c r="F1048" t="n">
        <v>0.0</v>
      </c>
      <c r="G1048" t="n">
        <v>0.0</v>
      </c>
      <c r="H1048" s="9" t="n">
        <v>0.0</v>
      </c>
    </row>
    <row r="1049" spans="2:8" x14ac:dyDescent="0.25">
      <c r="B1049" s="28" t="s">
        <v>5708</v>
      </c>
      <c r="C1049" t="s">
        <v>5709</v>
      </c>
      <c r="D1049" s="9" t="n">
        <v>0.0</v>
      </c>
      <c r="E1049" s="9" t="n">
        <v>0.0</v>
      </c>
      <c r="F1049" t="n">
        <v>0.0</v>
      </c>
      <c r="G1049" t="n">
        <v>0.0</v>
      </c>
      <c r="H1049" s="9" t="n">
        <v>0.0</v>
      </c>
    </row>
    <row r="1050" spans="2:8" x14ac:dyDescent="0.25">
      <c r="B1050" s="28" t="s">
        <v>5710</v>
      </c>
      <c r="C1050" t="s">
        <v>5711</v>
      </c>
      <c r="D1050" s="9" t="n">
        <v>0.0</v>
      </c>
      <c r="E1050" s="9" t="n">
        <v>0.0</v>
      </c>
      <c r="F1050" t="n">
        <v>0.0</v>
      </c>
      <c r="G1050" t="n">
        <v>0.0</v>
      </c>
      <c r="H1050" s="9" t="n">
        <v>0.0</v>
      </c>
    </row>
    <row r="1051" spans="2:8" x14ac:dyDescent="0.25">
      <c r="B1051" s="28" t="s">
        <v>5712</v>
      </c>
      <c r="C1051" t="s">
        <v>5713</v>
      </c>
      <c r="D1051" s="9" t="n">
        <v>0.0</v>
      </c>
      <c r="E1051" s="9" t="n">
        <v>0.0</v>
      </c>
      <c r="F1051" t="n">
        <v>0.0</v>
      </c>
      <c r="G1051" t="n">
        <v>0.0</v>
      </c>
      <c r="H1051" s="9" t="n">
        <v>0.0</v>
      </c>
    </row>
    <row r="1052" spans="2:8" x14ac:dyDescent="0.25">
      <c r="B1052" s="28" t="s">
        <v>5714</v>
      </c>
      <c r="C1052" t="s">
        <v>5715</v>
      </c>
      <c r="D1052" s="9" t="n">
        <v>0.0</v>
      </c>
      <c r="E1052" s="9" t="n">
        <v>0.0</v>
      </c>
      <c r="F1052" t="n">
        <v>0.0</v>
      </c>
      <c r="G1052" t="n">
        <v>0.0</v>
      </c>
      <c r="H1052" s="9" t="n">
        <v>0.0</v>
      </c>
    </row>
    <row r="1053" spans="2:8" x14ac:dyDescent="0.25">
      <c r="B1053" s="28" t="s">
        <v>5716</v>
      </c>
      <c r="C1053" t="s">
        <v>5717</v>
      </c>
      <c r="D1053" s="9" t="n">
        <v>0.0</v>
      </c>
      <c r="E1053" s="9" t="n">
        <v>0.0</v>
      </c>
      <c r="F1053" t="n">
        <v>0.0</v>
      </c>
      <c r="G1053" t="n">
        <v>0.0</v>
      </c>
      <c r="H1053" s="9" t="n">
        <v>0.0</v>
      </c>
    </row>
    <row r="1054" spans="2:8" x14ac:dyDescent="0.25">
      <c r="B1054" s="28" t="s">
        <v>5718</v>
      </c>
      <c r="C1054" t="s">
        <v>5719</v>
      </c>
      <c r="D1054" s="9" t="n">
        <v>0.0</v>
      </c>
      <c r="E1054" s="9" t="n">
        <v>0.0</v>
      </c>
      <c r="F1054" t="n">
        <v>0.0</v>
      </c>
      <c r="G1054" t="n">
        <v>0.0</v>
      </c>
      <c r="H1054" s="9" t="n">
        <v>0.0</v>
      </c>
    </row>
    <row r="1055" spans="2:8" x14ac:dyDescent="0.25">
      <c r="B1055" s="28" t="s">
        <v>5720</v>
      </c>
      <c r="C1055" t="s">
        <v>5721</v>
      </c>
      <c r="D1055" s="9" t="n">
        <v>0.0</v>
      </c>
      <c r="E1055" s="9" t="n">
        <v>0.0</v>
      </c>
      <c r="F1055" t="n">
        <v>0.0</v>
      </c>
      <c r="G1055" t="n">
        <v>0.0</v>
      </c>
      <c r="H1055" s="9" t="n">
        <v>0.0</v>
      </c>
    </row>
    <row r="1056" spans="2:8" x14ac:dyDescent="0.25">
      <c r="B1056" s="28" t="s">
        <v>5722</v>
      </c>
      <c r="C1056" t="s">
        <v>5723</v>
      </c>
      <c r="D1056" s="9" t="n">
        <v>0.0</v>
      </c>
      <c r="E1056" s="9" t="n">
        <v>0.0</v>
      </c>
      <c r="F1056" t="n">
        <v>0.0</v>
      </c>
      <c r="G1056" t="n">
        <v>0.0</v>
      </c>
      <c r="H1056" s="9" t="n">
        <v>0.0</v>
      </c>
    </row>
    <row r="1057" spans="2:8" x14ac:dyDescent="0.25">
      <c r="B1057" s="28" t="s">
        <v>5724</v>
      </c>
      <c r="C1057" t="s">
        <v>5725</v>
      </c>
      <c r="D1057" s="9" t="n">
        <v>0.0</v>
      </c>
      <c r="E1057" s="9" t="n">
        <v>0.0</v>
      </c>
      <c r="F1057" t="n">
        <v>0.0</v>
      </c>
      <c r="G1057" t="n">
        <v>0.0</v>
      </c>
      <c r="H1057" s="9" t="n">
        <v>0.0</v>
      </c>
    </row>
    <row r="1058" spans="2:8" x14ac:dyDescent="0.25">
      <c r="B1058" s="28" t="s">
        <v>5726</v>
      </c>
      <c r="C1058" t="s">
        <v>40</v>
      </c>
      <c r="D1058" s="9" t="n">
        <v>6.0960624821E8</v>
      </c>
      <c r="E1058" s="9" t="n">
        <v>0.0</v>
      </c>
      <c r="F1058" t="n">
        <v>6.0960624821E8</v>
      </c>
      <c r="G1058" t="n">
        <v>0.0</v>
      </c>
      <c r="H1058" s="9" t="n">
        <v>0.0</v>
      </c>
    </row>
    <row r="1059" spans="2:8" x14ac:dyDescent="0.25">
      <c r="B1059" s="28" t="s">
        <v>5727</v>
      </c>
      <c r="C1059" t="s">
        <v>5728</v>
      </c>
      <c r="D1059" s="9" t="n">
        <v>3.820361673E7</v>
      </c>
      <c r="E1059" s="9" t="n">
        <v>0.0</v>
      </c>
      <c r="F1059" t="n">
        <v>3.820361673E7</v>
      </c>
      <c r="G1059" t="n">
        <v>0.0</v>
      </c>
      <c r="H1059" s="9" t="n">
        <v>0.0</v>
      </c>
    </row>
    <row r="1060" spans="2:8" x14ac:dyDescent="0.25">
      <c r="B1060" s="28" t="s">
        <v>5729</v>
      </c>
      <c r="C1060" t="s">
        <v>5730</v>
      </c>
      <c r="D1060" s="9" t="n">
        <v>3.748174503E7</v>
      </c>
      <c r="E1060" s="9" t="n">
        <v>0.0</v>
      </c>
      <c r="F1060" t="n">
        <v>3.748174503E7</v>
      </c>
      <c r="G1060" t="n">
        <v>0.0</v>
      </c>
      <c r="H1060" s="9" t="n">
        <v>0.0</v>
      </c>
    </row>
    <row r="1061" spans="2:8" x14ac:dyDescent="0.25">
      <c r="B1061" s="28" t="s">
        <v>5731</v>
      </c>
      <c r="C1061" t="s">
        <v>5732</v>
      </c>
      <c r="D1061" s="9" t="n">
        <v>721871.7</v>
      </c>
      <c r="E1061" s="9" t="n">
        <v>0.0</v>
      </c>
      <c r="F1061" t="n">
        <v>721871.7</v>
      </c>
      <c r="G1061" t="n">
        <v>0.0</v>
      </c>
      <c r="H1061" s="9" t="n">
        <v>0.0</v>
      </c>
    </row>
    <row r="1062" spans="2:8" x14ac:dyDescent="0.25">
      <c r="B1062" s="28" t="s">
        <v>5733</v>
      </c>
      <c r="C1062" t="s">
        <v>5734</v>
      </c>
      <c r="D1062" s="9" t="n">
        <v>5.7130995546E8</v>
      </c>
      <c r="E1062" s="9" t="n">
        <v>0.0</v>
      </c>
      <c r="F1062" t="n">
        <v>5.7130995546E8</v>
      </c>
      <c r="G1062" t="n">
        <v>0.0</v>
      </c>
      <c r="H1062" s="9" t="n">
        <v>0.0</v>
      </c>
    </row>
    <row r="1063" spans="2:8" x14ac:dyDescent="0.25">
      <c r="B1063" s="28" t="s">
        <v>5735</v>
      </c>
      <c r="C1063" t="s">
        <v>5736</v>
      </c>
      <c r="D1063" s="9" t="n">
        <v>5.6448098715E8</v>
      </c>
      <c r="E1063" s="9" t="n">
        <v>0.0</v>
      </c>
      <c r="F1063" t="n">
        <v>5.6448098715E8</v>
      </c>
      <c r="G1063" t="n">
        <v>0.0</v>
      </c>
      <c r="H1063" s="9" t="n">
        <v>0.0</v>
      </c>
    </row>
    <row r="1064" spans="2:8" x14ac:dyDescent="0.25">
      <c r="B1064" s="28" t="s">
        <v>5737</v>
      </c>
      <c r="C1064" t="s">
        <v>5738</v>
      </c>
      <c r="D1064" s="9" t="n">
        <v>6828968.31</v>
      </c>
      <c r="E1064" s="9" t="n">
        <v>0.0</v>
      </c>
      <c r="F1064" t="n">
        <v>6828968.31</v>
      </c>
      <c r="G1064" t="n">
        <v>0.0</v>
      </c>
      <c r="H1064" s="9" t="n">
        <v>0.0</v>
      </c>
    </row>
    <row r="1065" spans="2:8" x14ac:dyDescent="0.25">
      <c r="B1065" s="28" t="s">
        <v>5739</v>
      </c>
      <c r="C1065" t="s">
        <v>5740</v>
      </c>
      <c r="D1065" s="9" t="n">
        <v>0.0</v>
      </c>
      <c r="E1065" s="9" t="n">
        <v>0.0</v>
      </c>
      <c r="F1065" t="n">
        <v>0.0</v>
      </c>
      <c r="G1065" t="n">
        <v>0.0</v>
      </c>
      <c r="H1065" s="9" t="n">
        <v>0.0</v>
      </c>
    </row>
    <row r="1066" spans="2:8" x14ac:dyDescent="0.25">
      <c r="B1066" s="28" t="s">
        <v>5741</v>
      </c>
      <c r="C1066" t="s">
        <v>5742</v>
      </c>
      <c r="D1066" s="9" t="n">
        <v>92676.02</v>
      </c>
      <c r="E1066" s="9" t="n">
        <v>0.0</v>
      </c>
      <c r="F1066" t="n">
        <v>92676.02</v>
      </c>
      <c r="G1066" t="n">
        <v>0.0</v>
      </c>
      <c r="H1066" s="9" t="n">
        <v>0.0</v>
      </c>
    </row>
    <row r="1067" spans="2:8" x14ac:dyDescent="0.25">
      <c r="B1067" s="28" t="s">
        <v>5743</v>
      </c>
      <c r="C1067" t="s">
        <v>5744</v>
      </c>
      <c r="D1067" s="9" t="n">
        <v>0.0</v>
      </c>
      <c r="E1067" s="9" t="n">
        <v>0.0</v>
      </c>
      <c r="F1067" t="n">
        <v>0.0</v>
      </c>
      <c r="G1067" t="n">
        <v>0.0</v>
      </c>
      <c r="H1067" s="9" t="n">
        <v>0.0</v>
      </c>
    </row>
    <row r="1068" spans="2:8" x14ac:dyDescent="0.25">
      <c r="B1068" s="28" t="s">
        <v>5745</v>
      </c>
      <c r="C1068" t="s">
        <v>5746</v>
      </c>
      <c r="D1068" s="9" t="n">
        <v>0.0</v>
      </c>
      <c r="E1068" s="9" t="n">
        <v>0.0</v>
      </c>
      <c r="F1068" t="n">
        <v>0.0</v>
      </c>
      <c r="G1068" t="n">
        <v>0.0</v>
      </c>
      <c r="H1068" s="9" t="n">
        <v>0.0</v>
      </c>
    </row>
    <row r="1069" spans="2:8" x14ac:dyDescent="0.25">
      <c r="B1069" s="28" t="s">
        <v>5747</v>
      </c>
      <c r="C1069" t="s">
        <v>44</v>
      </c>
      <c r="D1069" s="9" t="n">
        <v>4.9432675517E8</v>
      </c>
      <c r="E1069" s="9" t="n">
        <v>0.0</v>
      </c>
      <c r="F1069" t="n">
        <v>4.9432675517E8</v>
      </c>
      <c r="G1069" t="n">
        <v>0.0</v>
      </c>
      <c r="H1069" s="9" t="n">
        <v>0.0</v>
      </c>
    </row>
    <row r="1070" spans="2:8" x14ac:dyDescent="0.25">
      <c r="B1070" s="28" t="s">
        <v>5748</v>
      </c>
      <c r="C1070" t="s">
        <v>5749</v>
      </c>
      <c r="D1070" s="9" t="n">
        <v>0.0</v>
      </c>
      <c r="E1070" s="9" t="n">
        <v>0.0</v>
      </c>
      <c r="F1070" t="n">
        <v>0.0</v>
      </c>
      <c r="G1070" t="n">
        <v>0.0</v>
      </c>
      <c r="H1070" s="9" t="n">
        <v>0.0</v>
      </c>
    </row>
    <row r="1071" spans="2:8" x14ac:dyDescent="0.25">
      <c r="B1071" s="28" t="s">
        <v>5750</v>
      </c>
      <c r="C1071" t="s">
        <v>5751</v>
      </c>
      <c r="D1071" s="9" t="n">
        <v>0.0</v>
      </c>
      <c r="E1071" s="9" t="n">
        <v>0.0</v>
      </c>
      <c r="F1071" t="n">
        <v>0.0</v>
      </c>
      <c r="G1071" t="n">
        <v>0.0</v>
      </c>
      <c r="H1071" s="9" t="n">
        <v>0.0</v>
      </c>
    </row>
    <row r="1072" spans="2:8" x14ac:dyDescent="0.25">
      <c r="B1072" s="28" t="s">
        <v>5752</v>
      </c>
      <c r="C1072" t="s">
        <v>5753</v>
      </c>
      <c r="D1072" s="9" t="n">
        <v>0.0</v>
      </c>
      <c r="E1072" s="9" t="n">
        <v>0.0</v>
      </c>
      <c r="F1072" t="n">
        <v>0.0</v>
      </c>
      <c r="G1072" t="n">
        <v>0.0</v>
      </c>
      <c r="H1072" s="9" t="n">
        <v>0.0</v>
      </c>
    </row>
    <row r="1073" spans="2:8" x14ac:dyDescent="0.25">
      <c r="B1073" s="28" t="s">
        <v>5754</v>
      </c>
      <c r="C1073" t="s">
        <v>5755</v>
      </c>
      <c r="D1073" s="9" t="n">
        <v>0.0</v>
      </c>
      <c r="E1073" s="9" t="n">
        <v>0.0</v>
      </c>
      <c r="F1073" t="n">
        <v>0.0</v>
      </c>
      <c r="G1073" t="n">
        <v>0.0</v>
      </c>
      <c r="H1073" s="9" t="n">
        <v>0.0</v>
      </c>
    </row>
    <row r="1074" spans="2:8" x14ac:dyDescent="0.25">
      <c r="B1074" s="28" t="s">
        <v>5756</v>
      </c>
      <c r="C1074" t="s">
        <v>5757</v>
      </c>
      <c r="D1074" s="9" t="n">
        <v>0.0</v>
      </c>
      <c r="E1074" s="9" t="n">
        <v>0.0</v>
      </c>
      <c r="F1074" t="n">
        <v>0.0</v>
      </c>
      <c r="G1074" t="n">
        <v>0.0</v>
      </c>
      <c r="H1074" s="9" t="n">
        <v>0.0</v>
      </c>
    </row>
    <row r="1075" spans="2:8" x14ac:dyDescent="0.25">
      <c r="B1075" s="28" t="s">
        <v>5758</v>
      </c>
      <c r="C1075" t="s">
        <v>5759</v>
      </c>
      <c r="D1075" s="9" t="n">
        <v>4.0177186847E8</v>
      </c>
      <c r="E1075" s="9" t="n">
        <v>0.0</v>
      </c>
      <c r="F1075" t="n">
        <v>4.0177186847E8</v>
      </c>
      <c r="G1075" t="n">
        <v>0.0</v>
      </c>
      <c r="H1075" s="9" t="n">
        <v>0.0</v>
      </c>
    </row>
    <row r="1076" spans="2:8" x14ac:dyDescent="0.25">
      <c r="B1076" s="28" t="s">
        <v>5760</v>
      </c>
      <c r="C1076" t="s">
        <v>5761</v>
      </c>
      <c r="D1076" s="9" t="n">
        <v>4.0177186847E8</v>
      </c>
      <c r="E1076" s="9" t="n">
        <v>0.0</v>
      </c>
      <c r="F1076" t="n">
        <v>4.0177186847E8</v>
      </c>
      <c r="G1076" t="n">
        <v>0.0</v>
      </c>
      <c r="H1076" s="9" t="n">
        <v>0.0</v>
      </c>
    </row>
    <row r="1077" spans="2:8" x14ac:dyDescent="0.25">
      <c r="B1077" s="28" t="s">
        <v>5762</v>
      </c>
      <c r="C1077" t="s">
        <v>5763</v>
      </c>
      <c r="D1077" s="9" t="n">
        <v>4.0177186847E8</v>
      </c>
      <c r="E1077" s="9" t="n">
        <v>0.0</v>
      </c>
      <c r="F1077" t="n">
        <v>4.0177186847E8</v>
      </c>
      <c r="G1077" t="n">
        <v>0.0</v>
      </c>
      <c r="H1077" s="9" t="n">
        <v>0.0</v>
      </c>
    </row>
    <row r="1078" spans="2:8" x14ac:dyDescent="0.25">
      <c r="B1078" s="28" t="s">
        <v>5764</v>
      </c>
      <c r="C1078" t="s">
        <v>5765</v>
      </c>
      <c r="D1078" s="9" t="n">
        <v>4.0177186847E8</v>
      </c>
      <c r="E1078" s="9" t="n">
        <v>0.0</v>
      </c>
      <c r="F1078" t="n">
        <v>4.0177186847E8</v>
      </c>
      <c r="G1078" t="n">
        <v>0.0</v>
      </c>
      <c r="H1078" s="9" t="n">
        <v>0.0</v>
      </c>
    </row>
    <row r="1079" spans="2:8" x14ac:dyDescent="0.25">
      <c r="B1079" s="28" t="s">
        <v>5766</v>
      </c>
      <c r="C1079" t="s">
        <v>5767</v>
      </c>
      <c r="D1079" s="9" t="n">
        <v>0.0</v>
      </c>
      <c r="E1079" s="9" t="n">
        <v>0.0</v>
      </c>
      <c r="F1079" t="n">
        <v>0.0</v>
      </c>
      <c r="G1079" t="n">
        <v>0.0</v>
      </c>
      <c r="H1079" s="9" t="n">
        <v>0.0</v>
      </c>
    </row>
    <row r="1080" spans="2:8" x14ac:dyDescent="0.25">
      <c r="B1080" s="28" t="s">
        <v>5768</v>
      </c>
      <c r="C1080" t="s">
        <v>5769</v>
      </c>
      <c r="D1080" s="9" t="n">
        <v>0.0</v>
      </c>
      <c r="E1080" s="9" t="n">
        <v>0.0</v>
      </c>
      <c r="F1080" t="n">
        <v>0.0</v>
      </c>
      <c r="G1080" t="n">
        <v>0.0</v>
      </c>
      <c r="H1080" s="9" t="n">
        <v>0.0</v>
      </c>
    </row>
    <row r="1081" spans="2:8" x14ac:dyDescent="0.25">
      <c r="B1081" s="28" t="s">
        <v>5770</v>
      </c>
      <c r="C1081" t="s">
        <v>5771</v>
      </c>
      <c r="D1081" s="9" t="n">
        <v>0.0</v>
      </c>
      <c r="E1081" s="9" t="n">
        <v>0.0</v>
      </c>
      <c r="F1081" t="n">
        <v>0.0</v>
      </c>
      <c r="G1081" t="n">
        <v>0.0</v>
      </c>
      <c r="H1081" s="9" t="n">
        <v>0.0</v>
      </c>
    </row>
    <row r="1082" spans="2:8" x14ac:dyDescent="0.25">
      <c r="B1082" s="28" t="s">
        <v>5772</v>
      </c>
      <c r="C1082" t="s">
        <v>5773</v>
      </c>
      <c r="D1082" s="9" t="n">
        <v>0.0</v>
      </c>
      <c r="E1082" s="9" t="n">
        <v>0.0</v>
      </c>
      <c r="F1082" t="n">
        <v>0.0</v>
      </c>
      <c r="G1082" t="n">
        <v>0.0</v>
      </c>
      <c r="H1082" s="9" t="n">
        <v>0.0</v>
      </c>
    </row>
    <row r="1083" spans="2:8" x14ac:dyDescent="0.25">
      <c r="B1083" s="28" t="s">
        <v>5774</v>
      </c>
      <c r="C1083" t="s">
        <v>5775</v>
      </c>
      <c r="D1083" s="9" t="n">
        <v>0.0</v>
      </c>
      <c r="E1083" s="9" t="n">
        <v>0.0</v>
      </c>
      <c r="F1083" t="n">
        <v>0.0</v>
      </c>
      <c r="G1083" t="n">
        <v>0.0</v>
      </c>
      <c r="H1083" s="9" t="n">
        <v>0.0</v>
      </c>
    </row>
    <row r="1084" spans="2:8" x14ac:dyDescent="0.25">
      <c r="B1084" s="28" t="s">
        <v>5776</v>
      </c>
      <c r="C1084" t="s">
        <v>5777</v>
      </c>
      <c r="D1084" s="9" t="n">
        <v>0.0</v>
      </c>
      <c r="E1084" s="9" t="n">
        <v>0.0</v>
      </c>
      <c r="F1084" t="n">
        <v>0.0</v>
      </c>
      <c r="G1084" t="n">
        <v>0.0</v>
      </c>
      <c r="H1084" s="9" t="n">
        <v>0.0</v>
      </c>
    </row>
    <row r="1085" spans="2:8" x14ac:dyDescent="0.25">
      <c r="B1085" s="28" t="s">
        <v>5778</v>
      </c>
      <c r="C1085" t="s">
        <v>5779</v>
      </c>
      <c r="D1085" s="9" t="n">
        <v>0.0</v>
      </c>
      <c r="E1085" s="9" t="n">
        <v>0.0</v>
      </c>
      <c r="F1085" t="n">
        <v>0.0</v>
      </c>
      <c r="G1085" t="n">
        <v>0.0</v>
      </c>
      <c r="H1085" s="9" t="n">
        <v>0.0</v>
      </c>
    </row>
    <row r="1086" spans="2:8" x14ac:dyDescent="0.25">
      <c r="B1086" s="28" t="s">
        <v>5780</v>
      </c>
      <c r="C1086" t="s">
        <v>5781</v>
      </c>
      <c r="D1086" s="9" t="n">
        <v>0.0</v>
      </c>
      <c r="E1086" s="9" t="n">
        <v>0.0</v>
      </c>
      <c r="F1086" t="n">
        <v>0.0</v>
      </c>
      <c r="G1086" t="n">
        <v>0.0</v>
      </c>
      <c r="H1086" s="9" t="n">
        <v>0.0</v>
      </c>
    </row>
    <row r="1087" spans="2:8" x14ac:dyDescent="0.25">
      <c r="B1087" s="28" t="s">
        <v>5782</v>
      </c>
      <c r="C1087" t="s">
        <v>5783</v>
      </c>
      <c r="D1087" s="9" t="n">
        <v>0.0</v>
      </c>
      <c r="E1087" s="9" t="n">
        <v>0.0</v>
      </c>
      <c r="F1087" t="n">
        <v>0.0</v>
      </c>
      <c r="G1087" t="n">
        <v>0.0</v>
      </c>
      <c r="H1087" s="9" t="n">
        <v>0.0</v>
      </c>
    </row>
    <row r="1088" spans="2:8" x14ac:dyDescent="0.25">
      <c r="B1088" s="28" t="s">
        <v>5784</v>
      </c>
      <c r="C1088" t="s">
        <v>5785</v>
      </c>
      <c r="D1088" s="9" t="n">
        <v>0.0</v>
      </c>
      <c r="E1088" s="9" t="n">
        <v>0.0</v>
      </c>
      <c r="F1088" t="n">
        <v>0.0</v>
      </c>
      <c r="G1088" t="n">
        <v>0.0</v>
      </c>
      <c r="H1088" s="9" t="n">
        <v>0.0</v>
      </c>
    </row>
    <row r="1089" spans="2:8" x14ac:dyDescent="0.25">
      <c r="B1089" s="28" t="s">
        <v>5786</v>
      </c>
      <c r="C1089" t="s">
        <v>5787</v>
      </c>
      <c r="D1089" s="9" t="n">
        <v>0.0</v>
      </c>
      <c r="E1089" s="9" t="n">
        <v>0.0</v>
      </c>
      <c r="F1089" t="n">
        <v>0.0</v>
      </c>
      <c r="G1089" t="n">
        <v>0.0</v>
      </c>
      <c r="H1089" s="9" t="n">
        <v>0.0</v>
      </c>
    </row>
    <row r="1090" spans="2:8" x14ac:dyDescent="0.25">
      <c r="B1090" s="28" t="s">
        <v>5788</v>
      </c>
      <c r="C1090" t="s">
        <v>5789</v>
      </c>
      <c r="D1090" s="9" t="n">
        <v>0.0</v>
      </c>
      <c r="E1090" s="9" t="n">
        <v>0.0</v>
      </c>
      <c r="F1090" t="n">
        <v>0.0</v>
      </c>
      <c r="G1090" t="n">
        <v>0.0</v>
      </c>
      <c r="H1090" s="9" t="n">
        <v>0.0</v>
      </c>
    </row>
    <row r="1091" spans="2:8" x14ac:dyDescent="0.25">
      <c r="B1091" s="28" t="s">
        <v>5790</v>
      </c>
      <c r="C1091" t="s">
        <v>5791</v>
      </c>
      <c r="D1091" s="9" t="n">
        <v>0.0</v>
      </c>
      <c r="E1091" s="9" t="n">
        <v>0.0</v>
      </c>
      <c r="F1091" t="n">
        <v>0.0</v>
      </c>
      <c r="G1091" t="n">
        <v>0.0</v>
      </c>
      <c r="H1091" s="9" t="n">
        <v>0.0</v>
      </c>
    </row>
    <row r="1092" spans="2:8" x14ac:dyDescent="0.25">
      <c r="B1092" s="28" t="s">
        <v>5792</v>
      </c>
      <c r="C1092" t="s">
        <v>5793</v>
      </c>
      <c r="D1092" s="9" t="n">
        <v>0.0</v>
      </c>
      <c r="E1092" s="9" t="n">
        <v>0.0</v>
      </c>
      <c r="F1092" t="n">
        <v>0.0</v>
      </c>
      <c r="G1092" t="n">
        <v>0.0</v>
      </c>
      <c r="H1092" s="9" t="n">
        <v>0.0</v>
      </c>
    </row>
    <row r="1093" spans="2:8" x14ac:dyDescent="0.25">
      <c r="B1093" s="28" t="s">
        <v>5794</v>
      </c>
      <c r="C1093" t="s">
        <v>5795</v>
      </c>
      <c r="D1093" s="9" t="n">
        <v>0.0</v>
      </c>
      <c r="E1093" s="9" t="n">
        <v>0.0</v>
      </c>
      <c r="F1093" t="n">
        <v>0.0</v>
      </c>
      <c r="G1093" t="n">
        <v>0.0</v>
      </c>
      <c r="H1093" s="9" t="n">
        <v>0.0</v>
      </c>
    </row>
    <row r="1094" spans="2:8" x14ac:dyDescent="0.25">
      <c r="B1094" s="28" t="s">
        <v>5796</v>
      </c>
      <c r="C1094" t="s">
        <v>5797</v>
      </c>
      <c r="D1094" s="9" t="n">
        <v>0.0</v>
      </c>
      <c r="E1094" s="9" t="n">
        <v>0.0</v>
      </c>
      <c r="F1094" t="n">
        <v>0.0</v>
      </c>
      <c r="G1094" t="n">
        <v>0.0</v>
      </c>
      <c r="H1094" s="9" t="n">
        <v>0.0</v>
      </c>
    </row>
    <row r="1095" spans="2:8" x14ac:dyDescent="0.25">
      <c r="B1095" s="28" t="s">
        <v>5798</v>
      </c>
      <c r="C1095" t="s">
        <v>5799</v>
      </c>
      <c r="D1095" s="9" t="n">
        <v>0.0</v>
      </c>
      <c r="E1095" s="9" t="n">
        <v>0.0</v>
      </c>
      <c r="F1095" t="n">
        <v>0.0</v>
      </c>
      <c r="G1095" t="n">
        <v>0.0</v>
      </c>
      <c r="H1095" s="9" t="n">
        <v>0.0</v>
      </c>
    </row>
    <row r="1096" spans="2:8" x14ac:dyDescent="0.25">
      <c r="B1096" s="28" t="s">
        <v>5800</v>
      </c>
      <c r="C1096" t="s">
        <v>5801</v>
      </c>
      <c r="D1096" s="9" t="n">
        <v>0.0</v>
      </c>
      <c r="E1096" s="9" t="n">
        <v>0.0</v>
      </c>
      <c r="F1096" t="n">
        <v>0.0</v>
      </c>
      <c r="G1096" t="n">
        <v>0.0</v>
      </c>
      <c r="H1096" s="9" t="n">
        <v>0.0</v>
      </c>
    </row>
    <row r="1097" spans="2:8" x14ac:dyDescent="0.25">
      <c r="B1097" s="28" t="s">
        <v>5802</v>
      </c>
      <c r="C1097" t="s">
        <v>5803</v>
      </c>
      <c r="D1097" s="9" t="n">
        <v>0.0</v>
      </c>
      <c r="E1097" s="9" t="n">
        <v>0.0</v>
      </c>
      <c r="F1097" t="n">
        <v>0.0</v>
      </c>
      <c r="G1097" t="n">
        <v>0.0</v>
      </c>
      <c r="H1097" s="9" t="n">
        <v>0.0</v>
      </c>
    </row>
    <row r="1098" spans="2:8" x14ac:dyDescent="0.25">
      <c r="B1098" s="28" t="s">
        <v>5804</v>
      </c>
      <c r="C1098" t="s">
        <v>5805</v>
      </c>
      <c r="D1098" s="9" t="n">
        <v>0.0</v>
      </c>
      <c r="E1098" s="9" t="n">
        <v>0.0</v>
      </c>
      <c r="F1098" t="n">
        <v>0.0</v>
      </c>
      <c r="G1098" t="n">
        <v>0.0</v>
      </c>
      <c r="H1098" s="9" t="n">
        <v>0.0</v>
      </c>
    </row>
    <row r="1099" spans="2:8" x14ac:dyDescent="0.25">
      <c r="B1099" s="28" t="s">
        <v>5806</v>
      </c>
      <c r="C1099" t="s">
        <v>5807</v>
      </c>
      <c r="D1099" s="9" t="n">
        <v>0.0</v>
      </c>
      <c r="E1099" s="9" t="n">
        <v>0.0</v>
      </c>
      <c r="F1099" t="n">
        <v>0.0</v>
      </c>
      <c r="G1099" t="n">
        <v>0.0</v>
      </c>
      <c r="H1099" s="9" t="n">
        <v>0.0</v>
      </c>
    </row>
    <row r="1100" spans="2:8" x14ac:dyDescent="0.25">
      <c r="B1100" s="28" t="s">
        <v>5808</v>
      </c>
      <c r="C1100" t="s">
        <v>5809</v>
      </c>
      <c r="D1100" s="9" t="n">
        <v>0.0</v>
      </c>
      <c r="E1100" s="9" t="n">
        <v>0.0</v>
      </c>
      <c r="F1100" t="n">
        <v>0.0</v>
      </c>
      <c r="G1100" t="n">
        <v>0.0</v>
      </c>
      <c r="H1100" s="9" t="n">
        <v>0.0</v>
      </c>
    </row>
    <row r="1101" spans="2:8" x14ac:dyDescent="0.25">
      <c r="B1101" s="28" t="s">
        <v>5810</v>
      </c>
      <c r="C1101" t="s">
        <v>5811</v>
      </c>
      <c r="D1101" s="9" t="n">
        <v>0.0</v>
      </c>
      <c r="E1101" s="9" t="n">
        <v>0.0</v>
      </c>
      <c r="F1101" t="n">
        <v>0.0</v>
      </c>
      <c r="G1101" t="n">
        <v>0.0</v>
      </c>
      <c r="H1101" s="9" t="n">
        <v>0.0</v>
      </c>
    </row>
    <row r="1102" spans="2:8" x14ac:dyDescent="0.25">
      <c r="B1102" s="28" t="s">
        <v>5812</v>
      </c>
      <c r="C1102" t="s">
        <v>5813</v>
      </c>
      <c r="D1102" s="9" t="n">
        <v>0.0</v>
      </c>
      <c r="E1102" s="9" t="n">
        <v>0.0</v>
      </c>
      <c r="F1102" t="n">
        <v>0.0</v>
      </c>
      <c r="G1102" t="n">
        <v>0.0</v>
      </c>
      <c r="H1102" s="9" t="n">
        <v>0.0</v>
      </c>
    </row>
    <row r="1103" spans="2:8" x14ac:dyDescent="0.25">
      <c r="B1103" s="28" t="s">
        <v>5814</v>
      </c>
      <c r="C1103" t="s">
        <v>5815</v>
      </c>
      <c r="D1103" s="9" t="n">
        <v>0.0</v>
      </c>
      <c r="E1103" s="9" t="n">
        <v>0.0</v>
      </c>
      <c r="F1103" t="n">
        <v>0.0</v>
      </c>
      <c r="G1103" t="n">
        <v>0.0</v>
      </c>
      <c r="H1103" s="9" t="n">
        <v>0.0</v>
      </c>
    </row>
    <row r="1104" spans="2:8" x14ac:dyDescent="0.25">
      <c r="B1104" s="28" t="s">
        <v>5816</v>
      </c>
      <c r="C1104" t="s">
        <v>5817</v>
      </c>
      <c r="D1104" s="9" t="n">
        <v>0.0</v>
      </c>
      <c r="E1104" s="9" t="n">
        <v>0.0</v>
      </c>
      <c r="F1104" t="n">
        <v>0.0</v>
      </c>
      <c r="G1104" t="n">
        <v>0.0</v>
      </c>
      <c r="H1104" s="9" t="n">
        <v>0.0</v>
      </c>
    </row>
    <row r="1105" spans="2:8" x14ac:dyDescent="0.25">
      <c r="B1105" s="28" t="s">
        <v>5818</v>
      </c>
      <c r="C1105" t="s">
        <v>5819</v>
      </c>
      <c r="D1105" s="9" t="n">
        <v>0.0</v>
      </c>
      <c r="E1105" s="9" t="n">
        <v>0.0</v>
      </c>
      <c r="F1105" t="n">
        <v>0.0</v>
      </c>
      <c r="G1105" t="n">
        <v>0.0</v>
      </c>
      <c r="H1105" s="9" t="n">
        <v>0.0</v>
      </c>
    </row>
    <row r="1106" spans="2:8" x14ac:dyDescent="0.25">
      <c r="B1106" s="28" t="s">
        <v>5820</v>
      </c>
      <c r="C1106" t="s">
        <v>5821</v>
      </c>
      <c r="D1106" s="9" t="n">
        <v>0.0</v>
      </c>
      <c r="E1106" s="9" t="n">
        <v>0.0</v>
      </c>
      <c r="F1106" t="n">
        <v>0.0</v>
      </c>
      <c r="G1106" t="n">
        <v>0.0</v>
      </c>
      <c r="H1106" s="9" t="n">
        <v>0.0</v>
      </c>
    </row>
    <row r="1107" spans="2:8" x14ac:dyDescent="0.25">
      <c r="B1107" s="28" t="s">
        <v>5822</v>
      </c>
      <c r="C1107" t="s">
        <v>5823</v>
      </c>
      <c r="D1107" s="9" t="n">
        <v>0.0</v>
      </c>
      <c r="E1107" s="9" t="n">
        <v>0.0</v>
      </c>
      <c r="F1107" t="n">
        <v>0.0</v>
      </c>
      <c r="G1107" t="n">
        <v>0.0</v>
      </c>
      <c r="H1107" s="9" t="n">
        <v>0.0</v>
      </c>
    </row>
    <row r="1108" spans="2:8" x14ac:dyDescent="0.25">
      <c r="B1108" s="28" t="s">
        <v>5824</v>
      </c>
      <c r="C1108" t="s">
        <v>5825</v>
      </c>
      <c r="D1108" s="9" t="n">
        <v>0.0</v>
      </c>
      <c r="E1108" s="9" t="n">
        <v>0.0</v>
      </c>
      <c r="F1108" t="n">
        <v>0.0</v>
      </c>
      <c r="G1108" t="n">
        <v>0.0</v>
      </c>
      <c r="H1108" s="9" t="n">
        <v>0.0</v>
      </c>
    </row>
    <row r="1109" spans="2:8" x14ac:dyDescent="0.25">
      <c r="B1109" s="28" t="s">
        <v>5826</v>
      </c>
      <c r="C1109" t="s">
        <v>5827</v>
      </c>
      <c r="D1109" s="9" t="n">
        <v>0.0</v>
      </c>
      <c r="E1109" s="9" t="n">
        <v>0.0</v>
      </c>
      <c r="F1109" t="n">
        <v>0.0</v>
      </c>
      <c r="G1109" t="n">
        <v>0.0</v>
      </c>
      <c r="H1109" s="9" t="n">
        <v>0.0</v>
      </c>
    </row>
    <row r="1110" spans="2:8" x14ac:dyDescent="0.25">
      <c r="B1110" s="28" t="s">
        <v>5828</v>
      </c>
      <c r="C1110" t="s">
        <v>5829</v>
      </c>
      <c r="D1110" s="9" t="n">
        <v>0.0</v>
      </c>
      <c r="E1110" s="9" t="n">
        <v>0.0</v>
      </c>
      <c r="F1110" t="n">
        <v>0.0</v>
      </c>
      <c r="G1110" t="n">
        <v>0.0</v>
      </c>
      <c r="H1110" s="9" t="n">
        <v>0.0</v>
      </c>
    </row>
    <row r="1111" spans="2:8" x14ac:dyDescent="0.25">
      <c r="B1111" s="28" t="s">
        <v>5830</v>
      </c>
      <c r="C1111" t="s">
        <v>5831</v>
      </c>
      <c r="D1111" s="9" t="n">
        <v>0.0</v>
      </c>
      <c r="E1111" s="9" t="n">
        <v>0.0</v>
      </c>
      <c r="F1111" t="n">
        <v>0.0</v>
      </c>
      <c r="G1111" t="n">
        <v>0.0</v>
      </c>
      <c r="H1111" s="9" t="n">
        <v>0.0</v>
      </c>
    </row>
    <row r="1112" spans="2:8" x14ac:dyDescent="0.25">
      <c r="B1112" s="28" t="s">
        <v>5832</v>
      </c>
      <c r="C1112" t="s">
        <v>5833</v>
      </c>
      <c r="D1112" s="9" t="n">
        <v>0.0</v>
      </c>
      <c r="E1112" s="9" t="n">
        <v>0.0</v>
      </c>
      <c r="F1112" t="n">
        <v>0.0</v>
      </c>
      <c r="G1112" t="n">
        <v>0.0</v>
      </c>
      <c r="H1112" s="9" t="n">
        <v>0.0</v>
      </c>
    </row>
    <row r="1113" spans="2:8" x14ac:dyDescent="0.25">
      <c r="B1113" s="28" t="s">
        <v>5834</v>
      </c>
      <c r="C1113" t="s">
        <v>5835</v>
      </c>
      <c r="D1113" s="9" t="n">
        <v>0.0</v>
      </c>
      <c r="E1113" s="9" t="n">
        <v>0.0</v>
      </c>
      <c r="F1113" t="n">
        <v>0.0</v>
      </c>
      <c r="G1113" t="n">
        <v>0.0</v>
      </c>
      <c r="H1113" s="9" t="n">
        <v>0.0</v>
      </c>
    </row>
    <row r="1114" spans="2:8" x14ac:dyDescent="0.25">
      <c r="B1114" s="28" t="s">
        <v>5836</v>
      </c>
      <c r="C1114" t="s">
        <v>5837</v>
      </c>
      <c r="D1114" s="9" t="n">
        <v>0.0</v>
      </c>
      <c r="E1114" s="9" t="n">
        <v>0.0</v>
      </c>
      <c r="F1114" t="n">
        <v>0.0</v>
      </c>
      <c r="G1114" t="n">
        <v>0.0</v>
      </c>
      <c r="H1114" s="9" t="n">
        <v>0.0</v>
      </c>
    </row>
    <row r="1115" spans="2:8" x14ac:dyDescent="0.25">
      <c r="B1115" s="28" t="s">
        <v>5838</v>
      </c>
      <c r="C1115" t="s">
        <v>5839</v>
      </c>
      <c r="D1115" s="9" t="n">
        <v>0.0</v>
      </c>
      <c r="E1115" s="9" t="n">
        <v>0.0</v>
      </c>
      <c r="F1115" t="n">
        <v>0.0</v>
      </c>
      <c r="G1115" t="n">
        <v>0.0</v>
      </c>
      <c r="H1115" s="9" t="n">
        <v>0.0</v>
      </c>
    </row>
    <row r="1116" spans="2:8" x14ac:dyDescent="0.25">
      <c r="B1116" s="28" t="s">
        <v>5840</v>
      </c>
      <c r="C1116" t="s">
        <v>5841</v>
      </c>
      <c r="D1116" s="9" t="n">
        <v>0.0</v>
      </c>
      <c r="E1116" s="9" t="n">
        <v>0.0</v>
      </c>
      <c r="F1116" t="n">
        <v>0.0</v>
      </c>
      <c r="G1116" t="n">
        <v>0.0</v>
      </c>
      <c r="H1116" s="9" t="n">
        <v>0.0</v>
      </c>
    </row>
    <row r="1117" spans="2:8" x14ac:dyDescent="0.25">
      <c r="B1117" s="28" t="s">
        <v>5842</v>
      </c>
      <c r="C1117" t="s">
        <v>5843</v>
      </c>
      <c r="D1117" s="9" t="n">
        <v>0.0</v>
      </c>
      <c r="E1117" s="9" t="n">
        <v>0.0</v>
      </c>
      <c r="F1117" t="n">
        <v>0.0</v>
      </c>
      <c r="G1117" t="n">
        <v>0.0</v>
      </c>
      <c r="H1117" s="9" t="n">
        <v>0.0</v>
      </c>
    </row>
    <row r="1118" spans="2:8" x14ac:dyDescent="0.25">
      <c r="B1118" s="28" t="s">
        <v>5844</v>
      </c>
      <c r="C1118" t="s">
        <v>5845</v>
      </c>
      <c r="D1118" s="9" t="n">
        <v>0.0</v>
      </c>
      <c r="E1118" s="9" t="n">
        <v>0.0</v>
      </c>
      <c r="F1118" t="n">
        <v>0.0</v>
      </c>
      <c r="G1118" t="n">
        <v>0.0</v>
      </c>
      <c r="H1118" s="9" t="n">
        <v>0.0</v>
      </c>
    </row>
    <row r="1119" spans="2:8" x14ac:dyDescent="0.25">
      <c r="B1119" s="28" t="s">
        <v>5846</v>
      </c>
      <c r="C1119" t="s">
        <v>5847</v>
      </c>
      <c r="D1119" s="9" t="n">
        <v>0.0</v>
      </c>
      <c r="E1119" s="9" t="n">
        <v>0.0</v>
      </c>
      <c r="F1119" t="n">
        <v>0.0</v>
      </c>
      <c r="G1119" t="n">
        <v>0.0</v>
      </c>
      <c r="H1119" s="9" t="n">
        <v>0.0</v>
      </c>
    </row>
    <row r="1120" spans="2:8" x14ac:dyDescent="0.25">
      <c r="B1120" s="28" t="s">
        <v>5848</v>
      </c>
      <c r="C1120" t="s">
        <v>5849</v>
      </c>
      <c r="D1120" s="9" t="n">
        <v>0.0</v>
      </c>
      <c r="E1120" s="9" t="n">
        <v>0.0</v>
      </c>
      <c r="F1120" t="n">
        <v>0.0</v>
      </c>
      <c r="G1120" t="n">
        <v>0.0</v>
      </c>
      <c r="H1120" s="9" t="n">
        <v>0.0</v>
      </c>
    </row>
    <row r="1121" spans="2:8" x14ac:dyDescent="0.25">
      <c r="B1121" s="28" t="s">
        <v>5850</v>
      </c>
      <c r="C1121" t="s">
        <v>5851</v>
      </c>
      <c r="D1121" s="9" t="n">
        <v>0.0</v>
      </c>
      <c r="E1121" s="9" t="n">
        <v>0.0</v>
      </c>
      <c r="F1121" t="n">
        <v>0.0</v>
      </c>
      <c r="G1121" t="n">
        <v>0.0</v>
      </c>
      <c r="H1121" s="9" t="n">
        <v>0.0</v>
      </c>
    </row>
    <row r="1122" spans="2:8" x14ac:dyDescent="0.25">
      <c r="B1122" s="28" t="s">
        <v>5852</v>
      </c>
      <c r="C1122" t="s">
        <v>5853</v>
      </c>
      <c r="D1122" s="9" t="n">
        <v>0.0</v>
      </c>
      <c r="E1122" s="9" t="n">
        <v>0.0</v>
      </c>
      <c r="F1122" t="n">
        <v>0.0</v>
      </c>
      <c r="G1122" t="n">
        <v>0.0</v>
      </c>
      <c r="H1122" s="9" t="n">
        <v>0.0</v>
      </c>
    </row>
    <row r="1123" spans="2:8" x14ac:dyDescent="0.25">
      <c r="B1123" s="28" t="s">
        <v>5854</v>
      </c>
      <c r="C1123" t="s">
        <v>5855</v>
      </c>
      <c r="D1123" s="9" t="n">
        <v>0.0</v>
      </c>
      <c r="E1123" s="9" t="n">
        <v>0.0</v>
      </c>
      <c r="F1123" t="n">
        <v>0.0</v>
      </c>
      <c r="G1123" t="n">
        <v>0.0</v>
      </c>
      <c r="H1123" s="9" t="n">
        <v>0.0</v>
      </c>
    </row>
    <row r="1124" spans="2:8" x14ac:dyDescent="0.25">
      <c r="B1124" s="28" t="s">
        <v>5856</v>
      </c>
      <c r="C1124" t="s">
        <v>5857</v>
      </c>
      <c r="D1124" s="9" t="n">
        <v>0.0</v>
      </c>
      <c r="E1124" s="9" t="n">
        <v>0.0</v>
      </c>
      <c r="F1124" t="n">
        <v>0.0</v>
      </c>
      <c r="G1124" t="n">
        <v>0.0</v>
      </c>
      <c r="H1124" s="9" t="n">
        <v>0.0</v>
      </c>
    </row>
    <row r="1125" spans="2:8" x14ac:dyDescent="0.25">
      <c r="B1125" s="28" t="s">
        <v>5858</v>
      </c>
      <c r="C1125" t="s">
        <v>5859</v>
      </c>
      <c r="D1125" s="9" t="n">
        <v>0.0</v>
      </c>
      <c r="E1125" s="9" t="n">
        <v>0.0</v>
      </c>
      <c r="F1125" t="n">
        <v>0.0</v>
      </c>
      <c r="G1125" t="n">
        <v>0.0</v>
      </c>
      <c r="H1125" s="9" t="n">
        <v>0.0</v>
      </c>
    </row>
    <row r="1126" spans="2:8" x14ac:dyDescent="0.25">
      <c r="B1126" s="28" t="s">
        <v>5860</v>
      </c>
      <c r="C1126" t="s">
        <v>5861</v>
      </c>
      <c r="D1126" s="9" t="n">
        <v>0.0</v>
      </c>
      <c r="E1126" s="9" t="n">
        <v>0.0</v>
      </c>
      <c r="F1126" t="n">
        <v>0.0</v>
      </c>
      <c r="G1126" t="n">
        <v>0.0</v>
      </c>
      <c r="H1126" s="9" t="n">
        <v>0.0</v>
      </c>
    </row>
    <row r="1127" spans="2:8" x14ac:dyDescent="0.25">
      <c r="B1127" s="28" t="s">
        <v>5862</v>
      </c>
      <c r="C1127" t="s">
        <v>5863</v>
      </c>
      <c r="D1127" s="9" t="n">
        <v>0.0</v>
      </c>
      <c r="E1127" s="9" t="n">
        <v>0.0</v>
      </c>
      <c r="F1127" t="n">
        <v>0.0</v>
      </c>
      <c r="G1127" t="n">
        <v>0.0</v>
      </c>
      <c r="H1127" s="9" t="n">
        <v>0.0</v>
      </c>
    </row>
    <row r="1128" spans="2:8" x14ac:dyDescent="0.25">
      <c r="B1128" s="28" t="s">
        <v>5864</v>
      </c>
      <c r="C1128" t="s">
        <v>5865</v>
      </c>
      <c r="D1128" s="9" t="n">
        <v>0.0</v>
      </c>
      <c r="E1128" s="9" t="n">
        <v>0.0</v>
      </c>
      <c r="F1128" t="n">
        <v>0.0</v>
      </c>
      <c r="G1128" t="n">
        <v>0.0</v>
      </c>
      <c r="H1128" s="9" t="n">
        <v>0.0</v>
      </c>
    </row>
    <row r="1129" spans="2:8" x14ac:dyDescent="0.25">
      <c r="B1129" s="28" t="s">
        <v>5866</v>
      </c>
      <c r="C1129" t="s">
        <v>5867</v>
      </c>
      <c r="D1129" s="9" t="n">
        <v>0.0</v>
      </c>
      <c r="E1129" s="9" t="n">
        <v>0.0</v>
      </c>
      <c r="F1129" t="n">
        <v>0.0</v>
      </c>
      <c r="G1129" t="n">
        <v>0.0</v>
      </c>
      <c r="H1129" s="9" t="n">
        <v>0.0</v>
      </c>
    </row>
    <row r="1130" spans="2:8" x14ac:dyDescent="0.25">
      <c r="B1130" s="28" t="s">
        <v>5868</v>
      </c>
      <c r="C1130" t="s">
        <v>5869</v>
      </c>
      <c r="D1130" s="9" t="n">
        <v>0.0</v>
      </c>
      <c r="E1130" s="9" t="n">
        <v>0.0</v>
      </c>
      <c r="F1130" t="n">
        <v>0.0</v>
      </c>
      <c r="G1130" t="n">
        <v>0.0</v>
      </c>
      <c r="H1130" s="9" t="n">
        <v>0.0</v>
      </c>
    </row>
    <row r="1131" spans="2:8" x14ac:dyDescent="0.25">
      <c r="B1131" s="28" t="s">
        <v>5870</v>
      </c>
      <c r="C1131" t="s">
        <v>5871</v>
      </c>
      <c r="D1131" s="9" t="n">
        <v>0.0</v>
      </c>
      <c r="E1131" s="9" t="n">
        <v>0.0</v>
      </c>
      <c r="F1131" t="n">
        <v>0.0</v>
      </c>
      <c r="G1131" t="n">
        <v>0.0</v>
      </c>
      <c r="H1131" s="9" t="n">
        <v>0.0</v>
      </c>
    </row>
    <row r="1132" spans="2:8" x14ac:dyDescent="0.25">
      <c r="B1132" s="28" t="s">
        <v>5872</v>
      </c>
      <c r="C1132" t="s">
        <v>5873</v>
      </c>
      <c r="D1132" s="9" t="n">
        <v>0.0</v>
      </c>
      <c r="E1132" s="9" t="n">
        <v>0.0</v>
      </c>
      <c r="F1132" t="n">
        <v>0.0</v>
      </c>
      <c r="G1132" t="n">
        <v>0.0</v>
      </c>
      <c r="H1132" s="9" t="n">
        <v>0.0</v>
      </c>
    </row>
    <row r="1133" spans="2:8" x14ac:dyDescent="0.25">
      <c r="B1133" s="28" t="s">
        <v>5874</v>
      </c>
      <c r="C1133" t="s">
        <v>5875</v>
      </c>
      <c r="D1133" s="9" t="n">
        <v>0.0</v>
      </c>
      <c r="E1133" s="9" t="n">
        <v>0.0</v>
      </c>
      <c r="F1133" t="n">
        <v>0.0</v>
      </c>
      <c r="G1133" t="n">
        <v>0.0</v>
      </c>
      <c r="H1133" s="9" t="n">
        <v>0.0</v>
      </c>
    </row>
    <row r="1134" spans="2:8" x14ac:dyDescent="0.25">
      <c r="B1134" s="28" t="s">
        <v>5876</v>
      </c>
      <c r="C1134" t="s">
        <v>5877</v>
      </c>
      <c r="D1134" s="9" t="n">
        <v>0.0</v>
      </c>
      <c r="E1134" s="9" t="n">
        <v>0.0</v>
      </c>
      <c r="F1134" t="n">
        <v>0.0</v>
      </c>
      <c r="G1134" t="n">
        <v>0.0</v>
      </c>
      <c r="H1134" s="9" t="n">
        <v>0.0</v>
      </c>
    </row>
    <row r="1135" spans="2:8" x14ac:dyDescent="0.25">
      <c r="B1135" s="28" t="s">
        <v>5878</v>
      </c>
      <c r="C1135" t="s">
        <v>5879</v>
      </c>
      <c r="D1135" s="9" t="n">
        <v>9.25548867E7</v>
      </c>
      <c r="E1135" s="9" t="n">
        <v>0.0</v>
      </c>
      <c r="F1135" t="n">
        <v>9.25548867E7</v>
      </c>
      <c r="G1135" t="n">
        <v>0.0</v>
      </c>
      <c r="H1135" s="9" t="n">
        <v>0.0</v>
      </c>
    </row>
    <row r="1136" spans="2:8" x14ac:dyDescent="0.25">
      <c r="B1136" s="28" t="s">
        <v>5880</v>
      </c>
      <c r="C1136" t="s">
        <v>5881</v>
      </c>
      <c r="D1136" s="9" t="n">
        <v>0.0</v>
      </c>
      <c r="E1136" s="9" t="n">
        <v>0.0</v>
      </c>
      <c r="F1136" t="n">
        <v>0.0</v>
      </c>
      <c r="G1136" t="n">
        <v>0.0</v>
      </c>
      <c r="H1136" s="9" t="n">
        <v>0.0</v>
      </c>
    </row>
    <row r="1137" spans="2:8" x14ac:dyDescent="0.25">
      <c r="B1137" s="28" t="s">
        <v>5882</v>
      </c>
      <c r="C1137" t="s">
        <v>5883</v>
      </c>
      <c r="D1137" s="9" t="n">
        <v>0.0</v>
      </c>
      <c r="E1137" s="9" t="n">
        <v>0.0</v>
      </c>
      <c r="F1137" t="n">
        <v>0.0</v>
      </c>
      <c r="G1137" t="n">
        <v>0.0</v>
      </c>
      <c r="H1137" s="9" t="n">
        <v>0.0</v>
      </c>
    </row>
    <row r="1138" spans="2:8" x14ac:dyDescent="0.25">
      <c r="B1138" s="28" t="s">
        <v>5884</v>
      </c>
      <c r="C1138" t="s">
        <v>5885</v>
      </c>
      <c r="D1138" s="9" t="n">
        <v>0.0</v>
      </c>
      <c r="E1138" s="9" t="n">
        <v>0.0</v>
      </c>
      <c r="F1138" t="n">
        <v>0.0</v>
      </c>
      <c r="G1138" t="n">
        <v>0.0</v>
      </c>
      <c r="H1138" s="9" t="n">
        <v>0.0</v>
      </c>
    </row>
    <row r="1139" spans="2:8" x14ac:dyDescent="0.25">
      <c r="B1139" s="28" t="s">
        <v>5886</v>
      </c>
      <c r="C1139" t="s">
        <v>5887</v>
      </c>
      <c r="D1139" s="9" t="n">
        <v>0.0</v>
      </c>
      <c r="E1139" s="9" t="n">
        <v>0.0</v>
      </c>
      <c r="F1139" t="n">
        <v>0.0</v>
      </c>
      <c r="G1139" t="n">
        <v>0.0</v>
      </c>
      <c r="H1139" s="9" t="n">
        <v>0.0</v>
      </c>
    </row>
    <row r="1140" spans="2:8" x14ac:dyDescent="0.25">
      <c r="B1140" s="28" t="s">
        <v>5888</v>
      </c>
      <c r="C1140" t="s">
        <v>5889</v>
      </c>
      <c r="D1140" s="9" t="n">
        <v>0.0</v>
      </c>
      <c r="E1140" s="9" t="n">
        <v>0.0</v>
      </c>
      <c r="F1140" t="n">
        <v>0.0</v>
      </c>
      <c r="G1140" t="n">
        <v>0.0</v>
      </c>
      <c r="H1140" s="9" t="n">
        <v>0.0</v>
      </c>
    </row>
    <row r="1141" spans="2:8" x14ac:dyDescent="0.25">
      <c r="B1141" s="28" t="s">
        <v>5890</v>
      </c>
      <c r="C1141" t="s">
        <v>5891</v>
      </c>
      <c r="D1141" s="9" t="n">
        <v>0.0</v>
      </c>
      <c r="E1141" s="9" t="n">
        <v>0.0</v>
      </c>
      <c r="F1141" t="n">
        <v>0.0</v>
      </c>
      <c r="G1141" t="n">
        <v>0.0</v>
      </c>
      <c r="H1141" s="9" t="n">
        <v>0.0</v>
      </c>
    </row>
    <row r="1142" spans="2:8" x14ac:dyDescent="0.25">
      <c r="B1142" s="28" t="s">
        <v>5892</v>
      </c>
      <c r="C1142" t="s">
        <v>5893</v>
      </c>
      <c r="D1142" s="9" t="n">
        <v>0.0</v>
      </c>
      <c r="E1142" s="9" t="n">
        <v>0.0</v>
      </c>
      <c r="F1142" t="n">
        <v>0.0</v>
      </c>
      <c r="G1142" t="n">
        <v>0.0</v>
      </c>
      <c r="H1142" s="9" t="n">
        <v>0.0</v>
      </c>
    </row>
    <row r="1143" spans="2:8" x14ac:dyDescent="0.25">
      <c r="B1143" s="28" t="s">
        <v>5894</v>
      </c>
      <c r="C1143" t="s">
        <v>5895</v>
      </c>
      <c r="D1143" s="9" t="n">
        <v>0.0</v>
      </c>
      <c r="E1143" s="9" t="n">
        <v>0.0</v>
      </c>
      <c r="F1143" t="n">
        <v>0.0</v>
      </c>
      <c r="G1143" t="n">
        <v>0.0</v>
      </c>
      <c r="H1143" s="9" t="n">
        <v>0.0</v>
      </c>
    </row>
    <row r="1144" spans="2:8" x14ac:dyDescent="0.25">
      <c r="B1144" s="28" t="s">
        <v>5896</v>
      </c>
      <c r="C1144" t="s">
        <v>5897</v>
      </c>
      <c r="D1144" s="9" t="n">
        <v>0.0</v>
      </c>
      <c r="E1144" s="9" t="n">
        <v>0.0</v>
      </c>
      <c r="F1144" t="n">
        <v>0.0</v>
      </c>
      <c r="G1144" t="n">
        <v>0.0</v>
      </c>
      <c r="H1144" s="9" t="n">
        <v>0.0</v>
      </c>
    </row>
    <row r="1145" spans="2:8" x14ac:dyDescent="0.25">
      <c r="B1145" s="28" t="s">
        <v>5898</v>
      </c>
      <c r="C1145" t="s">
        <v>5899</v>
      </c>
      <c r="D1145" s="9" t="n">
        <v>0.0</v>
      </c>
      <c r="E1145" s="9" t="n">
        <v>0.0</v>
      </c>
      <c r="F1145" t="n">
        <v>0.0</v>
      </c>
      <c r="G1145" t="n">
        <v>0.0</v>
      </c>
      <c r="H1145" s="9" t="n">
        <v>0.0</v>
      </c>
    </row>
    <row r="1146" spans="2:8" x14ac:dyDescent="0.25">
      <c r="B1146" s="28" t="s">
        <v>5900</v>
      </c>
      <c r="C1146" t="s">
        <v>5901</v>
      </c>
      <c r="D1146" s="9" t="n">
        <v>0.0</v>
      </c>
      <c r="E1146" s="9" t="n">
        <v>0.0</v>
      </c>
      <c r="F1146" t="n">
        <v>0.0</v>
      </c>
      <c r="G1146" t="n">
        <v>0.0</v>
      </c>
      <c r="H1146" s="9" t="n">
        <v>0.0</v>
      </c>
    </row>
    <row r="1147" spans="2:8" x14ac:dyDescent="0.25">
      <c r="B1147" s="28" t="s">
        <v>5902</v>
      </c>
      <c r="C1147" t="s">
        <v>5903</v>
      </c>
      <c r="D1147" s="9" t="n">
        <v>0.0</v>
      </c>
      <c r="E1147" s="9" t="n">
        <v>0.0</v>
      </c>
      <c r="F1147" t="n">
        <v>0.0</v>
      </c>
      <c r="G1147" t="n">
        <v>0.0</v>
      </c>
      <c r="H1147" s="9" t="n">
        <v>0.0</v>
      </c>
    </row>
    <row r="1148" spans="2:8" x14ac:dyDescent="0.25">
      <c r="B1148" s="28" t="s">
        <v>5904</v>
      </c>
      <c r="C1148" t="s">
        <v>5905</v>
      </c>
      <c r="D1148" s="9" t="n">
        <v>0.0</v>
      </c>
      <c r="E1148" s="9" t="n">
        <v>0.0</v>
      </c>
      <c r="F1148" t="n">
        <v>0.0</v>
      </c>
      <c r="G1148" t="n">
        <v>0.0</v>
      </c>
      <c r="H1148" s="9" t="n">
        <v>0.0</v>
      </c>
    </row>
    <row r="1149" spans="2:8" x14ac:dyDescent="0.25">
      <c r="B1149" s="28" t="s">
        <v>5906</v>
      </c>
      <c r="C1149" t="s">
        <v>5907</v>
      </c>
      <c r="D1149" s="9" t="n">
        <v>0.0</v>
      </c>
      <c r="E1149" s="9" t="n">
        <v>0.0</v>
      </c>
      <c r="F1149" t="n">
        <v>0.0</v>
      </c>
      <c r="G1149" t="n">
        <v>0.0</v>
      </c>
      <c r="H1149" s="9" t="n">
        <v>0.0</v>
      </c>
    </row>
    <row r="1150" spans="2:8" x14ac:dyDescent="0.25">
      <c r="B1150" s="28" t="s">
        <v>5908</v>
      </c>
      <c r="C1150" t="s">
        <v>5909</v>
      </c>
      <c r="D1150" s="9" t="n">
        <v>0.0</v>
      </c>
      <c r="E1150" s="9" t="n">
        <v>0.0</v>
      </c>
      <c r="F1150" t="n">
        <v>0.0</v>
      </c>
      <c r="G1150" t="n">
        <v>0.0</v>
      </c>
      <c r="H1150" s="9" t="n">
        <v>0.0</v>
      </c>
    </row>
    <row r="1151" spans="2:8" x14ac:dyDescent="0.25">
      <c r="B1151" s="28" t="s">
        <v>5910</v>
      </c>
      <c r="C1151" t="s">
        <v>5911</v>
      </c>
      <c r="D1151" s="9" t="n">
        <v>0.0</v>
      </c>
      <c r="E1151" s="9" t="n">
        <v>0.0</v>
      </c>
      <c r="F1151" t="n">
        <v>0.0</v>
      </c>
      <c r="G1151" t="n">
        <v>0.0</v>
      </c>
      <c r="H1151" s="9" t="n">
        <v>0.0</v>
      </c>
    </row>
    <row r="1152" spans="2:8" x14ac:dyDescent="0.25">
      <c r="B1152" s="28" t="s">
        <v>5912</v>
      </c>
      <c r="C1152" t="s">
        <v>5913</v>
      </c>
      <c r="D1152" s="9" t="n">
        <v>0.0</v>
      </c>
      <c r="E1152" s="9" t="n">
        <v>0.0</v>
      </c>
      <c r="F1152" t="n">
        <v>0.0</v>
      </c>
      <c r="G1152" t="n">
        <v>0.0</v>
      </c>
      <c r="H1152" s="9" t="n">
        <v>0.0</v>
      </c>
    </row>
    <row r="1153" spans="2:8" x14ac:dyDescent="0.25">
      <c r="B1153" s="28" t="s">
        <v>5914</v>
      </c>
      <c r="C1153" t="s">
        <v>5915</v>
      </c>
      <c r="D1153" s="9" t="n">
        <v>0.0</v>
      </c>
      <c r="E1153" s="9" t="n">
        <v>0.0</v>
      </c>
      <c r="F1153" t="n">
        <v>0.0</v>
      </c>
      <c r="G1153" t="n">
        <v>0.0</v>
      </c>
      <c r="H1153" s="9" t="n">
        <v>0.0</v>
      </c>
    </row>
    <row r="1154" spans="2:8" x14ac:dyDescent="0.25">
      <c r="B1154" s="28" t="s">
        <v>5916</v>
      </c>
      <c r="C1154" t="s">
        <v>5917</v>
      </c>
      <c r="D1154" s="9" t="n">
        <v>0.0</v>
      </c>
      <c r="E1154" s="9" t="n">
        <v>0.0</v>
      </c>
      <c r="F1154" t="n">
        <v>0.0</v>
      </c>
      <c r="G1154" t="n">
        <v>0.0</v>
      </c>
      <c r="H1154" s="9" t="n">
        <v>0.0</v>
      </c>
    </row>
    <row r="1155" spans="2:8" x14ac:dyDescent="0.25">
      <c r="B1155" s="28" t="s">
        <v>5918</v>
      </c>
      <c r="C1155" t="s">
        <v>5919</v>
      </c>
      <c r="D1155" s="9" t="n">
        <v>0.0</v>
      </c>
      <c r="E1155" s="9" t="n">
        <v>0.0</v>
      </c>
      <c r="F1155" t="n">
        <v>0.0</v>
      </c>
      <c r="G1155" t="n">
        <v>0.0</v>
      </c>
      <c r="H1155" s="9" t="n">
        <v>0.0</v>
      </c>
    </row>
    <row r="1156" spans="2:8" x14ac:dyDescent="0.25">
      <c r="B1156" s="28" t="s">
        <v>5920</v>
      </c>
      <c r="C1156" t="s">
        <v>5921</v>
      </c>
      <c r="D1156" s="9" t="n">
        <v>0.0</v>
      </c>
      <c r="E1156" s="9" t="n">
        <v>0.0</v>
      </c>
      <c r="F1156" t="n">
        <v>0.0</v>
      </c>
      <c r="G1156" t="n">
        <v>0.0</v>
      </c>
      <c r="H1156" s="9" t="n">
        <v>0.0</v>
      </c>
    </row>
    <row r="1157" spans="2:8" x14ac:dyDescent="0.25">
      <c r="B1157" s="28" t="s">
        <v>5922</v>
      </c>
      <c r="C1157" t="s">
        <v>5923</v>
      </c>
      <c r="D1157" s="9" t="n">
        <v>0.0</v>
      </c>
      <c r="E1157" s="9" t="n">
        <v>0.0</v>
      </c>
      <c r="F1157" t="n">
        <v>0.0</v>
      </c>
      <c r="G1157" t="n">
        <v>0.0</v>
      </c>
      <c r="H1157" s="9" t="n">
        <v>0.0</v>
      </c>
    </row>
    <row r="1158" spans="2:8" x14ac:dyDescent="0.25">
      <c r="B1158" s="28" t="s">
        <v>5924</v>
      </c>
      <c r="C1158" t="s">
        <v>5925</v>
      </c>
      <c r="D1158" s="9" t="n">
        <v>0.0</v>
      </c>
      <c r="E1158" s="9" t="n">
        <v>0.0</v>
      </c>
      <c r="F1158" t="n">
        <v>0.0</v>
      </c>
      <c r="G1158" t="n">
        <v>0.0</v>
      </c>
      <c r="H1158" s="9" t="n">
        <v>0.0</v>
      </c>
    </row>
    <row r="1159" spans="2:8" x14ac:dyDescent="0.25">
      <c r="B1159" s="28" t="s">
        <v>5926</v>
      </c>
      <c r="C1159" t="s">
        <v>5927</v>
      </c>
      <c r="D1159" s="9" t="n">
        <v>0.0</v>
      </c>
      <c r="E1159" s="9" t="n">
        <v>0.0</v>
      </c>
      <c r="F1159" t="n">
        <v>0.0</v>
      </c>
      <c r="G1159" t="n">
        <v>0.0</v>
      </c>
      <c r="H1159" s="9" t="n">
        <v>0.0</v>
      </c>
    </row>
    <row r="1160" spans="2:8" x14ac:dyDescent="0.25">
      <c r="B1160" s="28" t="s">
        <v>5928</v>
      </c>
      <c r="C1160" t="s">
        <v>5929</v>
      </c>
      <c r="D1160" s="9" t="n">
        <v>0.0</v>
      </c>
      <c r="E1160" s="9" t="n">
        <v>0.0</v>
      </c>
      <c r="F1160" t="n">
        <v>0.0</v>
      </c>
      <c r="G1160" t="n">
        <v>0.0</v>
      </c>
      <c r="H1160" s="9" t="n">
        <v>0.0</v>
      </c>
    </row>
    <row r="1161" spans="2:8" x14ac:dyDescent="0.25">
      <c r="B1161" s="28" t="s">
        <v>5930</v>
      </c>
      <c r="C1161" t="s">
        <v>5931</v>
      </c>
      <c r="D1161" s="9" t="n">
        <v>0.0</v>
      </c>
      <c r="E1161" s="9" t="n">
        <v>0.0</v>
      </c>
      <c r="F1161" t="n">
        <v>0.0</v>
      </c>
      <c r="G1161" t="n">
        <v>0.0</v>
      </c>
      <c r="H1161" s="9" t="n">
        <v>0.0</v>
      </c>
    </row>
    <row r="1162" spans="2:8" x14ac:dyDescent="0.25">
      <c r="B1162" s="28" t="s">
        <v>5932</v>
      </c>
      <c r="C1162" t="s">
        <v>5933</v>
      </c>
      <c r="D1162" s="9" t="n">
        <v>0.0</v>
      </c>
      <c r="E1162" s="9" t="n">
        <v>0.0</v>
      </c>
      <c r="F1162" t="n">
        <v>0.0</v>
      </c>
      <c r="G1162" t="n">
        <v>0.0</v>
      </c>
      <c r="H1162" s="9" t="n">
        <v>0.0</v>
      </c>
    </row>
    <row r="1163" spans="2:8" x14ac:dyDescent="0.25">
      <c r="B1163" s="28" t="s">
        <v>5934</v>
      </c>
      <c r="C1163" t="s">
        <v>5935</v>
      </c>
      <c r="D1163" s="9" t="n">
        <v>0.0</v>
      </c>
      <c r="E1163" s="9" t="n">
        <v>0.0</v>
      </c>
      <c r="F1163" t="n">
        <v>0.0</v>
      </c>
      <c r="G1163" t="n">
        <v>0.0</v>
      </c>
      <c r="H1163" s="9" t="n">
        <v>0.0</v>
      </c>
    </row>
    <row r="1164" spans="2:8" x14ac:dyDescent="0.25">
      <c r="B1164" s="28" t="s">
        <v>5936</v>
      </c>
      <c r="C1164" t="s">
        <v>5937</v>
      </c>
      <c r="D1164" s="9" t="n">
        <v>0.0</v>
      </c>
      <c r="E1164" s="9" t="n">
        <v>0.0</v>
      </c>
      <c r="F1164" t="n">
        <v>0.0</v>
      </c>
      <c r="G1164" t="n">
        <v>0.0</v>
      </c>
      <c r="H1164" s="9" t="n">
        <v>0.0</v>
      </c>
    </row>
    <row r="1165" spans="2:8" x14ac:dyDescent="0.25">
      <c r="B1165" s="28" t="s">
        <v>5938</v>
      </c>
      <c r="C1165" t="s">
        <v>5939</v>
      </c>
      <c r="D1165" s="9" t="n">
        <v>0.0</v>
      </c>
      <c r="E1165" s="9" t="n">
        <v>0.0</v>
      </c>
      <c r="F1165" t="n">
        <v>0.0</v>
      </c>
      <c r="G1165" t="n">
        <v>0.0</v>
      </c>
      <c r="H1165" s="9" t="n">
        <v>0.0</v>
      </c>
    </row>
    <row r="1166" spans="2:8" x14ac:dyDescent="0.25">
      <c r="B1166" s="28" t="s">
        <v>5940</v>
      </c>
      <c r="C1166" t="s">
        <v>5941</v>
      </c>
      <c r="D1166" s="9" t="n">
        <v>0.0</v>
      </c>
      <c r="E1166" s="9" t="n">
        <v>0.0</v>
      </c>
      <c r="F1166" t="n">
        <v>0.0</v>
      </c>
      <c r="G1166" t="n">
        <v>0.0</v>
      </c>
      <c r="H1166" s="9" t="n">
        <v>0.0</v>
      </c>
    </row>
    <row r="1167" spans="2:8" x14ac:dyDescent="0.25">
      <c r="B1167" s="28" t="s">
        <v>5942</v>
      </c>
      <c r="C1167" t="s">
        <v>5943</v>
      </c>
      <c r="D1167" s="9" t="n">
        <v>0.0</v>
      </c>
      <c r="E1167" s="9" t="n">
        <v>0.0</v>
      </c>
      <c r="F1167" t="n">
        <v>0.0</v>
      </c>
      <c r="G1167" t="n">
        <v>0.0</v>
      </c>
      <c r="H1167" s="9" t="n">
        <v>0.0</v>
      </c>
    </row>
    <row r="1168" spans="2:8" x14ac:dyDescent="0.25">
      <c r="B1168" s="28" t="s">
        <v>5944</v>
      </c>
      <c r="C1168" t="s">
        <v>5945</v>
      </c>
      <c r="D1168" s="9" t="n">
        <v>0.0</v>
      </c>
      <c r="E1168" s="9" t="n">
        <v>0.0</v>
      </c>
      <c r="F1168" t="n">
        <v>0.0</v>
      </c>
      <c r="G1168" t="n">
        <v>0.0</v>
      </c>
      <c r="H1168" s="9" t="n">
        <v>0.0</v>
      </c>
    </row>
    <row r="1169" spans="2:8" x14ac:dyDescent="0.25">
      <c r="B1169" s="28" t="s">
        <v>5946</v>
      </c>
      <c r="C1169" t="s">
        <v>5947</v>
      </c>
      <c r="D1169" s="9" t="n">
        <v>0.0</v>
      </c>
      <c r="E1169" s="9" t="n">
        <v>0.0</v>
      </c>
      <c r="F1169" t="n">
        <v>0.0</v>
      </c>
      <c r="G1169" t="n">
        <v>0.0</v>
      </c>
      <c r="H1169" s="9" t="n">
        <v>0.0</v>
      </c>
    </row>
    <row r="1170" spans="2:8" x14ac:dyDescent="0.25">
      <c r="B1170" s="28" t="s">
        <v>5948</v>
      </c>
      <c r="C1170" t="s">
        <v>5949</v>
      </c>
      <c r="D1170" s="9" t="n">
        <v>0.0</v>
      </c>
      <c r="E1170" s="9" t="n">
        <v>0.0</v>
      </c>
      <c r="F1170" t="n">
        <v>0.0</v>
      </c>
      <c r="G1170" t="n">
        <v>0.0</v>
      </c>
      <c r="H1170" s="9" t="n">
        <v>0.0</v>
      </c>
    </row>
    <row r="1171" spans="2:8" x14ac:dyDescent="0.25">
      <c r="B1171" s="28" t="s">
        <v>5950</v>
      </c>
      <c r="C1171" t="s">
        <v>5951</v>
      </c>
      <c r="D1171" s="9" t="n">
        <v>0.0</v>
      </c>
      <c r="E1171" s="9" t="n">
        <v>0.0</v>
      </c>
      <c r="F1171" t="n">
        <v>0.0</v>
      </c>
      <c r="G1171" t="n">
        <v>0.0</v>
      </c>
      <c r="H1171" s="9" t="n">
        <v>0.0</v>
      </c>
    </row>
    <row r="1172" spans="2:8" x14ac:dyDescent="0.25">
      <c r="B1172" s="28" t="s">
        <v>5952</v>
      </c>
      <c r="C1172" t="s">
        <v>5953</v>
      </c>
      <c r="D1172" s="9" t="n">
        <v>0.0</v>
      </c>
      <c r="E1172" s="9" t="n">
        <v>0.0</v>
      </c>
      <c r="F1172" t="n">
        <v>0.0</v>
      </c>
      <c r="G1172" t="n">
        <v>0.0</v>
      </c>
      <c r="H1172" s="9" t="n">
        <v>0.0</v>
      </c>
    </row>
    <row r="1173" spans="2:8" x14ac:dyDescent="0.25">
      <c r="B1173" s="28" t="s">
        <v>5954</v>
      </c>
      <c r="C1173" t="s">
        <v>5955</v>
      </c>
      <c r="D1173" s="9" t="n">
        <v>0.0</v>
      </c>
      <c r="E1173" s="9" t="n">
        <v>0.0</v>
      </c>
      <c r="F1173" t="n">
        <v>0.0</v>
      </c>
      <c r="G1173" t="n">
        <v>0.0</v>
      </c>
      <c r="H1173" s="9" t="n">
        <v>0.0</v>
      </c>
    </row>
    <row r="1174" spans="2:8" x14ac:dyDescent="0.25">
      <c r="B1174" s="28" t="s">
        <v>5956</v>
      </c>
      <c r="C1174" t="s">
        <v>5957</v>
      </c>
      <c r="D1174" s="9" t="n">
        <v>0.0</v>
      </c>
      <c r="E1174" s="9" t="n">
        <v>0.0</v>
      </c>
      <c r="F1174" t="n">
        <v>0.0</v>
      </c>
      <c r="G1174" t="n">
        <v>0.0</v>
      </c>
      <c r="H1174" s="9" t="n">
        <v>0.0</v>
      </c>
    </row>
    <row r="1175" spans="2:8" x14ac:dyDescent="0.25">
      <c r="B1175" s="28" t="s">
        <v>5958</v>
      </c>
      <c r="C1175" t="s">
        <v>5959</v>
      </c>
      <c r="D1175" s="9" t="n">
        <v>0.0</v>
      </c>
      <c r="E1175" s="9" t="n">
        <v>0.0</v>
      </c>
      <c r="F1175" t="n">
        <v>0.0</v>
      </c>
      <c r="G1175" t="n">
        <v>0.0</v>
      </c>
      <c r="H1175" s="9" t="n">
        <v>0.0</v>
      </c>
    </row>
    <row r="1176" spans="2:8" x14ac:dyDescent="0.25">
      <c r="B1176" s="28" t="s">
        <v>5960</v>
      </c>
      <c r="C1176" t="s">
        <v>5961</v>
      </c>
      <c r="D1176" s="9" t="n">
        <v>0.0</v>
      </c>
      <c r="E1176" s="9" t="n">
        <v>0.0</v>
      </c>
      <c r="F1176" t="n">
        <v>0.0</v>
      </c>
      <c r="G1176" t="n">
        <v>0.0</v>
      </c>
      <c r="H1176" s="9" t="n">
        <v>0.0</v>
      </c>
    </row>
    <row r="1177" spans="2:8" x14ac:dyDescent="0.25">
      <c r="B1177" s="28" t="s">
        <v>5962</v>
      </c>
      <c r="C1177" t="s">
        <v>5963</v>
      </c>
      <c r="D1177" s="9" t="n">
        <v>0.0</v>
      </c>
      <c r="E1177" s="9" t="n">
        <v>0.0</v>
      </c>
      <c r="F1177" t="n">
        <v>0.0</v>
      </c>
      <c r="G1177" t="n">
        <v>0.0</v>
      </c>
      <c r="H1177" s="9" t="n">
        <v>0.0</v>
      </c>
    </row>
    <row r="1178" spans="2:8" x14ac:dyDescent="0.25">
      <c r="B1178" s="28" t="s">
        <v>5964</v>
      </c>
      <c r="C1178" t="s">
        <v>5965</v>
      </c>
      <c r="D1178" s="9" t="n">
        <v>0.0</v>
      </c>
      <c r="E1178" s="9" t="n">
        <v>0.0</v>
      </c>
      <c r="F1178" t="n">
        <v>0.0</v>
      </c>
      <c r="G1178" t="n">
        <v>0.0</v>
      </c>
      <c r="H1178" s="9" t="n">
        <v>0.0</v>
      </c>
    </row>
    <row r="1179" spans="2:8" x14ac:dyDescent="0.25">
      <c r="B1179" s="28" t="s">
        <v>5966</v>
      </c>
      <c r="C1179" t="s">
        <v>5967</v>
      </c>
      <c r="D1179" s="9" t="n">
        <v>0.0</v>
      </c>
      <c r="E1179" s="9" t="n">
        <v>0.0</v>
      </c>
      <c r="F1179" t="n">
        <v>0.0</v>
      </c>
      <c r="G1179" t="n">
        <v>0.0</v>
      </c>
      <c r="H1179" s="9" t="n">
        <v>0.0</v>
      </c>
    </row>
    <row r="1180" spans="2:8" x14ac:dyDescent="0.25">
      <c r="B1180" s="28" t="s">
        <v>5968</v>
      </c>
      <c r="C1180" t="s">
        <v>5969</v>
      </c>
      <c r="D1180" s="9" t="n">
        <v>0.0</v>
      </c>
      <c r="E1180" s="9" t="n">
        <v>0.0</v>
      </c>
      <c r="F1180" t="n">
        <v>0.0</v>
      </c>
      <c r="G1180" t="n">
        <v>0.0</v>
      </c>
      <c r="H1180" s="9" t="n">
        <v>0.0</v>
      </c>
    </row>
    <row r="1181" spans="2:8" x14ac:dyDescent="0.25">
      <c r="B1181" s="28" t="s">
        <v>5970</v>
      </c>
      <c r="C1181" t="s">
        <v>5971</v>
      </c>
      <c r="D1181" s="9" t="n">
        <v>0.0</v>
      </c>
      <c r="E1181" s="9" t="n">
        <v>0.0</v>
      </c>
      <c r="F1181" t="n">
        <v>0.0</v>
      </c>
      <c r="G1181" t="n">
        <v>0.0</v>
      </c>
      <c r="H1181" s="9" t="n">
        <v>0.0</v>
      </c>
    </row>
    <row r="1182" spans="2:8" x14ac:dyDescent="0.25">
      <c r="B1182" s="28" t="s">
        <v>5972</v>
      </c>
      <c r="C1182" t="s">
        <v>5973</v>
      </c>
      <c r="D1182" s="9" t="n">
        <v>0.0</v>
      </c>
      <c r="E1182" s="9" t="n">
        <v>0.0</v>
      </c>
      <c r="F1182" t="n">
        <v>0.0</v>
      </c>
      <c r="G1182" t="n">
        <v>0.0</v>
      </c>
      <c r="H1182" s="9" t="n">
        <v>0.0</v>
      </c>
    </row>
    <row r="1183" spans="2:8" x14ac:dyDescent="0.25">
      <c r="B1183" s="28" t="s">
        <v>5974</v>
      </c>
      <c r="C1183" t="s">
        <v>5975</v>
      </c>
      <c r="D1183" s="9" t="n">
        <v>0.0</v>
      </c>
      <c r="E1183" s="9" t="n">
        <v>0.0</v>
      </c>
      <c r="F1183" t="n">
        <v>0.0</v>
      </c>
      <c r="G1183" t="n">
        <v>0.0</v>
      </c>
      <c r="H1183" s="9" t="n">
        <v>0.0</v>
      </c>
    </row>
    <row r="1184" spans="2:8" x14ac:dyDescent="0.25">
      <c r="B1184" s="28" t="s">
        <v>5976</v>
      </c>
      <c r="C1184" t="s">
        <v>5977</v>
      </c>
      <c r="D1184" s="9" t="n">
        <v>0.0</v>
      </c>
      <c r="E1184" s="9" t="n">
        <v>0.0</v>
      </c>
      <c r="F1184" t="n">
        <v>0.0</v>
      </c>
      <c r="G1184" t="n">
        <v>0.0</v>
      </c>
      <c r="H1184" s="9" t="n">
        <v>0.0</v>
      </c>
    </row>
    <row r="1185" spans="2:8" x14ac:dyDescent="0.25">
      <c r="B1185" s="28" t="s">
        <v>5978</v>
      </c>
      <c r="C1185" t="s">
        <v>5979</v>
      </c>
      <c r="D1185" s="9" t="n">
        <v>0.0</v>
      </c>
      <c r="E1185" s="9" t="n">
        <v>0.0</v>
      </c>
      <c r="F1185" t="n">
        <v>0.0</v>
      </c>
      <c r="G1185" t="n">
        <v>0.0</v>
      </c>
      <c r="H1185" s="9" t="n">
        <v>0.0</v>
      </c>
    </row>
    <row r="1186" spans="2:8" x14ac:dyDescent="0.25">
      <c r="B1186" s="28" t="s">
        <v>5980</v>
      </c>
      <c r="C1186" t="s">
        <v>5981</v>
      </c>
      <c r="D1186" s="9" t="n">
        <v>0.0</v>
      </c>
      <c r="E1186" s="9" t="n">
        <v>0.0</v>
      </c>
      <c r="F1186" t="n">
        <v>0.0</v>
      </c>
      <c r="G1186" t="n">
        <v>0.0</v>
      </c>
      <c r="H1186" s="9" t="n">
        <v>0.0</v>
      </c>
    </row>
    <row r="1187" spans="2:8" x14ac:dyDescent="0.25">
      <c r="B1187" s="28" t="s">
        <v>5982</v>
      </c>
      <c r="C1187" t="s">
        <v>5983</v>
      </c>
      <c r="D1187" s="9" t="n">
        <v>0.0</v>
      </c>
      <c r="E1187" s="9" t="n">
        <v>0.0</v>
      </c>
      <c r="F1187" t="n">
        <v>0.0</v>
      </c>
      <c r="G1187" t="n">
        <v>0.0</v>
      </c>
      <c r="H1187" s="9" t="n">
        <v>0.0</v>
      </c>
    </row>
    <row r="1188" spans="2:8" x14ac:dyDescent="0.25">
      <c r="B1188" s="28" t="s">
        <v>5984</v>
      </c>
      <c r="C1188" t="s">
        <v>5985</v>
      </c>
      <c r="D1188" s="9" t="n">
        <v>2217482.53</v>
      </c>
      <c r="E1188" s="9" t="n">
        <v>0.0</v>
      </c>
      <c r="F1188" t="n">
        <v>3371052.07</v>
      </c>
      <c r="G1188" t="n">
        <v>1153569.54</v>
      </c>
      <c r="H1188" s="9" t="n">
        <v>0.0</v>
      </c>
    </row>
    <row r="1189" spans="2:8" x14ac:dyDescent="0.25">
      <c r="B1189" s="28" t="s">
        <v>5986</v>
      </c>
      <c r="C1189" t="s">
        <v>5987</v>
      </c>
      <c r="D1189" s="9" t="n">
        <v>1516967.27</v>
      </c>
      <c r="E1189" s="9" t="n">
        <v>0.0</v>
      </c>
      <c r="F1189" t="n">
        <v>2524071.75</v>
      </c>
      <c r="G1189" t="n">
        <v>1007104.48</v>
      </c>
      <c r="H1189" s="9" t="n">
        <v>0.0</v>
      </c>
    </row>
    <row r="1190" spans="2:8" x14ac:dyDescent="0.25">
      <c r="B1190" s="28" t="s">
        <v>5988</v>
      </c>
      <c r="C1190" t="s">
        <v>5989</v>
      </c>
      <c r="D1190" s="9" t="n">
        <v>0.0</v>
      </c>
      <c r="E1190" s="9" t="n">
        <v>0.0</v>
      </c>
      <c r="F1190" t="n">
        <v>0.0</v>
      </c>
      <c r="G1190" t="n">
        <v>0.0</v>
      </c>
      <c r="H1190" s="9" t="n">
        <v>0.0</v>
      </c>
    </row>
    <row r="1191" spans="2:8" x14ac:dyDescent="0.25">
      <c r="B1191" s="28" t="s">
        <v>5990</v>
      </c>
      <c r="C1191" t="s">
        <v>5991</v>
      </c>
      <c r="D1191" s="9" t="n">
        <v>1516967.27</v>
      </c>
      <c r="E1191" s="9" t="n">
        <v>0.0</v>
      </c>
      <c r="F1191" t="n">
        <v>2524071.75</v>
      </c>
      <c r="G1191" t="n">
        <v>1007104.48</v>
      </c>
      <c r="H1191" s="9" t="n">
        <v>0.0</v>
      </c>
    </row>
    <row r="1192" spans="2:8" x14ac:dyDescent="0.25">
      <c r="B1192" s="28" t="s">
        <v>5992</v>
      </c>
      <c r="C1192" t="s">
        <v>5993</v>
      </c>
      <c r="D1192" s="9" t="n">
        <v>0.0</v>
      </c>
      <c r="E1192" s="9" t="n">
        <v>0.0</v>
      </c>
      <c r="F1192" t="n">
        <v>0.0</v>
      </c>
      <c r="G1192" t="n">
        <v>0.0</v>
      </c>
      <c r="H1192" s="9" t="n">
        <v>0.0</v>
      </c>
    </row>
    <row r="1193" spans="2:8" x14ac:dyDescent="0.25">
      <c r="B1193" s="28" t="s">
        <v>5994</v>
      </c>
      <c r="C1193" t="s">
        <v>5995</v>
      </c>
      <c r="D1193" s="9" t="n">
        <v>0.0</v>
      </c>
      <c r="E1193" s="9" t="n">
        <v>0.0</v>
      </c>
      <c r="F1193" t="n">
        <v>0.0</v>
      </c>
      <c r="G1193" t="n">
        <v>0.0</v>
      </c>
      <c r="H1193" s="9" t="n">
        <v>0.0</v>
      </c>
    </row>
    <row r="1194" spans="2:8" x14ac:dyDescent="0.25">
      <c r="B1194" s="28" t="s">
        <v>5996</v>
      </c>
      <c r="C1194" t="s">
        <v>5997</v>
      </c>
      <c r="D1194" s="9" t="n">
        <v>700515.26</v>
      </c>
      <c r="E1194" s="9" t="n">
        <v>0.0</v>
      </c>
      <c r="F1194" t="n">
        <v>846980.32</v>
      </c>
      <c r="G1194" t="n">
        <v>146465.06</v>
      </c>
      <c r="H1194" s="9" t="n">
        <v>0.0</v>
      </c>
    </row>
    <row r="1195" spans="2:8" x14ac:dyDescent="0.25">
      <c r="B1195" s="28" t="s">
        <v>5998</v>
      </c>
      <c r="C1195" t="s">
        <v>5999</v>
      </c>
      <c r="D1195" s="9" t="n">
        <v>0.0</v>
      </c>
      <c r="E1195" s="9" t="n">
        <v>0.0</v>
      </c>
      <c r="F1195" t="n">
        <v>0.0</v>
      </c>
      <c r="G1195" t="n">
        <v>0.0</v>
      </c>
      <c r="H1195" s="9" t="n">
        <v>0.0</v>
      </c>
    </row>
    <row r="1196" spans="2:8" x14ac:dyDescent="0.25">
      <c r="B1196" s="28" t="s">
        <v>6000</v>
      </c>
      <c r="C1196" t="s">
        <v>6001</v>
      </c>
      <c r="D1196" s="9" t="n">
        <v>700515.26</v>
      </c>
      <c r="E1196" s="9" t="n">
        <v>0.0</v>
      </c>
      <c r="F1196" t="n">
        <v>846980.32</v>
      </c>
      <c r="G1196" t="n">
        <v>146465.06</v>
      </c>
      <c r="H1196" s="9" t="n">
        <v>0.0</v>
      </c>
    </row>
    <row r="1197" spans="2:8" x14ac:dyDescent="0.25">
      <c r="B1197" s="28" t="s">
        <v>6002</v>
      </c>
      <c r="C1197" t="s">
        <v>6003</v>
      </c>
      <c r="D1197" s="9" t="n">
        <v>700515.26</v>
      </c>
      <c r="E1197" s="9" t="n">
        <v>0.0</v>
      </c>
      <c r="F1197" t="n">
        <v>846980.32</v>
      </c>
      <c r="G1197" t="n">
        <v>146465.06</v>
      </c>
      <c r="H1197" s="9" t="n">
        <v>0.0</v>
      </c>
    </row>
    <row r="1198" spans="2:8" x14ac:dyDescent="0.25">
      <c r="B1198" s="28" t="s">
        <v>6004</v>
      </c>
      <c r="C1198" t="s">
        <v>6005</v>
      </c>
      <c r="D1198" s="9" t="n">
        <v>0.0</v>
      </c>
      <c r="E1198" s="9" t="n">
        <v>0.0</v>
      </c>
      <c r="F1198" t="n">
        <v>0.0</v>
      </c>
      <c r="G1198" t="n">
        <v>0.0</v>
      </c>
      <c r="H1198" s="9" t="n">
        <v>0.0</v>
      </c>
    </row>
    <row r="1199" spans="2:8" x14ac:dyDescent="0.25">
      <c r="B1199" s="28" t="s">
        <v>6006</v>
      </c>
      <c r="C1199" t="s">
        <v>6007</v>
      </c>
      <c r="D1199" s="9" t="n">
        <v>0.0</v>
      </c>
      <c r="E1199" s="9" t="n">
        <v>0.0</v>
      </c>
      <c r="F1199" t="n">
        <v>0.0</v>
      </c>
      <c r="G1199" t="n">
        <v>0.0</v>
      </c>
      <c r="H1199" s="9" t="n">
        <v>0.0</v>
      </c>
    </row>
    <row r="1200" spans="2:8" x14ac:dyDescent="0.25">
      <c r="B1200" s="28" t="s">
        <v>6008</v>
      </c>
      <c r="C1200" t="s">
        <v>6009</v>
      </c>
      <c r="D1200" s="9" t="n">
        <v>0.0</v>
      </c>
      <c r="E1200" s="9" t="n">
        <v>0.0</v>
      </c>
      <c r="F1200" t="n">
        <v>0.0</v>
      </c>
      <c r="G1200" t="n">
        <v>0.0</v>
      </c>
      <c r="H1200" s="9" t="n">
        <v>0.0</v>
      </c>
    </row>
    <row r="1201" spans="2:8" x14ac:dyDescent="0.25">
      <c r="B1201" s="28" t="s">
        <v>6010</v>
      </c>
      <c r="C1201" t="s">
        <v>6011</v>
      </c>
      <c r="D1201" s="9" t="n">
        <v>0.0</v>
      </c>
      <c r="E1201" s="9" t="n">
        <v>0.0</v>
      </c>
      <c r="F1201" t="n">
        <v>0.0</v>
      </c>
      <c r="G1201" t="n">
        <v>0.0</v>
      </c>
      <c r="H1201" s="9" t="n">
        <v>0.0</v>
      </c>
    </row>
    <row r="1202" spans="2:8" x14ac:dyDescent="0.25">
      <c r="B1202" s="28" t="s">
        <v>6012</v>
      </c>
      <c r="C1202" t="s">
        <v>6013</v>
      </c>
      <c r="D1202" s="9" t="n">
        <v>0.0</v>
      </c>
      <c r="E1202" s="9" t="n">
        <v>0.0</v>
      </c>
      <c r="F1202" t="n">
        <v>0.0</v>
      </c>
      <c r="G1202" t="n">
        <v>0.0</v>
      </c>
      <c r="H1202" s="9" t="n">
        <v>0.0</v>
      </c>
    </row>
    <row r="1203" spans="2:8" x14ac:dyDescent="0.25">
      <c r="B1203" s="28" t="s">
        <v>6014</v>
      </c>
      <c r="C1203" t="s">
        <v>6015</v>
      </c>
      <c r="D1203" s="9" t="n">
        <v>0.0</v>
      </c>
      <c r="E1203" s="9" t="n">
        <v>0.0</v>
      </c>
      <c r="F1203" t="n">
        <v>0.0</v>
      </c>
      <c r="G1203" t="n">
        <v>0.0</v>
      </c>
      <c r="H1203" s="9" t="n">
        <v>0.0</v>
      </c>
    </row>
    <row r="1204" spans="2:8" x14ac:dyDescent="0.25">
      <c r="B1204" s="28" t="s">
        <v>6016</v>
      </c>
      <c r="C1204" t="s">
        <v>6017</v>
      </c>
      <c r="D1204" s="9" t="n">
        <v>0.0</v>
      </c>
      <c r="E1204" s="9" t="n">
        <v>0.0</v>
      </c>
      <c r="F1204" t="n">
        <v>0.0</v>
      </c>
      <c r="G1204" t="n">
        <v>0.0</v>
      </c>
      <c r="H1204" s="9" t="n">
        <v>0.0</v>
      </c>
    </row>
    <row r="1205" spans="2:8" x14ac:dyDescent="0.25">
      <c r="B1205" s="28" t="s">
        <v>6018</v>
      </c>
      <c r="C1205" t="s">
        <v>6019</v>
      </c>
      <c r="D1205" s="9" t="n">
        <v>0.0</v>
      </c>
      <c r="E1205" s="9" t="n">
        <v>0.0</v>
      </c>
      <c r="F1205" t="n">
        <v>0.0</v>
      </c>
      <c r="G1205" t="n">
        <v>0.0</v>
      </c>
      <c r="H1205" s="9" t="n">
        <v>0.0</v>
      </c>
    </row>
    <row r="1206" spans="2:8" x14ac:dyDescent="0.25">
      <c r="B1206" s="28" t="s">
        <v>6020</v>
      </c>
      <c r="C1206" t="s">
        <v>6021</v>
      </c>
      <c r="D1206" s="9" t="n">
        <v>0.0</v>
      </c>
      <c r="E1206" s="9" t="n">
        <v>0.0</v>
      </c>
      <c r="F1206" t="n">
        <v>0.0</v>
      </c>
      <c r="G1206" t="n">
        <v>0.0</v>
      </c>
      <c r="H1206" s="9" t="n">
        <v>0.0</v>
      </c>
    </row>
    <row r="1207" spans="2:8" x14ac:dyDescent="0.25">
      <c r="B1207" s="28" t="s">
        <v>6022</v>
      </c>
      <c r="C1207" t="s">
        <v>6023</v>
      </c>
      <c r="D1207" s="9" t="n">
        <v>0.0</v>
      </c>
      <c r="E1207" s="9" t="n">
        <v>0.0</v>
      </c>
      <c r="F1207" t="n">
        <v>0.0</v>
      </c>
      <c r="G1207" t="n">
        <v>0.0</v>
      </c>
      <c r="H1207" s="9" t="n">
        <v>0.0</v>
      </c>
    </row>
    <row r="1208" spans="2:8" x14ac:dyDescent="0.25">
      <c r="B1208" s="28" t="s">
        <v>6024</v>
      </c>
      <c r="C1208" t="s">
        <v>6025</v>
      </c>
      <c r="D1208" s="9" t="n">
        <v>0.0</v>
      </c>
      <c r="E1208" s="9" t="n">
        <v>0.0</v>
      </c>
      <c r="F1208" t="n">
        <v>0.0</v>
      </c>
      <c r="G1208" t="n">
        <v>0.0</v>
      </c>
      <c r="H1208" s="9" t="n">
        <v>0.0</v>
      </c>
    </row>
    <row r="1209" spans="2:8" x14ac:dyDescent="0.25">
      <c r="B1209" s="28" t="s">
        <v>6026</v>
      </c>
      <c r="C1209" t="s">
        <v>2933</v>
      </c>
      <c r="D1209" s="9" t="n">
        <v>0.0</v>
      </c>
      <c r="E1209" s="9" t="n">
        <v>0.0</v>
      </c>
      <c r="F1209" t="n">
        <v>0.0</v>
      </c>
      <c r="G1209" t="n">
        <v>0.0</v>
      </c>
      <c r="H1209" s="9" t="n">
        <v>0.0</v>
      </c>
    </row>
    <row r="1210" spans="2:8" x14ac:dyDescent="0.25">
      <c r="B1210" s="28" t="s">
        <v>6027</v>
      </c>
      <c r="C1210" t="s">
        <v>2935</v>
      </c>
      <c r="D1210" s="9" t="n">
        <v>0.0</v>
      </c>
      <c r="E1210" s="9" t="n">
        <v>0.0</v>
      </c>
      <c r="F1210" t="n">
        <v>0.0</v>
      </c>
      <c r="G1210" t="n">
        <v>0.0</v>
      </c>
      <c r="H1210" s="9" t="n">
        <v>0.0</v>
      </c>
    </row>
    <row r="1211" spans="2:8" x14ac:dyDescent="0.25">
      <c r="B1211" s="28" t="s">
        <v>6028</v>
      </c>
      <c r="C1211" t="s">
        <v>2937</v>
      </c>
      <c r="D1211" s="9" t="n">
        <v>0.0</v>
      </c>
      <c r="E1211" s="9" t="n">
        <v>0.0</v>
      </c>
      <c r="F1211" t="n">
        <v>0.0</v>
      </c>
      <c r="G1211" t="n">
        <v>0.0</v>
      </c>
      <c r="H1211" s="9" t="n">
        <v>0.0</v>
      </c>
    </row>
    <row r="1212" spans="2:8" x14ac:dyDescent="0.25">
      <c r="B1212" s="28" t="s">
        <v>6029</v>
      </c>
      <c r="C1212" t="s">
        <v>6030</v>
      </c>
      <c r="D1212" s="9" t="n">
        <v>0.0</v>
      </c>
      <c r="E1212" s="9" t="n">
        <v>0.0</v>
      </c>
      <c r="F1212" t="n">
        <v>0.0</v>
      </c>
      <c r="G1212" t="n">
        <v>0.0</v>
      </c>
      <c r="H1212" s="9" t="n">
        <v>0.0</v>
      </c>
    </row>
    <row r="1213" spans="2:8" x14ac:dyDescent="0.25">
      <c r="B1213" s="28" t="s">
        <v>6031</v>
      </c>
      <c r="C1213" t="s">
        <v>6032</v>
      </c>
      <c r="D1213" s="9" t="n">
        <v>0.0</v>
      </c>
      <c r="E1213" s="9" t="n">
        <v>0.0</v>
      </c>
      <c r="F1213" t="n">
        <v>0.0</v>
      </c>
      <c r="G1213" t="n">
        <v>0.0</v>
      </c>
      <c r="H1213" s="9" t="n">
        <v>0.0</v>
      </c>
    </row>
    <row r="1214" spans="2:8" x14ac:dyDescent="0.25">
      <c r="B1214" s="28" t="s">
        <v>6033</v>
      </c>
      <c r="C1214" t="s">
        <v>6034</v>
      </c>
      <c r="D1214" s="9" t="n">
        <v>0.0</v>
      </c>
      <c r="E1214" s="9" t="n">
        <v>0.0</v>
      </c>
      <c r="F1214" t="n">
        <v>0.0</v>
      </c>
      <c r="G1214" t="n">
        <v>0.0</v>
      </c>
      <c r="H1214" s="9" t="n">
        <v>0.0</v>
      </c>
    </row>
    <row r="1215" spans="2:8" x14ac:dyDescent="0.25">
      <c r="B1215" s="28" t="s">
        <v>6035</v>
      </c>
      <c r="C1215" t="s">
        <v>6036</v>
      </c>
      <c r="D1215" s="9" t="n">
        <v>0.0</v>
      </c>
      <c r="E1215" s="9" t="n">
        <v>0.0</v>
      </c>
      <c r="F1215" t="n">
        <v>0.0</v>
      </c>
      <c r="G1215" t="n">
        <v>0.0</v>
      </c>
      <c r="H1215" s="9" t="n">
        <v>0.0</v>
      </c>
    </row>
    <row r="1216" spans="2:8" x14ac:dyDescent="0.25">
      <c r="B1216" s="28" t="s">
        <v>6037</v>
      </c>
      <c r="C1216" t="s">
        <v>2941</v>
      </c>
      <c r="D1216" s="9" t="n">
        <v>0.0</v>
      </c>
      <c r="E1216" s="9" t="n">
        <v>0.0</v>
      </c>
      <c r="F1216" t="n">
        <v>0.0</v>
      </c>
      <c r="G1216" t="n">
        <v>0.0</v>
      </c>
      <c r="H1216" s="9" t="n">
        <v>0.0</v>
      </c>
    </row>
    <row r="1217" spans="2:8" x14ac:dyDescent="0.25">
      <c r="B1217" s="28" t="s">
        <v>6038</v>
      </c>
      <c r="C1217" t="s">
        <v>2943</v>
      </c>
      <c r="D1217" s="9" t="n">
        <v>0.0</v>
      </c>
      <c r="E1217" s="9" t="n">
        <v>0.0</v>
      </c>
      <c r="F1217" t="n">
        <v>0.0</v>
      </c>
      <c r="G1217" t="n">
        <v>0.0</v>
      </c>
      <c r="H1217" s="9" t="n">
        <v>0.0</v>
      </c>
    </row>
    <row r="1218" spans="2:8" x14ac:dyDescent="0.25">
      <c r="B1218" s="28" t="s">
        <v>6039</v>
      </c>
      <c r="C1218" t="s">
        <v>2945</v>
      </c>
      <c r="D1218" s="9" t="n">
        <v>7053056.18</v>
      </c>
      <c r="E1218" s="9" t="n">
        <v>0.0</v>
      </c>
      <c r="F1218" t="n">
        <v>7053056.18</v>
      </c>
      <c r="G1218" t="n">
        <v>0.0</v>
      </c>
      <c r="H1218" s="9" t="n">
        <v>0.0</v>
      </c>
    </row>
    <row r="1219" spans="2:8" x14ac:dyDescent="0.25">
      <c r="B1219" s="28" t="s">
        <v>6040</v>
      </c>
      <c r="C1219" t="s">
        <v>6041</v>
      </c>
      <c r="D1219" s="9" t="n">
        <v>3426492.27</v>
      </c>
      <c r="E1219" s="9" t="n">
        <v>0.0</v>
      </c>
      <c r="F1219" t="n">
        <v>3426492.27</v>
      </c>
      <c r="G1219" t="n">
        <v>0.0</v>
      </c>
      <c r="H1219" s="9" t="n">
        <v>0.0</v>
      </c>
    </row>
    <row r="1220" spans="2:8" x14ac:dyDescent="0.25">
      <c r="B1220" s="28" t="s">
        <v>6042</v>
      </c>
      <c r="C1220" t="s">
        <v>6043</v>
      </c>
      <c r="D1220" s="9" t="n">
        <v>4991353.11</v>
      </c>
      <c r="E1220" s="9" t="n">
        <v>0.0</v>
      </c>
      <c r="F1220" t="n">
        <v>4991353.11</v>
      </c>
      <c r="G1220" t="n">
        <v>0.0</v>
      </c>
      <c r="H1220" s="9" t="n">
        <v>0.0</v>
      </c>
    </row>
    <row r="1221" spans="2:8" x14ac:dyDescent="0.25">
      <c r="B1221" s="28" t="s">
        <v>6044</v>
      </c>
      <c r="C1221" t="s">
        <v>6045</v>
      </c>
      <c r="D1221" s="9" t="n">
        <v>102245.64</v>
      </c>
      <c r="E1221" s="9" t="n">
        <v>0.0</v>
      </c>
      <c r="F1221" t="n">
        <v>102245.64</v>
      </c>
      <c r="G1221" t="n">
        <v>0.0</v>
      </c>
      <c r="H1221" s="9" t="n">
        <v>0.0</v>
      </c>
    </row>
    <row r="1222" spans="2:8" x14ac:dyDescent="0.25">
      <c r="B1222" s="28" t="s">
        <v>6046</v>
      </c>
      <c r="C1222" t="s">
        <v>6047</v>
      </c>
      <c r="D1222" s="9" t="n">
        <v>0.0</v>
      </c>
      <c r="E1222" s="9" t="n">
        <v>0.0</v>
      </c>
      <c r="F1222" t="n">
        <v>0.0</v>
      </c>
      <c r="G1222" t="n">
        <v>0.0</v>
      </c>
      <c r="H1222" s="9" t="n">
        <v>0.0</v>
      </c>
    </row>
    <row r="1223" spans="2:8" x14ac:dyDescent="0.25">
      <c r="B1223" s="28" t="s">
        <v>6048</v>
      </c>
      <c r="C1223" t="s">
        <v>2981</v>
      </c>
      <c r="D1223" s="9" t="n">
        <v>0.0</v>
      </c>
      <c r="E1223" s="9" t="n">
        <v>0.0</v>
      </c>
      <c r="F1223" t="n">
        <v>0.0</v>
      </c>
      <c r="G1223" t="n">
        <v>0.0</v>
      </c>
      <c r="H1223" s="9" t="n">
        <v>0.0</v>
      </c>
    </row>
    <row r="1224" spans="2:8" x14ac:dyDescent="0.25">
      <c r="B1224" s="28" t="s">
        <v>6049</v>
      </c>
      <c r="C1224" t="s">
        <v>2983</v>
      </c>
      <c r="D1224" s="9" t="n">
        <v>102245.64</v>
      </c>
      <c r="E1224" s="9" t="n">
        <v>0.0</v>
      </c>
      <c r="F1224" t="n">
        <v>102245.64</v>
      </c>
      <c r="G1224" t="n">
        <v>0.0</v>
      </c>
      <c r="H1224" s="9" t="n">
        <v>0.0</v>
      </c>
    </row>
    <row r="1225" spans="2:8" x14ac:dyDescent="0.25">
      <c r="B1225" s="28" t="s">
        <v>6050</v>
      </c>
      <c r="C1225" t="s">
        <v>6051</v>
      </c>
      <c r="D1225" s="9" t="n">
        <v>0.0</v>
      </c>
      <c r="E1225" s="9" t="n">
        <v>0.0</v>
      </c>
      <c r="F1225" t="n">
        <v>0.0</v>
      </c>
      <c r="G1225" t="n">
        <v>0.0</v>
      </c>
      <c r="H1225" s="9" t="n">
        <v>0.0</v>
      </c>
    </row>
    <row r="1226" spans="2:8" x14ac:dyDescent="0.25">
      <c r="B1226" s="28" t="s">
        <v>6052</v>
      </c>
      <c r="C1226" t="s">
        <v>6053</v>
      </c>
      <c r="D1226" s="9" t="n">
        <v>0.0</v>
      </c>
      <c r="E1226" s="9" t="n">
        <v>0.0</v>
      </c>
      <c r="F1226" t="n">
        <v>0.0</v>
      </c>
      <c r="G1226" t="n">
        <v>0.0</v>
      </c>
      <c r="H1226" s="9" t="n">
        <v>0.0</v>
      </c>
    </row>
    <row r="1227" spans="2:8" x14ac:dyDescent="0.25">
      <c r="B1227" s="28" t="s">
        <v>6054</v>
      </c>
      <c r="C1227" t="s">
        <v>6055</v>
      </c>
      <c r="D1227" s="9" t="n">
        <v>0.0</v>
      </c>
      <c r="E1227" s="9" t="n">
        <v>0.0</v>
      </c>
      <c r="F1227" t="n">
        <v>0.0</v>
      </c>
      <c r="G1227" t="n">
        <v>0.0</v>
      </c>
      <c r="H1227" s="9" t="n">
        <v>0.0</v>
      </c>
    </row>
    <row r="1228" spans="2:8" x14ac:dyDescent="0.25">
      <c r="B1228" s="28" t="s">
        <v>6056</v>
      </c>
      <c r="C1228" t="s">
        <v>6057</v>
      </c>
      <c r="D1228" s="9" t="n">
        <v>0.0</v>
      </c>
      <c r="E1228" s="9" t="n">
        <v>0.0</v>
      </c>
      <c r="F1228" t="n">
        <v>0.0</v>
      </c>
      <c r="G1228" t="n">
        <v>0.0</v>
      </c>
      <c r="H1228" s="9" t="n">
        <v>0.0</v>
      </c>
    </row>
    <row r="1229" spans="2:8" x14ac:dyDescent="0.25">
      <c r="B1229" s="28" t="s">
        <v>6058</v>
      </c>
      <c r="C1229" t="s">
        <v>6059</v>
      </c>
      <c r="D1229" s="9" t="n">
        <v>0.0</v>
      </c>
      <c r="E1229" s="9" t="n">
        <v>0.0</v>
      </c>
      <c r="F1229" t="n">
        <v>0.0</v>
      </c>
      <c r="G1229" t="n">
        <v>0.0</v>
      </c>
      <c r="H1229" s="9" t="n">
        <v>0.0</v>
      </c>
    </row>
    <row r="1230" spans="2:8" x14ac:dyDescent="0.25">
      <c r="B1230" s="28" t="s">
        <v>6060</v>
      </c>
      <c r="C1230" t="s">
        <v>6061</v>
      </c>
      <c r="D1230" s="9" t="n">
        <v>0.0</v>
      </c>
      <c r="E1230" s="9" t="n">
        <v>0.0</v>
      </c>
      <c r="F1230" t="n">
        <v>0.0</v>
      </c>
      <c r="G1230" t="n">
        <v>0.0</v>
      </c>
      <c r="H1230" s="9" t="n">
        <v>0.0</v>
      </c>
    </row>
    <row r="1231" spans="2:8" x14ac:dyDescent="0.25">
      <c r="B1231" s="28" t="s">
        <v>6062</v>
      </c>
      <c r="C1231" t="s">
        <v>6063</v>
      </c>
      <c r="D1231" s="9" t="n">
        <v>0.0</v>
      </c>
      <c r="E1231" s="9" t="n">
        <v>0.0</v>
      </c>
      <c r="F1231" t="n">
        <v>0.0</v>
      </c>
      <c r="G1231" t="n">
        <v>0.0</v>
      </c>
      <c r="H1231" s="9" t="n">
        <v>0.0</v>
      </c>
    </row>
    <row r="1232" spans="2:8" x14ac:dyDescent="0.25">
      <c r="B1232" s="28" t="s">
        <v>6064</v>
      </c>
      <c r="C1232" t="s">
        <v>6065</v>
      </c>
      <c r="D1232" s="9" t="n">
        <v>0.0</v>
      </c>
      <c r="E1232" s="9" t="n">
        <v>0.0</v>
      </c>
      <c r="F1232" t="n">
        <v>0.0</v>
      </c>
      <c r="G1232" t="n">
        <v>0.0</v>
      </c>
      <c r="H1232" s="9" t="n">
        <v>0.0</v>
      </c>
    </row>
    <row r="1233" spans="2:8" x14ac:dyDescent="0.25">
      <c r="B1233" s="28" t="s">
        <v>6066</v>
      </c>
      <c r="C1233" t="s">
        <v>6067</v>
      </c>
      <c r="D1233" s="9" t="n">
        <v>0.0</v>
      </c>
      <c r="E1233" s="9" t="n">
        <v>0.0</v>
      </c>
      <c r="F1233" t="n">
        <v>0.0</v>
      </c>
      <c r="G1233" t="n">
        <v>0.0</v>
      </c>
      <c r="H1233" s="9" t="n">
        <v>0.0</v>
      </c>
    </row>
    <row r="1234" spans="2:8" x14ac:dyDescent="0.25">
      <c r="B1234" s="28" t="s">
        <v>6068</v>
      </c>
      <c r="C1234" t="s">
        <v>6069</v>
      </c>
      <c r="D1234" s="9" t="n">
        <v>0.0</v>
      </c>
      <c r="E1234" s="9" t="n">
        <v>0.0</v>
      </c>
      <c r="F1234" t="n">
        <v>0.0</v>
      </c>
      <c r="G1234" t="n">
        <v>0.0</v>
      </c>
      <c r="H1234" s="9" t="n">
        <v>0.0</v>
      </c>
    </row>
    <row r="1235" spans="2:8" x14ac:dyDescent="0.25">
      <c r="B1235" s="28" t="s">
        <v>6070</v>
      </c>
      <c r="C1235" t="s">
        <v>6071</v>
      </c>
      <c r="D1235" s="9" t="n">
        <v>0.0</v>
      </c>
      <c r="E1235" s="9" t="n">
        <v>0.0</v>
      </c>
      <c r="F1235" t="n">
        <v>0.0</v>
      </c>
      <c r="G1235" t="n">
        <v>0.0</v>
      </c>
      <c r="H1235" s="9" t="n">
        <v>0.0</v>
      </c>
    </row>
    <row r="1236" spans="2:8" x14ac:dyDescent="0.25">
      <c r="B1236" s="28" t="s">
        <v>6072</v>
      </c>
      <c r="C1236" t="s">
        <v>6073</v>
      </c>
      <c r="D1236" s="9" t="n">
        <v>0.0</v>
      </c>
      <c r="E1236" s="9" t="n">
        <v>0.0</v>
      </c>
      <c r="F1236" t="n">
        <v>0.0</v>
      </c>
      <c r="G1236" t="n">
        <v>0.0</v>
      </c>
      <c r="H1236" s="9" t="n">
        <v>0.0</v>
      </c>
    </row>
    <row r="1237" spans="2:8" x14ac:dyDescent="0.25">
      <c r="B1237" s="28" t="s">
        <v>6074</v>
      </c>
      <c r="C1237" t="s">
        <v>6075</v>
      </c>
      <c r="D1237" s="9" t="n">
        <v>0.0</v>
      </c>
      <c r="E1237" s="9" t="n">
        <v>0.0</v>
      </c>
      <c r="F1237" t="n">
        <v>0.0</v>
      </c>
      <c r="G1237" t="n">
        <v>0.0</v>
      </c>
      <c r="H1237" s="9" t="n">
        <v>0.0</v>
      </c>
    </row>
    <row r="1238" spans="2:8" x14ac:dyDescent="0.25">
      <c r="B1238" s="28" t="s">
        <v>6076</v>
      </c>
      <c r="C1238" t="s">
        <v>6077</v>
      </c>
      <c r="D1238" s="9" t="n">
        <v>0.0</v>
      </c>
      <c r="E1238" s="9" t="n">
        <v>0.0</v>
      </c>
      <c r="F1238" t="n">
        <v>0.0</v>
      </c>
      <c r="G1238" t="n">
        <v>0.0</v>
      </c>
      <c r="H1238" s="9" t="n">
        <v>0.0</v>
      </c>
    </row>
    <row r="1239" spans="2:8" x14ac:dyDescent="0.25">
      <c r="B1239" s="28" t="s">
        <v>6078</v>
      </c>
      <c r="C1239" t="s">
        <v>92</v>
      </c>
      <c r="D1239" s="9" t="n">
        <v>1.553816077E7</v>
      </c>
      <c r="E1239" s="9" t="n">
        <v>0.0</v>
      </c>
      <c r="F1239" t="n">
        <v>1.553816077E7</v>
      </c>
      <c r="G1239" t="n">
        <v>0.0</v>
      </c>
      <c r="H1239" s="9" t="n">
        <v>0.0</v>
      </c>
    </row>
    <row r="1240" spans="2:8" x14ac:dyDescent="0.25">
      <c r="B1240" s="28" t="s">
        <v>6079</v>
      </c>
      <c r="C1240" t="s">
        <v>2985</v>
      </c>
      <c r="D1240" s="9" t="n">
        <v>1.553816077E7</v>
      </c>
      <c r="E1240" s="9" t="n">
        <v>0.0</v>
      </c>
      <c r="F1240" t="n">
        <v>1.553816077E7</v>
      </c>
      <c r="G1240" t="n">
        <v>0.0</v>
      </c>
      <c r="H1240" s="9" t="n">
        <v>0.0</v>
      </c>
    </row>
    <row r="1241" spans="2:8" x14ac:dyDescent="0.25">
      <c r="B1241" s="28" t="s">
        <v>6080</v>
      </c>
      <c r="C1241" t="s">
        <v>2987</v>
      </c>
      <c r="D1241" s="9" t="n">
        <v>0.0</v>
      </c>
      <c r="E1241" s="9" t="n">
        <v>0.0</v>
      </c>
      <c r="F1241" t="n">
        <v>0.0</v>
      </c>
      <c r="G1241" t="n">
        <v>0.0</v>
      </c>
      <c r="H1241" s="9" t="n">
        <v>0.0</v>
      </c>
    </row>
    <row r="1242" spans="2:8" x14ac:dyDescent="0.25">
      <c r="B1242" s="28" t="s">
        <v>6081</v>
      </c>
      <c r="C1242" t="s">
        <v>49</v>
      </c>
      <c r="D1242" s="9" t="n">
        <v>1.578629725E7</v>
      </c>
      <c r="E1242" s="9" t="n">
        <v>0.0</v>
      </c>
      <c r="F1242" t="n">
        <v>8685974.39</v>
      </c>
      <c r="G1242" t="n">
        <v>0.0</v>
      </c>
      <c r="H1242" s="9" t="n">
        <v>7100322.86</v>
      </c>
    </row>
    <row r="1243" spans="2:8" x14ac:dyDescent="0.25">
      <c r="B1243" s="28" t="s">
        <v>6082</v>
      </c>
      <c r="C1243" t="s">
        <v>6083</v>
      </c>
      <c r="D1243" s="9" t="n">
        <v>1805398.74</v>
      </c>
      <c r="E1243" s="9" t="n">
        <v>0.0</v>
      </c>
      <c r="F1243" t="n">
        <v>339306.22</v>
      </c>
      <c r="G1243" t="n">
        <v>0.0</v>
      </c>
      <c r="H1243" s="9" t="n">
        <v>1466092.52</v>
      </c>
    </row>
    <row r="1244" spans="2:8" x14ac:dyDescent="0.25">
      <c r="B1244" s="28" t="s">
        <v>6084</v>
      </c>
      <c r="C1244" t="s">
        <v>6085</v>
      </c>
      <c r="D1244" s="9" t="n">
        <v>703130.7</v>
      </c>
      <c r="E1244" s="9" t="n">
        <v>0.0</v>
      </c>
      <c r="F1244" t="n">
        <v>703130.7</v>
      </c>
      <c r="G1244" t="n">
        <v>0.0</v>
      </c>
      <c r="H1244" s="9" t="n">
        <v>0.0</v>
      </c>
    </row>
    <row r="1245" spans="2:8" x14ac:dyDescent="0.25">
      <c r="B1245" s="28" t="s">
        <v>6086</v>
      </c>
      <c r="C1245" t="s">
        <v>3009</v>
      </c>
      <c r="D1245" s="9" t="n">
        <v>0.0</v>
      </c>
      <c r="E1245" s="9" t="n">
        <v>0.0</v>
      </c>
      <c r="F1245" t="n">
        <v>0.0</v>
      </c>
      <c r="G1245" t="n">
        <v>0.0</v>
      </c>
      <c r="H1245" s="9" t="n">
        <v>0.0</v>
      </c>
    </row>
    <row r="1246" spans="2:8" x14ac:dyDescent="0.25">
      <c r="B1246" s="28" t="s">
        <v>6087</v>
      </c>
      <c r="C1246" t="s">
        <v>3011</v>
      </c>
      <c r="D1246" s="9" t="n">
        <v>0.0</v>
      </c>
      <c r="E1246" s="9" t="n">
        <v>0.0</v>
      </c>
      <c r="F1246" t="n">
        <v>0.0</v>
      </c>
      <c r="G1246" t="n">
        <v>0.0</v>
      </c>
      <c r="H1246" s="9" t="n">
        <v>0.0</v>
      </c>
    </row>
    <row r="1247" spans="2:8" x14ac:dyDescent="0.25">
      <c r="B1247" s="28" t="s">
        <v>6088</v>
      </c>
      <c r="C1247" t="s">
        <v>6089</v>
      </c>
      <c r="D1247" s="9" t="n">
        <v>5678772.37</v>
      </c>
      <c r="E1247" s="9" t="n">
        <v>0.0</v>
      </c>
      <c r="F1247" t="n">
        <v>45887.03</v>
      </c>
      <c r="G1247" t="n">
        <v>0.0</v>
      </c>
      <c r="H1247" s="9" t="n">
        <v>5632885.34</v>
      </c>
    </row>
    <row r="1248" spans="2:8" x14ac:dyDescent="0.25">
      <c r="B1248" s="28" t="s">
        <v>6090</v>
      </c>
      <c r="C1248" t="s">
        <v>3013</v>
      </c>
      <c r="D1248" s="9" t="n">
        <v>5678772.37</v>
      </c>
      <c r="E1248" s="9" t="n">
        <v>0.0</v>
      </c>
      <c r="F1248" t="n">
        <v>45887.03</v>
      </c>
      <c r="G1248" t="n">
        <v>0.0</v>
      </c>
      <c r="H1248" s="9" t="n">
        <v>5632885.34</v>
      </c>
    </row>
    <row r="1249" spans="2:8" x14ac:dyDescent="0.25">
      <c r="B1249" s="28" t="s">
        <v>6091</v>
      </c>
      <c r="C1249" t="s">
        <v>6092</v>
      </c>
      <c r="D1249" s="9" t="n">
        <v>0.0</v>
      </c>
      <c r="E1249" s="9" t="n">
        <v>0.0</v>
      </c>
      <c r="F1249" t="n">
        <v>0.0</v>
      </c>
      <c r="G1249" t="n">
        <v>0.0</v>
      </c>
      <c r="H1249" s="9" t="n">
        <v>0.0</v>
      </c>
    </row>
    <row r="1250" spans="2:8" x14ac:dyDescent="0.25">
      <c r="B1250" s="28" t="s">
        <v>6093</v>
      </c>
      <c r="C1250" t="s">
        <v>6094</v>
      </c>
      <c r="D1250" s="9" t="n">
        <v>4332581.11</v>
      </c>
      <c r="E1250" s="9" t="n">
        <v>0.0</v>
      </c>
      <c r="F1250" t="n">
        <v>4331236.11</v>
      </c>
      <c r="G1250" t="n">
        <v>0.0</v>
      </c>
      <c r="H1250" s="9" t="n">
        <v>1345.0</v>
      </c>
    </row>
    <row r="1251" spans="2:8" x14ac:dyDescent="0.25">
      <c r="B1251" s="28" t="s">
        <v>6095</v>
      </c>
      <c r="C1251" t="s">
        <v>6096</v>
      </c>
      <c r="D1251" s="9" t="n">
        <v>4332581.11</v>
      </c>
      <c r="E1251" s="9" t="n">
        <v>0.0</v>
      </c>
      <c r="F1251" t="n">
        <v>4331236.11</v>
      </c>
      <c r="G1251" t="n">
        <v>0.0</v>
      </c>
      <c r="H1251" s="9" t="n">
        <v>1345.0</v>
      </c>
    </row>
    <row r="1252" spans="2:8" x14ac:dyDescent="0.25">
      <c r="B1252" s="28" t="s">
        <v>6097</v>
      </c>
      <c r="C1252" t="s">
        <v>6098</v>
      </c>
      <c r="D1252" s="9" t="n">
        <v>0.0</v>
      </c>
      <c r="E1252" s="9" t="n">
        <v>0.0</v>
      </c>
      <c r="F1252" t="n">
        <v>0.0</v>
      </c>
      <c r="G1252" t="n">
        <v>0.0</v>
      </c>
      <c r="H1252" s="9" t="n">
        <v>0.0</v>
      </c>
    </row>
    <row r="1253" spans="2:8" x14ac:dyDescent="0.25">
      <c r="B1253" s="28" t="s">
        <v>6099</v>
      </c>
      <c r="C1253" t="s">
        <v>6100</v>
      </c>
      <c r="D1253" s="9" t="n">
        <v>0.0</v>
      </c>
      <c r="E1253" s="9" t="n">
        <v>0.0</v>
      </c>
      <c r="F1253" t="n">
        <v>0.0</v>
      </c>
      <c r="G1253" t="n">
        <v>0.0</v>
      </c>
      <c r="H1253" s="9" t="n">
        <v>0.0</v>
      </c>
    </row>
    <row r="1254" spans="2:8" x14ac:dyDescent="0.25">
      <c r="B1254" s="28" t="s">
        <v>6101</v>
      </c>
      <c r="C1254" t="s">
        <v>3031</v>
      </c>
      <c r="D1254" s="9" t="n">
        <v>0.0</v>
      </c>
      <c r="E1254" s="9" t="n">
        <v>0.0</v>
      </c>
      <c r="F1254" t="n">
        <v>0.0</v>
      </c>
      <c r="G1254" t="n">
        <v>0.0</v>
      </c>
      <c r="H1254" s="9" t="n">
        <v>0.0</v>
      </c>
    </row>
    <row r="1255" spans="2:8" x14ac:dyDescent="0.25">
      <c r="B1255" s="28" t="s">
        <v>6102</v>
      </c>
      <c r="C1255" t="s">
        <v>3033</v>
      </c>
      <c r="D1255" s="9" t="n">
        <v>30.25</v>
      </c>
      <c r="E1255" s="9" t="n">
        <v>0.0</v>
      </c>
      <c r="F1255" t="n">
        <v>30.25</v>
      </c>
      <c r="G1255" t="n">
        <v>0.0</v>
      </c>
      <c r="H1255" s="9" t="n">
        <v>0.0</v>
      </c>
    </row>
    <row r="1256" spans="2:8" x14ac:dyDescent="0.25">
      <c r="B1256" s="28" t="s">
        <v>6103</v>
      </c>
      <c r="C1256" t="s">
        <v>3035</v>
      </c>
      <c r="D1256" s="9" t="n">
        <v>0.0</v>
      </c>
      <c r="E1256" s="9" t="n">
        <v>0.0</v>
      </c>
      <c r="F1256" t="n">
        <v>0.0</v>
      </c>
      <c r="G1256" t="n">
        <v>0.0</v>
      </c>
      <c r="H1256" s="9" t="n">
        <v>0.0</v>
      </c>
    </row>
    <row r="1257" spans="2:8" x14ac:dyDescent="0.25">
      <c r="B1257" s="28" t="s">
        <v>6104</v>
      </c>
      <c r="C1257" t="s">
        <v>6105</v>
      </c>
      <c r="D1257" s="9" t="n">
        <v>0.0</v>
      </c>
      <c r="E1257" s="9" t="n">
        <v>0.0</v>
      </c>
      <c r="F1257" t="n">
        <v>0.0</v>
      </c>
      <c r="G1257" t="n">
        <v>0.0</v>
      </c>
      <c r="H1257" s="9" t="n">
        <v>0.0</v>
      </c>
    </row>
    <row r="1258" spans="2:8" x14ac:dyDescent="0.25">
      <c r="B1258" s="28" t="s">
        <v>6106</v>
      </c>
      <c r="C1258" t="s">
        <v>3037</v>
      </c>
      <c r="D1258" s="9" t="n">
        <v>0.0</v>
      </c>
      <c r="E1258" s="9" t="n">
        <v>0.0</v>
      </c>
      <c r="F1258" t="n">
        <v>0.0</v>
      </c>
      <c r="G1258" t="n">
        <v>0.0</v>
      </c>
      <c r="H1258" s="9" t="n">
        <v>0.0</v>
      </c>
    </row>
    <row r="1259" spans="2:8" x14ac:dyDescent="0.25">
      <c r="B1259" s="28" t="s">
        <v>6107</v>
      </c>
      <c r="C1259" t="s">
        <v>6108</v>
      </c>
      <c r="D1259" s="9" t="n">
        <v>0.0</v>
      </c>
      <c r="E1259" s="9" t="n">
        <v>0.0</v>
      </c>
      <c r="F1259" t="n">
        <v>0.0</v>
      </c>
      <c r="G1259" t="n">
        <v>0.0</v>
      </c>
      <c r="H1259" s="9" t="n">
        <v>0.0</v>
      </c>
    </row>
    <row r="1260" spans="2:8" x14ac:dyDescent="0.25">
      <c r="B1260" s="28" t="s">
        <v>6109</v>
      </c>
      <c r="C1260" t="s">
        <v>6110</v>
      </c>
      <c r="D1260" s="9" t="n">
        <v>3266384.08</v>
      </c>
      <c r="E1260" s="9" t="n">
        <v>0.0</v>
      </c>
      <c r="F1260" t="n">
        <v>3266384.08</v>
      </c>
      <c r="G1260" t="n">
        <v>0.0</v>
      </c>
      <c r="H1260" s="9" t="n">
        <v>0.0</v>
      </c>
    </row>
    <row r="1261" spans="2:8" x14ac:dyDescent="0.25">
      <c r="B1261" s="28" t="s">
        <v>6111</v>
      </c>
      <c r="C1261" t="s">
        <v>6112</v>
      </c>
      <c r="D1261" s="9" t="n">
        <v>0.0</v>
      </c>
      <c r="E1261" s="9" t="n">
        <v>0.0</v>
      </c>
      <c r="F1261" t="n">
        <v>0.0</v>
      </c>
      <c r="G1261" t="n">
        <v>0.0</v>
      </c>
      <c r="H1261" s="9" t="n">
        <v>0.0</v>
      </c>
    </row>
    <row r="1262" spans="2:8" x14ac:dyDescent="0.25">
      <c r="B1262" s="28" t="s">
        <v>6113</v>
      </c>
      <c r="C1262" t="s">
        <v>6114</v>
      </c>
      <c r="D1262" s="9" t="n">
        <v>3266384.08</v>
      </c>
      <c r="E1262" s="9" t="n">
        <v>0.0</v>
      </c>
      <c r="F1262" t="n">
        <v>3266384.08</v>
      </c>
      <c r="G1262" t="n">
        <v>0.0</v>
      </c>
      <c r="H1262" s="9" t="n">
        <v>0.0</v>
      </c>
    </row>
    <row r="1263" spans="2:8" x14ac:dyDescent="0.25">
      <c r="B1263" s="28" t="s">
        <v>6115</v>
      </c>
      <c r="C1263" t="s">
        <v>6116</v>
      </c>
      <c r="D1263" s="9" t="n">
        <v>3.8741421315E8</v>
      </c>
      <c r="E1263" s="9" t="n">
        <v>0.0</v>
      </c>
      <c r="F1263" t="n">
        <v>3.8741421315E8</v>
      </c>
      <c r="G1263" t="n">
        <v>0.0</v>
      </c>
      <c r="H1263" s="9" t="n">
        <v>0.0</v>
      </c>
    </row>
    <row r="1264" spans="2:8" x14ac:dyDescent="0.25">
      <c r="B1264" s="28" t="s">
        <v>6117</v>
      </c>
      <c r="C1264" t="s">
        <v>6118</v>
      </c>
      <c r="D1264" s="9" t="n">
        <v>0.0</v>
      </c>
      <c r="E1264" s="9" t="n">
        <v>0.0</v>
      </c>
      <c r="F1264" t="n">
        <v>0.0</v>
      </c>
      <c r="G1264" t="n">
        <v>0.0</v>
      </c>
      <c r="H1264" s="9" t="n">
        <v>0.0</v>
      </c>
    </row>
    <row r="1265" spans="2:8" x14ac:dyDescent="0.25">
      <c r="B1265" s="28" t="s">
        <v>6119</v>
      </c>
      <c r="C1265" t="s">
        <v>6120</v>
      </c>
      <c r="D1265" s="9" t="n">
        <v>0.0</v>
      </c>
      <c r="E1265" s="9" t="n">
        <v>0.0</v>
      </c>
      <c r="F1265" t="n">
        <v>0.0</v>
      </c>
      <c r="G1265" t="n">
        <v>0.0</v>
      </c>
      <c r="H1265" s="9" t="n">
        <v>0.0</v>
      </c>
    </row>
    <row r="1266" spans="2:8" x14ac:dyDescent="0.25">
      <c r="B1266" s="28" t="s">
        <v>6121</v>
      </c>
      <c r="C1266" t="s">
        <v>6122</v>
      </c>
      <c r="D1266" s="9" t="n">
        <v>1.8050959994E8</v>
      </c>
      <c r="E1266" s="9" t="n">
        <v>0.0</v>
      </c>
      <c r="F1266" t="n">
        <v>1.8765431671E8</v>
      </c>
      <c r="G1266" t="n">
        <v>7144716.77</v>
      </c>
      <c r="H1266" s="9" t="n">
        <v>0.0</v>
      </c>
    </row>
    <row r="1267" spans="2:8" x14ac:dyDescent="0.25">
      <c r="B1267" s="28" t="s">
        <v>6123</v>
      </c>
      <c r="C1267" t="s">
        <v>6124</v>
      </c>
      <c r="D1267" s="9" t="n">
        <v>1.3817055E8</v>
      </c>
      <c r="E1267" s="9" t="n">
        <v>0.0</v>
      </c>
      <c r="F1267" t="n">
        <v>1.3817055E8</v>
      </c>
      <c r="G1267" t="n">
        <v>0.0</v>
      </c>
      <c r="H1267" s="9" t="n">
        <v>0.0</v>
      </c>
    </row>
    <row r="1268" spans="2:8" x14ac:dyDescent="0.25">
      <c r="B1268" s="28" t="s">
        <v>6125</v>
      </c>
      <c r="C1268" t="s">
        <v>3069</v>
      </c>
      <c r="D1268" s="9" t="n">
        <v>1.265E8</v>
      </c>
      <c r="E1268" s="9" t="n">
        <v>0.0</v>
      </c>
      <c r="F1268" t="n">
        <v>1.265E8</v>
      </c>
      <c r="G1268" t="n">
        <v>0.0</v>
      </c>
      <c r="H1268" s="9" t="n">
        <v>0.0</v>
      </c>
    </row>
    <row r="1269" spans="2:8" x14ac:dyDescent="0.25">
      <c r="B1269" s="28" t="s">
        <v>6126</v>
      </c>
      <c r="C1269" t="s">
        <v>3071</v>
      </c>
      <c r="D1269" s="9" t="n">
        <v>0.0</v>
      </c>
      <c r="E1269" s="9" t="n">
        <v>0.0</v>
      </c>
      <c r="F1269" t="n">
        <v>0.0</v>
      </c>
      <c r="G1269" t="n">
        <v>0.0</v>
      </c>
      <c r="H1269" s="9" t="n">
        <v>0.0</v>
      </c>
    </row>
    <row r="1270" spans="2:8" x14ac:dyDescent="0.25">
      <c r="B1270" s="28" t="s">
        <v>6127</v>
      </c>
      <c r="C1270" t="s">
        <v>3073</v>
      </c>
      <c r="D1270" s="9" t="n">
        <v>1.167055E7</v>
      </c>
      <c r="E1270" s="9" t="n">
        <v>0.0</v>
      </c>
      <c r="F1270" t="n">
        <v>1.167055E7</v>
      </c>
      <c r="G1270" t="n">
        <v>0.0</v>
      </c>
      <c r="H1270" s="9" t="n">
        <v>0.0</v>
      </c>
    </row>
    <row r="1271" spans="2:8" x14ac:dyDescent="0.25">
      <c r="B1271" s="28" t="s">
        <v>6128</v>
      </c>
      <c r="C1271" t="s">
        <v>3075</v>
      </c>
      <c r="D1271" s="9" t="n">
        <v>0.0</v>
      </c>
      <c r="E1271" s="9" t="n">
        <v>0.0</v>
      </c>
      <c r="F1271" t="n">
        <v>0.0</v>
      </c>
      <c r="G1271" t="n">
        <v>0.0</v>
      </c>
      <c r="H1271" s="9" t="n">
        <v>0.0</v>
      </c>
    </row>
    <row r="1272" spans="2:8" x14ac:dyDescent="0.25">
      <c r="B1272" s="28" t="s">
        <v>6129</v>
      </c>
      <c r="C1272" t="s">
        <v>6130</v>
      </c>
      <c r="D1272" s="9" t="n">
        <v>0.0</v>
      </c>
      <c r="E1272" s="9" t="n">
        <v>0.0</v>
      </c>
      <c r="F1272" t="n">
        <v>0.0</v>
      </c>
      <c r="G1272" t="n">
        <v>0.0</v>
      </c>
      <c r="H1272" s="9" t="n">
        <v>0.0</v>
      </c>
    </row>
    <row r="1273" spans="2:8" x14ac:dyDescent="0.25">
      <c r="B1273" s="28" t="s">
        <v>6131</v>
      </c>
      <c r="C1273" t="s">
        <v>6132</v>
      </c>
      <c r="D1273" s="9" t="n">
        <v>0.0</v>
      </c>
      <c r="E1273" s="9" t="n">
        <v>0.0</v>
      </c>
      <c r="F1273" t="n">
        <v>0.0</v>
      </c>
      <c r="G1273" t="n">
        <v>0.0</v>
      </c>
      <c r="H1273" s="9" t="n">
        <v>0.0</v>
      </c>
    </row>
    <row r="1274" spans="2:8" x14ac:dyDescent="0.25">
      <c r="B1274" s="28" t="s">
        <v>6133</v>
      </c>
      <c r="C1274" t="s">
        <v>6134</v>
      </c>
      <c r="D1274" s="9" t="n">
        <v>0.0</v>
      </c>
      <c r="E1274" s="9" t="n">
        <v>0.0</v>
      </c>
      <c r="F1274" t="n">
        <v>0.0</v>
      </c>
      <c r="G1274" t="n">
        <v>0.0</v>
      </c>
      <c r="H1274" s="9" t="n">
        <v>0.0</v>
      </c>
    </row>
    <row r="1275" spans="2:8" x14ac:dyDescent="0.25">
      <c r="B1275" s="28" t="s">
        <v>6135</v>
      </c>
      <c r="C1275" t="s">
        <v>6136</v>
      </c>
      <c r="D1275" s="9" t="n">
        <v>0.0</v>
      </c>
      <c r="E1275" s="9" t="n">
        <v>0.0</v>
      </c>
      <c r="F1275" t="n">
        <v>0.0</v>
      </c>
      <c r="G1275" t="n">
        <v>0.0</v>
      </c>
      <c r="H1275" s="9" t="n">
        <v>0.0</v>
      </c>
    </row>
    <row r="1276" spans="2:8" x14ac:dyDescent="0.25">
      <c r="B1276" s="28" t="s">
        <v>6137</v>
      </c>
      <c r="C1276" t="s">
        <v>3077</v>
      </c>
      <c r="D1276" s="9" t="n">
        <v>0.0</v>
      </c>
      <c r="E1276" s="9" t="n">
        <v>0.0</v>
      </c>
      <c r="F1276" t="n">
        <v>0.0</v>
      </c>
      <c r="G1276" t="n">
        <v>0.0</v>
      </c>
      <c r="H1276" s="9" t="n">
        <v>0.0</v>
      </c>
    </row>
    <row r="1277" spans="2:8" x14ac:dyDescent="0.25">
      <c r="B1277" s="28" t="s">
        <v>6138</v>
      </c>
      <c r="C1277" t="s">
        <v>6139</v>
      </c>
      <c r="D1277" s="9" t="n">
        <v>4.233904994E7</v>
      </c>
      <c r="E1277" s="9" t="n">
        <v>0.0</v>
      </c>
      <c r="F1277" t="n">
        <v>4.948376671E7</v>
      </c>
      <c r="G1277" t="n">
        <v>7144716.77</v>
      </c>
      <c r="H1277" s="9" t="n">
        <v>0.0</v>
      </c>
    </row>
    <row r="1278" spans="2:8" x14ac:dyDescent="0.25">
      <c r="B1278" s="28" t="s">
        <v>6140</v>
      </c>
      <c r="C1278" t="s">
        <v>6141</v>
      </c>
      <c r="D1278" s="9" t="n">
        <v>1.3E7</v>
      </c>
      <c r="E1278" s="9" t="n">
        <v>0.0</v>
      </c>
      <c r="F1278" t="n">
        <v>1.3E7</v>
      </c>
      <c r="G1278" t="n">
        <v>0.0</v>
      </c>
      <c r="H1278" s="9" t="n">
        <v>0.0</v>
      </c>
    </row>
    <row r="1279" spans="2:8" x14ac:dyDescent="0.25">
      <c r="B1279" s="28" t="s">
        <v>6142</v>
      </c>
      <c r="C1279" t="s">
        <v>3079</v>
      </c>
      <c r="D1279" s="9" t="n">
        <v>0.0</v>
      </c>
      <c r="E1279" s="9" t="n">
        <v>0.0</v>
      </c>
      <c r="F1279" t="n">
        <v>0.0</v>
      </c>
      <c r="G1279" t="n">
        <v>0.0</v>
      </c>
      <c r="H1279" s="9" t="n">
        <v>0.0</v>
      </c>
    </row>
    <row r="1280" spans="2:8" x14ac:dyDescent="0.25">
      <c r="B1280" s="28" t="s">
        <v>6143</v>
      </c>
      <c r="C1280" t="s">
        <v>3081</v>
      </c>
      <c r="D1280" s="9" t="n">
        <v>0.0</v>
      </c>
      <c r="E1280" s="9" t="n">
        <v>0.0</v>
      </c>
      <c r="F1280" t="n">
        <v>0.0</v>
      </c>
      <c r="G1280" t="n">
        <v>0.0</v>
      </c>
      <c r="H1280" s="9" t="n">
        <v>0.0</v>
      </c>
    </row>
    <row r="1281" spans="2:8" x14ac:dyDescent="0.25">
      <c r="B1281" s="28" t="s">
        <v>6144</v>
      </c>
      <c r="C1281" t="s">
        <v>3083</v>
      </c>
      <c r="D1281" s="9" t="n">
        <v>0.0</v>
      </c>
      <c r="E1281" s="9" t="n">
        <v>0.0</v>
      </c>
      <c r="F1281" t="n">
        <v>0.0</v>
      </c>
      <c r="G1281" t="n">
        <v>0.0</v>
      </c>
      <c r="H1281" s="9" t="n">
        <v>0.0</v>
      </c>
    </row>
    <row r="1282" spans="2:8" x14ac:dyDescent="0.25">
      <c r="B1282" s="28" t="s">
        <v>6145</v>
      </c>
      <c r="C1282" t="s">
        <v>3085</v>
      </c>
      <c r="D1282" s="9" t="n">
        <v>1.3E7</v>
      </c>
      <c r="E1282" s="9" t="n">
        <v>0.0</v>
      </c>
      <c r="F1282" t="n">
        <v>1.3E7</v>
      </c>
      <c r="G1282" t="n">
        <v>0.0</v>
      </c>
      <c r="H1282" s="9" t="n">
        <v>0.0</v>
      </c>
    </row>
    <row r="1283" spans="2:8" x14ac:dyDescent="0.25">
      <c r="B1283" s="28" t="s">
        <v>6146</v>
      </c>
      <c r="C1283" t="s">
        <v>3087</v>
      </c>
      <c r="D1283" s="9" t="n">
        <v>2.933904994E7</v>
      </c>
      <c r="E1283" s="9" t="n">
        <v>0.0</v>
      </c>
      <c r="F1283" t="n">
        <v>3.648376671E7</v>
      </c>
      <c r="G1283" t="n">
        <v>7144716.77</v>
      </c>
      <c r="H1283" s="9" t="n">
        <v>0.0</v>
      </c>
    </row>
    <row r="1284" spans="2:8" x14ac:dyDescent="0.25">
      <c r="B1284" s="28" t="s">
        <v>6147</v>
      </c>
      <c r="C1284" t="s">
        <v>6148</v>
      </c>
      <c r="D1284" s="9" t="n">
        <v>0.0</v>
      </c>
      <c r="E1284" s="9" t="n">
        <v>0.0</v>
      </c>
      <c r="F1284" t="n">
        <v>0.0</v>
      </c>
      <c r="G1284" t="n">
        <v>0.0</v>
      </c>
      <c r="H1284" s="9" t="n">
        <v>0.0</v>
      </c>
    </row>
    <row r="1285" spans="2:8" x14ac:dyDescent="0.25">
      <c r="B1285" s="28" t="s">
        <v>6149</v>
      </c>
      <c r="C1285" t="s">
        <v>3089</v>
      </c>
      <c r="D1285" s="9" t="n">
        <v>0.0</v>
      </c>
      <c r="E1285" s="9" t="n">
        <v>0.0</v>
      </c>
      <c r="F1285" t="n">
        <v>0.0</v>
      </c>
      <c r="G1285" t="n">
        <v>0.0</v>
      </c>
      <c r="H1285" s="9" t="n">
        <v>0.0</v>
      </c>
    </row>
    <row r="1286" spans="2:8" x14ac:dyDescent="0.25">
      <c r="B1286" s="28" t="s">
        <v>6150</v>
      </c>
      <c r="C1286" t="s">
        <v>6151</v>
      </c>
      <c r="D1286" s="9" t="n">
        <v>0.0</v>
      </c>
      <c r="E1286" s="9" t="n">
        <v>0.0</v>
      </c>
      <c r="F1286" t="n">
        <v>0.0</v>
      </c>
      <c r="G1286" t="n">
        <v>0.0</v>
      </c>
      <c r="H1286" s="9" t="n">
        <v>0.0</v>
      </c>
    </row>
    <row r="1287" spans="2:8" x14ac:dyDescent="0.25">
      <c r="B1287" s="28" t="s">
        <v>6152</v>
      </c>
      <c r="C1287" t="s">
        <v>6153</v>
      </c>
      <c r="D1287" s="9" t="n">
        <v>0.0</v>
      </c>
      <c r="E1287" s="9" t="n">
        <v>0.0</v>
      </c>
      <c r="F1287" t="n">
        <v>0.0</v>
      </c>
      <c r="G1287" t="n">
        <v>0.0</v>
      </c>
      <c r="H1287" s="9" t="n">
        <v>0.0</v>
      </c>
    </row>
    <row r="1288" spans="2:8" x14ac:dyDescent="0.25">
      <c r="B1288" s="28" t="s">
        <v>6154</v>
      </c>
      <c r="C1288" t="s">
        <v>6155</v>
      </c>
      <c r="D1288" s="9" t="n">
        <v>0.0</v>
      </c>
      <c r="E1288" s="9" t="n">
        <v>0.0</v>
      </c>
      <c r="F1288" t="n">
        <v>0.0</v>
      </c>
      <c r="G1288" t="n">
        <v>0.0</v>
      </c>
      <c r="H1288" s="9" t="n">
        <v>0.0</v>
      </c>
    </row>
    <row r="1289" spans="2:8" x14ac:dyDescent="0.25">
      <c r="B1289" s="28" t="s">
        <v>6156</v>
      </c>
      <c r="C1289" t="s">
        <v>6157</v>
      </c>
      <c r="D1289" s="9" t="n">
        <v>0.0</v>
      </c>
      <c r="E1289" s="9" t="n">
        <v>0.0</v>
      </c>
      <c r="F1289" t="n">
        <v>0.0</v>
      </c>
      <c r="G1289" t="n">
        <v>0.0</v>
      </c>
      <c r="H1289" s="9" t="n">
        <v>0.0</v>
      </c>
    </row>
    <row r="1290" spans="2:8" x14ac:dyDescent="0.25">
      <c r="B1290" s="28" t="s">
        <v>6158</v>
      </c>
      <c r="C1290" t="s">
        <v>6159</v>
      </c>
      <c r="D1290" s="9" t="n">
        <v>0.0</v>
      </c>
      <c r="E1290" s="9" t="n">
        <v>0.0</v>
      </c>
      <c r="F1290" t="n">
        <v>0.0</v>
      </c>
      <c r="G1290" t="n">
        <v>0.0</v>
      </c>
      <c r="H1290" s="9" t="n">
        <v>0.0</v>
      </c>
    </row>
    <row r="1291" spans="2:8" x14ac:dyDescent="0.25">
      <c r="B1291" s="28" t="s">
        <v>6160</v>
      </c>
      <c r="C1291" t="s">
        <v>6161</v>
      </c>
      <c r="D1291" s="9" t="n">
        <v>0.0</v>
      </c>
      <c r="E1291" s="9" t="n">
        <v>0.0</v>
      </c>
      <c r="F1291" t="n">
        <v>0.0</v>
      </c>
      <c r="G1291" t="n">
        <v>0.0</v>
      </c>
      <c r="H1291" s="9" t="n">
        <v>0.0</v>
      </c>
    </row>
    <row r="1292" spans="2:8" x14ac:dyDescent="0.25">
      <c r="B1292" s="28" t="s">
        <v>6162</v>
      </c>
      <c r="C1292" t="s">
        <v>6163</v>
      </c>
      <c r="D1292" s="9" t="n">
        <v>0.0</v>
      </c>
      <c r="E1292" s="9" t="n">
        <v>0.0</v>
      </c>
      <c r="F1292" t="n">
        <v>0.0</v>
      </c>
      <c r="G1292" t="n">
        <v>0.0</v>
      </c>
      <c r="H1292" s="9" t="n">
        <v>0.0</v>
      </c>
    </row>
    <row r="1293" spans="2:8" x14ac:dyDescent="0.25">
      <c r="B1293" s="28" t="s">
        <v>6164</v>
      </c>
      <c r="C1293" t="s">
        <v>6165</v>
      </c>
      <c r="D1293" s="9" t="n">
        <v>0.0</v>
      </c>
      <c r="E1293" s="9" t="n">
        <v>0.0</v>
      </c>
      <c r="F1293" t="n">
        <v>0.0</v>
      </c>
      <c r="G1293" t="n">
        <v>0.0</v>
      </c>
      <c r="H1293" s="9" t="n">
        <v>0.0</v>
      </c>
    </row>
    <row r="1294" spans="2:8" x14ac:dyDescent="0.25">
      <c r="B1294" s="28" t="s">
        <v>6166</v>
      </c>
      <c r="C1294" t="s">
        <v>6167</v>
      </c>
      <c r="D1294" s="9" t="n">
        <v>0.0</v>
      </c>
      <c r="E1294" s="9" t="n">
        <v>0.0</v>
      </c>
      <c r="F1294" t="n">
        <v>0.0</v>
      </c>
      <c r="G1294" t="n">
        <v>0.0</v>
      </c>
      <c r="H1294" s="9" t="n">
        <v>0.0</v>
      </c>
    </row>
    <row r="1295" spans="2:8" x14ac:dyDescent="0.25">
      <c r="B1295" s="28" t="s">
        <v>6168</v>
      </c>
      <c r="C1295" t="s">
        <v>3099</v>
      </c>
      <c r="D1295" s="9" t="n">
        <v>0.0</v>
      </c>
      <c r="E1295" s="9" t="n">
        <v>0.0</v>
      </c>
      <c r="F1295" t="n">
        <v>0.0</v>
      </c>
      <c r="G1295" t="n">
        <v>0.0</v>
      </c>
      <c r="H1295" s="9" t="n">
        <v>0.0</v>
      </c>
    </row>
    <row r="1296" spans="2:8" x14ac:dyDescent="0.25">
      <c r="B1296" s="28" t="s">
        <v>6169</v>
      </c>
      <c r="C1296" t="s">
        <v>3101</v>
      </c>
      <c r="D1296" s="9" t="n">
        <v>0.0</v>
      </c>
      <c r="E1296" s="9" t="n">
        <v>0.0</v>
      </c>
      <c r="F1296" t="n">
        <v>0.0</v>
      </c>
      <c r="G1296" t="n">
        <v>0.0</v>
      </c>
      <c r="H1296" s="9" t="n">
        <v>0.0</v>
      </c>
    </row>
    <row r="1297" spans="2:8" x14ac:dyDescent="0.25">
      <c r="B1297" s="28" t="s">
        <v>6170</v>
      </c>
      <c r="C1297" t="s">
        <v>6171</v>
      </c>
      <c r="D1297" s="9" t="n">
        <v>0.0</v>
      </c>
      <c r="E1297" s="9" t="n">
        <v>0.0</v>
      </c>
      <c r="F1297" t="n">
        <v>0.0</v>
      </c>
      <c r="G1297" t="n">
        <v>0.0</v>
      </c>
      <c r="H1297" s="9" t="n">
        <v>0.0</v>
      </c>
    </row>
    <row r="1298" spans="2:8" x14ac:dyDescent="0.25">
      <c r="B1298" s="28" t="s">
        <v>6172</v>
      </c>
      <c r="C1298" t="s">
        <v>6173</v>
      </c>
      <c r="D1298" s="9" t="n">
        <v>0.0</v>
      </c>
      <c r="E1298" s="9" t="n">
        <v>0.0</v>
      </c>
      <c r="F1298" t="n">
        <v>0.0</v>
      </c>
      <c r="G1298" t="n">
        <v>0.0</v>
      </c>
      <c r="H1298" s="9" t="n">
        <v>0.0</v>
      </c>
    </row>
    <row r="1299" spans="2:8" x14ac:dyDescent="0.25">
      <c r="B1299" s="28" t="s">
        <v>6174</v>
      </c>
      <c r="C1299" t="s">
        <v>6175</v>
      </c>
      <c r="D1299" s="9" t="n">
        <v>0.0</v>
      </c>
      <c r="E1299" s="9" t="n">
        <v>0.0</v>
      </c>
      <c r="F1299" t="n">
        <v>0.0</v>
      </c>
      <c r="G1299" t="n">
        <v>0.0</v>
      </c>
      <c r="H1299" s="9" t="n">
        <v>0.0</v>
      </c>
    </row>
    <row r="1300" spans="2:8" x14ac:dyDescent="0.25">
      <c r="B1300" s="28" t="s">
        <v>6176</v>
      </c>
      <c r="C1300" t="s">
        <v>6177</v>
      </c>
      <c r="D1300" s="9" t="n">
        <v>0.0</v>
      </c>
      <c r="E1300" s="9" t="n">
        <v>0.0</v>
      </c>
      <c r="F1300" t="n">
        <v>0.0</v>
      </c>
      <c r="G1300" t="n">
        <v>0.0</v>
      </c>
      <c r="H1300" s="9" t="n">
        <v>0.0</v>
      </c>
    </row>
    <row r="1301" spans="2:8" x14ac:dyDescent="0.25">
      <c r="B1301" s="28" t="s">
        <v>6178</v>
      </c>
      <c r="C1301" t="s">
        <v>6179</v>
      </c>
      <c r="D1301" s="9" t="n">
        <v>0.0</v>
      </c>
      <c r="E1301" s="9" t="n">
        <v>0.0</v>
      </c>
      <c r="F1301" t="n">
        <v>0.0</v>
      </c>
      <c r="G1301" t="n">
        <v>0.0</v>
      </c>
      <c r="H1301" s="9" t="n">
        <v>0.0</v>
      </c>
    </row>
    <row r="1302" spans="2:8" x14ac:dyDescent="0.25">
      <c r="B1302" s="28" t="s">
        <v>6180</v>
      </c>
      <c r="C1302" t="s">
        <v>6181</v>
      </c>
      <c r="D1302" s="9" t="n">
        <v>0.0</v>
      </c>
      <c r="E1302" s="9" t="n">
        <v>0.0</v>
      </c>
      <c r="F1302" t="n">
        <v>0.0</v>
      </c>
      <c r="G1302" t="n">
        <v>0.0</v>
      </c>
      <c r="H1302" s="9" t="n">
        <v>0.0</v>
      </c>
    </row>
    <row r="1303" spans="2:8" x14ac:dyDescent="0.25">
      <c r="B1303" s="28" t="s">
        <v>6182</v>
      </c>
      <c r="C1303" t="s">
        <v>6183</v>
      </c>
      <c r="D1303" s="9" t="n">
        <v>0.0</v>
      </c>
      <c r="E1303" s="9" t="n">
        <v>0.0</v>
      </c>
      <c r="F1303" t="n">
        <v>0.0</v>
      </c>
      <c r="G1303" t="n">
        <v>0.0</v>
      </c>
      <c r="H1303" s="9" t="n">
        <v>0.0</v>
      </c>
    </row>
    <row r="1304" spans="2:8" x14ac:dyDescent="0.25">
      <c r="B1304" s="28" t="s">
        <v>6184</v>
      </c>
      <c r="C1304" t="s">
        <v>6185</v>
      </c>
      <c r="D1304" s="9" t="n">
        <v>0.0</v>
      </c>
      <c r="E1304" s="9" t="n">
        <v>0.0</v>
      </c>
      <c r="F1304" t="n">
        <v>0.0</v>
      </c>
      <c r="G1304" t="n">
        <v>0.0</v>
      </c>
      <c r="H1304" s="9" t="n">
        <v>0.0</v>
      </c>
    </row>
    <row r="1305" spans="2:8" x14ac:dyDescent="0.25">
      <c r="B1305" s="28" t="s">
        <v>6186</v>
      </c>
      <c r="C1305" t="s">
        <v>6187</v>
      </c>
      <c r="D1305" s="9" t="n">
        <v>0.0</v>
      </c>
      <c r="E1305" s="9" t="n">
        <v>0.0</v>
      </c>
      <c r="F1305" t="n">
        <v>0.0</v>
      </c>
      <c r="G1305" t="n">
        <v>0.0</v>
      </c>
      <c r="H1305" s="9" t="n">
        <v>0.0</v>
      </c>
    </row>
    <row r="1306" spans="2:8" x14ac:dyDescent="0.25">
      <c r="B1306" s="28" t="s">
        <v>6188</v>
      </c>
      <c r="C1306" t="s">
        <v>6189</v>
      </c>
      <c r="D1306" s="9" t="n">
        <v>0.0</v>
      </c>
      <c r="E1306" s="9" t="n">
        <v>0.0</v>
      </c>
      <c r="F1306" t="n">
        <v>0.0</v>
      </c>
      <c r="G1306" t="n">
        <v>0.0</v>
      </c>
      <c r="H1306" s="9" t="n">
        <v>0.0</v>
      </c>
    </row>
    <row r="1307" spans="2:8" x14ac:dyDescent="0.25">
      <c r="B1307" s="28" t="s">
        <v>6190</v>
      </c>
      <c r="C1307" t="s">
        <v>6191</v>
      </c>
      <c r="D1307" s="9" t="n">
        <v>0.0</v>
      </c>
      <c r="E1307" s="9" t="n">
        <v>0.0</v>
      </c>
      <c r="F1307" t="n">
        <v>0.0</v>
      </c>
      <c r="G1307" t="n">
        <v>0.0</v>
      </c>
      <c r="H1307" s="9" t="n">
        <v>0.0</v>
      </c>
    </row>
    <row r="1308" spans="2:8" x14ac:dyDescent="0.25">
      <c r="B1308" s="28" t="s">
        <v>6192</v>
      </c>
      <c r="C1308" t="s">
        <v>6193</v>
      </c>
      <c r="D1308" s="9" t="n">
        <v>0.0</v>
      </c>
      <c r="E1308" s="9" t="n">
        <v>0.0</v>
      </c>
      <c r="F1308" t="n">
        <v>0.0</v>
      </c>
      <c r="G1308" t="n">
        <v>0.0</v>
      </c>
      <c r="H1308" s="9" t="n">
        <v>0.0</v>
      </c>
    </row>
    <row r="1309" spans="2:8" x14ac:dyDescent="0.25">
      <c r="B1309" s="28" t="s">
        <v>6194</v>
      </c>
      <c r="C1309" t="s">
        <v>6195</v>
      </c>
      <c r="D1309" s="9" t="n">
        <v>0.0</v>
      </c>
      <c r="E1309" s="9" t="n">
        <v>0.0</v>
      </c>
      <c r="F1309" t="n">
        <v>0.0</v>
      </c>
      <c r="G1309" t="n">
        <v>0.0</v>
      </c>
      <c r="H1309" s="9" t="n">
        <v>0.0</v>
      </c>
    </row>
    <row r="1310" spans="2:8" x14ac:dyDescent="0.25">
      <c r="B1310" s="28" t="s">
        <v>6196</v>
      </c>
      <c r="C1310" t="s">
        <v>6197</v>
      </c>
      <c r="D1310" s="9" t="n">
        <v>0.0</v>
      </c>
      <c r="E1310" s="9" t="n">
        <v>0.0</v>
      </c>
      <c r="F1310" t="n">
        <v>0.0</v>
      </c>
      <c r="G1310" t="n">
        <v>0.0</v>
      </c>
      <c r="H1310" s="9" t="n">
        <v>0.0</v>
      </c>
    </row>
    <row r="1311" spans="2:8" x14ac:dyDescent="0.25">
      <c r="B1311" s="28" t="s">
        <v>6198</v>
      </c>
      <c r="C1311" t="s">
        <v>6199</v>
      </c>
      <c r="D1311" s="9" t="n">
        <v>0.0</v>
      </c>
      <c r="E1311" s="9" t="n">
        <v>0.0</v>
      </c>
      <c r="F1311" t="n">
        <v>0.0</v>
      </c>
      <c r="G1311" t="n">
        <v>0.0</v>
      </c>
      <c r="H1311" s="9" t="n">
        <v>0.0</v>
      </c>
    </row>
    <row r="1312" spans="2:8" x14ac:dyDescent="0.25">
      <c r="B1312" s="28" t="s">
        <v>6200</v>
      </c>
      <c r="C1312" t="s">
        <v>6201</v>
      </c>
      <c r="D1312" s="9" t="n">
        <v>0.0</v>
      </c>
      <c r="E1312" s="9" t="n">
        <v>0.0</v>
      </c>
      <c r="F1312" t="n">
        <v>0.0</v>
      </c>
      <c r="G1312" t="n">
        <v>0.0</v>
      </c>
      <c r="H1312" s="9" t="n">
        <v>0.0</v>
      </c>
    </row>
    <row r="1313" spans="2:8" x14ac:dyDescent="0.25">
      <c r="B1313" s="28" t="s">
        <v>6202</v>
      </c>
      <c r="C1313" t="s">
        <v>6203</v>
      </c>
      <c r="D1313" s="9" t="n">
        <v>0.0</v>
      </c>
      <c r="E1313" s="9" t="n">
        <v>0.0</v>
      </c>
      <c r="F1313" t="n">
        <v>0.0</v>
      </c>
      <c r="G1313" t="n">
        <v>0.0</v>
      </c>
      <c r="H1313" s="9" t="n">
        <v>0.0</v>
      </c>
    </row>
    <row r="1314" spans="2:8" x14ac:dyDescent="0.25">
      <c r="B1314" s="28" t="s">
        <v>6204</v>
      </c>
      <c r="C1314" t="s">
        <v>6205</v>
      </c>
      <c r="D1314" s="9" t="n">
        <v>0.0</v>
      </c>
      <c r="E1314" s="9" t="n">
        <v>0.0</v>
      </c>
      <c r="F1314" t="n">
        <v>0.0</v>
      </c>
      <c r="G1314" t="n">
        <v>0.0</v>
      </c>
      <c r="H1314" s="9" t="n">
        <v>0.0</v>
      </c>
    </row>
    <row r="1315" spans="2:8" x14ac:dyDescent="0.25">
      <c r="B1315" s="28" t="s">
        <v>6206</v>
      </c>
      <c r="C1315" t="s">
        <v>6207</v>
      </c>
      <c r="D1315" s="9" t="n">
        <v>0.0</v>
      </c>
      <c r="E1315" s="9" t="n">
        <v>0.0</v>
      </c>
      <c r="F1315" t="n">
        <v>0.0</v>
      </c>
      <c r="G1315" t="n">
        <v>0.0</v>
      </c>
      <c r="H1315" s="9" t="n">
        <v>0.0</v>
      </c>
    </row>
    <row r="1316" spans="2:8" x14ac:dyDescent="0.25">
      <c r="B1316" s="28" t="s">
        <v>6208</v>
      </c>
      <c r="C1316" t="s">
        <v>6209</v>
      </c>
      <c r="D1316" s="9" t="n">
        <v>0.0</v>
      </c>
      <c r="E1316" s="9" t="n">
        <v>0.0</v>
      </c>
      <c r="F1316" t="n">
        <v>0.0</v>
      </c>
      <c r="G1316" t="n">
        <v>0.0</v>
      </c>
      <c r="H1316" s="9" t="n">
        <v>0.0</v>
      </c>
    </row>
    <row r="1317" spans="2:8" x14ac:dyDescent="0.25">
      <c r="B1317" s="28" t="s">
        <v>6210</v>
      </c>
      <c r="C1317" t="s">
        <v>6211</v>
      </c>
      <c r="D1317" s="9" t="n">
        <v>0.0</v>
      </c>
      <c r="E1317" s="9" t="n">
        <v>0.0</v>
      </c>
      <c r="F1317" t="n">
        <v>0.0</v>
      </c>
      <c r="G1317" t="n">
        <v>0.0</v>
      </c>
      <c r="H1317" s="9" t="n">
        <v>0.0</v>
      </c>
    </row>
    <row r="1318" spans="2:8" x14ac:dyDescent="0.25">
      <c r="B1318" s="28" t="s">
        <v>6212</v>
      </c>
      <c r="C1318" t="s">
        <v>6213</v>
      </c>
      <c r="D1318" s="9" t="n">
        <v>0.0</v>
      </c>
      <c r="E1318" s="9" t="n">
        <v>0.0</v>
      </c>
      <c r="F1318" t="n">
        <v>0.0</v>
      </c>
      <c r="G1318" t="n">
        <v>0.0</v>
      </c>
      <c r="H1318" s="9" t="n">
        <v>0.0</v>
      </c>
    </row>
    <row r="1319" spans="2:8" x14ac:dyDescent="0.25">
      <c r="B1319" s="28" t="s">
        <v>6214</v>
      </c>
      <c r="C1319" t="s">
        <v>6215</v>
      </c>
      <c r="D1319" s="9" t="n">
        <v>0.0</v>
      </c>
      <c r="E1319" s="9" t="n">
        <v>0.0</v>
      </c>
      <c r="F1319" t="n">
        <v>0.0</v>
      </c>
      <c r="G1319" t="n">
        <v>0.0</v>
      </c>
      <c r="H1319" s="9" t="n">
        <v>0.0</v>
      </c>
    </row>
    <row r="1320" spans="2:8" x14ac:dyDescent="0.25">
      <c r="B1320" s="28" t="s">
        <v>6216</v>
      </c>
      <c r="C1320" t="s">
        <v>6217</v>
      </c>
      <c r="D1320" s="9" t="n">
        <v>0.0</v>
      </c>
      <c r="E1320" s="9" t="n">
        <v>0.0</v>
      </c>
      <c r="F1320" t="n">
        <v>0.0</v>
      </c>
      <c r="G1320" t="n">
        <v>0.0</v>
      </c>
      <c r="H1320" s="9" t="n">
        <v>0.0</v>
      </c>
    </row>
    <row r="1321" spans="2:8" x14ac:dyDescent="0.25">
      <c r="B1321" s="28" t="s">
        <v>6218</v>
      </c>
      <c r="C1321" t="s">
        <v>6219</v>
      </c>
      <c r="D1321" s="9" t="n">
        <v>0.0</v>
      </c>
      <c r="E1321" s="9" t="n">
        <v>0.0</v>
      </c>
      <c r="F1321" t="n">
        <v>0.0</v>
      </c>
      <c r="G1321" t="n">
        <v>0.0</v>
      </c>
      <c r="H1321" s="9" t="n">
        <v>0.0</v>
      </c>
    </row>
    <row r="1322" spans="2:8" x14ac:dyDescent="0.25">
      <c r="B1322" s="28" t="s">
        <v>6220</v>
      </c>
      <c r="C1322" t="s">
        <v>6221</v>
      </c>
      <c r="D1322" s="9" t="n">
        <v>0.0</v>
      </c>
      <c r="E1322" s="9" t="n">
        <v>0.0</v>
      </c>
      <c r="F1322" t="n">
        <v>0.0</v>
      </c>
      <c r="G1322" t="n">
        <v>0.0</v>
      </c>
      <c r="H1322" s="9" t="n">
        <v>0.0</v>
      </c>
    </row>
    <row r="1323" spans="2:8" x14ac:dyDescent="0.25">
      <c r="B1323" s="28" t="s">
        <v>6222</v>
      </c>
      <c r="C1323" t="s">
        <v>6223</v>
      </c>
      <c r="D1323" s="9" t="n">
        <v>0.0</v>
      </c>
      <c r="E1323" s="9" t="n">
        <v>0.0</v>
      </c>
      <c r="F1323" t="n">
        <v>0.0</v>
      </c>
      <c r="G1323" t="n">
        <v>0.0</v>
      </c>
      <c r="H1323" s="9" t="n">
        <v>0.0</v>
      </c>
    </row>
    <row r="1324" spans="2:8" x14ac:dyDescent="0.25">
      <c r="B1324" s="28" t="s">
        <v>6224</v>
      </c>
      <c r="C1324" t="s">
        <v>6225</v>
      </c>
      <c r="D1324" s="9" t="n">
        <v>0.0</v>
      </c>
      <c r="E1324" s="9" t="n">
        <v>0.0</v>
      </c>
      <c r="F1324" t="n">
        <v>0.0</v>
      </c>
      <c r="G1324" t="n">
        <v>0.0</v>
      </c>
      <c r="H1324" s="9" t="n">
        <v>0.0</v>
      </c>
    </row>
    <row r="1325" spans="2:8" x14ac:dyDescent="0.25">
      <c r="B1325" s="28" t="s">
        <v>6226</v>
      </c>
      <c r="C1325" t="s">
        <v>6227</v>
      </c>
      <c r="D1325" s="9" t="n">
        <v>0.0</v>
      </c>
      <c r="E1325" s="9" t="n">
        <v>0.0</v>
      </c>
      <c r="F1325" t="n">
        <v>0.0</v>
      </c>
      <c r="G1325" t="n">
        <v>0.0</v>
      </c>
      <c r="H1325" s="9" t="n">
        <v>0.0</v>
      </c>
    </row>
    <row r="1326" spans="2:8" x14ac:dyDescent="0.25">
      <c r="B1326" s="28" t="s">
        <v>6228</v>
      </c>
      <c r="C1326" t="s">
        <v>6229</v>
      </c>
      <c r="D1326" s="9" t="n">
        <v>0.0</v>
      </c>
      <c r="E1326" s="9" t="n">
        <v>0.0</v>
      </c>
      <c r="F1326" t="n">
        <v>0.0</v>
      </c>
      <c r="G1326" t="n">
        <v>0.0</v>
      </c>
      <c r="H1326" s="9" t="n">
        <v>0.0</v>
      </c>
    </row>
    <row r="1327" spans="2:8" x14ac:dyDescent="0.25">
      <c r="B1327" s="28" t="s">
        <v>6230</v>
      </c>
      <c r="C1327" t="s">
        <v>6231</v>
      </c>
      <c r="D1327" s="9" t="n">
        <v>0.0</v>
      </c>
      <c r="E1327" s="9" t="n">
        <v>0.0</v>
      </c>
      <c r="F1327" t="n">
        <v>0.0</v>
      </c>
      <c r="G1327" t="n">
        <v>0.0</v>
      </c>
      <c r="H1327" s="9" t="n">
        <v>0.0</v>
      </c>
    </row>
    <row r="1328" spans="2:8" x14ac:dyDescent="0.25">
      <c r="B1328" s="28" t="s">
        <v>6232</v>
      </c>
      <c r="C1328" t="s">
        <v>6233</v>
      </c>
      <c r="D1328" s="9" t="n">
        <v>0.0</v>
      </c>
      <c r="E1328" s="9" t="n">
        <v>0.0</v>
      </c>
      <c r="F1328" t="n">
        <v>0.0</v>
      </c>
      <c r="G1328" t="n">
        <v>0.0</v>
      </c>
      <c r="H1328" s="9" t="n">
        <v>0.0</v>
      </c>
    </row>
    <row r="1329" spans="2:8" x14ac:dyDescent="0.25">
      <c r="B1329" s="28" t="s">
        <v>6234</v>
      </c>
      <c r="C1329" t="s">
        <v>6235</v>
      </c>
      <c r="D1329" s="9" t="n">
        <v>0.0</v>
      </c>
      <c r="E1329" s="9" t="n">
        <v>0.0</v>
      </c>
      <c r="F1329" t="n">
        <v>0.0</v>
      </c>
      <c r="G1329" t="n">
        <v>0.0</v>
      </c>
      <c r="H1329" s="9" t="n">
        <v>0.0</v>
      </c>
    </row>
    <row r="1330" spans="2:8" x14ac:dyDescent="0.25">
      <c r="B1330" s="28" t="s">
        <v>6236</v>
      </c>
      <c r="C1330" t="s">
        <v>6237</v>
      </c>
      <c r="D1330" s="9" t="n">
        <v>0.0</v>
      </c>
      <c r="E1330" s="9" t="n">
        <v>0.0</v>
      </c>
      <c r="F1330" t="n">
        <v>0.0</v>
      </c>
      <c r="G1330" t="n">
        <v>0.0</v>
      </c>
      <c r="H1330" s="9" t="n">
        <v>0.0</v>
      </c>
    </row>
    <row r="1331" spans="2:8" x14ac:dyDescent="0.25">
      <c r="B1331" s="28" t="s">
        <v>6238</v>
      </c>
      <c r="C1331" t="s">
        <v>6239</v>
      </c>
      <c r="D1331" s="9" t="n">
        <v>0.0</v>
      </c>
      <c r="E1331" s="9" t="n">
        <v>0.0</v>
      </c>
      <c r="F1331" t="n">
        <v>0.0</v>
      </c>
      <c r="G1331" t="n">
        <v>0.0</v>
      </c>
      <c r="H1331" s="9" t="n">
        <v>0.0</v>
      </c>
    </row>
    <row r="1332" spans="2:8" x14ac:dyDescent="0.25">
      <c r="B1332" s="28" t="s">
        <v>6240</v>
      </c>
      <c r="C1332" t="s">
        <v>6241</v>
      </c>
      <c r="D1332" s="9" t="n">
        <v>0.0</v>
      </c>
      <c r="E1332" s="9" t="n">
        <v>0.0</v>
      </c>
      <c r="F1332" t="n">
        <v>0.0</v>
      </c>
      <c r="G1332" t="n">
        <v>0.0</v>
      </c>
      <c r="H1332" s="9" t="n">
        <v>0.0</v>
      </c>
    </row>
    <row r="1333" spans="2:8" x14ac:dyDescent="0.25">
      <c r="B1333" s="28" t="s">
        <v>6242</v>
      </c>
      <c r="C1333" t="s">
        <v>6243</v>
      </c>
      <c r="D1333" s="9" t="n">
        <v>0.0</v>
      </c>
      <c r="E1333" s="9" t="n">
        <v>0.0</v>
      </c>
      <c r="F1333" t="n">
        <v>0.0</v>
      </c>
      <c r="G1333" t="n">
        <v>0.0</v>
      </c>
      <c r="H1333" s="9" t="n">
        <v>0.0</v>
      </c>
    </row>
    <row r="1334" spans="2:8" x14ac:dyDescent="0.25">
      <c r="B1334" s="28" t="s">
        <v>6244</v>
      </c>
      <c r="C1334" t="s">
        <v>6245</v>
      </c>
      <c r="D1334" s="9" t="n">
        <v>0.0</v>
      </c>
      <c r="E1334" s="9" t="n">
        <v>0.0</v>
      </c>
      <c r="F1334" t="n">
        <v>0.0</v>
      </c>
      <c r="G1334" t="n">
        <v>0.0</v>
      </c>
      <c r="H1334" s="9" t="n">
        <v>0.0</v>
      </c>
    </row>
    <row r="1335" spans="2:8" x14ac:dyDescent="0.25">
      <c r="B1335" s="28" t="s">
        <v>6246</v>
      </c>
      <c r="C1335" t="s">
        <v>6247</v>
      </c>
      <c r="D1335" s="9" t="n">
        <v>0.0</v>
      </c>
      <c r="E1335" s="9" t="n">
        <v>0.0</v>
      </c>
      <c r="F1335" t="n">
        <v>0.0</v>
      </c>
      <c r="G1335" t="n">
        <v>0.0</v>
      </c>
      <c r="H1335" s="9" t="n">
        <v>0.0</v>
      </c>
    </row>
    <row r="1336" spans="2:8" x14ac:dyDescent="0.25">
      <c r="B1336" s="28" t="s">
        <v>6248</v>
      </c>
      <c r="C1336" t="s">
        <v>6249</v>
      </c>
      <c r="D1336" s="9" t="n">
        <v>0.0</v>
      </c>
      <c r="E1336" s="9" t="n">
        <v>0.0</v>
      </c>
      <c r="F1336" t="n">
        <v>0.0</v>
      </c>
      <c r="G1336" t="n">
        <v>0.0</v>
      </c>
      <c r="H1336" s="9" t="n">
        <v>0.0</v>
      </c>
    </row>
    <row r="1337" spans="2:8" x14ac:dyDescent="0.25">
      <c r="B1337" s="28" t="s">
        <v>6250</v>
      </c>
      <c r="C1337" t="s">
        <v>6251</v>
      </c>
      <c r="D1337" s="9" t="n">
        <v>0.0</v>
      </c>
      <c r="E1337" s="9" t="n">
        <v>0.0</v>
      </c>
      <c r="F1337" t="n">
        <v>0.0</v>
      </c>
      <c r="G1337" t="n">
        <v>0.0</v>
      </c>
      <c r="H1337" s="9" t="n">
        <v>0.0</v>
      </c>
    </row>
    <row r="1338" spans="2:8" x14ac:dyDescent="0.25">
      <c r="B1338" s="28" t="s">
        <v>6252</v>
      </c>
      <c r="C1338" t="s">
        <v>6253</v>
      </c>
      <c r="D1338" s="9" t="n">
        <v>0.0</v>
      </c>
      <c r="E1338" s="9" t="n">
        <v>0.0</v>
      </c>
      <c r="F1338" t="n">
        <v>0.0</v>
      </c>
      <c r="G1338" t="n">
        <v>0.0</v>
      </c>
      <c r="H1338" s="9" t="n">
        <v>0.0</v>
      </c>
    </row>
    <row r="1339" spans="2:8" x14ac:dyDescent="0.25">
      <c r="B1339" s="28" t="s">
        <v>6254</v>
      </c>
      <c r="C1339" t="s">
        <v>6255</v>
      </c>
      <c r="D1339" s="9" t="n">
        <v>0.0</v>
      </c>
      <c r="E1339" s="9" t="n">
        <v>0.0</v>
      </c>
      <c r="F1339" t="n">
        <v>0.0</v>
      </c>
      <c r="G1339" t="n">
        <v>0.0</v>
      </c>
      <c r="H1339" s="9" t="n">
        <v>0.0</v>
      </c>
    </row>
    <row r="1340" spans="2:8" x14ac:dyDescent="0.25">
      <c r="B1340" s="28" t="s">
        <v>6256</v>
      </c>
      <c r="C1340" t="s">
        <v>6257</v>
      </c>
      <c r="D1340" s="9" t="n">
        <v>0.0</v>
      </c>
      <c r="E1340" s="9" t="n">
        <v>0.0</v>
      </c>
      <c r="F1340" t="n">
        <v>0.0</v>
      </c>
      <c r="G1340" t="n">
        <v>0.0</v>
      </c>
      <c r="H1340" s="9" t="n">
        <v>0.0</v>
      </c>
    </row>
    <row r="1341" spans="2:8" x14ac:dyDescent="0.25">
      <c r="B1341" s="28" t="s">
        <v>6258</v>
      </c>
      <c r="C1341" t="s">
        <v>6259</v>
      </c>
      <c r="D1341" s="9" t="n">
        <v>0.0</v>
      </c>
      <c r="E1341" s="9" t="n">
        <v>0.0</v>
      </c>
      <c r="F1341" t="n">
        <v>0.0</v>
      </c>
      <c r="G1341" t="n">
        <v>0.0</v>
      </c>
      <c r="H1341" s="9" t="n">
        <v>0.0</v>
      </c>
    </row>
    <row r="1342" spans="2:8" x14ac:dyDescent="0.25">
      <c r="B1342" s="28" t="s">
        <v>6260</v>
      </c>
      <c r="C1342" t="s">
        <v>6261</v>
      </c>
      <c r="D1342" s="9" t="n">
        <v>6.334966345999999E7</v>
      </c>
      <c r="E1342" s="9" t="n">
        <v>0.0</v>
      </c>
      <c r="F1342" t="n">
        <v>6.365481455E7</v>
      </c>
      <c r="G1342" t="n">
        <v>305151.09</v>
      </c>
      <c r="H1342" s="9" t="n">
        <v>0.0</v>
      </c>
    </row>
    <row r="1343" spans="2:8" x14ac:dyDescent="0.25">
      <c r="B1343" s="28" t="s">
        <v>6262</v>
      </c>
      <c r="C1343" t="s">
        <v>66</v>
      </c>
      <c r="D1343" s="9" t="n">
        <v>3.452460044E7</v>
      </c>
      <c r="E1343" s="9" t="n">
        <v>0.0</v>
      </c>
      <c r="F1343" t="n">
        <v>3.452438357E7</v>
      </c>
      <c r="G1343" t="n">
        <v>0.0</v>
      </c>
      <c r="H1343" s="9" t="n">
        <v>216.87</v>
      </c>
    </row>
    <row r="1344" spans="2:8" x14ac:dyDescent="0.25">
      <c r="B1344" s="28" t="s">
        <v>6263</v>
      </c>
      <c r="C1344" t="s">
        <v>6264</v>
      </c>
      <c r="D1344" s="9" t="n">
        <v>0.0</v>
      </c>
      <c r="E1344" s="9" t="n">
        <v>0.0</v>
      </c>
      <c r="F1344" t="n">
        <v>0.0</v>
      </c>
      <c r="G1344" t="n">
        <v>0.0</v>
      </c>
      <c r="H1344" s="9" t="n">
        <v>0.0</v>
      </c>
    </row>
    <row r="1345" spans="2:8" x14ac:dyDescent="0.25">
      <c r="B1345" s="28" t="s">
        <v>6265</v>
      </c>
      <c r="C1345" t="s">
        <v>6266</v>
      </c>
      <c r="D1345" s="9" t="n">
        <v>180893.66</v>
      </c>
      <c r="E1345" s="9" t="n">
        <v>0.0</v>
      </c>
      <c r="F1345" t="n">
        <v>180893.66</v>
      </c>
      <c r="G1345" t="n">
        <v>0.0</v>
      </c>
      <c r="H1345" s="9" t="n">
        <v>0.0</v>
      </c>
    </row>
    <row r="1346" spans="2:8" x14ac:dyDescent="0.25">
      <c r="B1346" s="28" t="s">
        <v>6267</v>
      </c>
      <c r="C1346" t="s">
        <v>6268</v>
      </c>
      <c r="D1346" s="9" t="n">
        <v>179204.43</v>
      </c>
      <c r="E1346" s="9" t="n">
        <v>0.0</v>
      </c>
      <c r="F1346" t="n">
        <v>179204.43</v>
      </c>
      <c r="G1346" t="n">
        <v>0.0</v>
      </c>
      <c r="H1346" s="9" t="n">
        <v>0.0</v>
      </c>
    </row>
    <row r="1347" spans="2:8" x14ac:dyDescent="0.25">
      <c r="B1347" s="28" t="s">
        <v>6269</v>
      </c>
      <c r="C1347" t="s">
        <v>6270</v>
      </c>
      <c r="D1347" s="9" t="n">
        <v>23281.7</v>
      </c>
      <c r="E1347" s="9" t="n">
        <v>0.0</v>
      </c>
      <c r="F1347" t="n">
        <v>23281.7</v>
      </c>
      <c r="G1347" t="n">
        <v>0.0</v>
      </c>
      <c r="H1347" s="9" t="n">
        <v>0.0</v>
      </c>
    </row>
    <row r="1348" spans="2:8" x14ac:dyDescent="0.25">
      <c r="B1348" s="28" t="s">
        <v>6271</v>
      </c>
      <c r="C1348" t="s">
        <v>6272</v>
      </c>
      <c r="D1348" s="9" t="n">
        <v>20410.57</v>
      </c>
      <c r="E1348" s="9" t="n">
        <v>0.0</v>
      </c>
      <c r="F1348" t="n">
        <v>20410.57</v>
      </c>
      <c r="G1348" t="n">
        <v>0.0</v>
      </c>
      <c r="H1348" s="9" t="n">
        <v>0.0</v>
      </c>
    </row>
    <row r="1349" spans="2:8" x14ac:dyDescent="0.25">
      <c r="B1349" s="28" t="s">
        <v>6273</v>
      </c>
      <c r="C1349" t="s">
        <v>6274</v>
      </c>
      <c r="D1349" s="9" t="n">
        <v>12944.64</v>
      </c>
      <c r="E1349" s="9" t="n">
        <v>0.0</v>
      </c>
      <c r="F1349" t="n">
        <v>12944.64</v>
      </c>
      <c r="G1349" t="n">
        <v>0.0</v>
      </c>
      <c r="H1349" s="9" t="n">
        <v>0.0</v>
      </c>
    </row>
    <row r="1350" spans="2:8" x14ac:dyDescent="0.25">
      <c r="B1350" s="28" t="s">
        <v>6275</v>
      </c>
      <c r="C1350" t="s">
        <v>6276</v>
      </c>
      <c r="D1350" s="9" t="n">
        <v>122567.52</v>
      </c>
      <c r="E1350" s="9" t="n">
        <v>0.0</v>
      </c>
      <c r="F1350" t="n">
        <v>122567.52</v>
      </c>
      <c r="G1350" t="n">
        <v>0.0</v>
      </c>
      <c r="H1350" s="9" t="n">
        <v>0.0</v>
      </c>
    </row>
    <row r="1351" spans="2:8" x14ac:dyDescent="0.25">
      <c r="B1351" s="28" t="s">
        <v>6277</v>
      </c>
      <c r="C1351" t="s">
        <v>6278</v>
      </c>
      <c r="D1351" s="9" t="n">
        <v>122567.52</v>
      </c>
      <c r="E1351" s="9" t="n">
        <v>0.0</v>
      </c>
      <c r="F1351" t="n">
        <v>122567.52</v>
      </c>
      <c r="G1351" t="n">
        <v>0.0</v>
      </c>
      <c r="H1351" s="9" t="n">
        <v>0.0</v>
      </c>
    </row>
    <row r="1352" spans="2:8" x14ac:dyDescent="0.25">
      <c r="B1352" s="28" t="s">
        <v>6279</v>
      </c>
      <c r="C1352" t="s">
        <v>6280</v>
      </c>
      <c r="D1352" s="9" t="n">
        <v>0.0</v>
      </c>
      <c r="E1352" s="9" t="n">
        <v>0.0</v>
      </c>
      <c r="F1352" t="n">
        <v>0.0</v>
      </c>
      <c r="G1352" t="n">
        <v>0.0</v>
      </c>
      <c r="H1352" s="9" t="n">
        <v>0.0</v>
      </c>
    </row>
    <row r="1353" spans="2:8" x14ac:dyDescent="0.25">
      <c r="B1353" s="28" t="s">
        <v>6281</v>
      </c>
      <c r="C1353" t="s">
        <v>6282</v>
      </c>
      <c r="D1353" s="9" t="n">
        <v>0.0</v>
      </c>
      <c r="E1353" s="9" t="n">
        <v>0.0</v>
      </c>
      <c r="F1353" t="n">
        <v>0.0</v>
      </c>
      <c r="G1353" t="n">
        <v>0.0</v>
      </c>
      <c r="H1353" s="9" t="n">
        <v>0.0</v>
      </c>
    </row>
    <row r="1354" spans="2:8" x14ac:dyDescent="0.25">
      <c r="B1354" s="28" t="s">
        <v>6283</v>
      </c>
      <c r="C1354" t="s">
        <v>6284</v>
      </c>
      <c r="D1354" s="9" t="n">
        <v>1689.23</v>
      </c>
      <c r="E1354" s="9" t="n">
        <v>0.0</v>
      </c>
      <c r="F1354" t="n">
        <v>1689.23</v>
      </c>
      <c r="G1354" t="n">
        <v>0.0</v>
      </c>
      <c r="H1354" s="9" t="n">
        <v>0.0</v>
      </c>
    </row>
    <row r="1355" spans="2:8" x14ac:dyDescent="0.25">
      <c r="B1355" s="28" t="s">
        <v>6285</v>
      </c>
      <c r="C1355" t="s">
        <v>6286</v>
      </c>
      <c r="D1355" s="9" t="n">
        <v>0.0</v>
      </c>
      <c r="E1355" s="9" t="n">
        <v>0.0</v>
      </c>
      <c r="F1355" t="n">
        <v>0.0</v>
      </c>
      <c r="G1355" t="n">
        <v>0.0</v>
      </c>
      <c r="H1355" s="9" t="n">
        <v>0.0</v>
      </c>
    </row>
    <row r="1356" spans="2:8" x14ac:dyDescent="0.25">
      <c r="B1356" s="28" t="s">
        <v>6287</v>
      </c>
      <c r="C1356" t="s">
        <v>6288</v>
      </c>
      <c r="D1356" s="9" t="n">
        <v>79.29</v>
      </c>
      <c r="E1356" s="9" t="n">
        <v>0.0</v>
      </c>
      <c r="F1356" t="n">
        <v>79.29</v>
      </c>
      <c r="G1356" t="n">
        <v>0.0</v>
      </c>
      <c r="H1356" s="9" t="n">
        <v>0.0</v>
      </c>
    </row>
    <row r="1357" spans="2:8" x14ac:dyDescent="0.25">
      <c r="B1357" s="28" t="s">
        <v>6289</v>
      </c>
      <c r="C1357" t="s">
        <v>6290</v>
      </c>
      <c r="D1357" s="9" t="n">
        <v>0.0</v>
      </c>
      <c r="E1357" s="9" t="n">
        <v>0.0</v>
      </c>
      <c r="F1357" t="n">
        <v>0.0</v>
      </c>
      <c r="G1357" t="n">
        <v>0.0</v>
      </c>
      <c r="H1357" s="9" t="n">
        <v>0.0</v>
      </c>
    </row>
    <row r="1358" spans="2:8" x14ac:dyDescent="0.25">
      <c r="B1358" s="28" t="s">
        <v>6291</v>
      </c>
      <c r="C1358" t="s">
        <v>6292</v>
      </c>
      <c r="D1358" s="9" t="n">
        <v>1609.94</v>
      </c>
      <c r="E1358" s="9" t="n">
        <v>0.0</v>
      </c>
      <c r="F1358" t="n">
        <v>1609.94</v>
      </c>
      <c r="G1358" t="n">
        <v>0.0</v>
      </c>
      <c r="H1358" s="9" t="n">
        <v>0.0</v>
      </c>
    </row>
    <row r="1359" spans="2:8" x14ac:dyDescent="0.25">
      <c r="B1359" s="28" t="s">
        <v>6293</v>
      </c>
      <c r="C1359" t="s">
        <v>6294</v>
      </c>
      <c r="D1359" s="9" t="n">
        <v>1609.94</v>
      </c>
      <c r="E1359" s="9" t="n">
        <v>0.0</v>
      </c>
      <c r="F1359" t="n">
        <v>1609.94</v>
      </c>
      <c r="G1359" t="n">
        <v>0.0</v>
      </c>
      <c r="H1359" s="9" t="n">
        <v>0.0</v>
      </c>
    </row>
    <row r="1360" spans="2:8" x14ac:dyDescent="0.25">
      <c r="B1360" s="28" t="s">
        <v>6295</v>
      </c>
      <c r="C1360" t="s">
        <v>6296</v>
      </c>
      <c r="D1360" s="9" t="n">
        <v>0.0</v>
      </c>
      <c r="E1360" s="9" t="n">
        <v>0.0</v>
      </c>
      <c r="F1360" t="n">
        <v>0.0</v>
      </c>
      <c r="G1360" t="n">
        <v>0.0</v>
      </c>
      <c r="H1360" s="9" t="n">
        <v>0.0</v>
      </c>
    </row>
    <row r="1361" spans="2:8" x14ac:dyDescent="0.25">
      <c r="B1361" s="28" t="s">
        <v>6297</v>
      </c>
      <c r="C1361" t="s">
        <v>6298</v>
      </c>
      <c r="D1361" s="9" t="n">
        <v>0.0</v>
      </c>
      <c r="E1361" s="9" t="n">
        <v>0.0</v>
      </c>
      <c r="F1361" t="n">
        <v>0.0</v>
      </c>
      <c r="G1361" t="n">
        <v>0.0</v>
      </c>
      <c r="H1361" s="9" t="n">
        <v>0.0</v>
      </c>
    </row>
    <row r="1362" spans="2:8" x14ac:dyDescent="0.25">
      <c r="B1362" s="28" t="s">
        <v>6299</v>
      </c>
      <c r="C1362" t="s">
        <v>6300</v>
      </c>
      <c r="D1362" s="9" t="n">
        <v>0.0</v>
      </c>
      <c r="E1362" s="9" t="n">
        <v>0.0</v>
      </c>
      <c r="F1362" t="n">
        <v>0.0</v>
      </c>
      <c r="G1362" t="n">
        <v>0.0</v>
      </c>
      <c r="H1362" s="9" t="n">
        <v>0.0</v>
      </c>
    </row>
    <row r="1363" spans="2:8" x14ac:dyDescent="0.25">
      <c r="B1363" s="28" t="s">
        <v>6301</v>
      </c>
      <c r="C1363" t="s">
        <v>6302</v>
      </c>
      <c r="D1363" s="9" t="n">
        <v>0.0</v>
      </c>
      <c r="E1363" s="9" t="n">
        <v>0.0</v>
      </c>
      <c r="F1363" t="n">
        <v>0.0</v>
      </c>
      <c r="G1363" t="n">
        <v>0.0</v>
      </c>
      <c r="H1363" s="9" t="n">
        <v>0.0</v>
      </c>
    </row>
    <row r="1364" spans="2:8" x14ac:dyDescent="0.25">
      <c r="B1364" s="28" t="s">
        <v>6303</v>
      </c>
      <c r="C1364" t="s">
        <v>6304</v>
      </c>
      <c r="D1364" s="9" t="n">
        <v>0.0</v>
      </c>
      <c r="E1364" s="9" t="n">
        <v>0.0</v>
      </c>
      <c r="F1364" t="n">
        <v>0.0</v>
      </c>
      <c r="G1364" t="n">
        <v>0.0</v>
      </c>
      <c r="H1364" s="9" t="n">
        <v>0.0</v>
      </c>
    </row>
    <row r="1365" spans="2:8" x14ac:dyDescent="0.25">
      <c r="B1365" s="28" t="s">
        <v>6305</v>
      </c>
      <c r="C1365" t="s">
        <v>6306</v>
      </c>
      <c r="D1365" s="9" t="n">
        <v>0.0</v>
      </c>
      <c r="E1365" s="9" t="n">
        <v>0.0</v>
      </c>
      <c r="F1365" t="n">
        <v>0.0</v>
      </c>
      <c r="G1365" t="n">
        <v>0.0</v>
      </c>
      <c r="H1365" s="9" t="n">
        <v>0.0</v>
      </c>
    </row>
    <row r="1366" spans="2:8" x14ac:dyDescent="0.25">
      <c r="B1366" s="28" t="s">
        <v>6307</v>
      </c>
      <c r="C1366" t="s">
        <v>6308</v>
      </c>
      <c r="D1366" s="9" t="n">
        <v>0.0</v>
      </c>
      <c r="E1366" s="9" t="n">
        <v>0.0</v>
      </c>
      <c r="F1366" t="n">
        <v>0.0</v>
      </c>
      <c r="G1366" t="n">
        <v>0.0</v>
      </c>
      <c r="H1366" s="9" t="n">
        <v>0.0</v>
      </c>
    </row>
    <row r="1367" spans="2:8" x14ac:dyDescent="0.25">
      <c r="B1367" s="28" t="s">
        <v>6309</v>
      </c>
      <c r="C1367" t="s">
        <v>6310</v>
      </c>
      <c r="D1367" s="9" t="n">
        <v>0.0</v>
      </c>
      <c r="E1367" s="9" t="n">
        <v>0.0</v>
      </c>
      <c r="F1367" t="n">
        <v>0.0</v>
      </c>
      <c r="G1367" t="n">
        <v>0.0</v>
      </c>
      <c r="H1367" s="9" t="n">
        <v>0.0</v>
      </c>
    </row>
    <row r="1368" spans="2:8" x14ac:dyDescent="0.25">
      <c r="B1368" s="28" t="s">
        <v>6311</v>
      </c>
      <c r="C1368" t="s">
        <v>6312</v>
      </c>
      <c r="D1368" s="9" t="n">
        <v>0.0</v>
      </c>
      <c r="E1368" s="9" t="n">
        <v>0.0</v>
      </c>
      <c r="F1368" t="n">
        <v>0.0</v>
      </c>
      <c r="G1368" t="n">
        <v>0.0</v>
      </c>
      <c r="H1368" s="9" t="n">
        <v>0.0</v>
      </c>
    </row>
    <row r="1369" spans="2:8" x14ac:dyDescent="0.25">
      <c r="B1369" s="28" t="s">
        <v>6313</v>
      </c>
      <c r="C1369" t="s">
        <v>6314</v>
      </c>
      <c r="D1369" s="9" t="n">
        <v>0.0</v>
      </c>
      <c r="E1369" s="9" t="n">
        <v>0.0</v>
      </c>
      <c r="F1369" t="n">
        <v>0.0</v>
      </c>
      <c r="G1369" t="n">
        <v>0.0</v>
      </c>
      <c r="H1369" s="9" t="n">
        <v>0.0</v>
      </c>
    </row>
    <row r="1370" spans="2:8" x14ac:dyDescent="0.25">
      <c r="B1370" s="28" t="s">
        <v>6315</v>
      </c>
      <c r="C1370" t="s">
        <v>6316</v>
      </c>
      <c r="D1370" s="9" t="n">
        <v>0.0</v>
      </c>
      <c r="E1370" s="9" t="n">
        <v>0.0</v>
      </c>
      <c r="F1370" t="n">
        <v>0.0</v>
      </c>
      <c r="G1370" t="n">
        <v>0.0</v>
      </c>
      <c r="H1370" s="9" t="n">
        <v>0.0</v>
      </c>
    </row>
    <row r="1371" spans="2:8" x14ac:dyDescent="0.25">
      <c r="B1371" s="28" t="s">
        <v>6317</v>
      </c>
      <c r="C1371" t="s">
        <v>6318</v>
      </c>
      <c r="D1371" s="9" t="n">
        <v>0.0</v>
      </c>
      <c r="E1371" s="9" t="n">
        <v>0.0</v>
      </c>
      <c r="F1371" t="n">
        <v>0.0</v>
      </c>
      <c r="G1371" t="n">
        <v>0.0</v>
      </c>
      <c r="H1371" s="9" t="n">
        <v>0.0</v>
      </c>
    </row>
    <row r="1372" spans="2:8" x14ac:dyDescent="0.25">
      <c r="B1372" s="28" t="s">
        <v>6319</v>
      </c>
      <c r="C1372" t="s">
        <v>6320</v>
      </c>
      <c r="D1372" s="9" t="n">
        <v>0.0</v>
      </c>
      <c r="E1372" s="9" t="n">
        <v>0.0</v>
      </c>
      <c r="F1372" t="n">
        <v>0.0</v>
      </c>
      <c r="G1372" t="n">
        <v>0.0</v>
      </c>
      <c r="H1372" s="9" t="n">
        <v>0.0</v>
      </c>
    </row>
    <row r="1373" spans="2:8" x14ac:dyDescent="0.25">
      <c r="B1373" s="28" t="s">
        <v>6321</v>
      </c>
      <c r="C1373" t="s">
        <v>6322</v>
      </c>
      <c r="D1373" s="9" t="n">
        <v>0.0</v>
      </c>
      <c r="E1373" s="9" t="n">
        <v>0.0</v>
      </c>
      <c r="F1373" t="n">
        <v>0.0</v>
      </c>
      <c r="G1373" t="n">
        <v>0.0</v>
      </c>
      <c r="H1373" s="9" t="n">
        <v>0.0</v>
      </c>
    </row>
    <row r="1374" spans="2:8" x14ac:dyDescent="0.25">
      <c r="B1374" s="28" t="s">
        <v>6323</v>
      </c>
      <c r="C1374" t="s">
        <v>6324</v>
      </c>
      <c r="D1374" s="9" t="n">
        <v>0.0</v>
      </c>
      <c r="E1374" s="9" t="n">
        <v>0.0</v>
      </c>
      <c r="F1374" t="n">
        <v>0.0</v>
      </c>
      <c r="G1374" t="n">
        <v>0.0</v>
      </c>
      <c r="H1374" s="9" t="n">
        <v>0.0</v>
      </c>
    </row>
    <row r="1375" spans="2:8" x14ac:dyDescent="0.25">
      <c r="B1375" s="28" t="s">
        <v>6325</v>
      </c>
      <c r="C1375" t="s">
        <v>6326</v>
      </c>
      <c r="D1375" s="9" t="n">
        <v>0.0</v>
      </c>
      <c r="E1375" s="9" t="n">
        <v>0.0</v>
      </c>
      <c r="F1375" t="n">
        <v>0.0</v>
      </c>
      <c r="G1375" t="n">
        <v>0.0</v>
      </c>
      <c r="H1375" s="9" t="n">
        <v>0.0</v>
      </c>
    </row>
    <row r="1376" spans="2:8" x14ac:dyDescent="0.25">
      <c r="B1376" s="28" t="s">
        <v>6327</v>
      </c>
      <c r="C1376" t="s">
        <v>6328</v>
      </c>
      <c r="D1376" s="9" t="n">
        <v>0.0</v>
      </c>
      <c r="E1376" s="9" t="n">
        <v>0.0</v>
      </c>
      <c r="F1376" t="n">
        <v>0.0</v>
      </c>
      <c r="G1376" t="n">
        <v>0.0</v>
      </c>
      <c r="H1376" s="9" t="n">
        <v>0.0</v>
      </c>
    </row>
    <row r="1377" spans="2:8" x14ac:dyDescent="0.25">
      <c r="B1377" s="28" t="s">
        <v>6329</v>
      </c>
      <c r="C1377" t="s">
        <v>6330</v>
      </c>
      <c r="D1377" s="9" t="n">
        <v>0.0</v>
      </c>
      <c r="E1377" s="9" t="n">
        <v>0.0</v>
      </c>
      <c r="F1377" t="n">
        <v>0.0</v>
      </c>
      <c r="G1377" t="n">
        <v>0.0</v>
      </c>
      <c r="H1377" s="9" t="n">
        <v>0.0</v>
      </c>
    </row>
    <row r="1378" spans="2:8" x14ac:dyDescent="0.25">
      <c r="B1378" s="28" t="s">
        <v>6331</v>
      </c>
      <c r="C1378" t="s">
        <v>6332</v>
      </c>
      <c r="D1378" s="9" t="n">
        <v>0.0</v>
      </c>
      <c r="E1378" s="9" t="n">
        <v>0.0</v>
      </c>
      <c r="F1378" t="n">
        <v>0.0</v>
      </c>
      <c r="G1378" t="n">
        <v>0.0</v>
      </c>
      <c r="H1378" s="9" t="n">
        <v>0.0</v>
      </c>
    </row>
    <row r="1379" spans="2:8" x14ac:dyDescent="0.25">
      <c r="B1379" s="28" t="s">
        <v>6333</v>
      </c>
      <c r="C1379" t="s">
        <v>6334</v>
      </c>
      <c r="D1379" s="9" t="n">
        <v>0.0</v>
      </c>
      <c r="E1379" s="9" t="n">
        <v>0.0</v>
      </c>
      <c r="F1379" t="n">
        <v>0.0</v>
      </c>
      <c r="G1379" t="n">
        <v>0.0</v>
      </c>
      <c r="H1379" s="9" t="n">
        <v>0.0</v>
      </c>
    </row>
    <row r="1380" spans="2:8" x14ac:dyDescent="0.25">
      <c r="B1380" s="28" t="s">
        <v>6335</v>
      </c>
      <c r="C1380" t="s">
        <v>6336</v>
      </c>
      <c r="D1380" s="9" t="n">
        <v>0.0</v>
      </c>
      <c r="E1380" s="9" t="n">
        <v>0.0</v>
      </c>
      <c r="F1380" t="n">
        <v>0.0</v>
      </c>
      <c r="G1380" t="n">
        <v>0.0</v>
      </c>
      <c r="H1380" s="9" t="n">
        <v>0.0</v>
      </c>
    </row>
    <row r="1381" spans="2:8" x14ac:dyDescent="0.25">
      <c r="B1381" s="28" t="s">
        <v>6337</v>
      </c>
      <c r="C1381" t="s">
        <v>6338</v>
      </c>
      <c r="D1381" s="9" t="n">
        <v>0.0</v>
      </c>
      <c r="E1381" s="9" t="n">
        <v>0.0</v>
      </c>
      <c r="F1381" t="n">
        <v>0.0</v>
      </c>
      <c r="G1381" t="n">
        <v>0.0</v>
      </c>
      <c r="H1381" s="9" t="n">
        <v>0.0</v>
      </c>
    </row>
    <row r="1382" spans="2:8" x14ac:dyDescent="0.25">
      <c r="B1382" s="28" t="s">
        <v>6339</v>
      </c>
      <c r="C1382" t="s">
        <v>6340</v>
      </c>
      <c r="D1382" s="9" t="n">
        <v>213554.15</v>
      </c>
      <c r="E1382" s="9" t="n">
        <v>0.0</v>
      </c>
      <c r="F1382" t="n">
        <v>213554.15</v>
      </c>
      <c r="G1382" t="n">
        <v>0.0</v>
      </c>
      <c r="H1382" s="9" t="n">
        <v>0.0</v>
      </c>
    </row>
    <row r="1383" spans="2:8" x14ac:dyDescent="0.25">
      <c r="B1383" s="28" t="s">
        <v>6341</v>
      </c>
      <c r="C1383" t="s">
        <v>6342</v>
      </c>
      <c r="D1383" s="9" t="n">
        <v>213554.15</v>
      </c>
      <c r="E1383" s="9" t="n">
        <v>0.0</v>
      </c>
      <c r="F1383" t="n">
        <v>213554.15</v>
      </c>
      <c r="G1383" t="n">
        <v>0.0</v>
      </c>
      <c r="H1383" s="9" t="n">
        <v>0.0</v>
      </c>
    </row>
    <row r="1384" spans="2:8" x14ac:dyDescent="0.25">
      <c r="B1384" s="28" t="s">
        <v>6343</v>
      </c>
      <c r="C1384" t="s">
        <v>6344</v>
      </c>
      <c r="D1384" s="9" t="n">
        <v>213554.15</v>
      </c>
      <c r="E1384" s="9" t="n">
        <v>0.0</v>
      </c>
      <c r="F1384" t="n">
        <v>213554.15</v>
      </c>
      <c r="G1384" t="n">
        <v>0.0</v>
      </c>
      <c r="H1384" s="9" t="n">
        <v>0.0</v>
      </c>
    </row>
    <row r="1385" spans="2:8" x14ac:dyDescent="0.25">
      <c r="B1385" s="28" t="s">
        <v>6345</v>
      </c>
      <c r="C1385" t="s">
        <v>6346</v>
      </c>
      <c r="D1385" s="9" t="n">
        <v>0.0</v>
      </c>
      <c r="E1385" s="9" t="n">
        <v>0.0</v>
      </c>
      <c r="F1385" t="n">
        <v>0.0</v>
      </c>
      <c r="G1385" t="n">
        <v>0.0</v>
      </c>
      <c r="H1385" s="9" t="n">
        <v>0.0</v>
      </c>
    </row>
    <row r="1386" spans="2:8" x14ac:dyDescent="0.25">
      <c r="B1386" s="28" t="s">
        <v>6347</v>
      </c>
      <c r="C1386" t="s">
        <v>6348</v>
      </c>
      <c r="D1386" s="9" t="n">
        <v>0.0</v>
      </c>
      <c r="E1386" s="9" t="n">
        <v>0.0</v>
      </c>
      <c r="F1386" t="n">
        <v>0.0</v>
      </c>
      <c r="G1386" t="n">
        <v>0.0</v>
      </c>
      <c r="H1386" s="9" t="n">
        <v>0.0</v>
      </c>
    </row>
    <row r="1387" spans="2:8" x14ac:dyDescent="0.25">
      <c r="B1387" s="28" t="s">
        <v>6349</v>
      </c>
      <c r="C1387" t="s">
        <v>6350</v>
      </c>
      <c r="D1387" s="9" t="n">
        <v>0.0</v>
      </c>
      <c r="E1387" s="9" t="n">
        <v>0.0</v>
      </c>
      <c r="F1387" t="n">
        <v>0.0</v>
      </c>
      <c r="G1387" t="n">
        <v>0.0</v>
      </c>
      <c r="H1387" s="9" t="n">
        <v>0.0</v>
      </c>
    </row>
    <row r="1388" spans="2:8" x14ac:dyDescent="0.25">
      <c r="B1388" s="28" t="s">
        <v>6351</v>
      </c>
      <c r="C1388" t="s">
        <v>6352</v>
      </c>
      <c r="D1388" s="9" t="n">
        <v>0.0</v>
      </c>
      <c r="E1388" s="9" t="n">
        <v>0.0</v>
      </c>
      <c r="F1388" t="n">
        <v>0.0</v>
      </c>
      <c r="G1388" t="n">
        <v>0.0</v>
      </c>
      <c r="H1388" s="9" t="n">
        <v>0.0</v>
      </c>
    </row>
    <row r="1389" spans="2:8" x14ac:dyDescent="0.25">
      <c r="B1389" s="28" t="s">
        <v>6353</v>
      </c>
      <c r="C1389" t="s">
        <v>6354</v>
      </c>
      <c r="D1389" s="9" t="n">
        <v>0.0</v>
      </c>
      <c r="E1389" s="9" t="n">
        <v>0.0</v>
      </c>
      <c r="F1389" t="n">
        <v>0.0</v>
      </c>
      <c r="G1389" t="n">
        <v>0.0</v>
      </c>
      <c r="H1389" s="9" t="n">
        <v>0.0</v>
      </c>
    </row>
    <row r="1390" spans="2:8" x14ac:dyDescent="0.25">
      <c r="B1390" s="28" t="s">
        <v>6355</v>
      </c>
      <c r="C1390" t="s">
        <v>3127</v>
      </c>
      <c r="D1390" s="9" t="n">
        <v>0.0</v>
      </c>
      <c r="E1390" s="9" t="n">
        <v>0.0</v>
      </c>
      <c r="F1390" t="n">
        <v>0.0</v>
      </c>
      <c r="G1390" t="n">
        <v>0.0</v>
      </c>
      <c r="H1390" s="9" t="n">
        <v>0.0</v>
      </c>
    </row>
    <row r="1391" spans="2:8" x14ac:dyDescent="0.25">
      <c r="B1391" s="28" t="s">
        <v>6356</v>
      </c>
      <c r="C1391" t="s">
        <v>6357</v>
      </c>
      <c r="D1391" s="9" t="n">
        <v>0.0</v>
      </c>
      <c r="E1391" s="9" t="n">
        <v>0.0</v>
      </c>
      <c r="F1391" t="n">
        <v>0.0</v>
      </c>
      <c r="G1391" t="n">
        <v>0.0</v>
      </c>
      <c r="H1391" s="9" t="n">
        <v>0.0</v>
      </c>
    </row>
    <row r="1392" spans="2:8" x14ac:dyDescent="0.25">
      <c r="B1392" s="28" t="s">
        <v>6358</v>
      </c>
      <c r="C1392" t="s">
        <v>3129</v>
      </c>
      <c r="D1392" s="9" t="n">
        <v>0.0</v>
      </c>
      <c r="E1392" s="9" t="n">
        <v>0.0</v>
      </c>
      <c r="F1392" t="n">
        <v>0.0</v>
      </c>
      <c r="G1392" t="n">
        <v>0.0</v>
      </c>
      <c r="H1392" s="9" t="n">
        <v>0.0</v>
      </c>
    </row>
    <row r="1393" spans="2:8" x14ac:dyDescent="0.25">
      <c r="B1393" s="28" t="s">
        <v>6359</v>
      </c>
      <c r="C1393" t="s">
        <v>6360</v>
      </c>
      <c r="D1393" s="9" t="n">
        <v>0.0</v>
      </c>
      <c r="E1393" s="9" t="n">
        <v>0.0</v>
      </c>
      <c r="F1393" t="n">
        <v>0.0</v>
      </c>
      <c r="G1393" t="n">
        <v>0.0</v>
      </c>
      <c r="H1393" s="9" t="n">
        <v>0.0</v>
      </c>
    </row>
    <row r="1394" spans="2:8" x14ac:dyDescent="0.25">
      <c r="B1394" s="28" t="s">
        <v>6361</v>
      </c>
      <c r="C1394" t="s">
        <v>6362</v>
      </c>
      <c r="D1394" s="9" t="n">
        <v>0.0</v>
      </c>
      <c r="E1394" s="9" t="n">
        <v>0.0</v>
      </c>
      <c r="F1394" t="n">
        <v>0.0</v>
      </c>
      <c r="G1394" t="n">
        <v>0.0</v>
      </c>
      <c r="H1394" s="9" t="n">
        <v>0.0</v>
      </c>
    </row>
    <row r="1395" spans="2:8" x14ac:dyDescent="0.25">
      <c r="B1395" s="28" t="s">
        <v>6363</v>
      </c>
      <c r="C1395" t="s">
        <v>6364</v>
      </c>
      <c r="D1395" s="9" t="n">
        <v>0.0</v>
      </c>
      <c r="E1395" s="9" t="n">
        <v>0.0</v>
      </c>
      <c r="F1395" t="n">
        <v>0.0</v>
      </c>
      <c r="G1395" t="n">
        <v>0.0</v>
      </c>
      <c r="H1395" s="9" t="n">
        <v>0.0</v>
      </c>
    </row>
    <row r="1396" spans="2:8" x14ac:dyDescent="0.25">
      <c r="B1396" s="28" t="s">
        <v>6365</v>
      </c>
      <c r="C1396" t="s">
        <v>6366</v>
      </c>
      <c r="D1396" s="9" t="n">
        <v>0.0</v>
      </c>
      <c r="E1396" s="9" t="n">
        <v>0.0</v>
      </c>
      <c r="F1396" t="n">
        <v>0.0</v>
      </c>
      <c r="G1396" t="n">
        <v>0.0</v>
      </c>
      <c r="H1396" s="9" t="n">
        <v>0.0</v>
      </c>
    </row>
    <row r="1397" spans="2:8" x14ac:dyDescent="0.25">
      <c r="B1397" s="28" t="s">
        <v>6367</v>
      </c>
      <c r="C1397" t="s">
        <v>6368</v>
      </c>
      <c r="D1397" s="9" t="n">
        <v>0.0</v>
      </c>
      <c r="E1397" s="9" t="n">
        <v>0.0</v>
      </c>
      <c r="F1397" t="n">
        <v>0.0</v>
      </c>
      <c r="G1397" t="n">
        <v>0.0</v>
      </c>
      <c r="H1397" s="9" t="n">
        <v>0.0</v>
      </c>
    </row>
    <row r="1398" spans="2:8" x14ac:dyDescent="0.25">
      <c r="B1398" s="28" t="s">
        <v>6369</v>
      </c>
      <c r="C1398" t="s">
        <v>6370</v>
      </c>
      <c r="D1398" s="9" t="n">
        <v>0.0</v>
      </c>
      <c r="E1398" s="9" t="n">
        <v>0.0</v>
      </c>
      <c r="F1398" t="n">
        <v>0.0</v>
      </c>
      <c r="G1398" t="n">
        <v>0.0</v>
      </c>
      <c r="H1398" s="9" t="n">
        <v>0.0</v>
      </c>
    </row>
    <row r="1399" spans="2:8" x14ac:dyDescent="0.25">
      <c r="B1399" s="28" t="s">
        <v>6371</v>
      </c>
      <c r="C1399" t="s">
        <v>6372</v>
      </c>
      <c r="D1399" s="9" t="n">
        <v>0.0</v>
      </c>
      <c r="E1399" s="9" t="n">
        <v>0.0</v>
      </c>
      <c r="F1399" t="n">
        <v>0.0</v>
      </c>
      <c r="G1399" t="n">
        <v>0.0</v>
      </c>
      <c r="H1399" s="9" t="n">
        <v>0.0</v>
      </c>
    </row>
    <row r="1400" spans="2:8" x14ac:dyDescent="0.25">
      <c r="B1400" s="28" t="s">
        <v>6373</v>
      </c>
      <c r="C1400" t="s">
        <v>6374</v>
      </c>
      <c r="D1400" s="9" t="n">
        <v>0.0</v>
      </c>
      <c r="E1400" s="9" t="n">
        <v>0.0</v>
      </c>
      <c r="F1400" t="n">
        <v>0.0</v>
      </c>
      <c r="G1400" t="n">
        <v>0.0</v>
      </c>
      <c r="H1400" s="9" t="n">
        <v>0.0</v>
      </c>
    </row>
    <row r="1401" spans="2:8" x14ac:dyDescent="0.25">
      <c r="B1401" s="28" t="s">
        <v>6375</v>
      </c>
      <c r="C1401" t="s">
        <v>6376</v>
      </c>
      <c r="D1401" s="9" t="n">
        <v>0.0</v>
      </c>
      <c r="E1401" s="9" t="n">
        <v>0.0</v>
      </c>
      <c r="F1401" t="n">
        <v>0.0</v>
      </c>
      <c r="G1401" t="n">
        <v>0.0</v>
      </c>
      <c r="H1401" s="9" t="n">
        <v>0.0</v>
      </c>
    </row>
    <row r="1402" spans="2:8" x14ac:dyDescent="0.25">
      <c r="B1402" s="28" t="s">
        <v>6377</v>
      </c>
      <c r="C1402" t="s">
        <v>6378</v>
      </c>
      <c r="D1402" s="9" t="n">
        <v>0.0</v>
      </c>
      <c r="E1402" s="9" t="n">
        <v>0.0</v>
      </c>
      <c r="F1402" t="n">
        <v>0.0</v>
      </c>
      <c r="G1402" t="n">
        <v>0.0</v>
      </c>
      <c r="H1402" s="9" t="n">
        <v>0.0</v>
      </c>
    </row>
    <row r="1403" spans="2:8" x14ac:dyDescent="0.25">
      <c r="B1403" s="28" t="s">
        <v>6379</v>
      </c>
      <c r="C1403" t="s">
        <v>6380</v>
      </c>
      <c r="D1403" s="9" t="n">
        <v>0.0</v>
      </c>
      <c r="E1403" s="9" t="n">
        <v>0.0</v>
      </c>
      <c r="F1403" t="n">
        <v>0.0</v>
      </c>
      <c r="G1403" t="n">
        <v>0.0</v>
      </c>
      <c r="H1403" s="9" t="n">
        <v>0.0</v>
      </c>
    </row>
    <row r="1404" spans="2:8" x14ac:dyDescent="0.25">
      <c r="B1404" s="28" t="s">
        <v>6381</v>
      </c>
      <c r="C1404" t="s">
        <v>6382</v>
      </c>
      <c r="D1404" s="9" t="n">
        <v>0.0</v>
      </c>
      <c r="E1404" s="9" t="n">
        <v>0.0</v>
      </c>
      <c r="F1404" t="n">
        <v>0.0</v>
      </c>
      <c r="G1404" t="n">
        <v>0.0</v>
      </c>
      <c r="H1404" s="9" t="n">
        <v>0.0</v>
      </c>
    </row>
    <row r="1405" spans="2:8" x14ac:dyDescent="0.25">
      <c r="B1405" s="28" t="s">
        <v>6383</v>
      </c>
      <c r="C1405" t="s">
        <v>6384</v>
      </c>
      <c r="D1405" s="9" t="n">
        <v>0.0</v>
      </c>
      <c r="E1405" s="9" t="n">
        <v>0.0</v>
      </c>
      <c r="F1405" t="n">
        <v>0.0</v>
      </c>
      <c r="G1405" t="n">
        <v>0.0</v>
      </c>
      <c r="H1405" s="9" t="n">
        <v>0.0</v>
      </c>
    </row>
    <row r="1406" spans="2:8" x14ac:dyDescent="0.25">
      <c r="B1406" s="28" t="s">
        <v>6385</v>
      </c>
      <c r="C1406" t="s">
        <v>6386</v>
      </c>
      <c r="D1406" s="9" t="n">
        <v>0.0</v>
      </c>
      <c r="E1406" s="9" t="n">
        <v>0.0</v>
      </c>
      <c r="F1406" t="n">
        <v>0.0</v>
      </c>
      <c r="G1406" t="n">
        <v>0.0</v>
      </c>
      <c r="H1406" s="9" t="n">
        <v>0.0</v>
      </c>
    </row>
    <row r="1407" spans="2:8" x14ac:dyDescent="0.25">
      <c r="B1407" s="28" t="s">
        <v>6387</v>
      </c>
      <c r="C1407" t="s">
        <v>6388</v>
      </c>
      <c r="D1407" s="9" t="n">
        <v>0.0</v>
      </c>
      <c r="E1407" s="9" t="n">
        <v>0.0</v>
      </c>
      <c r="F1407" t="n">
        <v>0.0</v>
      </c>
      <c r="G1407" t="n">
        <v>0.0</v>
      </c>
      <c r="H1407" s="9" t="n">
        <v>0.0</v>
      </c>
    </row>
    <row r="1408" spans="2:8" x14ac:dyDescent="0.25">
      <c r="B1408" s="28" t="s">
        <v>6389</v>
      </c>
      <c r="C1408" t="s">
        <v>6390</v>
      </c>
      <c r="D1408" s="9" t="n">
        <v>0.0</v>
      </c>
      <c r="E1408" s="9" t="n">
        <v>0.0</v>
      </c>
      <c r="F1408" t="n">
        <v>0.0</v>
      </c>
      <c r="G1408" t="n">
        <v>0.0</v>
      </c>
      <c r="H1408" s="9" t="n">
        <v>0.0</v>
      </c>
    </row>
    <row r="1409" spans="2:8" x14ac:dyDescent="0.25">
      <c r="B1409" s="28" t="s">
        <v>6391</v>
      </c>
      <c r="C1409" t="s">
        <v>6392</v>
      </c>
      <c r="D1409" s="9" t="n">
        <v>0.0</v>
      </c>
      <c r="E1409" s="9" t="n">
        <v>0.0</v>
      </c>
      <c r="F1409" t="n">
        <v>0.0</v>
      </c>
      <c r="G1409" t="n">
        <v>0.0</v>
      </c>
      <c r="H1409" s="9" t="n">
        <v>0.0</v>
      </c>
    </row>
    <row r="1410" spans="2:8" x14ac:dyDescent="0.25">
      <c r="B1410" s="28" t="s">
        <v>6393</v>
      </c>
      <c r="C1410" t="s">
        <v>6394</v>
      </c>
      <c r="D1410" s="9" t="n">
        <v>0.0</v>
      </c>
      <c r="E1410" s="9" t="n">
        <v>0.0</v>
      </c>
      <c r="F1410" t="n">
        <v>0.0</v>
      </c>
      <c r="G1410" t="n">
        <v>0.0</v>
      </c>
      <c r="H1410" s="9" t="n">
        <v>0.0</v>
      </c>
    </row>
    <row r="1411" spans="2:8" x14ac:dyDescent="0.25">
      <c r="B1411" s="28" t="s">
        <v>6395</v>
      </c>
      <c r="C1411" t="s">
        <v>6396</v>
      </c>
      <c r="D1411" s="9" t="n">
        <v>0.0</v>
      </c>
      <c r="E1411" s="9" t="n">
        <v>0.0</v>
      </c>
      <c r="F1411" t="n">
        <v>0.0</v>
      </c>
      <c r="G1411" t="n">
        <v>0.0</v>
      </c>
      <c r="H1411" s="9" t="n">
        <v>0.0</v>
      </c>
    </row>
    <row r="1412" spans="2:8" x14ac:dyDescent="0.25">
      <c r="B1412" s="28" t="s">
        <v>6397</v>
      </c>
      <c r="C1412" t="s">
        <v>6398</v>
      </c>
      <c r="D1412" s="9" t="n">
        <v>3.3814290129999995E7</v>
      </c>
      <c r="E1412" s="9" t="n">
        <v>0.0</v>
      </c>
      <c r="F1412" t="n">
        <v>3.381407326E7</v>
      </c>
      <c r="G1412" t="n">
        <v>0.0</v>
      </c>
      <c r="H1412" s="9" t="n">
        <v>216.87</v>
      </c>
    </row>
    <row r="1413" spans="2:8" x14ac:dyDescent="0.25">
      <c r="B1413" s="28" t="s">
        <v>6399</v>
      </c>
      <c r="C1413" t="s">
        <v>6400</v>
      </c>
      <c r="D1413" s="9" t="n">
        <v>0.0</v>
      </c>
      <c r="E1413" s="9" t="n">
        <v>0.0</v>
      </c>
      <c r="F1413" t="n">
        <v>0.0</v>
      </c>
      <c r="G1413" t="n">
        <v>0.0</v>
      </c>
      <c r="H1413" s="9" t="n">
        <v>0.0</v>
      </c>
    </row>
    <row r="1414" spans="2:8" x14ac:dyDescent="0.25">
      <c r="B1414" s="28" t="s">
        <v>6401</v>
      </c>
      <c r="C1414" t="s">
        <v>6402</v>
      </c>
      <c r="D1414" s="9" t="n">
        <v>0.0</v>
      </c>
      <c r="E1414" s="9" t="n">
        <v>0.0</v>
      </c>
      <c r="F1414" t="n">
        <v>0.0</v>
      </c>
      <c r="G1414" t="n">
        <v>0.0</v>
      </c>
      <c r="H1414" s="9" t="n">
        <v>0.0</v>
      </c>
    </row>
    <row r="1415" spans="2:8" x14ac:dyDescent="0.25">
      <c r="B1415" s="28" t="s">
        <v>6403</v>
      </c>
      <c r="C1415" t="s">
        <v>6404</v>
      </c>
      <c r="D1415" s="9" t="n">
        <v>0.0</v>
      </c>
      <c r="E1415" s="9" t="n">
        <v>0.0</v>
      </c>
      <c r="F1415" t="n">
        <v>0.0</v>
      </c>
      <c r="G1415" t="n">
        <v>0.0</v>
      </c>
      <c r="H1415" s="9" t="n">
        <v>0.0</v>
      </c>
    </row>
    <row r="1416" spans="2:8" x14ac:dyDescent="0.25">
      <c r="B1416" s="28" t="s">
        <v>6405</v>
      </c>
      <c r="C1416" t="s">
        <v>6406</v>
      </c>
      <c r="D1416" s="9" t="n">
        <v>0.0</v>
      </c>
      <c r="E1416" s="9" t="n">
        <v>0.0</v>
      </c>
      <c r="F1416" t="n">
        <v>0.0</v>
      </c>
      <c r="G1416" t="n">
        <v>0.0</v>
      </c>
      <c r="H1416" s="9" t="n">
        <v>0.0</v>
      </c>
    </row>
    <row r="1417" spans="2:8" x14ac:dyDescent="0.25">
      <c r="B1417" s="28" t="s">
        <v>6407</v>
      </c>
      <c r="C1417" t="s">
        <v>6408</v>
      </c>
      <c r="D1417" s="9" t="n">
        <v>0.0</v>
      </c>
      <c r="E1417" s="9" t="n">
        <v>0.0</v>
      </c>
      <c r="F1417" t="n">
        <v>0.0</v>
      </c>
      <c r="G1417" t="n">
        <v>0.0</v>
      </c>
      <c r="H1417" s="9" t="n">
        <v>0.0</v>
      </c>
    </row>
    <row r="1418" spans="2:8" x14ac:dyDescent="0.25">
      <c r="B1418" s="28" t="s">
        <v>6409</v>
      </c>
      <c r="C1418" t="s">
        <v>6410</v>
      </c>
      <c r="D1418" s="9" t="n">
        <v>0.0</v>
      </c>
      <c r="E1418" s="9" t="n">
        <v>0.0</v>
      </c>
      <c r="F1418" t="n">
        <v>0.0</v>
      </c>
      <c r="G1418" t="n">
        <v>0.0</v>
      </c>
      <c r="H1418" s="9" t="n">
        <v>0.0</v>
      </c>
    </row>
    <row r="1419" spans="2:8" x14ac:dyDescent="0.25">
      <c r="B1419" s="28" t="s">
        <v>6411</v>
      </c>
      <c r="C1419" t="s">
        <v>6412</v>
      </c>
      <c r="D1419" s="9" t="n">
        <v>0.0</v>
      </c>
      <c r="E1419" s="9" t="n">
        <v>0.0</v>
      </c>
      <c r="F1419" t="n">
        <v>0.0</v>
      </c>
      <c r="G1419" t="n">
        <v>0.0</v>
      </c>
      <c r="H1419" s="9" t="n">
        <v>0.0</v>
      </c>
    </row>
    <row r="1420" spans="2:8" x14ac:dyDescent="0.25">
      <c r="B1420" s="28" t="s">
        <v>6413</v>
      </c>
      <c r="C1420" t="s">
        <v>6414</v>
      </c>
      <c r="D1420" s="9" t="n">
        <v>0.0</v>
      </c>
      <c r="E1420" s="9" t="n">
        <v>0.0</v>
      </c>
      <c r="F1420" t="n">
        <v>0.0</v>
      </c>
      <c r="G1420" t="n">
        <v>0.0</v>
      </c>
      <c r="H1420" s="9" t="n">
        <v>0.0</v>
      </c>
    </row>
    <row r="1421" spans="2:8" x14ac:dyDescent="0.25">
      <c r="B1421" s="28" t="s">
        <v>6415</v>
      </c>
      <c r="C1421" t="s">
        <v>6416</v>
      </c>
      <c r="D1421" s="9" t="n">
        <v>0.0</v>
      </c>
      <c r="E1421" s="9" t="n">
        <v>0.0</v>
      </c>
      <c r="F1421" t="n">
        <v>0.0</v>
      </c>
      <c r="G1421" t="n">
        <v>0.0</v>
      </c>
      <c r="H1421" s="9" t="n">
        <v>0.0</v>
      </c>
    </row>
    <row r="1422" spans="2:8" x14ac:dyDescent="0.25">
      <c r="B1422" s="28" t="s">
        <v>6417</v>
      </c>
      <c r="C1422" t="s">
        <v>6418</v>
      </c>
      <c r="D1422" s="9" t="n">
        <v>0.0</v>
      </c>
      <c r="E1422" s="9" t="n">
        <v>0.0</v>
      </c>
      <c r="F1422" t="n">
        <v>0.0</v>
      </c>
      <c r="G1422" t="n">
        <v>0.0</v>
      </c>
      <c r="H1422" s="9" t="n">
        <v>0.0</v>
      </c>
    </row>
    <row r="1423" spans="2:8" x14ac:dyDescent="0.25">
      <c r="B1423" s="28" t="s">
        <v>6419</v>
      </c>
      <c r="C1423" t="s">
        <v>3444</v>
      </c>
      <c r="D1423" s="9" t="n">
        <v>3.3814290129999995E7</v>
      </c>
      <c r="E1423" s="9" t="n">
        <v>0.0</v>
      </c>
      <c r="F1423" t="n">
        <v>3.381407326E7</v>
      </c>
      <c r="G1423" t="n">
        <v>0.0</v>
      </c>
      <c r="H1423" s="9" t="n">
        <v>216.87</v>
      </c>
    </row>
    <row r="1424" spans="2:8" x14ac:dyDescent="0.25">
      <c r="B1424" s="28" t="s">
        <v>6420</v>
      </c>
      <c r="C1424" t="s">
        <v>6421</v>
      </c>
      <c r="D1424" s="9" t="n">
        <v>0.0</v>
      </c>
      <c r="E1424" s="9" t="n">
        <v>0.0</v>
      </c>
      <c r="F1424" t="n">
        <v>0.0</v>
      </c>
      <c r="G1424" t="n">
        <v>0.0</v>
      </c>
      <c r="H1424" s="9" t="n">
        <v>0.0</v>
      </c>
    </row>
    <row r="1425" spans="2:8" x14ac:dyDescent="0.25">
      <c r="B1425" s="28" t="s">
        <v>6422</v>
      </c>
      <c r="C1425" t="s">
        <v>6423</v>
      </c>
      <c r="D1425" s="9" t="n">
        <v>0.0</v>
      </c>
      <c r="E1425" s="9" t="n">
        <v>0.0</v>
      </c>
      <c r="F1425" t="n">
        <v>0.0</v>
      </c>
      <c r="G1425" t="n">
        <v>0.0</v>
      </c>
      <c r="H1425" s="9" t="n">
        <v>0.0</v>
      </c>
    </row>
    <row r="1426" spans="2:8" x14ac:dyDescent="0.25">
      <c r="B1426" s="28" t="s">
        <v>6424</v>
      </c>
      <c r="C1426" t="s">
        <v>6425</v>
      </c>
      <c r="D1426" s="9" t="n">
        <v>0.0</v>
      </c>
      <c r="E1426" s="9" t="n">
        <v>0.0</v>
      </c>
      <c r="F1426" t="n">
        <v>0.0</v>
      </c>
      <c r="G1426" t="n">
        <v>0.0</v>
      </c>
      <c r="H1426" s="9" t="n">
        <v>0.0</v>
      </c>
    </row>
    <row r="1427" spans="2:8" x14ac:dyDescent="0.25">
      <c r="B1427" s="28" t="s">
        <v>6426</v>
      </c>
      <c r="C1427" t="s">
        <v>6427</v>
      </c>
      <c r="D1427" s="9" t="n">
        <v>0.0</v>
      </c>
      <c r="E1427" s="9" t="n">
        <v>0.0</v>
      </c>
      <c r="F1427" t="n">
        <v>0.0</v>
      </c>
      <c r="G1427" t="n">
        <v>0.0</v>
      </c>
      <c r="H1427" s="9" t="n">
        <v>0.0</v>
      </c>
    </row>
    <row r="1428" spans="2:8" x14ac:dyDescent="0.25">
      <c r="B1428" s="28" t="s">
        <v>6428</v>
      </c>
      <c r="C1428" t="s">
        <v>6429</v>
      </c>
      <c r="D1428" s="9" t="n">
        <v>0.0</v>
      </c>
      <c r="E1428" s="9" t="n">
        <v>0.0</v>
      </c>
      <c r="F1428" t="n">
        <v>0.0</v>
      </c>
      <c r="G1428" t="n">
        <v>0.0</v>
      </c>
      <c r="H1428" s="9" t="n">
        <v>0.0</v>
      </c>
    </row>
    <row r="1429" spans="2:8" x14ac:dyDescent="0.25">
      <c r="B1429" s="28" t="s">
        <v>6430</v>
      </c>
      <c r="C1429" t="s">
        <v>6431</v>
      </c>
      <c r="D1429" s="9" t="n">
        <v>0.0</v>
      </c>
      <c r="E1429" s="9" t="n">
        <v>0.0</v>
      </c>
      <c r="F1429" t="n">
        <v>0.0</v>
      </c>
      <c r="G1429" t="n">
        <v>0.0</v>
      </c>
      <c r="H1429" s="9" t="n">
        <v>0.0</v>
      </c>
    </row>
    <row r="1430" spans="2:8" x14ac:dyDescent="0.25">
      <c r="B1430" s="28" t="s">
        <v>6432</v>
      </c>
      <c r="C1430" t="s">
        <v>6433</v>
      </c>
      <c r="D1430" s="9" t="n">
        <v>0.0</v>
      </c>
      <c r="E1430" s="9" t="n">
        <v>0.0</v>
      </c>
      <c r="F1430" t="n">
        <v>0.0</v>
      </c>
      <c r="G1430" t="n">
        <v>0.0</v>
      </c>
      <c r="H1430" s="9" t="n">
        <v>0.0</v>
      </c>
    </row>
    <row r="1431" spans="2:8" x14ac:dyDescent="0.25">
      <c r="B1431" s="28" t="s">
        <v>6434</v>
      </c>
      <c r="C1431" t="s">
        <v>6435</v>
      </c>
      <c r="D1431" s="9" t="n">
        <v>0.0</v>
      </c>
      <c r="E1431" s="9" t="n">
        <v>0.0</v>
      </c>
      <c r="F1431" t="n">
        <v>0.0</v>
      </c>
      <c r="G1431" t="n">
        <v>0.0</v>
      </c>
      <c r="H1431" s="9" t="n">
        <v>0.0</v>
      </c>
    </row>
    <row r="1432" spans="2:8" x14ac:dyDescent="0.25">
      <c r="B1432" s="28" t="s">
        <v>6436</v>
      </c>
      <c r="C1432" t="s">
        <v>6437</v>
      </c>
      <c r="D1432" s="9" t="n">
        <v>0.0</v>
      </c>
      <c r="E1432" s="9" t="n">
        <v>0.0</v>
      </c>
      <c r="F1432" t="n">
        <v>0.0</v>
      </c>
      <c r="G1432" t="n">
        <v>0.0</v>
      </c>
      <c r="H1432" s="9" t="n">
        <v>0.0</v>
      </c>
    </row>
    <row r="1433" spans="2:8" x14ac:dyDescent="0.25">
      <c r="B1433" s="28" t="s">
        <v>6438</v>
      </c>
      <c r="C1433" t="s">
        <v>6439</v>
      </c>
      <c r="D1433" s="9" t="n">
        <v>0.0</v>
      </c>
      <c r="E1433" s="9" t="n">
        <v>0.0</v>
      </c>
      <c r="F1433" t="n">
        <v>0.0</v>
      </c>
      <c r="G1433" t="n">
        <v>0.0</v>
      </c>
      <c r="H1433" s="9" t="n">
        <v>0.0</v>
      </c>
    </row>
    <row r="1434" spans="2:8" x14ac:dyDescent="0.25">
      <c r="B1434" s="28" t="s">
        <v>6440</v>
      </c>
      <c r="C1434" t="s">
        <v>6441</v>
      </c>
      <c r="D1434" s="9" t="n">
        <v>0.0</v>
      </c>
      <c r="E1434" s="9" t="n">
        <v>0.0</v>
      </c>
      <c r="F1434" t="n">
        <v>0.0</v>
      </c>
      <c r="G1434" t="n">
        <v>0.0</v>
      </c>
      <c r="H1434" s="9" t="n">
        <v>0.0</v>
      </c>
    </row>
    <row r="1435" spans="2:8" x14ac:dyDescent="0.25">
      <c r="B1435" s="28" t="s">
        <v>6442</v>
      </c>
      <c r="C1435" t="s">
        <v>6443</v>
      </c>
      <c r="D1435" s="9" t="n">
        <v>0.0</v>
      </c>
      <c r="E1435" s="9" t="n">
        <v>0.0</v>
      </c>
      <c r="F1435" t="n">
        <v>0.0</v>
      </c>
      <c r="G1435" t="n">
        <v>0.0</v>
      </c>
      <c r="H1435" s="9" t="n">
        <v>0.0</v>
      </c>
    </row>
    <row r="1436" spans="2:8" x14ac:dyDescent="0.25">
      <c r="B1436" s="28" t="s">
        <v>6444</v>
      </c>
      <c r="C1436" t="s">
        <v>6445</v>
      </c>
      <c r="D1436" s="9" t="n">
        <v>0.0</v>
      </c>
      <c r="E1436" s="9" t="n">
        <v>0.0</v>
      </c>
      <c r="F1436" t="n">
        <v>0.0</v>
      </c>
      <c r="G1436" t="n">
        <v>0.0</v>
      </c>
      <c r="H1436" s="9" t="n">
        <v>0.0</v>
      </c>
    </row>
    <row r="1437" spans="2:8" x14ac:dyDescent="0.25">
      <c r="B1437" s="28" t="s">
        <v>6446</v>
      </c>
      <c r="C1437" t="s">
        <v>6447</v>
      </c>
      <c r="D1437" s="9" t="n">
        <v>0.0</v>
      </c>
      <c r="E1437" s="9" t="n">
        <v>0.0</v>
      </c>
      <c r="F1437" t="n">
        <v>0.0</v>
      </c>
      <c r="G1437" t="n">
        <v>0.0</v>
      </c>
      <c r="H1437" s="9" t="n">
        <v>0.0</v>
      </c>
    </row>
    <row r="1438" spans="2:8" x14ac:dyDescent="0.25">
      <c r="B1438" s="28" t="s">
        <v>6448</v>
      </c>
      <c r="C1438" t="s">
        <v>6449</v>
      </c>
      <c r="D1438" s="9" t="n">
        <v>0.0</v>
      </c>
      <c r="E1438" s="9" t="n">
        <v>0.0</v>
      </c>
      <c r="F1438" t="n">
        <v>0.0</v>
      </c>
      <c r="G1438" t="n">
        <v>0.0</v>
      </c>
      <c r="H1438" s="9" t="n">
        <v>0.0</v>
      </c>
    </row>
    <row r="1439" spans="2:8" x14ac:dyDescent="0.25">
      <c r="B1439" s="28" t="s">
        <v>6450</v>
      </c>
      <c r="C1439" t="s">
        <v>6451</v>
      </c>
      <c r="D1439" s="9" t="n">
        <v>0.0</v>
      </c>
      <c r="E1439" s="9" t="n">
        <v>0.0</v>
      </c>
      <c r="F1439" t="n">
        <v>0.0</v>
      </c>
      <c r="G1439" t="n">
        <v>0.0</v>
      </c>
      <c r="H1439" s="9" t="n">
        <v>0.0</v>
      </c>
    </row>
    <row r="1440" spans="2:8" x14ac:dyDescent="0.25">
      <c r="B1440" s="28" t="s">
        <v>6452</v>
      </c>
      <c r="C1440" t="s">
        <v>6453</v>
      </c>
      <c r="D1440" s="9" t="n">
        <v>0.0</v>
      </c>
      <c r="E1440" s="9" t="n">
        <v>0.0</v>
      </c>
      <c r="F1440" t="n">
        <v>0.0</v>
      </c>
      <c r="G1440" t="n">
        <v>0.0</v>
      </c>
      <c r="H1440" s="9" t="n">
        <v>0.0</v>
      </c>
    </row>
    <row r="1441" spans="2:8" x14ac:dyDescent="0.25">
      <c r="B1441" s="28" t="s">
        <v>6454</v>
      </c>
      <c r="C1441" t="s">
        <v>6455</v>
      </c>
      <c r="D1441" s="9" t="n">
        <v>0.0</v>
      </c>
      <c r="E1441" s="9" t="n">
        <v>0.0</v>
      </c>
      <c r="F1441" t="n">
        <v>0.0</v>
      </c>
      <c r="G1441" t="n">
        <v>0.0</v>
      </c>
      <c r="H1441" s="9" t="n">
        <v>0.0</v>
      </c>
    </row>
    <row r="1442" spans="2:8" x14ac:dyDescent="0.25">
      <c r="B1442" s="28" t="s">
        <v>6456</v>
      </c>
      <c r="C1442" t="s">
        <v>6457</v>
      </c>
      <c r="D1442" s="9" t="n">
        <v>0.0</v>
      </c>
      <c r="E1442" s="9" t="n">
        <v>0.0</v>
      </c>
      <c r="F1442" t="n">
        <v>0.0</v>
      </c>
      <c r="G1442" t="n">
        <v>0.0</v>
      </c>
      <c r="H1442" s="9" t="n">
        <v>0.0</v>
      </c>
    </row>
    <row r="1443" spans="2:8" x14ac:dyDescent="0.25">
      <c r="B1443" s="28" t="s">
        <v>6458</v>
      </c>
      <c r="C1443" t="s">
        <v>6459</v>
      </c>
      <c r="D1443" s="9" t="n">
        <v>0.0</v>
      </c>
      <c r="E1443" s="9" t="n">
        <v>0.0</v>
      </c>
      <c r="F1443" t="n">
        <v>0.0</v>
      </c>
      <c r="G1443" t="n">
        <v>0.0</v>
      </c>
      <c r="H1443" s="9" t="n">
        <v>0.0</v>
      </c>
    </row>
    <row r="1444" spans="2:8" x14ac:dyDescent="0.25">
      <c r="B1444" s="28" t="s">
        <v>6460</v>
      </c>
      <c r="C1444" t="s">
        <v>6461</v>
      </c>
      <c r="D1444" s="9" t="n">
        <v>0.0</v>
      </c>
      <c r="E1444" s="9" t="n">
        <v>0.0</v>
      </c>
      <c r="F1444" t="n">
        <v>0.0</v>
      </c>
      <c r="G1444" t="n">
        <v>0.0</v>
      </c>
      <c r="H1444" s="9" t="n">
        <v>0.0</v>
      </c>
    </row>
    <row r="1445" spans="2:8" x14ac:dyDescent="0.25">
      <c r="B1445" s="28" t="s">
        <v>6462</v>
      </c>
      <c r="C1445" t="s">
        <v>6463</v>
      </c>
      <c r="D1445" s="9" t="n">
        <v>0.0</v>
      </c>
      <c r="E1445" s="9" t="n">
        <v>0.0</v>
      </c>
      <c r="F1445" t="n">
        <v>0.0</v>
      </c>
      <c r="G1445" t="n">
        <v>0.0</v>
      </c>
      <c r="H1445" s="9" t="n">
        <v>0.0</v>
      </c>
    </row>
    <row r="1446" spans="2:8" x14ac:dyDescent="0.25">
      <c r="B1446" s="28" t="s">
        <v>6464</v>
      </c>
      <c r="C1446" t="s">
        <v>6465</v>
      </c>
      <c r="D1446" s="9" t="n">
        <v>0.0</v>
      </c>
      <c r="E1446" s="9" t="n">
        <v>0.0</v>
      </c>
      <c r="F1446" t="n">
        <v>0.0</v>
      </c>
      <c r="G1446" t="n">
        <v>0.0</v>
      </c>
      <c r="H1446" s="9" t="n">
        <v>0.0</v>
      </c>
    </row>
    <row r="1447" spans="2:8" x14ac:dyDescent="0.25">
      <c r="B1447" s="28" t="s">
        <v>6466</v>
      </c>
      <c r="C1447" t="s">
        <v>6467</v>
      </c>
      <c r="D1447" s="9" t="n">
        <v>0.0</v>
      </c>
      <c r="E1447" s="9" t="n">
        <v>0.0</v>
      </c>
      <c r="F1447" t="n">
        <v>0.0</v>
      </c>
      <c r="G1447" t="n">
        <v>0.0</v>
      </c>
      <c r="H1447" s="9" t="n">
        <v>0.0</v>
      </c>
    </row>
    <row r="1448" spans="2:8" x14ac:dyDescent="0.25">
      <c r="B1448" s="28" t="s">
        <v>6468</v>
      </c>
      <c r="C1448" t="s">
        <v>6469</v>
      </c>
      <c r="D1448" s="9" t="n">
        <v>0.0</v>
      </c>
      <c r="E1448" s="9" t="n">
        <v>0.0</v>
      </c>
      <c r="F1448" t="n">
        <v>0.0</v>
      </c>
      <c r="G1448" t="n">
        <v>0.0</v>
      </c>
      <c r="H1448" s="9" t="n">
        <v>0.0</v>
      </c>
    </row>
    <row r="1449" spans="2:8" x14ac:dyDescent="0.25">
      <c r="B1449" s="28" t="s">
        <v>6470</v>
      </c>
      <c r="C1449" t="s">
        <v>6471</v>
      </c>
      <c r="D1449" s="9" t="n">
        <v>0.0</v>
      </c>
      <c r="E1449" s="9" t="n">
        <v>0.0</v>
      </c>
      <c r="F1449" t="n">
        <v>0.0</v>
      </c>
      <c r="G1449" t="n">
        <v>0.0</v>
      </c>
      <c r="H1449" s="9" t="n">
        <v>0.0</v>
      </c>
    </row>
    <row r="1450" spans="2:8" x14ac:dyDescent="0.25">
      <c r="B1450" s="28" t="s">
        <v>6472</v>
      </c>
      <c r="C1450" t="s">
        <v>6473</v>
      </c>
      <c r="D1450" s="9" t="n">
        <v>0.0</v>
      </c>
      <c r="E1450" s="9" t="n">
        <v>0.0</v>
      </c>
      <c r="F1450" t="n">
        <v>0.0</v>
      </c>
      <c r="G1450" t="n">
        <v>0.0</v>
      </c>
      <c r="H1450" s="9" t="n">
        <v>0.0</v>
      </c>
    </row>
    <row r="1451" spans="2:8" x14ac:dyDescent="0.25">
      <c r="B1451" s="28" t="s">
        <v>6474</v>
      </c>
      <c r="C1451" t="s">
        <v>6475</v>
      </c>
      <c r="D1451" s="9" t="n">
        <v>1.6853448400000002E7</v>
      </c>
      <c r="E1451" s="9" t="n">
        <v>0.0</v>
      </c>
      <c r="F1451" t="n">
        <v>1.685323153E7</v>
      </c>
      <c r="G1451" t="n">
        <v>0.0</v>
      </c>
      <c r="H1451" s="9" t="n">
        <v>216.87</v>
      </c>
    </row>
    <row r="1452" spans="2:8" x14ac:dyDescent="0.25">
      <c r="B1452" s="28" t="s">
        <v>6476</v>
      </c>
      <c r="C1452" t="s">
        <v>6477</v>
      </c>
      <c r="D1452" s="9" t="n">
        <v>1.3257458319999998E7</v>
      </c>
      <c r="E1452" s="9" t="n">
        <v>0.0</v>
      </c>
      <c r="F1452" t="n">
        <v>1.325724145E7</v>
      </c>
      <c r="G1452" t="n">
        <v>0.0</v>
      </c>
      <c r="H1452" s="9" t="n">
        <v>216.87</v>
      </c>
    </row>
    <row r="1453" spans="2:8" x14ac:dyDescent="0.25">
      <c r="B1453" s="28" t="s">
        <v>6478</v>
      </c>
      <c r="C1453" t="s">
        <v>6479</v>
      </c>
      <c r="D1453" s="9" t="n">
        <v>1.3160926899999999E7</v>
      </c>
      <c r="E1453" s="9" t="n">
        <v>0.0</v>
      </c>
      <c r="F1453" t="n">
        <v>1.316071003E7</v>
      </c>
      <c r="G1453" t="n">
        <v>0.0</v>
      </c>
      <c r="H1453" s="9" t="n">
        <v>216.87</v>
      </c>
    </row>
    <row r="1454" spans="2:8" x14ac:dyDescent="0.25">
      <c r="B1454" s="28" t="s">
        <v>6480</v>
      </c>
      <c r="C1454" t="s">
        <v>6481</v>
      </c>
      <c r="D1454" s="9" t="n">
        <v>41855.79</v>
      </c>
      <c r="E1454" s="9" t="n">
        <v>0.0</v>
      </c>
      <c r="F1454" t="n">
        <v>41855.79</v>
      </c>
      <c r="G1454" t="n">
        <v>0.0</v>
      </c>
      <c r="H1454" s="9" t="n">
        <v>0.0</v>
      </c>
    </row>
    <row r="1455" spans="2:8" x14ac:dyDescent="0.25">
      <c r="B1455" s="28" t="s">
        <v>6482</v>
      </c>
      <c r="C1455" t="s">
        <v>6483</v>
      </c>
      <c r="D1455" s="9" t="n">
        <v>54675.63</v>
      </c>
      <c r="E1455" s="9" t="n">
        <v>0.0</v>
      </c>
      <c r="F1455" t="n">
        <v>54675.63</v>
      </c>
      <c r="G1455" t="n">
        <v>0.0</v>
      </c>
      <c r="H1455" s="9" t="n">
        <v>0.0</v>
      </c>
    </row>
    <row r="1456" spans="2:8" x14ac:dyDescent="0.25">
      <c r="B1456" s="28" t="s">
        <v>6484</v>
      </c>
      <c r="C1456" t="s">
        <v>6485</v>
      </c>
      <c r="D1456" s="9" t="n">
        <v>0.0</v>
      </c>
      <c r="E1456" s="9" t="n">
        <v>0.0</v>
      </c>
      <c r="F1456" t="n">
        <v>0.0</v>
      </c>
      <c r="G1456" t="n">
        <v>0.0</v>
      </c>
      <c r="H1456" s="9" t="n">
        <v>0.0</v>
      </c>
    </row>
    <row r="1457" spans="2:8" x14ac:dyDescent="0.25">
      <c r="B1457" s="28" t="s">
        <v>6486</v>
      </c>
      <c r="C1457" t="s">
        <v>6487</v>
      </c>
      <c r="D1457" s="9" t="n">
        <v>3595990.08</v>
      </c>
      <c r="E1457" s="9" t="n">
        <v>0.0</v>
      </c>
      <c r="F1457" t="n">
        <v>3595990.08</v>
      </c>
      <c r="G1457" t="n">
        <v>0.0</v>
      </c>
      <c r="H1457" s="9" t="n">
        <v>0.0</v>
      </c>
    </row>
    <row r="1458" spans="2:8" x14ac:dyDescent="0.25">
      <c r="B1458" s="28" t="s">
        <v>6488</v>
      </c>
      <c r="C1458" t="s">
        <v>6489</v>
      </c>
      <c r="D1458" s="9" t="n">
        <v>3156997.65</v>
      </c>
      <c r="E1458" s="9" t="n">
        <v>0.0</v>
      </c>
      <c r="F1458" t="n">
        <v>3156997.65</v>
      </c>
      <c r="G1458" t="n">
        <v>0.0</v>
      </c>
      <c r="H1458" s="9" t="n">
        <v>0.0</v>
      </c>
    </row>
    <row r="1459" spans="2:8" x14ac:dyDescent="0.25">
      <c r="B1459" s="28" t="s">
        <v>6490</v>
      </c>
      <c r="C1459" t="s">
        <v>6491</v>
      </c>
      <c r="D1459" s="9" t="n">
        <v>416859.09</v>
      </c>
      <c r="E1459" s="9" t="n">
        <v>0.0</v>
      </c>
      <c r="F1459" t="n">
        <v>416859.09</v>
      </c>
      <c r="G1459" t="n">
        <v>0.0</v>
      </c>
      <c r="H1459" s="9" t="n">
        <v>0.0</v>
      </c>
    </row>
    <row r="1460" spans="2:8" x14ac:dyDescent="0.25">
      <c r="B1460" s="28" t="s">
        <v>6492</v>
      </c>
      <c r="C1460" t="s">
        <v>6493</v>
      </c>
      <c r="D1460" s="9" t="n">
        <v>22133.34</v>
      </c>
      <c r="E1460" s="9" t="n">
        <v>0.0</v>
      </c>
      <c r="F1460" t="n">
        <v>22133.34</v>
      </c>
      <c r="G1460" t="n">
        <v>0.0</v>
      </c>
      <c r="H1460" s="9" t="n">
        <v>0.0</v>
      </c>
    </row>
    <row r="1461" spans="2:8" x14ac:dyDescent="0.25">
      <c r="B1461" s="28" t="s">
        <v>6494</v>
      </c>
      <c r="C1461" t="s">
        <v>6495</v>
      </c>
      <c r="D1461" s="9" t="n">
        <v>0.0</v>
      </c>
      <c r="E1461" s="9" t="n">
        <v>0.0</v>
      </c>
      <c r="F1461" t="n">
        <v>0.0</v>
      </c>
      <c r="G1461" t="n">
        <v>0.0</v>
      </c>
      <c r="H1461" s="9" t="n">
        <v>0.0</v>
      </c>
    </row>
    <row r="1462" spans="2:8" x14ac:dyDescent="0.25">
      <c r="B1462" s="28" t="s">
        <v>6496</v>
      </c>
      <c r="C1462" t="s">
        <v>6497</v>
      </c>
      <c r="D1462" s="9" t="n">
        <v>1303994.02</v>
      </c>
      <c r="E1462" s="9" t="n">
        <v>0.0</v>
      </c>
      <c r="F1462" t="n">
        <v>1305712.77</v>
      </c>
      <c r="G1462" t="n">
        <v>1718.75</v>
      </c>
      <c r="H1462" s="9" t="n">
        <v>0.0</v>
      </c>
    </row>
    <row r="1463" spans="2:8" x14ac:dyDescent="0.25">
      <c r="B1463" s="28" t="s">
        <v>6498</v>
      </c>
      <c r="C1463" t="s">
        <v>6499</v>
      </c>
      <c r="D1463" s="9" t="n">
        <v>1303994.02</v>
      </c>
      <c r="E1463" s="9" t="n">
        <v>0.0</v>
      </c>
      <c r="F1463" t="n">
        <v>1305712.77</v>
      </c>
      <c r="G1463" t="n">
        <v>1718.75</v>
      </c>
      <c r="H1463" s="9" t="n">
        <v>0.0</v>
      </c>
    </row>
    <row r="1464" spans="2:8" x14ac:dyDescent="0.25">
      <c r="B1464" s="28" t="s">
        <v>6500</v>
      </c>
      <c r="C1464" t="s">
        <v>6501</v>
      </c>
      <c r="D1464" s="9" t="n">
        <v>1180249.74</v>
      </c>
      <c r="E1464" s="9" t="n">
        <v>0.0</v>
      </c>
      <c r="F1464" t="n">
        <v>1181968.49</v>
      </c>
      <c r="G1464" t="n">
        <v>1718.75</v>
      </c>
      <c r="H1464" s="9" t="n">
        <v>0.0</v>
      </c>
    </row>
    <row r="1465" spans="2:8" x14ac:dyDescent="0.25">
      <c r="B1465" s="28" t="s">
        <v>6502</v>
      </c>
      <c r="C1465" t="s">
        <v>6503</v>
      </c>
      <c r="D1465" s="9" t="n">
        <v>0.0</v>
      </c>
      <c r="E1465" s="9" t="n">
        <v>0.0</v>
      </c>
      <c r="F1465" t="n">
        <v>0.0</v>
      </c>
      <c r="G1465" t="n">
        <v>0.0</v>
      </c>
      <c r="H1465" s="9" t="n">
        <v>0.0</v>
      </c>
    </row>
    <row r="1466" spans="2:8" x14ac:dyDescent="0.25">
      <c r="B1466" s="28" t="s">
        <v>6504</v>
      </c>
      <c r="C1466" t="s">
        <v>6505</v>
      </c>
      <c r="D1466" s="9" t="n">
        <v>123744.28</v>
      </c>
      <c r="E1466" s="9" t="n">
        <v>0.0</v>
      </c>
      <c r="F1466" t="n">
        <v>123744.28</v>
      </c>
      <c r="G1466" t="n">
        <v>0.0</v>
      </c>
      <c r="H1466" s="9" t="n">
        <v>0.0</v>
      </c>
    </row>
    <row r="1467" spans="2:8" x14ac:dyDescent="0.25">
      <c r="B1467" s="28" t="s">
        <v>6506</v>
      </c>
      <c r="C1467" t="s">
        <v>6507</v>
      </c>
      <c r="D1467" s="9" t="n">
        <v>0.0</v>
      </c>
      <c r="E1467" s="9" t="n">
        <v>0.0</v>
      </c>
      <c r="F1467" t="n">
        <v>0.0</v>
      </c>
      <c r="G1467" t="n">
        <v>0.0</v>
      </c>
      <c r="H1467" s="9" t="n">
        <v>0.0</v>
      </c>
    </row>
    <row r="1468" spans="2:8" x14ac:dyDescent="0.25">
      <c r="B1468" s="28" t="s">
        <v>6508</v>
      </c>
      <c r="C1468" t="s">
        <v>6509</v>
      </c>
      <c r="D1468" s="9" t="n">
        <v>0.0</v>
      </c>
      <c r="E1468" s="9" t="n">
        <v>0.0</v>
      </c>
      <c r="F1468" t="n">
        <v>0.0</v>
      </c>
      <c r="G1468" t="n">
        <v>0.0</v>
      </c>
      <c r="H1468" s="9" t="n">
        <v>0.0</v>
      </c>
    </row>
    <row r="1469" spans="2:8" x14ac:dyDescent="0.25">
      <c r="B1469" s="28" t="s">
        <v>6510</v>
      </c>
      <c r="C1469" t="s">
        <v>6511</v>
      </c>
      <c r="D1469" s="9" t="n">
        <v>0.0</v>
      </c>
      <c r="E1469" s="9" t="n">
        <v>0.0</v>
      </c>
      <c r="F1469" t="n">
        <v>0.0</v>
      </c>
      <c r="G1469" t="n">
        <v>0.0</v>
      </c>
      <c r="H1469" s="9" t="n">
        <v>0.0</v>
      </c>
    </row>
    <row r="1470" spans="2:8" x14ac:dyDescent="0.25">
      <c r="B1470" s="28" t="s">
        <v>6512</v>
      </c>
      <c r="C1470" t="s">
        <v>6513</v>
      </c>
      <c r="D1470" s="9" t="n">
        <v>0.0</v>
      </c>
      <c r="E1470" s="9" t="n">
        <v>0.0</v>
      </c>
      <c r="F1470" t="n">
        <v>0.0</v>
      </c>
      <c r="G1470" t="n">
        <v>0.0</v>
      </c>
      <c r="H1470" s="9" t="n">
        <v>0.0</v>
      </c>
    </row>
    <row r="1471" spans="2:8" x14ac:dyDescent="0.25">
      <c r="B1471" s="28" t="s">
        <v>6514</v>
      </c>
      <c r="C1471" t="s">
        <v>6515</v>
      </c>
      <c r="D1471" s="9" t="n">
        <v>0.0</v>
      </c>
      <c r="E1471" s="9" t="n">
        <v>0.0</v>
      </c>
      <c r="F1471" t="n">
        <v>0.0</v>
      </c>
      <c r="G1471" t="n">
        <v>0.0</v>
      </c>
      <c r="H1471" s="9" t="n">
        <v>0.0</v>
      </c>
    </row>
    <row r="1472" spans="2:8" x14ac:dyDescent="0.25">
      <c r="B1472" s="28" t="s">
        <v>6516</v>
      </c>
      <c r="C1472" t="s">
        <v>6517</v>
      </c>
      <c r="D1472" s="9" t="n">
        <v>0.0</v>
      </c>
      <c r="E1472" s="9" t="n">
        <v>0.0</v>
      </c>
      <c r="F1472" t="n">
        <v>0.0</v>
      </c>
      <c r="G1472" t="n">
        <v>0.0</v>
      </c>
      <c r="H1472" s="9" t="n">
        <v>0.0</v>
      </c>
    </row>
    <row r="1473" spans="2:8" x14ac:dyDescent="0.25">
      <c r="B1473" s="28" t="s">
        <v>6518</v>
      </c>
      <c r="C1473" t="s">
        <v>6519</v>
      </c>
      <c r="D1473" s="9" t="n">
        <v>9052559.9</v>
      </c>
      <c r="E1473" s="9" t="n">
        <v>0.0</v>
      </c>
      <c r="F1473" t="n">
        <v>9050841.15</v>
      </c>
      <c r="G1473" t="n">
        <v>0.0</v>
      </c>
      <c r="H1473" s="9" t="n">
        <v>1718.75</v>
      </c>
    </row>
    <row r="1474" spans="2:8" x14ac:dyDescent="0.25">
      <c r="B1474" s="28" t="s">
        <v>6520</v>
      </c>
      <c r="C1474" t="s">
        <v>6521</v>
      </c>
      <c r="D1474" s="9" t="n">
        <v>4601483.51</v>
      </c>
      <c r="E1474" s="9" t="n">
        <v>0.0</v>
      </c>
      <c r="F1474" t="n">
        <v>4599764.76</v>
      </c>
      <c r="G1474" t="n">
        <v>0.0</v>
      </c>
      <c r="H1474" s="9" t="n">
        <v>1718.75</v>
      </c>
    </row>
    <row r="1475" spans="2:8" x14ac:dyDescent="0.25">
      <c r="B1475" s="28" t="s">
        <v>6522</v>
      </c>
      <c r="C1475" t="s">
        <v>6523</v>
      </c>
      <c r="D1475" s="9" t="n">
        <v>4165014.87</v>
      </c>
      <c r="E1475" s="9" t="n">
        <v>0.0</v>
      </c>
      <c r="F1475" t="n">
        <v>4163296.12</v>
      </c>
      <c r="G1475" t="n">
        <v>0.0</v>
      </c>
      <c r="H1475" s="9" t="n">
        <v>1718.75</v>
      </c>
    </row>
    <row r="1476" spans="2:8" x14ac:dyDescent="0.25">
      <c r="B1476" s="28" t="s">
        <v>6524</v>
      </c>
      <c r="C1476" t="s">
        <v>6525</v>
      </c>
      <c r="D1476" s="9" t="n">
        <v>139333.91</v>
      </c>
      <c r="E1476" s="9" t="n">
        <v>0.0</v>
      </c>
      <c r="F1476" t="n">
        <v>139333.91</v>
      </c>
      <c r="G1476" t="n">
        <v>0.0</v>
      </c>
      <c r="H1476" s="9" t="n">
        <v>0.0</v>
      </c>
    </row>
    <row r="1477" spans="2:8" x14ac:dyDescent="0.25">
      <c r="B1477" s="28" t="s">
        <v>6526</v>
      </c>
      <c r="C1477" t="s">
        <v>6527</v>
      </c>
      <c r="D1477" s="9" t="n">
        <v>297134.73</v>
      </c>
      <c r="E1477" s="9" t="n">
        <v>0.0</v>
      </c>
      <c r="F1477" t="n">
        <v>297134.73</v>
      </c>
      <c r="G1477" t="n">
        <v>0.0</v>
      </c>
      <c r="H1477" s="9" t="n">
        <v>0.0</v>
      </c>
    </row>
    <row r="1478" spans="2:8" x14ac:dyDescent="0.25">
      <c r="B1478" s="28" t="s">
        <v>6528</v>
      </c>
      <c r="C1478" t="s">
        <v>6529</v>
      </c>
      <c r="D1478" s="9" t="n">
        <v>0.0</v>
      </c>
      <c r="E1478" s="9" t="n">
        <v>0.0</v>
      </c>
      <c r="F1478" t="n">
        <v>0.0</v>
      </c>
      <c r="G1478" t="n">
        <v>0.0</v>
      </c>
      <c r="H1478" s="9" t="n">
        <v>0.0</v>
      </c>
    </row>
    <row r="1479" spans="2:8" x14ac:dyDescent="0.25">
      <c r="B1479" s="28" t="s">
        <v>6530</v>
      </c>
      <c r="C1479" t="s">
        <v>6531</v>
      </c>
      <c r="D1479" s="9" t="n">
        <v>4451076.39</v>
      </c>
      <c r="E1479" s="9" t="n">
        <v>0.0</v>
      </c>
      <c r="F1479" t="n">
        <v>4451076.39</v>
      </c>
      <c r="G1479" t="n">
        <v>0.0</v>
      </c>
      <c r="H1479" s="9" t="n">
        <v>0.0</v>
      </c>
    </row>
    <row r="1480" spans="2:8" x14ac:dyDescent="0.25">
      <c r="B1480" s="28" t="s">
        <v>6532</v>
      </c>
      <c r="C1480" t="s">
        <v>6533</v>
      </c>
      <c r="D1480" s="9" t="n">
        <v>3763777.5</v>
      </c>
      <c r="E1480" s="9" t="n">
        <v>0.0</v>
      </c>
      <c r="F1480" t="n">
        <v>3763777.5</v>
      </c>
      <c r="G1480" t="n">
        <v>0.0</v>
      </c>
      <c r="H1480" s="9" t="n">
        <v>0.0</v>
      </c>
    </row>
    <row r="1481" spans="2:8" x14ac:dyDescent="0.25">
      <c r="B1481" s="28" t="s">
        <v>6534</v>
      </c>
      <c r="C1481" t="s">
        <v>6535</v>
      </c>
      <c r="D1481" s="9" t="n">
        <v>594447.5</v>
      </c>
      <c r="E1481" s="9" t="n">
        <v>0.0</v>
      </c>
      <c r="F1481" t="n">
        <v>594447.5</v>
      </c>
      <c r="G1481" t="n">
        <v>0.0</v>
      </c>
      <c r="H1481" s="9" t="n">
        <v>0.0</v>
      </c>
    </row>
    <row r="1482" spans="2:8" x14ac:dyDescent="0.25">
      <c r="B1482" s="28" t="s">
        <v>6536</v>
      </c>
      <c r="C1482" t="s">
        <v>6537</v>
      </c>
      <c r="D1482" s="9" t="n">
        <v>92851.39</v>
      </c>
      <c r="E1482" s="9" t="n">
        <v>0.0</v>
      </c>
      <c r="F1482" t="n">
        <v>92851.39</v>
      </c>
      <c r="G1482" t="n">
        <v>0.0</v>
      </c>
      <c r="H1482" s="9" t="n">
        <v>0.0</v>
      </c>
    </row>
    <row r="1483" spans="2:8" x14ac:dyDescent="0.25">
      <c r="B1483" s="28" t="s">
        <v>6538</v>
      </c>
      <c r="C1483" t="s">
        <v>6539</v>
      </c>
      <c r="D1483" s="9" t="n">
        <v>0.0</v>
      </c>
      <c r="E1483" s="9" t="n">
        <v>0.0</v>
      </c>
      <c r="F1483" t="n">
        <v>0.0</v>
      </c>
      <c r="G1483" t="n">
        <v>0.0</v>
      </c>
      <c r="H1483" s="9" t="n">
        <v>0.0</v>
      </c>
    </row>
    <row r="1484" spans="2:8" x14ac:dyDescent="0.25">
      <c r="B1484" s="28" t="s">
        <v>6540</v>
      </c>
      <c r="C1484" t="s">
        <v>6541</v>
      </c>
      <c r="D1484" s="9" t="n">
        <v>0.0</v>
      </c>
      <c r="E1484" s="9" t="n">
        <v>0.0</v>
      </c>
      <c r="F1484" t="n">
        <v>0.0</v>
      </c>
      <c r="G1484" t="n">
        <v>0.0</v>
      </c>
      <c r="H1484" s="9" t="n">
        <v>0.0</v>
      </c>
    </row>
    <row r="1485" spans="2:8" x14ac:dyDescent="0.25">
      <c r="B1485" s="28" t="s">
        <v>6542</v>
      </c>
      <c r="C1485" t="s">
        <v>6543</v>
      </c>
      <c r="D1485" s="9" t="n">
        <v>0.0</v>
      </c>
      <c r="E1485" s="9" t="n">
        <v>0.0</v>
      </c>
      <c r="F1485" t="n">
        <v>0.0</v>
      </c>
      <c r="G1485" t="n">
        <v>0.0</v>
      </c>
      <c r="H1485" s="9" t="n">
        <v>0.0</v>
      </c>
    </row>
    <row r="1486" spans="2:8" x14ac:dyDescent="0.25">
      <c r="B1486" s="28" t="s">
        <v>6544</v>
      </c>
      <c r="C1486" t="s">
        <v>6545</v>
      </c>
      <c r="D1486" s="9" t="n">
        <v>0.0</v>
      </c>
      <c r="E1486" s="9" t="n">
        <v>0.0</v>
      </c>
      <c r="F1486" t="n">
        <v>0.0</v>
      </c>
      <c r="G1486" t="n">
        <v>0.0</v>
      </c>
      <c r="H1486" s="9" t="n">
        <v>0.0</v>
      </c>
    </row>
    <row r="1487" spans="2:8" x14ac:dyDescent="0.25">
      <c r="B1487" s="28" t="s">
        <v>6546</v>
      </c>
      <c r="C1487" t="s">
        <v>6547</v>
      </c>
      <c r="D1487" s="9" t="n">
        <v>0.0</v>
      </c>
      <c r="E1487" s="9" t="n">
        <v>0.0</v>
      </c>
      <c r="F1487" t="n">
        <v>0.0</v>
      </c>
      <c r="G1487" t="n">
        <v>0.0</v>
      </c>
      <c r="H1487" s="9" t="n">
        <v>0.0</v>
      </c>
    </row>
    <row r="1488" spans="2:8" x14ac:dyDescent="0.25">
      <c r="B1488" s="28" t="s">
        <v>6548</v>
      </c>
      <c r="C1488" t="s">
        <v>6549</v>
      </c>
      <c r="D1488" s="9" t="n">
        <v>0.0</v>
      </c>
      <c r="E1488" s="9" t="n">
        <v>0.0</v>
      </c>
      <c r="F1488" t="n">
        <v>0.0</v>
      </c>
      <c r="G1488" t="n">
        <v>0.0</v>
      </c>
      <c r="H1488" s="9" t="n">
        <v>0.0</v>
      </c>
    </row>
    <row r="1489" spans="2:8" x14ac:dyDescent="0.25">
      <c r="B1489" s="28" t="s">
        <v>6550</v>
      </c>
      <c r="C1489" t="s">
        <v>6551</v>
      </c>
      <c r="D1489" s="9" t="n">
        <v>172101.25</v>
      </c>
      <c r="E1489" s="9" t="n">
        <v>0.0</v>
      </c>
      <c r="F1489" t="n">
        <v>172101.25</v>
      </c>
      <c r="G1489" t="n">
        <v>0.0</v>
      </c>
      <c r="H1489" s="9" t="n">
        <v>0.0</v>
      </c>
    </row>
    <row r="1490" spans="2:8" x14ac:dyDescent="0.25">
      <c r="B1490" s="28" t="s">
        <v>6552</v>
      </c>
      <c r="C1490" t="s">
        <v>6553</v>
      </c>
      <c r="D1490" s="9" t="n">
        <v>0.0</v>
      </c>
      <c r="E1490" s="9" t="n">
        <v>0.0</v>
      </c>
      <c r="F1490" t="n">
        <v>0.0</v>
      </c>
      <c r="G1490" t="n">
        <v>0.0</v>
      </c>
      <c r="H1490" s="9" t="n">
        <v>0.0</v>
      </c>
    </row>
    <row r="1491" spans="2:8" x14ac:dyDescent="0.25">
      <c r="B1491" s="28" t="s">
        <v>6554</v>
      </c>
      <c r="C1491" t="s">
        <v>6555</v>
      </c>
      <c r="D1491" s="9" t="n">
        <v>0.0</v>
      </c>
      <c r="E1491" s="9" t="n">
        <v>0.0</v>
      </c>
      <c r="F1491" t="n">
        <v>0.0</v>
      </c>
      <c r="G1491" t="n">
        <v>0.0</v>
      </c>
      <c r="H1491" s="9" t="n">
        <v>0.0</v>
      </c>
    </row>
    <row r="1492" spans="2:8" x14ac:dyDescent="0.25">
      <c r="B1492" s="28" t="s">
        <v>6556</v>
      </c>
      <c r="C1492" t="s">
        <v>6557</v>
      </c>
      <c r="D1492" s="9" t="n">
        <v>0.0</v>
      </c>
      <c r="E1492" s="9" t="n">
        <v>0.0</v>
      </c>
      <c r="F1492" t="n">
        <v>0.0</v>
      </c>
      <c r="G1492" t="n">
        <v>0.0</v>
      </c>
      <c r="H1492" s="9" t="n">
        <v>0.0</v>
      </c>
    </row>
    <row r="1493" spans="2:8" x14ac:dyDescent="0.25">
      <c r="B1493" s="28" t="s">
        <v>6558</v>
      </c>
      <c r="C1493" t="s">
        <v>6559</v>
      </c>
      <c r="D1493" s="9" t="n">
        <v>0.0</v>
      </c>
      <c r="E1493" s="9" t="n">
        <v>0.0</v>
      </c>
      <c r="F1493" t="n">
        <v>0.0</v>
      </c>
      <c r="G1493" t="n">
        <v>0.0</v>
      </c>
      <c r="H1493" s="9" t="n">
        <v>0.0</v>
      </c>
    </row>
    <row r="1494" spans="2:8" x14ac:dyDescent="0.25">
      <c r="B1494" s="28" t="s">
        <v>6560</v>
      </c>
      <c r="C1494" t="s">
        <v>6561</v>
      </c>
      <c r="D1494" s="9" t="n">
        <v>0.0</v>
      </c>
      <c r="E1494" s="9" t="n">
        <v>0.0</v>
      </c>
      <c r="F1494" t="n">
        <v>0.0</v>
      </c>
      <c r="G1494" t="n">
        <v>0.0</v>
      </c>
      <c r="H1494" s="9" t="n">
        <v>0.0</v>
      </c>
    </row>
    <row r="1495" spans="2:8" x14ac:dyDescent="0.25">
      <c r="B1495" s="28" t="s">
        <v>6562</v>
      </c>
      <c r="C1495" t="s">
        <v>6563</v>
      </c>
      <c r="D1495" s="9" t="n">
        <v>172101.25</v>
      </c>
      <c r="E1495" s="9" t="n">
        <v>0.0</v>
      </c>
      <c r="F1495" t="n">
        <v>172101.25</v>
      </c>
      <c r="G1495" t="n">
        <v>0.0</v>
      </c>
      <c r="H1495" s="9" t="n">
        <v>0.0</v>
      </c>
    </row>
    <row r="1496" spans="2:8" x14ac:dyDescent="0.25">
      <c r="B1496" s="28" t="s">
        <v>6564</v>
      </c>
      <c r="C1496" t="s">
        <v>6565</v>
      </c>
      <c r="D1496" s="9" t="n">
        <v>172101.25</v>
      </c>
      <c r="E1496" s="9" t="n">
        <v>0.0</v>
      </c>
      <c r="F1496" t="n">
        <v>172101.25</v>
      </c>
      <c r="G1496" t="n">
        <v>0.0</v>
      </c>
      <c r="H1496" s="9" t="n">
        <v>0.0</v>
      </c>
    </row>
    <row r="1497" spans="2:8" x14ac:dyDescent="0.25">
      <c r="B1497" s="28" t="s">
        <v>6566</v>
      </c>
      <c r="C1497" t="s">
        <v>6567</v>
      </c>
      <c r="D1497" s="9" t="n">
        <v>0.0</v>
      </c>
      <c r="E1497" s="9" t="n">
        <v>0.0</v>
      </c>
      <c r="F1497" t="n">
        <v>0.0</v>
      </c>
      <c r="G1497" t="n">
        <v>0.0</v>
      </c>
      <c r="H1497" s="9" t="n">
        <v>0.0</v>
      </c>
    </row>
    <row r="1498" spans="2:8" x14ac:dyDescent="0.25">
      <c r="B1498" s="28" t="s">
        <v>6568</v>
      </c>
      <c r="C1498" t="s">
        <v>6569</v>
      </c>
      <c r="D1498" s="9" t="n">
        <v>0.0</v>
      </c>
      <c r="E1498" s="9" t="n">
        <v>0.0</v>
      </c>
      <c r="F1498" t="n">
        <v>0.0</v>
      </c>
      <c r="G1498" t="n">
        <v>0.0</v>
      </c>
      <c r="H1498" s="9" t="n">
        <v>0.0</v>
      </c>
    </row>
    <row r="1499" spans="2:8" x14ac:dyDescent="0.25">
      <c r="B1499" s="28" t="s">
        <v>6570</v>
      </c>
      <c r="C1499" t="s">
        <v>6571</v>
      </c>
      <c r="D1499" s="9" t="n">
        <v>0.0</v>
      </c>
      <c r="E1499" s="9" t="n">
        <v>0.0</v>
      </c>
      <c r="F1499" t="n">
        <v>0.0</v>
      </c>
      <c r="G1499" t="n">
        <v>0.0</v>
      </c>
      <c r="H1499" s="9" t="n">
        <v>0.0</v>
      </c>
    </row>
    <row r="1500" spans="2:8" x14ac:dyDescent="0.25">
      <c r="B1500" s="28" t="s">
        <v>6572</v>
      </c>
      <c r="C1500" t="s">
        <v>6573</v>
      </c>
      <c r="D1500" s="9" t="n">
        <v>570780.44</v>
      </c>
      <c r="E1500" s="9" t="n">
        <v>0.0</v>
      </c>
      <c r="F1500" t="n">
        <v>570780.44</v>
      </c>
      <c r="G1500" t="n">
        <v>0.0</v>
      </c>
      <c r="H1500" s="9" t="n">
        <v>0.0</v>
      </c>
    </row>
    <row r="1501" spans="2:8" x14ac:dyDescent="0.25">
      <c r="B1501" s="28" t="s">
        <v>6574</v>
      </c>
      <c r="C1501" t="s">
        <v>6575</v>
      </c>
      <c r="D1501" s="9" t="n">
        <v>509042.24</v>
      </c>
      <c r="E1501" s="9" t="n">
        <v>0.0</v>
      </c>
      <c r="F1501" t="n">
        <v>509042.24</v>
      </c>
      <c r="G1501" t="n">
        <v>0.0</v>
      </c>
      <c r="H1501" s="9" t="n">
        <v>0.0</v>
      </c>
    </row>
    <row r="1502" spans="2:8" x14ac:dyDescent="0.25">
      <c r="B1502" s="28" t="s">
        <v>6576</v>
      </c>
      <c r="C1502" t="s">
        <v>6577</v>
      </c>
      <c r="D1502" s="9" t="n">
        <v>24199.93</v>
      </c>
      <c r="E1502" s="9" t="n">
        <v>0.0</v>
      </c>
      <c r="F1502" t="n">
        <v>24199.93</v>
      </c>
      <c r="G1502" t="n">
        <v>0.0</v>
      </c>
      <c r="H1502" s="9" t="n">
        <v>0.0</v>
      </c>
    </row>
    <row r="1503" spans="2:8" x14ac:dyDescent="0.25">
      <c r="B1503" s="28" t="s">
        <v>6578</v>
      </c>
      <c r="C1503" t="s">
        <v>6579</v>
      </c>
      <c r="D1503" s="9" t="n">
        <v>37538.27</v>
      </c>
      <c r="E1503" s="9" t="n">
        <v>0.0</v>
      </c>
      <c r="F1503" t="n">
        <v>37538.27</v>
      </c>
      <c r="G1503" t="n">
        <v>0.0</v>
      </c>
      <c r="H1503" s="9" t="n">
        <v>0.0</v>
      </c>
    </row>
    <row r="1504" spans="2:8" x14ac:dyDescent="0.25">
      <c r="B1504" s="28" t="s">
        <v>6580</v>
      </c>
      <c r="C1504" t="s">
        <v>6581</v>
      </c>
      <c r="D1504" s="9" t="n">
        <v>0.0</v>
      </c>
      <c r="E1504" s="9" t="n">
        <v>0.0</v>
      </c>
      <c r="F1504" t="n">
        <v>0.0</v>
      </c>
      <c r="G1504" t="n">
        <v>0.0</v>
      </c>
      <c r="H1504" s="9" t="n">
        <v>0.0</v>
      </c>
    </row>
    <row r="1505" spans="2:8" x14ac:dyDescent="0.25">
      <c r="B1505" s="28" t="s">
        <v>6582</v>
      </c>
      <c r="C1505" t="s">
        <v>6583</v>
      </c>
      <c r="D1505" s="9" t="n">
        <v>2186812.41</v>
      </c>
      <c r="E1505" s="9" t="n">
        <v>0.0</v>
      </c>
      <c r="F1505" t="n">
        <v>2186812.41</v>
      </c>
      <c r="G1505" t="n">
        <v>0.0</v>
      </c>
      <c r="H1505" s="9" t="n">
        <v>0.0</v>
      </c>
    </row>
    <row r="1506" spans="2:8" x14ac:dyDescent="0.25">
      <c r="B1506" s="28" t="s">
        <v>6584</v>
      </c>
      <c r="C1506" t="s">
        <v>6585</v>
      </c>
      <c r="D1506" s="9" t="n">
        <v>0.0</v>
      </c>
      <c r="E1506" s="9" t="n">
        <v>0.0</v>
      </c>
      <c r="F1506" t="n">
        <v>0.0</v>
      </c>
      <c r="G1506" t="n">
        <v>0.0</v>
      </c>
      <c r="H1506" s="9" t="n">
        <v>0.0</v>
      </c>
    </row>
    <row r="1507" spans="2:8" x14ac:dyDescent="0.25">
      <c r="B1507" s="28" t="s">
        <v>6586</v>
      </c>
      <c r="C1507" t="s">
        <v>6587</v>
      </c>
      <c r="D1507" s="9" t="n">
        <v>0.0</v>
      </c>
      <c r="E1507" s="9" t="n">
        <v>0.0</v>
      </c>
      <c r="F1507" t="n">
        <v>0.0</v>
      </c>
      <c r="G1507" t="n">
        <v>0.0</v>
      </c>
      <c r="H1507" s="9" t="n">
        <v>0.0</v>
      </c>
    </row>
    <row r="1508" spans="2:8" x14ac:dyDescent="0.25">
      <c r="B1508" s="28" t="s">
        <v>6588</v>
      </c>
      <c r="C1508" t="s">
        <v>6589</v>
      </c>
      <c r="D1508" s="9" t="n">
        <v>0.0</v>
      </c>
      <c r="E1508" s="9" t="n">
        <v>0.0</v>
      </c>
      <c r="F1508" t="n">
        <v>0.0</v>
      </c>
      <c r="G1508" t="n">
        <v>0.0</v>
      </c>
      <c r="H1508" s="9" t="n">
        <v>0.0</v>
      </c>
    </row>
    <row r="1509" spans="2:8" x14ac:dyDescent="0.25">
      <c r="B1509" s="28" t="s">
        <v>6590</v>
      </c>
      <c r="C1509" t="s">
        <v>6591</v>
      </c>
      <c r="D1509" s="9" t="n">
        <v>0.0</v>
      </c>
      <c r="E1509" s="9" t="n">
        <v>0.0</v>
      </c>
      <c r="F1509" t="n">
        <v>0.0</v>
      </c>
      <c r="G1509" t="n">
        <v>0.0</v>
      </c>
      <c r="H1509" s="9" t="n">
        <v>0.0</v>
      </c>
    </row>
    <row r="1510" spans="2:8" x14ac:dyDescent="0.25">
      <c r="B1510" s="28" t="s">
        <v>6592</v>
      </c>
      <c r="C1510" t="s">
        <v>6593</v>
      </c>
      <c r="D1510" s="9" t="n">
        <v>0.0</v>
      </c>
      <c r="E1510" s="9" t="n">
        <v>0.0</v>
      </c>
      <c r="F1510" t="n">
        <v>0.0</v>
      </c>
      <c r="G1510" t="n">
        <v>0.0</v>
      </c>
      <c r="H1510" s="9" t="n">
        <v>0.0</v>
      </c>
    </row>
    <row r="1511" spans="2:8" x14ac:dyDescent="0.25">
      <c r="B1511" s="28" t="s">
        <v>6594</v>
      </c>
      <c r="C1511" t="s">
        <v>6595</v>
      </c>
      <c r="D1511" s="9" t="n">
        <v>0.0</v>
      </c>
      <c r="E1511" s="9" t="n">
        <v>0.0</v>
      </c>
      <c r="F1511" t="n">
        <v>0.0</v>
      </c>
      <c r="G1511" t="n">
        <v>0.0</v>
      </c>
      <c r="H1511" s="9" t="n">
        <v>0.0</v>
      </c>
    </row>
    <row r="1512" spans="2:8" x14ac:dyDescent="0.25">
      <c r="B1512" s="28" t="s">
        <v>6596</v>
      </c>
      <c r="C1512" t="s">
        <v>6597</v>
      </c>
      <c r="D1512" s="9" t="n">
        <v>0.0</v>
      </c>
      <c r="E1512" s="9" t="n">
        <v>0.0</v>
      </c>
      <c r="F1512" t="n">
        <v>0.0</v>
      </c>
      <c r="G1512" t="n">
        <v>0.0</v>
      </c>
      <c r="H1512" s="9" t="n">
        <v>0.0</v>
      </c>
    </row>
    <row r="1513" spans="2:8" x14ac:dyDescent="0.25">
      <c r="B1513" s="28" t="s">
        <v>6598</v>
      </c>
      <c r="C1513" t="s">
        <v>6599</v>
      </c>
      <c r="D1513" s="9" t="n">
        <v>0.0</v>
      </c>
      <c r="E1513" s="9" t="n">
        <v>0.0</v>
      </c>
      <c r="F1513" t="n">
        <v>0.0</v>
      </c>
      <c r="G1513" t="n">
        <v>0.0</v>
      </c>
      <c r="H1513" s="9" t="n">
        <v>0.0</v>
      </c>
    </row>
    <row r="1514" spans="2:8" x14ac:dyDescent="0.25">
      <c r="B1514" s="28" t="s">
        <v>6600</v>
      </c>
      <c r="C1514" t="s">
        <v>6601</v>
      </c>
      <c r="D1514" s="9" t="n">
        <v>0.0</v>
      </c>
      <c r="E1514" s="9" t="n">
        <v>0.0</v>
      </c>
      <c r="F1514" t="n">
        <v>0.0</v>
      </c>
      <c r="G1514" t="n">
        <v>0.0</v>
      </c>
      <c r="H1514" s="9" t="n">
        <v>0.0</v>
      </c>
    </row>
    <row r="1515" spans="2:8" x14ac:dyDescent="0.25">
      <c r="B1515" s="28" t="s">
        <v>6602</v>
      </c>
      <c r="C1515" t="s">
        <v>6603</v>
      </c>
      <c r="D1515" s="9" t="n">
        <v>0.0</v>
      </c>
      <c r="E1515" s="9" t="n">
        <v>0.0</v>
      </c>
      <c r="F1515" t="n">
        <v>0.0</v>
      </c>
      <c r="G1515" t="n">
        <v>0.0</v>
      </c>
      <c r="H1515" s="9" t="n">
        <v>0.0</v>
      </c>
    </row>
    <row r="1516" spans="2:8" x14ac:dyDescent="0.25">
      <c r="B1516" s="28" t="s">
        <v>6604</v>
      </c>
      <c r="C1516" t="s">
        <v>6605</v>
      </c>
      <c r="D1516" s="9" t="n">
        <v>0.0</v>
      </c>
      <c r="E1516" s="9" t="n">
        <v>0.0</v>
      </c>
      <c r="F1516" t="n">
        <v>0.0</v>
      </c>
      <c r="G1516" t="n">
        <v>0.0</v>
      </c>
      <c r="H1516" s="9" t="n">
        <v>0.0</v>
      </c>
    </row>
    <row r="1517" spans="2:8" x14ac:dyDescent="0.25">
      <c r="B1517" s="28" t="s">
        <v>6606</v>
      </c>
      <c r="C1517" t="s">
        <v>6607</v>
      </c>
      <c r="D1517" s="9" t="n">
        <v>0.0</v>
      </c>
      <c r="E1517" s="9" t="n">
        <v>0.0</v>
      </c>
      <c r="F1517" t="n">
        <v>0.0</v>
      </c>
      <c r="G1517" t="n">
        <v>0.0</v>
      </c>
      <c r="H1517" s="9" t="n">
        <v>0.0</v>
      </c>
    </row>
    <row r="1518" spans="2:8" x14ac:dyDescent="0.25">
      <c r="B1518" s="28" t="s">
        <v>6608</v>
      </c>
      <c r="C1518" t="s">
        <v>6609</v>
      </c>
      <c r="D1518" s="9" t="n">
        <v>0.0</v>
      </c>
      <c r="E1518" s="9" t="n">
        <v>0.0</v>
      </c>
      <c r="F1518" t="n">
        <v>0.0</v>
      </c>
      <c r="G1518" t="n">
        <v>0.0</v>
      </c>
      <c r="H1518" s="9" t="n">
        <v>0.0</v>
      </c>
    </row>
    <row r="1519" spans="2:8" x14ac:dyDescent="0.25">
      <c r="B1519" s="28" t="s">
        <v>6610</v>
      </c>
      <c r="C1519" t="s">
        <v>6611</v>
      </c>
      <c r="D1519" s="9" t="n">
        <v>0.0</v>
      </c>
      <c r="E1519" s="9" t="n">
        <v>0.0</v>
      </c>
      <c r="F1519" t="n">
        <v>0.0</v>
      </c>
      <c r="G1519" t="n">
        <v>0.0</v>
      </c>
      <c r="H1519" s="9" t="n">
        <v>0.0</v>
      </c>
    </row>
    <row r="1520" spans="2:8" x14ac:dyDescent="0.25">
      <c r="B1520" s="28" t="s">
        <v>6612</v>
      </c>
      <c r="C1520" t="s">
        <v>6613</v>
      </c>
      <c r="D1520" s="9" t="n">
        <v>0.0</v>
      </c>
      <c r="E1520" s="9" t="n">
        <v>0.0</v>
      </c>
      <c r="F1520" t="n">
        <v>0.0</v>
      </c>
      <c r="G1520" t="n">
        <v>0.0</v>
      </c>
      <c r="H1520" s="9" t="n">
        <v>0.0</v>
      </c>
    </row>
    <row r="1521" spans="2:8" x14ac:dyDescent="0.25">
      <c r="B1521" s="28" t="s">
        <v>6614</v>
      </c>
      <c r="C1521" t="s">
        <v>6615</v>
      </c>
      <c r="D1521" s="9" t="n">
        <v>0.0</v>
      </c>
      <c r="E1521" s="9" t="n">
        <v>0.0</v>
      </c>
      <c r="F1521" t="n">
        <v>0.0</v>
      </c>
      <c r="G1521" t="n">
        <v>0.0</v>
      </c>
      <c r="H1521" s="9" t="n">
        <v>0.0</v>
      </c>
    </row>
    <row r="1522" spans="2:8" x14ac:dyDescent="0.25">
      <c r="B1522" s="28" t="s">
        <v>6616</v>
      </c>
      <c r="C1522" t="s">
        <v>6617</v>
      </c>
      <c r="D1522" s="9" t="n">
        <v>0.0</v>
      </c>
      <c r="E1522" s="9" t="n">
        <v>0.0</v>
      </c>
      <c r="F1522" t="n">
        <v>0.0</v>
      </c>
      <c r="G1522" t="n">
        <v>0.0</v>
      </c>
      <c r="H1522" s="9" t="n">
        <v>0.0</v>
      </c>
    </row>
    <row r="1523" spans="2:8" x14ac:dyDescent="0.25">
      <c r="B1523" s="28" t="s">
        <v>6618</v>
      </c>
      <c r="C1523" t="s">
        <v>6619</v>
      </c>
      <c r="D1523" s="9" t="n">
        <v>0.0</v>
      </c>
      <c r="E1523" s="9" t="n">
        <v>0.0</v>
      </c>
      <c r="F1523" t="n">
        <v>0.0</v>
      </c>
      <c r="G1523" t="n">
        <v>0.0</v>
      </c>
      <c r="H1523" s="9" t="n">
        <v>0.0</v>
      </c>
    </row>
    <row r="1524" spans="2:8" x14ac:dyDescent="0.25">
      <c r="B1524" s="28" t="s">
        <v>6620</v>
      </c>
      <c r="C1524" t="s">
        <v>6621</v>
      </c>
      <c r="D1524" s="9" t="n">
        <v>0.0</v>
      </c>
      <c r="E1524" s="9" t="n">
        <v>0.0</v>
      </c>
      <c r="F1524" t="n">
        <v>0.0</v>
      </c>
      <c r="G1524" t="n">
        <v>0.0</v>
      </c>
      <c r="H1524" s="9" t="n">
        <v>0.0</v>
      </c>
    </row>
    <row r="1525" spans="2:8" x14ac:dyDescent="0.25">
      <c r="B1525" s="28" t="s">
        <v>6622</v>
      </c>
      <c r="C1525" t="s">
        <v>6623</v>
      </c>
      <c r="D1525" s="9" t="n">
        <v>0.0</v>
      </c>
      <c r="E1525" s="9" t="n">
        <v>0.0</v>
      </c>
      <c r="F1525" t="n">
        <v>0.0</v>
      </c>
      <c r="G1525" t="n">
        <v>0.0</v>
      </c>
      <c r="H1525" s="9" t="n">
        <v>0.0</v>
      </c>
    </row>
    <row r="1526" spans="2:8" x14ac:dyDescent="0.25">
      <c r="B1526" s="28" t="s">
        <v>6624</v>
      </c>
      <c r="C1526" t="s">
        <v>6625</v>
      </c>
      <c r="D1526" s="9" t="n">
        <v>0.0</v>
      </c>
      <c r="E1526" s="9" t="n">
        <v>0.0</v>
      </c>
      <c r="F1526" t="n">
        <v>0.0</v>
      </c>
      <c r="G1526" t="n">
        <v>0.0</v>
      </c>
      <c r="H1526" s="9" t="n">
        <v>0.0</v>
      </c>
    </row>
    <row r="1527" spans="2:8" x14ac:dyDescent="0.25">
      <c r="B1527" s="28" t="s">
        <v>6626</v>
      </c>
      <c r="C1527" t="s">
        <v>6627</v>
      </c>
      <c r="D1527" s="9" t="n">
        <v>2186812.41</v>
      </c>
      <c r="E1527" s="9" t="n">
        <v>0.0</v>
      </c>
      <c r="F1527" t="n">
        <v>2186812.41</v>
      </c>
      <c r="G1527" t="n">
        <v>0.0</v>
      </c>
      <c r="H1527" s="9" t="n">
        <v>0.0</v>
      </c>
    </row>
    <row r="1528" spans="2:8" x14ac:dyDescent="0.25">
      <c r="B1528" s="28" t="s">
        <v>6628</v>
      </c>
      <c r="C1528" t="s">
        <v>6629</v>
      </c>
      <c r="D1528" s="9" t="n">
        <v>1925328.3</v>
      </c>
      <c r="E1528" s="9" t="n">
        <v>0.0</v>
      </c>
      <c r="F1528" t="n">
        <v>1925328.3</v>
      </c>
      <c r="G1528" t="n">
        <v>0.0</v>
      </c>
      <c r="H1528" s="9" t="n">
        <v>0.0</v>
      </c>
    </row>
    <row r="1529" spans="2:8" x14ac:dyDescent="0.25">
      <c r="B1529" s="28" t="s">
        <v>6630</v>
      </c>
      <c r="C1529" t="s">
        <v>6631</v>
      </c>
      <c r="D1529" s="9" t="n">
        <v>176719.17</v>
      </c>
      <c r="E1529" s="9" t="n">
        <v>0.0</v>
      </c>
      <c r="F1529" t="n">
        <v>176719.17</v>
      </c>
      <c r="G1529" t="n">
        <v>0.0</v>
      </c>
      <c r="H1529" s="9" t="n">
        <v>0.0</v>
      </c>
    </row>
    <row r="1530" spans="2:8" x14ac:dyDescent="0.25">
      <c r="B1530" s="28" t="s">
        <v>6632</v>
      </c>
      <c r="C1530" t="s">
        <v>6633</v>
      </c>
      <c r="D1530" s="9" t="n">
        <v>84764.94</v>
      </c>
      <c r="E1530" s="9" t="n">
        <v>0.0</v>
      </c>
      <c r="F1530" t="n">
        <v>84764.94</v>
      </c>
      <c r="G1530" t="n">
        <v>0.0</v>
      </c>
      <c r="H1530" s="9" t="n">
        <v>0.0</v>
      </c>
    </row>
    <row r="1531" spans="2:8" x14ac:dyDescent="0.25">
      <c r="B1531" s="28" t="s">
        <v>6634</v>
      </c>
      <c r="C1531" t="s">
        <v>6635</v>
      </c>
      <c r="D1531" s="9" t="n">
        <v>0.0</v>
      </c>
      <c r="E1531" s="9" t="n">
        <v>0.0</v>
      </c>
      <c r="F1531" t="n">
        <v>0.0</v>
      </c>
      <c r="G1531" t="n">
        <v>0.0</v>
      </c>
      <c r="H1531" s="9" t="n">
        <v>0.0</v>
      </c>
    </row>
    <row r="1532" spans="2:8" x14ac:dyDescent="0.25">
      <c r="B1532" s="28" t="s">
        <v>6636</v>
      </c>
      <c r="C1532" t="s">
        <v>6637</v>
      </c>
      <c r="D1532" s="9" t="n">
        <v>3674593.71</v>
      </c>
      <c r="E1532" s="9" t="n">
        <v>0.0</v>
      </c>
      <c r="F1532" t="n">
        <v>3674593.71</v>
      </c>
      <c r="G1532" t="n">
        <v>0.0</v>
      </c>
      <c r="H1532" s="9" t="n">
        <v>0.0</v>
      </c>
    </row>
    <row r="1533" spans="2:8" x14ac:dyDescent="0.25">
      <c r="B1533" s="28" t="s">
        <v>6638</v>
      </c>
      <c r="C1533" t="s">
        <v>6639</v>
      </c>
      <c r="D1533" s="9" t="n">
        <v>3324649.34</v>
      </c>
      <c r="E1533" s="9" t="n">
        <v>0.0</v>
      </c>
      <c r="F1533" t="n">
        <v>3324649.34</v>
      </c>
      <c r="G1533" t="n">
        <v>0.0</v>
      </c>
      <c r="H1533" s="9" t="n">
        <v>0.0</v>
      </c>
    </row>
    <row r="1534" spans="2:8" x14ac:dyDescent="0.25">
      <c r="B1534" s="28" t="s">
        <v>6640</v>
      </c>
      <c r="C1534" t="s">
        <v>6641</v>
      </c>
      <c r="D1534" s="9" t="n">
        <v>251094.52</v>
      </c>
      <c r="E1534" s="9" t="n">
        <v>0.0</v>
      </c>
      <c r="F1534" t="n">
        <v>251094.52</v>
      </c>
      <c r="G1534" t="n">
        <v>0.0</v>
      </c>
      <c r="H1534" s="9" t="n">
        <v>0.0</v>
      </c>
    </row>
    <row r="1535" spans="2:8" x14ac:dyDescent="0.25">
      <c r="B1535" s="28" t="s">
        <v>6642</v>
      </c>
      <c r="C1535" t="s">
        <v>6643</v>
      </c>
      <c r="D1535" s="9" t="n">
        <v>98849.85</v>
      </c>
      <c r="E1535" s="9" t="n">
        <v>0.0</v>
      </c>
      <c r="F1535" t="n">
        <v>98849.85</v>
      </c>
      <c r="G1535" t="n">
        <v>0.0</v>
      </c>
      <c r="H1535" s="9" t="n">
        <v>0.0</v>
      </c>
    </row>
    <row r="1536" spans="2:8" x14ac:dyDescent="0.25">
      <c r="B1536" s="28" t="s">
        <v>6644</v>
      </c>
      <c r="C1536" t="s">
        <v>6645</v>
      </c>
      <c r="D1536" s="9" t="n">
        <v>0.0</v>
      </c>
      <c r="E1536" s="9" t="n">
        <v>0.0</v>
      </c>
      <c r="F1536" t="n">
        <v>0.0</v>
      </c>
      <c r="G1536" t="n">
        <v>0.0</v>
      </c>
      <c r="H1536" s="9" t="n">
        <v>0.0</v>
      </c>
    </row>
    <row r="1537" spans="2:8" x14ac:dyDescent="0.25">
      <c r="B1537" s="28" t="s">
        <v>6646</v>
      </c>
      <c r="C1537" t="s">
        <v>6647</v>
      </c>
      <c r="D1537" s="9" t="n">
        <v>0.0</v>
      </c>
      <c r="E1537" s="9" t="n">
        <v>0.0</v>
      </c>
      <c r="F1537" t="n">
        <v>0.0</v>
      </c>
      <c r="G1537" t="n">
        <v>0.0</v>
      </c>
      <c r="H1537" s="9" t="n">
        <v>0.0</v>
      </c>
    </row>
    <row r="1538" spans="2:8" x14ac:dyDescent="0.25">
      <c r="B1538" s="28" t="s">
        <v>6648</v>
      </c>
      <c r="C1538" t="s">
        <v>6649</v>
      </c>
      <c r="D1538" s="9" t="n">
        <v>0.0</v>
      </c>
      <c r="E1538" s="9" t="n">
        <v>0.0</v>
      </c>
      <c r="F1538" t="n">
        <v>0.0</v>
      </c>
      <c r="G1538" t="n">
        <v>0.0</v>
      </c>
      <c r="H1538" s="9" t="n">
        <v>0.0</v>
      </c>
    </row>
    <row r="1539" spans="2:8" x14ac:dyDescent="0.25">
      <c r="B1539" s="28" t="s">
        <v>6650</v>
      </c>
      <c r="C1539" t="s">
        <v>6651</v>
      </c>
      <c r="D1539" s="9" t="n">
        <v>0.0</v>
      </c>
      <c r="E1539" s="9" t="n">
        <v>0.0</v>
      </c>
      <c r="F1539" t="n">
        <v>0.0</v>
      </c>
      <c r="G1539" t="n">
        <v>0.0</v>
      </c>
      <c r="H1539" s="9" t="n">
        <v>0.0</v>
      </c>
    </row>
    <row r="1540" spans="2:8" x14ac:dyDescent="0.25">
      <c r="B1540" s="28" t="s">
        <v>6652</v>
      </c>
      <c r="C1540" t="s">
        <v>6653</v>
      </c>
      <c r="D1540" s="9" t="n">
        <v>0.0</v>
      </c>
      <c r="E1540" s="9" t="n">
        <v>0.0</v>
      </c>
      <c r="F1540" t="n">
        <v>0.0</v>
      </c>
      <c r="G1540" t="n">
        <v>0.0</v>
      </c>
      <c r="H1540" s="9" t="n">
        <v>0.0</v>
      </c>
    </row>
    <row r="1541" spans="2:8" x14ac:dyDescent="0.25">
      <c r="B1541" s="28" t="s">
        <v>6654</v>
      </c>
      <c r="C1541" t="s">
        <v>6655</v>
      </c>
      <c r="D1541" s="9" t="n">
        <v>0.0</v>
      </c>
      <c r="E1541" s="9" t="n">
        <v>0.0</v>
      </c>
      <c r="F1541" t="n">
        <v>0.0</v>
      </c>
      <c r="G1541" t="n">
        <v>0.0</v>
      </c>
      <c r="H1541" s="9" t="n">
        <v>0.0</v>
      </c>
    </row>
    <row r="1542" spans="2:8" x14ac:dyDescent="0.25">
      <c r="B1542" s="28" t="s">
        <v>6656</v>
      </c>
      <c r="C1542" t="s">
        <v>6657</v>
      </c>
      <c r="D1542" s="9" t="n">
        <v>0.0</v>
      </c>
      <c r="E1542" s="9" t="n">
        <v>0.0</v>
      </c>
      <c r="F1542" t="n">
        <v>0.0</v>
      </c>
      <c r="G1542" t="n">
        <v>0.0</v>
      </c>
      <c r="H1542" s="9" t="n">
        <v>0.0</v>
      </c>
    </row>
    <row r="1543" spans="2:8" x14ac:dyDescent="0.25">
      <c r="B1543" s="28" t="s">
        <v>6658</v>
      </c>
      <c r="C1543" t="s">
        <v>6659</v>
      </c>
      <c r="D1543" s="9" t="n">
        <v>0.0</v>
      </c>
      <c r="E1543" s="9" t="n">
        <v>0.0</v>
      </c>
      <c r="F1543" t="n">
        <v>0.0</v>
      </c>
      <c r="G1543" t="n">
        <v>0.0</v>
      </c>
      <c r="H1543" s="9" t="n">
        <v>0.0</v>
      </c>
    </row>
    <row r="1544" spans="2:8" x14ac:dyDescent="0.25">
      <c r="B1544" s="28" t="s">
        <v>6660</v>
      </c>
      <c r="C1544" t="s">
        <v>6661</v>
      </c>
      <c r="D1544" s="9" t="n">
        <v>0.0</v>
      </c>
      <c r="E1544" s="9" t="n">
        <v>0.0</v>
      </c>
      <c r="F1544" t="n">
        <v>0.0</v>
      </c>
      <c r="G1544" t="n">
        <v>0.0</v>
      </c>
      <c r="H1544" s="9" t="n">
        <v>0.0</v>
      </c>
    </row>
    <row r="1545" spans="2:8" x14ac:dyDescent="0.25">
      <c r="B1545" s="28" t="s">
        <v>6662</v>
      </c>
      <c r="C1545" t="s">
        <v>6663</v>
      </c>
      <c r="D1545" s="9" t="n">
        <v>0.0</v>
      </c>
      <c r="E1545" s="9" t="n">
        <v>0.0</v>
      </c>
      <c r="F1545" t="n">
        <v>0.0</v>
      </c>
      <c r="G1545" t="n">
        <v>0.0</v>
      </c>
      <c r="H1545" s="9" t="n">
        <v>0.0</v>
      </c>
    </row>
    <row r="1546" spans="2:8" x14ac:dyDescent="0.25">
      <c r="B1546" s="28" t="s">
        <v>6664</v>
      </c>
      <c r="C1546" t="s">
        <v>6665</v>
      </c>
      <c r="D1546" s="9" t="n">
        <v>0.0</v>
      </c>
      <c r="E1546" s="9" t="n">
        <v>0.0</v>
      </c>
      <c r="F1546" t="n">
        <v>0.0</v>
      </c>
      <c r="G1546" t="n">
        <v>0.0</v>
      </c>
      <c r="H1546" s="9" t="n">
        <v>0.0</v>
      </c>
    </row>
    <row r="1547" spans="2:8" x14ac:dyDescent="0.25">
      <c r="B1547" s="28" t="s">
        <v>6666</v>
      </c>
      <c r="C1547" t="s">
        <v>6667</v>
      </c>
      <c r="D1547" s="9" t="n">
        <v>0.0</v>
      </c>
      <c r="E1547" s="9" t="n">
        <v>0.0</v>
      </c>
      <c r="F1547" t="n">
        <v>0.0</v>
      </c>
      <c r="G1547" t="n">
        <v>0.0</v>
      </c>
      <c r="H1547" s="9" t="n">
        <v>0.0</v>
      </c>
    </row>
    <row r="1548" spans="2:8" x14ac:dyDescent="0.25">
      <c r="B1548" s="28" t="s">
        <v>6668</v>
      </c>
      <c r="C1548" t="s">
        <v>6669</v>
      </c>
      <c r="D1548" s="9" t="n">
        <v>0.0</v>
      </c>
      <c r="E1548" s="9" t="n">
        <v>0.0</v>
      </c>
      <c r="F1548" t="n">
        <v>0.0</v>
      </c>
      <c r="G1548" t="n">
        <v>0.0</v>
      </c>
      <c r="H1548" s="9" t="n">
        <v>0.0</v>
      </c>
    </row>
    <row r="1549" spans="2:8" x14ac:dyDescent="0.25">
      <c r="B1549" s="28" t="s">
        <v>6670</v>
      </c>
      <c r="C1549" t="s">
        <v>6671</v>
      </c>
      <c r="D1549" s="9" t="n">
        <v>0.0</v>
      </c>
      <c r="E1549" s="9" t="n">
        <v>0.0</v>
      </c>
      <c r="F1549" t="n">
        <v>0.0</v>
      </c>
      <c r="G1549" t="n">
        <v>0.0</v>
      </c>
      <c r="H1549" s="9" t="n">
        <v>0.0</v>
      </c>
    </row>
    <row r="1550" spans="2:8" x14ac:dyDescent="0.25">
      <c r="B1550" s="28" t="s">
        <v>6672</v>
      </c>
      <c r="C1550" t="s">
        <v>6673</v>
      </c>
      <c r="D1550" s="9" t="n">
        <v>0.0</v>
      </c>
      <c r="E1550" s="9" t="n">
        <v>0.0</v>
      </c>
      <c r="F1550" t="n">
        <v>0.0</v>
      </c>
      <c r="G1550" t="n">
        <v>0.0</v>
      </c>
      <c r="H1550" s="9" t="n">
        <v>0.0</v>
      </c>
    </row>
    <row r="1551" spans="2:8" x14ac:dyDescent="0.25">
      <c r="B1551" s="28" t="s">
        <v>6674</v>
      </c>
      <c r="C1551" t="s">
        <v>6675</v>
      </c>
      <c r="D1551" s="9" t="n">
        <v>0.0</v>
      </c>
      <c r="E1551" s="9" t="n">
        <v>0.0</v>
      </c>
      <c r="F1551" t="n">
        <v>0.0</v>
      </c>
      <c r="G1551" t="n">
        <v>0.0</v>
      </c>
      <c r="H1551" s="9" t="n">
        <v>0.0</v>
      </c>
    </row>
    <row r="1552" spans="2:8" x14ac:dyDescent="0.25">
      <c r="B1552" s="28" t="s">
        <v>6676</v>
      </c>
      <c r="C1552" t="s">
        <v>6677</v>
      </c>
      <c r="D1552" s="9" t="n">
        <v>0.0</v>
      </c>
      <c r="E1552" s="9" t="n">
        <v>0.0</v>
      </c>
      <c r="F1552" t="n">
        <v>0.0</v>
      </c>
      <c r="G1552" t="n">
        <v>0.0</v>
      </c>
      <c r="H1552" s="9" t="n">
        <v>0.0</v>
      </c>
    </row>
    <row r="1553" spans="2:8" x14ac:dyDescent="0.25">
      <c r="B1553" s="28" t="s">
        <v>6678</v>
      </c>
      <c r="C1553" t="s">
        <v>6679</v>
      </c>
      <c r="D1553" s="9" t="n">
        <v>0.0</v>
      </c>
      <c r="E1553" s="9" t="n">
        <v>0.0</v>
      </c>
      <c r="F1553" t="n">
        <v>0.0</v>
      </c>
      <c r="G1553" t="n">
        <v>0.0</v>
      </c>
      <c r="H1553" s="9" t="n">
        <v>0.0</v>
      </c>
    </row>
    <row r="1554" spans="2:8" x14ac:dyDescent="0.25">
      <c r="B1554" s="28" t="s">
        <v>6680</v>
      </c>
      <c r="C1554" t="s">
        <v>6681</v>
      </c>
      <c r="D1554" s="9" t="n">
        <v>0.0</v>
      </c>
      <c r="E1554" s="9" t="n">
        <v>0.0</v>
      </c>
      <c r="F1554" t="n">
        <v>0.0</v>
      </c>
      <c r="G1554" t="n">
        <v>0.0</v>
      </c>
      <c r="H1554" s="9" t="n">
        <v>0.0</v>
      </c>
    </row>
    <row r="1555" spans="2:8" x14ac:dyDescent="0.25">
      <c r="B1555" s="28" t="s">
        <v>6682</v>
      </c>
      <c r="C1555" t="s">
        <v>6683</v>
      </c>
      <c r="D1555" s="9" t="n">
        <v>0.0</v>
      </c>
      <c r="E1555" s="9" t="n">
        <v>0.0</v>
      </c>
      <c r="F1555" t="n">
        <v>0.0</v>
      </c>
      <c r="G1555" t="n">
        <v>0.0</v>
      </c>
      <c r="H1555" s="9" t="n">
        <v>0.0</v>
      </c>
    </row>
    <row r="1556" spans="2:8" x14ac:dyDescent="0.25">
      <c r="B1556" s="28" t="s">
        <v>6684</v>
      </c>
      <c r="C1556" t="s">
        <v>6685</v>
      </c>
      <c r="D1556" s="9" t="n">
        <v>0.0</v>
      </c>
      <c r="E1556" s="9" t="n">
        <v>0.0</v>
      </c>
      <c r="F1556" t="n">
        <v>0.0</v>
      </c>
      <c r="G1556" t="n">
        <v>0.0</v>
      </c>
      <c r="H1556" s="9" t="n">
        <v>0.0</v>
      </c>
    </row>
    <row r="1557" spans="2:8" x14ac:dyDescent="0.25">
      <c r="B1557" s="28" t="s">
        <v>6686</v>
      </c>
      <c r="C1557" t="s">
        <v>6687</v>
      </c>
      <c r="D1557" s="9" t="n">
        <v>0.0</v>
      </c>
      <c r="E1557" s="9" t="n">
        <v>0.0</v>
      </c>
      <c r="F1557" t="n">
        <v>0.0</v>
      </c>
      <c r="G1557" t="n">
        <v>0.0</v>
      </c>
      <c r="H1557" s="9" t="n">
        <v>0.0</v>
      </c>
    </row>
    <row r="1558" spans="2:8" x14ac:dyDescent="0.25">
      <c r="B1558" s="28" t="s">
        <v>6688</v>
      </c>
      <c r="C1558" t="s">
        <v>6689</v>
      </c>
      <c r="D1558" s="9" t="n">
        <v>0.0</v>
      </c>
      <c r="E1558" s="9" t="n">
        <v>0.0</v>
      </c>
      <c r="F1558" t="n">
        <v>0.0</v>
      </c>
      <c r="G1558" t="n">
        <v>0.0</v>
      </c>
      <c r="H1558" s="9" t="n">
        <v>0.0</v>
      </c>
    </row>
    <row r="1559" spans="2:8" x14ac:dyDescent="0.25">
      <c r="B1559" s="28" t="s">
        <v>6690</v>
      </c>
      <c r="C1559" t="s">
        <v>6691</v>
      </c>
      <c r="D1559" s="9" t="n">
        <v>0.0</v>
      </c>
      <c r="E1559" s="9" t="n">
        <v>0.0</v>
      </c>
      <c r="F1559" t="n">
        <v>0.0</v>
      </c>
      <c r="G1559" t="n">
        <v>0.0</v>
      </c>
      <c r="H1559" s="9" t="n">
        <v>0.0</v>
      </c>
    </row>
    <row r="1560" spans="2:8" x14ac:dyDescent="0.25">
      <c r="B1560" s="28" t="s">
        <v>6692</v>
      </c>
      <c r="C1560" t="s">
        <v>6693</v>
      </c>
      <c r="D1560" s="9" t="n">
        <v>0.0</v>
      </c>
      <c r="E1560" s="9" t="n">
        <v>0.0</v>
      </c>
      <c r="F1560" t="n">
        <v>0.0</v>
      </c>
      <c r="G1560" t="n">
        <v>0.0</v>
      </c>
      <c r="H1560" s="9" t="n">
        <v>0.0</v>
      </c>
    </row>
    <row r="1561" spans="2:8" x14ac:dyDescent="0.25">
      <c r="B1561" s="28" t="s">
        <v>6694</v>
      </c>
      <c r="C1561" t="s">
        <v>6695</v>
      </c>
      <c r="D1561" s="9" t="n">
        <v>0.0</v>
      </c>
      <c r="E1561" s="9" t="n">
        <v>0.0</v>
      </c>
      <c r="F1561" t="n">
        <v>0.0</v>
      </c>
      <c r="G1561" t="n">
        <v>0.0</v>
      </c>
      <c r="H1561" s="9" t="n">
        <v>0.0</v>
      </c>
    </row>
    <row r="1562" spans="2:8" x14ac:dyDescent="0.25">
      <c r="B1562" s="28" t="s">
        <v>6696</v>
      </c>
      <c r="C1562" t="s">
        <v>6697</v>
      </c>
      <c r="D1562" s="9" t="n">
        <v>0.0</v>
      </c>
      <c r="E1562" s="9" t="n">
        <v>0.0</v>
      </c>
      <c r="F1562" t="n">
        <v>0.0</v>
      </c>
      <c r="G1562" t="n">
        <v>0.0</v>
      </c>
      <c r="H1562" s="9" t="n">
        <v>0.0</v>
      </c>
    </row>
    <row r="1563" spans="2:8" x14ac:dyDescent="0.25">
      <c r="B1563" s="28" t="s">
        <v>6698</v>
      </c>
      <c r="C1563" t="s">
        <v>6699</v>
      </c>
      <c r="D1563" s="9" t="n">
        <v>0.0</v>
      </c>
      <c r="E1563" s="9" t="n">
        <v>0.0</v>
      </c>
      <c r="F1563" t="n">
        <v>0.0</v>
      </c>
      <c r="G1563" t="n">
        <v>0.0</v>
      </c>
      <c r="H1563" s="9" t="n">
        <v>0.0</v>
      </c>
    </row>
    <row r="1564" spans="2:8" x14ac:dyDescent="0.25">
      <c r="B1564" s="28" t="s">
        <v>6700</v>
      </c>
      <c r="C1564" t="s">
        <v>6701</v>
      </c>
      <c r="D1564" s="9" t="n">
        <v>0.0</v>
      </c>
      <c r="E1564" s="9" t="n">
        <v>0.0</v>
      </c>
      <c r="F1564" t="n">
        <v>0.0</v>
      </c>
      <c r="G1564" t="n">
        <v>0.0</v>
      </c>
      <c r="H1564" s="9" t="n">
        <v>0.0</v>
      </c>
    </row>
    <row r="1565" spans="2:8" x14ac:dyDescent="0.25">
      <c r="B1565" s="28" t="s">
        <v>6702</v>
      </c>
      <c r="C1565" t="s">
        <v>6703</v>
      </c>
      <c r="D1565" s="9" t="n">
        <v>0.0</v>
      </c>
      <c r="E1565" s="9" t="n">
        <v>0.0</v>
      </c>
      <c r="F1565" t="n">
        <v>0.0</v>
      </c>
      <c r="G1565" t="n">
        <v>0.0</v>
      </c>
      <c r="H1565" s="9" t="n">
        <v>0.0</v>
      </c>
    </row>
    <row r="1566" spans="2:8" x14ac:dyDescent="0.25">
      <c r="B1566" s="28" t="s">
        <v>6704</v>
      </c>
      <c r="C1566" t="s">
        <v>6705</v>
      </c>
      <c r="D1566" s="9" t="n">
        <v>0.0</v>
      </c>
      <c r="E1566" s="9" t="n">
        <v>0.0</v>
      </c>
      <c r="F1566" t="n">
        <v>0.0</v>
      </c>
      <c r="G1566" t="n">
        <v>0.0</v>
      </c>
      <c r="H1566" s="9" t="n">
        <v>0.0</v>
      </c>
    </row>
    <row r="1567" spans="2:8" x14ac:dyDescent="0.25">
      <c r="B1567" s="28" t="s">
        <v>6706</v>
      </c>
      <c r="C1567" t="s">
        <v>6707</v>
      </c>
      <c r="D1567" s="9" t="n">
        <v>0.0</v>
      </c>
      <c r="E1567" s="9" t="n">
        <v>0.0</v>
      </c>
      <c r="F1567" t="n">
        <v>0.0</v>
      </c>
      <c r="G1567" t="n">
        <v>0.0</v>
      </c>
      <c r="H1567" s="9" t="n">
        <v>0.0</v>
      </c>
    </row>
    <row r="1568" spans="2:8" x14ac:dyDescent="0.25">
      <c r="B1568" s="28" t="s">
        <v>6708</v>
      </c>
      <c r="C1568" t="s">
        <v>6709</v>
      </c>
      <c r="D1568" s="9" t="n">
        <v>0.0</v>
      </c>
      <c r="E1568" s="9" t="n">
        <v>0.0</v>
      </c>
      <c r="F1568" t="n">
        <v>0.0</v>
      </c>
      <c r="G1568" t="n">
        <v>0.0</v>
      </c>
      <c r="H1568" s="9" t="n">
        <v>0.0</v>
      </c>
    </row>
    <row r="1569" spans="2:8" x14ac:dyDescent="0.25">
      <c r="B1569" s="28" t="s">
        <v>6710</v>
      </c>
      <c r="C1569" t="s">
        <v>6711</v>
      </c>
      <c r="D1569" s="9" t="n">
        <v>0.0</v>
      </c>
      <c r="E1569" s="9" t="n">
        <v>0.0</v>
      </c>
      <c r="F1569" t="n">
        <v>0.0</v>
      </c>
      <c r="G1569" t="n">
        <v>0.0</v>
      </c>
      <c r="H1569" s="9" t="n">
        <v>0.0</v>
      </c>
    </row>
    <row r="1570" spans="2:8" x14ac:dyDescent="0.25">
      <c r="B1570" s="28" t="s">
        <v>6712</v>
      </c>
      <c r="C1570" t="s">
        <v>6713</v>
      </c>
      <c r="D1570" s="9" t="n">
        <v>0.0</v>
      </c>
      <c r="E1570" s="9" t="n">
        <v>0.0</v>
      </c>
      <c r="F1570" t="n">
        <v>0.0</v>
      </c>
      <c r="G1570" t="n">
        <v>0.0</v>
      </c>
      <c r="H1570" s="9" t="n">
        <v>0.0</v>
      </c>
    </row>
    <row r="1571" spans="2:8" x14ac:dyDescent="0.25">
      <c r="B1571" s="28" t="s">
        <v>6714</v>
      </c>
      <c r="C1571" t="s">
        <v>6715</v>
      </c>
      <c r="D1571" s="9" t="n">
        <v>0.0</v>
      </c>
      <c r="E1571" s="9" t="n">
        <v>0.0</v>
      </c>
      <c r="F1571" t="n">
        <v>0.0</v>
      </c>
      <c r="G1571" t="n">
        <v>0.0</v>
      </c>
      <c r="H1571" s="9" t="n">
        <v>0.0</v>
      </c>
    </row>
    <row r="1572" spans="2:8" x14ac:dyDescent="0.25">
      <c r="B1572" s="28" t="s">
        <v>6716</v>
      </c>
      <c r="C1572" t="s">
        <v>6717</v>
      </c>
      <c r="D1572" s="9" t="n">
        <v>0.0</v>
      </c>
      <c r="E1572" s="9" t="n">
        <v>0.0</v>
      </c>
      <c r="F1572" t="n">
        <v>0.0</v>
      </c>
      <c r="G1572" t="n">
        <v>0.0</v>
      </c>
      <c r="H1572" s="9" t="n">
        <v>0.0</v>
      </c>
    </row>
    <row r="1573" spans="2:8" x14ac:dyDescent="0.25">
      <c r="B1573" s="28" t="s">
        <v>6718</v>
      </c>
      <c r="C1573" t="s">
        <v>6719</v>
      </c>
      <c r="D1573" s="9" t="n">
        <v>0.0</v>
      </c>
      <c r="E1573" s="9" t="n">
        <v>0.0</v>
      </c>
      <c r="F1573" t="n">
        <v>0.0</v>
      </c>
      <c r="G1573" t="n">
        <v>0.0</v>
      </c>
      <c r="H1573" s="9" t="n">
        <v>0.0</v>
      </c>
    </row>
    <row r="1574" spans="2:8" x14ac:dyDescent="0.25">
      <c r="B1574" s="28" t="s">
        <v>6720</v>
      </c>
      <c r="C1574" t="s">
        <v>6721</v>
      </c>
      <c r="D1574" s="9" t="n">
        <v>0.0</v>
      </c>
      <c r="E1574" s="9" t="n">
        <v>0.0</v>
      </c>
      <c r="F1574" t="n">
        <v>0.0</v>
      </c>
      <c r="G1574" t="n">
        <v>0.0</v>
      </c>
      <c r="H1574" s="9" t="n">
        <v>0.0</v>
      </c>
    </row>
    <row r="1575" spans="2:8" x14ac:dyDescent="0.25">
      <c r="B1575" s="28" t="s">
        <v>6722</v>
      </c>
      <c r="C1575" t="s">
        <v>6723</v>
      </c>
      <c r="D1575" s="9" t="n">
        <v>0.0</v>
      </c>
      <c r="E1575" s="9" t="n">
        <v>0.0</v>
      </c>
      <c r="F1575" t="n">
        <v>0.0</v>
      </c>
      <c r="G1575" t="n">
        <v>0.0</v>
      </c>
      <c r="H1575" s="9" t="n">
        <v>0.0</v>
      </c>
    </row>
    <row r="1576" spans="2:8" x14ac:dyDescent="0.25">
      <c r="B1576" s="28" t="s">
        <v>6724</v>
      </c>
      <c r="C1576" t="s">
        <v>6725</v>
      </c>
      <c r="D1576" s="9" t="n">
        <v>0.0</v>
      </c>
      <c r="E1576" s="9" t="n">
        <v>0.0</v>
      </c>
      <c r="F1576" t="n">
        <v>0.0</v>
      </c>
      <c r="G1576" t="n">
        <v>0.0</v>
      </c>
      <c r="H1576" s="9" t="n">
        <v>0.0</v>
      </c>
    </row>
    <row r="1577" spans="2:8" x14ac:dyDescent="0.25">
      <c r="B1577" s="28" t="s">
        <v>6726</v>
      </c>
      <c r="C1577" t="s">
        <v>6727</v>
      </c>
      <c r="D1577" s="9" t="n">
        <v>0.0</v>
      </c>
      <c r="E1577" s="9" t="n">
        <v>0.0</v>
      </c>
      <c r="F1577" t="n">
        <v>0.0</v>
      </c>
      <c r="G1577" t="n">
        <v>0.0</v>
      </c>
      <c r="H1577" s="9" t="n">
        <v>0.0</v>
      </c>
    </row>
    <row r="1578" spans="2:8" x14ac:dyDescent="0.25">
      <c r="B1578" s="28" t="s">
        <v>6728</v>
      </c>
      <c r="C1578" t="s">
        <v>6729</v>
      </c>
      <c r="D1578" s="9" t="n">
        <v>0.0</v>
      </c>
      <c r="E1578" s="9" t="n">
        <v>0.0</v>
      </c>
      <c r="F1578" t="n">
        <v>0.0</v>
      </c>
      <c r="G1578" t="n">
        <v>0.0</v>
      </c>
      <c r="H1578" s="9" t="n">
        <v>0.0</v>
      </c>
    </row>
    <row r="1579" spans="2:8" x14ac:dyDescent="0.25">
      <c r="B1579" s="28" t="s">
        <v>6730</v>
      </c>
      <c r="C1579" t="s">
        <v>6731</v>
      </c>
      <c r="D1579" s="9" t="n">
        <v>0.0</v>
      </c>
      <c r="E1579" s="9" t="n">
        <v>0.0</v>
      </c>
      <c r="F1579" t="n">
        <v>0.0</v>
      </c>
      <c r="G1579" t="n">
        <v>0.0</v>
      </c>
      <c r="H1579" s="9" t="n">
        <v>0.0</v>
      </c>
    </row>
    <row r="1580" spans="2:8" x14ac:dyDescent="0.25">
      <c r="B1580" s="28" t="s">
        <v>6732</v>
      </c>
      <c r="C1580" t="s">
        <v>6733</v>
      </c>
      <c r="D1580" s="9" t="n">
        <v>0.0</v>
      </c>
      <c r="E1580" s="9" t="n">
        <v>0.0</v>
      </c>
      <c r="F1580" t="n">
        <v>0.0</v>
      </c>
      <c r="G1580" t="n">
        <v>0.0</v>
      </c>
      <c r="H1580" s="9" t="n">
        <v>0.0</v>
      </c>
    </row>
    <row r="1581" spans="2:8" x14ac:dyDescent="0.25">
      <c r="B1581" s="28" t="s">
        <v>6734</v>
      </c>
      <c r="C1581" t="s">
        <v>6735</v>
      </c>
      <c r="D1581" s="9" t="n">
        <v>0.0</v>
      </c>
      <c r="E1581" s="9" t="n">
        <v>0.0</v>
      </c>
      <c r="F1581" t="n">
        <v>0.0</v>
      </c>
      <c r="G1581" t="n">
        <v>0.0</v>
      </c>
      <c r="H1581" s="9" t="n">
        <v>0.0</v>
      </c>
    </row>
    <row r="1582" spans="2:8" x14ac:dyDescent="0.25">
      <c r="B1582" s="28" t="s">
        <v>6736</v>
      </c>
      <c r="C1582" t="s">
        <v>6737</v>
      </c>
      <c r="D1582" s="9" t="n">
        <v>0.0</v>
      </c>
      <c r="E1582" s="9" t="n">
        <v>0.0</v>
      </c>
      <c r="F1582" t="n">
        <v>0.0</v>
      </c>
      <c r="G1582" t="n">
        <v>0.0</v>
      </c>
      <c r="H1582" s="9" t="n">
        <v>0.0</v>
      </c>
    </row>
    <row r="1583" spans="2:8" x14ac:dyDescent="0.25">
      <c r="B1583" s="28" t="s">
        <v>6738</v>
      </c>
      <c r="C1583" t="s">
        <v>6739</v>
      </c>
      <c r="D1583" s="9" t="n">
        <v>0.0</v>
      </c>
      <c r="E1583" s="9" t="n">
        <v>0.0</v>
      </c>
      <c r="F1583" t="n">
        <v>0.0</v>
      </c>
      <c r="G1583" t="n">
        <v>0.0</v>
      </c>
      <c r="H1583" s="9" t="n">
        <v>0.0</v>
      </c>
    </row>
    <row r="1584" spans="2:8" x14ac:dyDescent="0.25">
      <c r="B1584" s="28" t="s">
        <v>6740</v>
      </c>
      <c r="C1584" t="s">
        <v>6741</v>
      </c>
      <c r="D1584" s="9" t="n">
        <v>0.0</v>
      </c>
      <c r="E1584" s="9" t="n">
        <v>0.0</v>
      </c>
      <c r="F1584" t="n">
        <v>0.0</v>
      </c>
      <c r="G1584" t="n">
        <v>0.0</v>
      </c>
      <c r="H1584" s="9" t="n">
        <v>0.0</v>
      </c>
    </row>
    <row r="1585" spans="2:8" x14ac:dyDescent="0.25">
      <c r="B1585" s="28" t="s">
        <v>6742</v>
      </c>
      <c r="C1585" t="s">
        <v>6743</v>
      </c>
      <c r="D1585" s="9" t="n">
        <v>0.0</v>
      </c>
      <c r="E1585" s="9" t="n">
        <v>0.0</v>
      </c>
      <c r="F1585" t="n">
        <v>0.0</v>
      </c>
      <c r="G1585" t="n">
        <v>0.0</v>
      </c>
      <c r="H1585" s="9" t="n">
        <v>0.0</v>
      </c>
    </row>
    <row r="1586" spans="2:8" x14ac:dyDescent="0.25">
      <c r="B1586" s="28" t="s">
        <v>6744</v>
      </c>
      <c r="C1586" t="s">
        <v>6745</v>
      </c>
      <c r="D1586" s="9" t="n">
        <v>0.0</v>
      </c>
      <c r="E1586" s="9" t="n">
        <v>0.0</v>
      </c>
      <c r="F1586" t="n">
        <v>0.0</v>
      </c>
      <c r="G1586" t="n">
        <v>0.0</v>
      </c>
      <c r="H1586" s="9" t="n">
        <v>0.0</v>
      </c>
    </row>
    <row r="1587" spans="2:8" x14ac:dyDescent="0.25">
      <c r="B1587" s="28" t="s">
        <v>6746</v>
      </c>
      <c r="C1587" t="s">
        <v>6747</v>
      </c>
      <c r="D1587" s="9" t="n">
        <v>0.0</v>
      </c>
      <c r="E1587" s="9" t="n">
        <v>0.0</v>
      </c>
      <c r="F1587" t="n">
        <v>0.0</v>
      </c>
      <c r="G1587" t="n">
        <v>0.0</v>
      </c>
      <c r="H1587" s="9" t="n">
        <v>0.0</v>
      </c>
    </row>
    <row r="1588" spans="2:8" x14ac:dyDescent="0.25">
      <c r="B1588" s="28" t="s">
        <v>6748</v>
      </c>
      <c r="C1588" t="s">
        <v>6749</v>
      </c>
      <c r="D1588" s="9" t="n">
        <v>0.0</v>
      </c>
      <c r="E1588" s="9" t="n">
        <v>0.0</v>
      </c>
      <c r="F1588" t="n">
        <v>0.0</v>
      </c>
      <c r="G1588" t="n">
        <v>0.0</v>
      </c>
      <c r="H1588" s="9" t="n">
        <v>0.0</v>
      </c>
    </row>
    <row r="1589" spans="2:8" x14ac:dyDescent="0.25">
      <c r="B1589" s="28" t="s">
        <v>6750</v>
      </c>
      <c r="C1589" t="s">
        <v>6751</v>
      </c>
      <c r="D1589" s="9" t="n">
        <v>0.0</v>
      </c>
      <c r="E1589" s="9" t="n">
        <v>0.0</v>
      </c>
      <c r="F1589" t="n">
        <v>0.0</v>
      </c>
      <c r="G1589" t="n">
        <v>0.0</v>
      </c>
      <c r="H1589" s="9" t="n">
        <v>0.0</v>
      </c>
    </row>
    <row r="1590" spans="2:8" x14ac:dyDescent="0.25">
      <c r="B1590" s="28" t="s">
        <v>6752</v>
      </c>
      <c r="C1590" t="s">
        <v>6753</v>
      </c>
      <c r="D1590" s="9" t="n">
        <v>0.0</v>
      </c>
      <c r="E1590" s="9" t="n">
        <v>0.0</v>
      </c>
      <c r="F1590" t="n">
        <v>0.0</v>
      </c>
      <c r="G1590" t="n">
        <v>0.0</v>
      </c>
      <c r="H1590" s="9" t="n">
        <v>0.0</v>
      </c>
    </row>
    <row r="1591" spans="2:8" x14ac:dyDescent="0.25">
      <c r="B1591" s="28" t="s">
        <v>6754</v>
      </c>
      <c r="C1591" t="s">
        <v>6755</v>
      </c>
      <c r="D1591" s="9" t="n">
        <v>0.0</v>
      </c>
      <c r="E1591" s="9" t="n">
        <v>0.0</v>
      </c>
      <c r="F1591" t="n">
        <v>0.0</v>
      </c>
      <c r="G1591" t="n">
        <v>0.0</v>
      </c>
      <c r="H1591" s="9" t="n">
        <v>0.0</v>
      </c>
    </row>
    <row r="1592" spans="2:8" x14ac:dyDescent="0.25">
      <c r="B1592" s="28" t="s">
        <v>6756</v>
      </c>
      <c r="C1592" t="s">
        <v>6757</v>
      </c>
      <c r="D1592" s="9" t="n">
        <v>0.0</v>
      </c>
      <c r="E1592" s="9" t="n">
        <v>0.0</v>
      </c>
      <c r="F1592" t="n">
        <v>0.0</v>
      </c>
      <c r="G1592" t="n">
        <v>0.0</v>
      </c>
      <c r="H1592" s="9" t="n">
        <v>0.0</v>
      </c>
    </row>
    <row r="1593" spans="2:8" x14ac:dyDescent="0.25">
      <c r="B1593" s="28" t="s">
        <v>6758</v>
      </c>
      <c r="C1593" t="s">
        <v>6759</v>
      </c>
      <c r="D1593" s="9" t="n">
        <v>0.0</v>
      </c>
      <c r="E1593" s="9" t="n">
        <v>0.0</v>
      </c>
      <c r="F1593" t="n">
        <v>0.0</v>
      </c>
      <c r="G1593" t="n">
        <v>0.0</v>
      </c>
      <c r="H1593" s="9" t="n">
        <v>0.0</v>
      </c>
    </row>
    <row r="1594" spans="2:8" x14ac:dyDescent="0.25">
      <c r="B1594" s="28" t="s">
        <v>6760</v>
      </c>
      <c r="C1594" t="s">
        <v>6761</v>
      </c>
      <c r="D1594" s="9" t="n">
        <v>0.0</v>
      </c>
      <c r="E1594" s="9" t="n">
        <v>0.0</v>
      </c>
      <c r="F1594" t="n">
        <v>0.0</v>
      </c>
      <c r="G1594" t="n">
        <v>0.0</v>
      </c>
      <c r="H1594" s="9" t="n">
        <v>0.0</v>
      </c>
    </row>
    <row r="1595" spans="2:8" x14ac:dyDescent="0.25">
      <c r="B1595" s="28" t="s">
        <v>6762</v>
      </c>
      <c r="C1595" t="s">
        <v>6763</v>
      </c>
      <c r="D1595" s="9" t="n">
        <v>0.0</v>
      </c>
      <c r="E1595" s="9" t="n">
        <v>0.0</v>
      </c>
      <c r="F1595" t="n">
        <v>0.0</v>
      </c>
      <c r="G1595" t="n">
        <v>0.0</v>
      </c>
      <c r="H1595" s="9" t="n">
        <v>0.0</v>
      </c>
    </row>
    <row r="1596" spans="2:8" x14ac:dyDescent="0.25">
      <c r="B1596" s="28" t="s">
        <v>6764</v>
      </c>
      <c r="C1596" t="s">
        <v>6765</v>
      </c>
      <c r="D1596" s="9" t="n">
        <v>0.0</v>
      </c>
      <c r="E1596" s="9" t="n">
        <v>0.0</v>
      </c>
      <c r="F1596" t="n">
        <v>0.0</v>
      </c>
      <c r="G1596" t="n">
        <v>0.0</v>
      </c>
      <c r="H1596" s="9" t="n">
        <v>0.0</v>
      </c>
    </row>
    <row r="1597" spans="2:8" x14ac:dyDescent="0.25">
      <c r="B1597" s="28" t="s">
        <v>6766</v>
      </c>
      <c r="C1597" t="s">
        <v>6767</v>
      </c>
      <c r="D1597" s="9" t="n">
        <v>0.0</v>
      </c>
      <c r="E1597" s="9" t="n">
        <v>0.0</v>
      </c>
      <c r="F1597" t="n">
        <v>0.0</v>
      </c>
      <c r="G1597" t="n">
        <v>0.0</v>
      </c>
      <c r="H1597" s="9" t="n">
        <v>0.0</v>
      </c>
    </row>
    <row r="1598" spans="2:8" x14ac:dyDescent="0.25">
      <c r="B1598" s="28" t="s">
        <v>6768</v>
      </c>
      <c r="C1598" t="s">
        <v>6769</v>
      </c>
      <c r="D1598" s="9" t="n">
        <v>0.0</v>
      </c>
      <c r="E1598" s="9" t="n">
        <v>0.0</v>
      </c>
      <c r="F1598" t="n">
        <v>0.0</v>
      </c>
      <c r="G1598" t="n">
        <v>0.0</v>
      </c>
      <c r="H1598" s="9" t="n">
        <v>0.0</v>
      </c>
    </row>
    <row r="1599" spans="2:8" x14ac:dyDescent="0.25">
      <c r="B1599" s="28" t="s">
        <v>6770</v>
      </c>
      <c r="C1599" t="s">
        <v>6771</v>
      </c>
      <c r="D1599" s="9" t="n">
        <v>0.0</v>
      </c>
      <c r="E1599" s="9" t="n">
        <v>0.0</v>
      </c>
      <c r="F1599" t="n">
        <v>0.0</v>
      </c>
      <c r="G1599" t="n">
        <v>0.0</v>
      </c>
      <c r="H1599" s="9" t="n">
        <v>0.0</v>
      </c>
    </row>
    <row r="1600" spans="2:8" x14ac:dyDescent="0.25">
      <c r="B1600" s="28" t="s">
        <v>6772</v>
      </c>
      <c r="C1600" t="s">
        <v>6773</v>
      </c>
      <c r="D1600" s="9" t="n">
        <v>0.0</v>
      </c>
      <c r="E1600" s="9" t="n">
        <v>0.0</v>
      </c>
      <c r="F1600" t="n">
        <v>0.0</v>
      </c>
      <c r="G1600" t="n">
        <v>0.0</v>
      </c>
      <c r="H1600" s="9" t="n">
        <v>0.0</v>
      </c>
    </row>
    <row r="1601" spans="2:8" x14ac:dyDescent="0.25">
      <c r="B1601" s="28" t="s">
        <v>6774</v>
      </c>
      <c r="C1601" t="s">
        <v>6775</v>
      </c>
      <c r="D1601" s="9" t="n">
        <v>0.0</v>
      </c>
      <c r="E1601" s="9" t="n">
        <v>0.0</v>
      </c>
      <c r="F1601" t="n">
        <v>0.0</v>
      </c>
      <c r="G1601" t="n">
        <v>0.0</v>
      </c>
      <c r="H1601" s="9" t="n">
        <v>0.0</v>
      </c>
    </row>
    <row r="1602" spans="2:8" x14ac:dyDescent="0.25">
      <c r="B1602" s="28" t="s">
        <v>6776</v>
      </c>
      <c r="C1602" t="s">
        <v>6777</v>
      </c>
      <c r="D1602" s="9" t="n">
        <v>0.0</v>
      </c>
      <c r="E1602" s="9" t="n">
        <v>0.0</v>
      </c>
      <c r="F1602" t="n">
        <v>0.0</v>
      </c>
      <c r="G1602" t="n">
        <v>0.0</v>
      </c>
      <c r="H1602" s="9" t="n">
        <v>0.0</v>
      </c>
    </row>
    <row r="1603" spans="2:8" x14ac:dyDescent="0.25">
      <c r="B1603" s="28" t="s">
        <v>6778</v>
      </c>
      <c r="C1603" t="s">
        <v>6779</v>
      </c>
      <c r="D1603" s="9" t="n">
        <v>0.0</v>
      </c>
      <c r="E1603" s="9" t="n">
        <v>0.0</v>
      </c>
      <c r="F1603" t="n">
        <v>0.0</v>
      </c>
      <c r="G1603" t="n">
        <v>0.0</v>
      </c>
      <c r="H1603" s="9" t="n">
        <v>0.0</v>
      </c>
    </row>
    <row r="1604" spans="2:8" x14ac:dyDescent="0.25">
      <c r="B1604" s="28" t="s">
        <v>6780</v>
      </c>
      <c r="C1604" t="s">
        <v>6781</v>
      </c>
      <c r="D1604" s="9" t="n">
        <v>0.0</v>
      </c>
      <c r="E1604" s="9" t="n">
        <v>0.0</v>
      </c>
      <c r="F1604" t="n">
        <v>0.0</v>
      </c>
      <c r="G1604" t="n">
        <v>0.0</v>
      </c>
      <c r="H1604" s="9" t="n">
        <v>0.0</v>
      </c>
    </row>
    <row r="1605" spans="2:8" x14ac:dyDescent="0.25">
      <c r="B1605" s="28" t="s">
        <v>6782</v>
      </c>
      <c r="C1605" t="s">
        <v>6783</v>
      </c>
      <c r="D1605" s="9" t="n">
        <v>0.0</v>
      </c>
      <c r="E1605" s="9" t="n">
        <v>0.0</v>
      </c>
      <c r="F1605" t="n">
        <v>0.0</v>
      </c>
      <c r="G1605" t="n">
        <v>0.0</v>
      </c>
      <c r="H1605" s="9" t="n">
        <v>0.0</v>
      </c>
    </row>
    <row r="1606" spans="2:8" x14ac:dyDescent="0.25">
      <c r="B1606" s="28" t="s">
        <v>6784</v>
      </c>
      <c r="C1606" t="s">
        <v>6785</v>
      </c>
      <c r="D1606" s="9" t="n">
        <v>0.0</v>
      </c>
      <c r="E1606" s="9" t="n">
        <v>0.0</v>
      </c>
      <c r="F1606" t="n">
        <v>0.0</v>
      </c>
      <c r="G1606" t="n">
        <v>0.0</v>
      </c>
      <c r="H1606" s="9" t="n">
        <v>0.0</v>
      </c>
    </row>
    <row r="1607" spans="2:8" x14ac:dyDescent="0.25">
      <c r="B1607" s="28" t="s">
        <v>6786</v>
      </c>
      <c r="C1607" t="s">
        <v>6787</v>
      </c>
      <c r="D1607" s="9" t="n">
        <v>0.0</v>
      </c>
      <c r="E1607" s="9" t="n">
        <v>0.0</v>
      </c>
      <c r="F1607" t="n">
        <v>0.0</v>
      </c>
      <c r="G1607" t="n">
        <v>0.0</v>
      </c>
      <c r="H1607" s="9" t="n">
        <v>0.0</v>
      </c>
    </row>
    <row r="1608" spans="2:8" x14ac:dyDescent="0.25">
      <c r="B1608" s="28" t="s">
        <v>6788</v>
      </c>
      <c r="C1608" t="s">
        <v>6789</v>
      </c>
      <c r="D1608" s="9" t="n">
        <v>0.0</v>
      </c>
      <c r="E1608" s="9" t="n">
        <v>0.0</v>
      </c>
      <c r="F1608" t="n">
        <v>0.0</v>
      </c>
      <c r="G1608" t="n">
        <v>0.0</v>
      </c>
      <c r="H1608" s="9" t="n">
        <v>0.0</v>
      </c>
    </row>
    <row r="1609" spans="2:8" x14ac:dyDescent="0.25">
      <c r="B1609" s="28" t="s">
        <v>6790</v>
      </c>
      <c r="C1609" t="s">
        <v>6791</v>
      </c>
      <c r="D1609" s="9" t="n">
        <v>0.0</v>
      </c>
      <c r="E1609" s="9" t="n">
        <v>0.0</v>
      </c>
      <c r="F1609" t="n">
        <v>0.0</v>
      </c>
      <c r="G1609" t="n">
        <v>0.0</v>
      </c>
      <c r="H1609" s="9" t="n">
        <v>0.0</v>
      </c>
    </row>
    <row r="1610" spans="2:8" x14ac:dyDescent="0.25">
      <c r="B1610" s="28" t="s">
        <v>6792</v>
      </c>
      <c r="C1610" t="s">
        <v>6793</v>
      </c>
      <c r="D1610" s="9" t="n">
        <v>0.0</v>
      </c>
      <c r="E1610" s="9" t="n">
        <v>0.0</v>
      </c>
      <c r="F1610" t="n">
        <v>0.0</v>
      </c>
      <c r="G1610" t="n">
        <v>0.0</v>
      </c>
      <c r="H1610" s="9" t="n">
        <v>0.0</v>
      </c>
    </row>
    <row r="1611" spans="2:8" x14ac:dyDescent="0.25">
      <c r="B1611" s="28" t="s">
        <v>6794</v>
      </c>
      <c r="C1611" t="s">
        <v>6795</v>
      </c>
      <c r="D1611" s="9" t="n">
        <v>0.0</v>
      </c>
      <c r="E1611" s="9" t="n">
        <v>0.0</v>
      </c>
      <c r="F1611" t="n">
        <v>0.0</v>
      </c>
      <c r="G1611" t="n">
        <v>0.0</v>
      </c>
      <c r="H1611" s="9" t="n">
        <v>0.0</v>
      </c>
    </row>
    <row r="1612" spans="2:8" x14ac:dyDescent="0.25">
      <c r="B1612" s="28" t="s">
        <v>6796</v>
      </c>
      <c r="C1612" t="s">
        <v>6797</v>
      </c>
      <c r="D1612" s="9" t="n">
        <v>0.0</v>
      </c>
      <c r="E1612" s="9" t="n">
        <v>0.0</v>
      </c>
      <c r="F1612" t="n">
        <v>0.0</v>
      </c>
      <c r="G1612" t="n">
        <v>0.0</v>
      </c>
      <c r="H1612" s="9" t="n">
        <v>0.0</v>
      </c>
    </row>
    <row r="1613" spans="2:8" x14ac:dyDescent="0.25">
      <c r="B1613" s="28" t="s">
        <v>6798</v>
      </c>
      <c r="C1613" t="s">
        <v>6799</v>
      </c>
      <c r="D1613" s="9" t="n">
        <v>0.0</v>
      </c>
      <c r="E1613" s="9" t="n">
        <v>0.0</v>
      </c>
      <c r="F1613" t="n">
        <v>0.0</v>
      </c>
      <c r="G1613" t="n">
        <v>0.0</v>
      </c>
      <c r="H1613" s="9" t="n">
        <v>0.0</v>
      </c>
    </row>
    <row r="1614" spans="2:8" x14ac:dyDescent="0.25">
      <c r="B1614" s="28" t="s">
        <v>6800</v>
      </c>
      <c r="C1614" t="s">
        <v>6801</v>
      </c>
      <c r="D1614" s="9" t="n">
        <v>0.0</v>
      </c>
      <c r="E1614" s="9" t="n">
        <v>0.0</v>
      </c>
      <c r="F1614" t="n">
        <v>0.0</v>
      </c>
      <c r="G1614" t="n">
        <v>0.0</v>
      </c>
      <c r="H1614" s="9" t="n">
        <v>0.0</v>
      </c>
    </row>
    <row r="1615" spans="2:8" x14ac:dyDescent="0.25">
      <c r="B1615" s="28" t="s">
        <v>6802</v>
      </c>
      <c r="C1615" t="s">
        <v>6803</v>
      </c>
      <c r="D1615" s="9" t="n">
        <v>0.0</v>
      </c>
      <c r="E1615" s="9" t="n">
        <v>0.0</v>
      </c>
      <c r="F1615" t="n">
        <v>0.0</v>
      </c>
      <c r="G1615" t="n">
        <v>0.0</v>
      </c>
      <c r="H1615" s="9" t="n">
        <v>0.0</v>
      </c>
    </row>
    <row r="1616" spans="2:8" x14ac:dyDescent="0.25">
      <c r="B1616" s="28" t="s">
        <v>6804</v>
      </c>
      <c r="C1616" t="s">
        <v>6805</v>
      </c>
      <c r="D1616" s="9" t="n">
        <v>0.0</v>
      </c>
      <c r="E1616" s="9" t="n">
        <v>0.0</v>
      </c>
      <c r="F1616" t="n">
        <v>0.0</v>
      </c>
      <c r="G1616" t="n">
        <v>0.0</v>
      </c>
      <c r="H1616" s="9" t="n">
        <v>0.0</v>
      </c>
    </row>
    <row r="1617" spans="2:8" x14ac:dyDescent="0.25">
      <c r="B1617" s="28" t="s">
        <v>6806</v>
      </c>
      <c r="C1617" t="s">
        <v>6807</v>
      </c>
      <c r="D1617" s="9" t="n">
        <v>0.0</v>
      </c>
      <c r="E1617" s="9" t="n">
        <v>0.0</v>
      </c>
      <c r="F1617" t="n">
        <v>0.0</v>
      </c>
      <c r="G1617" t="n">
        <v>0.0</v>
      </c>
      <c r="H1617" s="9" t="n">
        <v>0.0</v>
      </c>
    </row>
    <row r="1618" spans="2:8" x14ac:dyDescent="0.25">
      <c r="B1618" s="28" t="s">
        <v>6808</v>
      </c>
      <c r="C1618" t="s">
        <v>6809</v>
      </c>
      <c r="D1618" s="9" t="n">
        <v>0.0</v>
      </c>
      <c r="E1618" s="9" t="n">
        <v>0.0</v>
      </c>
      <c r="F1618" t="n">
        <v>0.0</v>
      </c>
      <c r="G1618" t="n">
        <v>0.0</v>
      </c>
      <c r="H1618" s="9" t="n">
        <v>0.0</v>
      </c>
    </row>
    <row r="1619" spans="2:8" x14ac:dyDescent="0.25">
      <c r="B1619" s="28" t="s">
        <v>6810</v>
      </c>
      <c r="C1619" t="s">
        <v>6811</v>
      </c>
      <c r="D1619" s="9" t="n">
        <v>0.0</v>
      </c>
      <c r="E1619" s="9" t="n">
        <v>0.0</v>
      </c>
      <c r="F1619" t="n">
        <v>0.0</v>
      </c>
      <c r="G1619" t="n">
        <v>0.0</v>
      </c>
      <c r="H1619" s="9" t="n">
        <v>0.0</v>
      </c>
    </row>
    <row r="1620" spans="2:8" x14ac:dyDescent="0.25">
      <c r="B1620" s="28" t="s">
        <v>6812</v>
      </c>
      <c r="C1620" t="s">
        <v>6813</v>
      </c>
      <c r="D1620" s="9" t="n">
        <v>0.0</v>
      </c>
      <c r="E1620" s="9" t="n">
        <v>0.0</v>
      </c>
      <c r="F1620" t="n">
        <v>0.0</v>
      </c>
      <c r="G1620" t="n">
        <v>0.0</v>
      </c>
      <c r="H1620" s="9" t="n">
        <v>0.0</v>
      </c>
    </row>
    <row r="1621" spans="2:8" x14ac:dyDescent="0.25">
      <c r="B1621" s="28" t="s">
        <v>6814</v>
      </c>
      <c r="C1621" t="s">
        <v>6815</v>
      </c>
      <c r="D1621" s="9" t="n">
        <v>0.0</v>
      </c>
      <c r="E1621" s="9" t="n">
        <v>0.0</v>
      </c>
      <c r="F1621" t="n">
        <v>0.0</v>
      </c>
      <c r="G1621" t="n">
        <v>0.0</v>
      </c>
      <c r="H1621" s="9" t="n">
        <v>0.0</v>
      </c>
    </row>
    <row r="1622" spans="2:8" x14ac:dyDescent="0.25">
      <c r="B1622" s="28" t="s">
        <v>6816</v>
      </c>
      <c r="C1622" t="s">
        <v>6817</v>
      </c>
      <c r="D1622" s="9" t="n">
        <v>0.0</v>
      </c>
      <c r="E1622" s="9" t="n">
        <v>0.0</v>
      </c>
      <c r="F1622" t="n">
        <v>0.0</v>
      </c>
      <c r="G1622" t="n">
        <v>0.0</v>
      </c>
      <c r="H1622" s="9" t="n">
        <v>0.0</v>
      </c>
    </row>
    <row r="1623" spans="2:8" x14ac:dyDescent="0.25">
      <c r="B1623" s="28" t="s">
        <v>6818</v>
      </c>
      <c r="C1623" t="s">
        <v>6819</v>
      </c>
      <c r="D1623" s="9" t="n">
        <v>0.0</v>
      </c>
      <c r="E1623" s="9" t="n">
        <v>0.0</v>
      </c>
      <c r="F1623" t="n">
        <v>0.0</v>
      </c>
      <c r="G1623" t="n">
        <v>0.0</v>
      </c>
      <c r="H1623" s="9" t="n">
        <v>0.0</v>
      </c>
    </row>
    <row r="1624" spans="2:8" x14ac:dyDescent="0.25">
      <c r="B1624" s="28" t="s">
        <v>6820</v>
      </c>
      <c r="C1624" t="s">
        <v>6821</v>
      </c>
      <c r="D1624" s="9" t="n">
        <v>0.0</v>
      </c>
      <c r="E1624" s="9" t="n">
        <v>0.0</v>
      </c>
      <c r="F1624" t="n">
        <v>0.0</v>
      </c>
      <c r="G1624" t="n">
        <v>0.0</v>
      </c>
      <c r="H1624" s="9" t="n">
        <v>0.0</v>
      </c>
    </row>
    <row r="1625" spans="2:8" x14ac:dyDescent="0.25">
      <c r="B1625" s="28" t="s">
        <v>6822</v>
      </c>
      <c r="C1625" t="s">
        <v>6823</v>
      </c>
      <c r="D1625" s="9" t="n">
        <v>0.0</v>
      </c>
      <c r="E1625" s="9" t="n">
        <v>0.0</v>
      </c>
      <c r="F1625" t="n">
        <v>0.0</v>
      </c>
      <c r="G1625" t="n">
        <v>0.0</v>
      </c>
      <c r="H1625" s="9" t="n">
        <v>0.0</v>
      </c>
    </row>
    <row r="1626" spans="2:8" x14ac:dyDescent="0.25">
      <c r="B1626" s="28" t="s">
        <v>6824</v>
      </c>
      <c r="C1626" t="s">
        <v>6825</v>
      </c>
      <c r="D1626" s="9" t="n">
        <v>0.0</v>
      </c>
      <c r="E1626" s="9" t="n">
        <v>0.0</v>
      </c>
      <c r="F1626" t="n">
        <v>0.0</v>
      </c>
      <c r="G1626" t="n">
        <v>0.0</v>
      </c>
      <c r="H1626" s="9" t="n">
        <v>0.0</v>
      </c>
    </row>
    <row r="1627" spans="2:8" x14ac:dyDescent="0.25">
      <c r="B1627" s="28" t="s">
        <v>6826</v>
      </c>
      <c r="C1627" t="s">
        <v>6827</v>
      </c>
      <c r="D1627" s="9" t="n">
        <v>0.0</v>
      </c>
      <c r="E1627" s="9" t="n">
        <v>0.0</v>
      </c>
      <c r="F1627" t="n">
        <v>0.0</v>
      </c>
      <c r="G1627" t="n">
        <v>0.0</v>
      </c>
      <c r="H1627" s="9" t="n">
        <v>0.0</v>
      </c>
    </row>
    <row r="1628" spans="2:8" x14ac:dyDescent="0.25">
      <c r="B1628" s="28" t="s">
        <v>6828</v>
      </c>
      <c r="C1628" t="s">
        <v>6829</v>
      </c>
      <c r="D1628" s="9" t="n">
        <v>0.0</v>
      </c>
      <c r="E1628" s="9" t="n">
        <v>0.0</v>
      </c>
      <c r="F1628" t="n">
        <v>0.0</v>
      </c>
      <c r="G1628" t="n">
        <v>0.0</v>
      </c>
      <c r="H1628" s="9" t="n">
        <v>0.0</v>
      </c>
    </row>
    <row r="1629" spans="2:8" x14ac:dyDescent="0.25">
      <c r="B1629" s="28" t="s">
        <v>6830</v>
      </c>
      <c r="C1629" t="s">
        <v>6831</v>
      </c>
      <c r="D1629" s="9" t="n">
        <v>0.0</v>
      </c>
      <c r="E1629" s="9" t="n">
        <v>0.0</v>
      </c>
      <c r="F1629" t="n">
        <v>0.0</v>
      </c>
      <c r="G1629" t="n">
        <v>0.0</v>
      </c>
      <c r="H1629" s="9" t="n">
        <v>0.0</v>
      </c>
    </row>
    <row r="1630" spans="2:8" x14ac:dyDescent="0.25">
      <c r="B1630" s="28" t="s">
        <v>6832</v>
      </c>
      <c r="C1630" t="s">
        <v>6833</v>
      </c>
      <c r="D1630" s="9" t="n">
        <v>0.0</v>
      </c>
      <c r="E1630" s="9" t="n">
        <v>0.0</v>
      </c>
      <c r="F1630" t="n">
        <v>0.0</v>
      </c>
      <c r="G1630" t="n">
        <v>0.0</v>
      </c>
      <c r="H1630" s="9" t="n">
        <v>0.0</v>
      </c>
    </row>
    <row r="1631" spans="2:8" x14ac:dyDescent="0.25">
      <c r="B1631" s="28" t="s">
        <v>6834</v>
      </c>
      <c r="C1631" t="s">
        <v>6835</v>
      </c>
      <c r="D1631" s="9" t="n">
        <v>0.0</v>
      </c>
      <c r="E1631" s="9" t="n">
        <v>0.0</v>
      </c>
      <c r="F1631" t="n">
        <v>0.0</v>
      </c>
      <c r="G1631" t="n">
        <v>0.0</v>
      </c>
      <c r="H1631" s="9" t="n">
        <v>0.0</v>
      </c>
    </row>
    <row r="1632" spans="2:8" x14ac:dyDescent="0.25">
      <c r="B1632" s="28" t="s">
        <v>6836</v>
      </c>
      <c r="C1632" t="s">
        <v>6837</v>
      </c>
      <c r="D1632" s="9" t="n">
        <v>0.0</v>
      </c>
      <c r="E1632" s="9" t="n">
        <v>0.0</v>
      </c>
      <c r="F1632" t="n">
        <v>0.0</v>
      </c>
      <c r="G1632" t="n">
        <v>0.0</v>
      </c>
      <c r="H1632" s="9" t="n">
        <v>0.0</v>
      </c>
    </row>
    <row r="1633" spans="2:8" x14ac:dyDescent="0.25">
      <c r="B1633" s="28" t="s">
        <v>6838</v>
      </c>
      <c r="C1633" t="s">
        <v>6839</v>
      </c>
      <c r="D1633" s="9" t="n">
        <v>0.0</v>
      </c>
      <c r="E1633" s="9" t="n">
        <v>0.0</v>
      </c>
      <c r="F1633" t="n">
        <v>0.0</v>
      </c>
      <c r="G1633" t="n">
        <v>0.0</v>
      </c>
      <c r="H1633" s="9" t="n">
        <v>0.0</v>
      </c>
    </row>
    <row r="1634" spans="2:8" x14ac:dyDescent="0.25">
      <c r="B1634" s="28" t="s">
        <v>6840</v>
      </c>
      <c r="C1634" t="s">
        <v>6841</v>
      </c>
      <c r="D1634" s="9" t="n">
        <v>0.0</v>
      </c>
      <c r="E1634" s="9" t="n">
        <v>0.0</v>
      </c>
      <c r="F1634" t="n">
        <v>0.0</v>
      </c>
      <c r="G1634" t="n">
        <v>0.0</v>
      </c>
      <c r="H1634" s="9" t="n">
        <v>0.0</v>
      </c>
    </row>
    <row r="1635" spans="2:8" x14ac:dyDescent="0.25">
      <c r="B1635" s="28" t="s">
        <v>6842</v>
      </c>
      <c r="C1635" t="s">
        <v>6843</v>
      </c>
      <c r="D1635" s="9" t="n">
        <v>0.0</v>
      </c>
      <c r="E1635" s="9" t="n">
        <v>0.0</v>
      </c>
      <c r="F1635" t="n">
        <v>0.0</v>
      </c>
      <c r="G1635" t="n">
        <v>0.0</v>
      </c>
      <c r="H1635" s="9" t="n">
        <v>0.0</v>
      </c>
    </row>
    <row r="1636" spans="2:8" x14ac:dyDescent="0.25">
      <c r="B1636" s="28" t="s">
        <v>6844</v>
      </c>
      <c r="C1636" t="s">
        <v>6845</v>
      </c>
      <c r="D1636" s="9" t="n">
        <v>0.0</v>
      </c>
      <c r="E1636" s="9" t="n">
        <v>0.0</v>
      </c>
      <c r="F1636" t="n">
        <v>0.0</v>
      </c>
      <c r="G1636" t="n">
        <v>0.0</v>
      </c>
      <c r="H1636" s="9" t="n">
        <v>0.0</v>
      </c>
    </row>
    <row r="1637" spans="2:8" x14ac:dyDescent="0.25">
      <c r="B1637" s="28" t="s">
        <v>6846</v>
      </c>
      <c r="C1637" t="s">
        <v>6847</v>
      </c>
      <c r="D1637" s="9" t="n">
        <v>0.0</v>
      </c>
      <c r="E1637" s="9" t="n">
        <v>0.0</v>
      </c>
      <c r="F1637" t="n">
        <v>0.0</v>
      </c>
      <c r="G1637" t="n">
        <v>0.0</v>
      </c>
      <c r="H1637" s="9" t="n">
        <v>0.0</v>
      </c>
    </row>
    <row r="1638" spans="2:8" x14ac:dyDescent="0.25">
      <c r="B1638" s="28" t="s">
        <v>6848</v>
      </c>
      <c r="C1638" t="s">
        <v>6849</v>
      </c>
      <c r="D1638" s="9" t="n">
        <v>0.0</v>
      </c>
      <c r="E1638" s="9" t="n">
        <v>0.0</v>
      </c>
      <c r="F1638" t="n">
        <v>0.0</v>
      </c>
      <c r="G1638" t="n">
        <v>0.0</v>
      </c>
      <c r="H1638" s="9" t="n">
        <v>0.0</v>
      </c>
    </row>
    <row r="1639" spans="2:8" x14ac:dyDescent="0.25">
      <c r="B1639" s="28" t="s">
        <v>6850</v>
      </c>
      <c r="C1639" t="s">
        <v>6851</v>
      </c>
      <c r="D1639" s="9" t="n">
        <v>0.0</v>
      </c>
      <c r="E1639" s="9" t="n">
        <v>0.0</v>
      </c>
      <c r="F1639" t="n">
        <v>0.0</v>
      </c>
      <c r="G1639" t="n">
        <v>0.0</v>
      </c>
      <c r="H1639" s="9" t="n">
        <v>0.0</v>
      </c>
    </row>
    <row r="1640" spans="2:8" x14ac:dyDescent="0.25">
      <c r="B1640" s="28" t="s">
        <v>6852</v>
      </c>
      <c r="C1640" t="s">
        <v>6853</v>
      </c>
      <c r="D1640" s="9" t="n">
        <v>0.0</v>
      </c>
      <c r="E1640" s="9" t="n">
        <v>0.0</v>
      </c>
      <c r="F1640" t="n">
        <v>0.0</v>
      </c>
      <c r="G1640" t="n">
        <v>0.0</v>
      </c>
      <c r="H1640" s="9" t="n">
        <v>0.0</v>
      </c>
    </row>
    <row r="1641" spans="2:8" x14ac:dyDescent="0.25">
      <c r="B1641" s="28" t="s">
        <v>6854</v>
      </c>
      <c r="C1641" t="s">
        <v>6855</v>
      </c>
      <c r="D1641" s="9" t="n">
        <v>0.0</v>
      </c>
      <c r="E1641" s="9" t="n">
        <v>0.0</v>
      </c>
      <c r="F1641" t="n">
        <v>0.0</v>
      </c>
      <c r="G1641" t="n">
        <v>0.0</v>
      </c>
      <c r="H1641" s="9" t="n">
        <v>0.0</v>
      </c>
    </row>
    <row r="1642" spans="2:8" x14ac:dyDescent="0.25">
      <c r="B1642" s="28" t="s">
        <v>6856</v>
      </c>
      <c r="C1642" t="s">
        <v>6857</v>
      </c>
      <c r="D1642" s="9" t="n">
        <v>0.0</v>
      </c>
      <c r="E1642" s="9" t="n">
        <v>0.0</v>
      </c>
      <c r="F1642" t="n">
        <v>0.0</v>
      </c>
      <c r="G1642" t="n">
        <v>0.0</v>
      </c>
      <c r="H1642" s="9" t="n">
        <v>0.0</v>
      </c>
    </row>
    <row r="1643" spans="2:8" x14ac:dyDescent="0.25">
      <c r="B1643" s="28" t="s">
        <v>6858</v>
      </c>
      <c r="C1643" t="s">
        <v>6859</v>
      </c>
      <c r="D1643" s="9" t="n">
        <v>0.0</v>
      </c>
      <c r="E1643" s="9" t="n">
        <v>0.0</v>
      </c>
      <c r="F1643" t="n">
        <v>0.0</v>
      </c>
      <c r="G1643" t="n">
        <v>0.0</v>
      </c>
      <c r="H1643" s="9" t="n">
        <v>0.0</v>
      </c>
    </row>
    <row r="1644" spans="2:8" x14ac:dyDescent="0.25">
      <c r="B1644" s="28" t="s">
        <v>6860</v>
      </c>
      <c r="C1644" t="s">
        <v>6861</v>
      </c>
      <c r="D1644" s="9" t="n">
        <v>0.0</v>
      </c>
      <c r="E1644" s="9" t="n">
        <v>0.0</v>
      </c>
      <c r="F1644" t="n">
        <v>0.0</v>
      </c>
      <c r="G1644" t="n">
        <v>0.0</v>
      </c>
      <c r="H1644" s="9" t="n">
        <v>0.0</v>
      </c>
    </row>
    <row r="1645" spans="2:8" x14ac:dyDescent="0.25">
      <c r="B1645" s="28" t="s">
        <v>6862</v>
      </c>
      <c r="C1645" t="s">
        <v>6863</v>
      </c>
      <c r="D1645" s="9" t="n">
        <v>0.0</v>
      </c>
      <c r="E1645" s="9" t="n">
        <v>0.0</v>
      </c>
      <c r="F1645" t="n">
        <v>0.0</v>
      </c>
      <c r="G1645" t="n">
        <v>0.0</v>
      </c>
      <c r="H1645" s="9" t="n">
        <v>0.0</v>
      </c>
    </row>
    <row r="1646" spans="2:8" x14ac:dyDescent="0.25">
      <c r="B1646" s="28" t="s">
        <v>6864</v>
      </c>
      <c r="C1646" t="s">
        <v>6865</v>
      </c>
      <c r="D1646" s="9" t="n">
        <v>0.0</v>
      </c>
      <c r="E1646" s="9" t="n">
        <v>0.0</v>
      </c>
      <c r="F1646" t="n">
        <v>0.0</v>
      </c>
      <c r="G1646" t="n">
        <v>0.0</v>
      </c>
      <c r="H1646" s="9" t="n">
        <v>0.0</v>
      </c>
    </row>
    <row r="1647" spans="2:8" x14ac:dyDescent="0.25">
      <c r="B1647" s="28" t="s">
        <v>6866</v>
      </c>
      <c r="C1647" t="s">
        <v>6867</v>
      </c>
      <c r="D1647" s="9" t="n">
        <v>0.0</v>
      </c>
      <c r="E1647" s="9" t="n">
        <v>0.0</v>
      </c>
      <c r="F1647" t="n">
        <v>0.0</v>
      </c>
      <c r="G1647" t="n">
        <v>0.0</v>
      </c>
      <c r="H1647" s="9" t="n">
        <v>0.0</v>
      </c>
    </row>
    <row r="1648" spans="2:8" x14ac:dyDescent="0.25">
      <c r="B1648" s="28" t="s">
        <v>6868</v>
      </c>
      <c r="C1648" t="s">
        <v>6869</v>
      </c>
      <c r="D1648" s="9" t="n">
        <v>0.0</v>
      </c>
      <c r="E1648" s="9" t="n">
        <v>0.0</v>
      </c>
      <c r="F1648" t="n">
        <v>0.0</v>
      </c>
      <c r="G1648" t="n">
        <v>0.0</v>
      </c>
      <c r="H1648" s="9" t="n">
        <v>0.0</v>
      </c>
    </row>
    <row r="1649" spans="2:8" x14ac:dyDescent="0.25">
      <c r="B1649" s="28" t="s">
        <v>6870</v>
      </c>
      <c r="C1649" t="s">
        <v>6871</v>
      </c>
      <c r="D1649" s="9" t="n">
        <v>0.0</v>
      </c>
      <c r="E1649" s="9" t="n">
        <v>0.0</v>
      </c>
      <c r="F1649" t="n">
        <v>0.0</v>
      </c>
      <c r="G1649" t="n">
        <v>0.0</v>
      </c>
      <c r="H1649" s="9" t="n">
        <v>0.0</v>
      </c>
    </row>
    <row r="1650" spans="2:8" x14ac:dyDescent="0.25">
      <c r="B1650" s="28" t="s">
        <v>6872</v>
      </c>
      <c r="C1650" t="s">
        <v>6873</v>
      </c>
      <c r="D1650" s="9" t="n">
        <v>0.0</v>
      </c>
      <c r="E1650" s="9" t="n">
        <v>0.0</v>
      </c>
      <c r="F1650" t="n">
        <v>0.0</v>
      </c>
      <c r="G1650" t="n">
        <v>0.0</v>
      </c>
      <c r="H1650" s="9" t="n">
        <v>0.0</v>
      </c>
    </row>
    <row r="1651" spans="2:8" x14ac:dyDescent="0.25">
      <c r="B1651" s="28" t="s">
        <v>6874</v>
      </c>
      <c r="C1651" t="s">
        <v>6875</v>
      </c>
      <c r="D1651" s="9" t="n">
        <v>0.0</v>
      </c>
      <c r="E1651" s="9" t="n">
        <v>0.0</v>
      </c>
      <c r="F1651" t="n">
        <v>0.0</v>
      </c>
      <c r="G1651" t="n">
        <v>0.0</v>
      </c>
      <c r="H1651" s="9" t="n">
        <v>0.0</v>
      </c>
    </row>
    <row r="1652" spans="2:8" x14ac:dyDescent="0.25">
      <c r="B1652" s="28" t="s">
        <v>6876</v>
      </c>
      <c r="C1652" t="s">
        <v>6877</v>
      </c>
      <c r="D1652" s="9" t="n">
        <v>0.0</v>
      </c>
      <c r="E1652" s="9" t="n">
        <v>0.0</v>
      </c>
      <c r="F1652" t="n">
        <v>0.0</v>
      </c>
      <c r="G1652" t="n">
        <v>0.0</v>
      </c>
      <c r="H1652" s="9" t="n">
        <v>0.0</v>
      </c>
    </row>
    <row r="1653" spans="2:8" x14ac:dyDescent="0.25">
      <c r="B1653" s="28" t="s">
        <v>6878</v>
      </c>
      <c r="C1653" t="s">
        <v>6879</v>
      </c>
      <c r="D1653" s="9" t="n">
        <v>0.0</v>
      </c>
      <c r="E1653" s="9" t="n">
        <v>0.0</v>
      </c>
      <c r="F1653" t="n">
        <v>0.0</v>
      </c>
      <c r="G1653" t="n">
        <v>0.0</v>
      </c>
      <c r="H1653" s="9" t="n">
        <v>0.0</v>
      </c>
    </row>
    <row r="1654" spans="2:8" x14ac:dyDescent="0.25">
      <c r="B1654" s="28" t="s">
        <v>6880</v>
      </c>
      <c r="C1654" t="s">
        <v>6881</v>
      </c>
      <c r="D1654" s="9" t="n">
        <v>0.0</v>
      </c>
      <c r="E1654" s="9" t="n">
        <v>0.0</v>
      </c>
      <c r="F1654" t="n">
        <v>0.0</v>
      </c>
      <c r="G1654" t="n">
        <v>0.0</v>
      </c>
      <c r="H1654" s="9" t="n">
        <v>0.0</v>
      </c>
    </row>
    <row r="1655" spans="2:8" x14ac:dyDescent="0.25">
      <c r="B1655" s="28" t="s">
        <v>6882</v>
      </c>
      <c r="C1655" t="s">
        <v>6883</v>
      </c>
      <c r="D1655" s="9" t="n">
        <v>0.0</v>
      </c>
      <c r="E1655" s="9" t="n">
        <v>0.0</v>
      </c>
      <c r="F1655" t="n">
        <v>0.0</v>
      </c>
      <c r="G1655" t="n">
        <v>0.0</v>
      </c>
      <c r="H1655" s="9" t="n">
        <v>0.0</v>
      </c>
    </row>
    <row r="1656" spans="2:8" x14ac:dyDescent="0.25">
      <c r="B1656" s="28" t="s">
        <v>6884</v>
      </c>
      <c r="C1656" t="s">
        <v>6885</v>
      </c>
      <c r="D1656" s="9" t="n">
        <v>0.0</v>
      </c>
      <c r="E1656" s="9" t="n">
        <v>0.0</v>
      </c>
      <c r="F1656" t="n">
        <v>0.0</v>
      </c>
      <c r="G1656" t="n">
        <v>0.0</v>
      </c>
      <c r="H1656" s="9" t="n">
        <v>0.0</v>
      </c>
    </row>
    <row r="1657" spans="2:8" x14ac:dyDescent="0.25">
      <c r="B1657" s="28" t="s">
        <v>6886</v>
      </c>
      <c r="C1657" t="s">
        <v>6887</v>
      </c>
      <c r="D1657" s="9" t="n">
        <v>0.0</v>
      </c>
      <c r="E1657" s="9" t="n">
        <v>0.0</v>
      </c>
      <c r="F1657" t="n">
        <v>0.0</v>
      </c>
      <c r="G1657" t="n">
        <v>0.0</v>
      </c>
      <c r="H1657" s="9" t="n">
        <v>0.0</v>
      </c>
    </row>
    <row r="1658" spans="2:8" x14ac:dyDescent="0.25">
      <c r="B1658" s="28" t="s">
        <v>6888</v>
      </c>
      <c r="C1658" t="s">
        <v>6889</v>
      </c>
      <c r="D1658" s="9" t="n">
        <v>0.0</v>
      </c>
      <c r="E1658" s="9" t="n">
        <v>0.0</v>
      </c>
      <c r="F1658" t="n">
        <v>0.0</v>
      </c>
      <c r="G1658" t="n">
        <v>0.0</v>
      </c>
      <c r="H1658" s="9" t="n">
        <v>0.0</v>
      </c>
    </row>
    <row r="1659" spans="2:8" x14ac:dyDescent="0.25">
      <c r="B1659" s="28" t="s">
        <v>6890</v>
      </c>
      <c r="C1659" t="s">
        <v>6891</v>
      </c>
      <c r="D1659" s="9" t="n">
        <v>0.0</v>
      </c>
      <c r="E1659" s="9" t="n">
        <v>0.0</v>
      </c>
      <c r="F1659" t="n">
        <v>0.0</v>
      </c>
      <c r="G1659" t="n">
        <v>0.0</v>
      </c>
      <c r="H1659" s="9" t="n">
        <v>0.0</v>
      </c>
    </row>
    <row r="1660" spans="2:8" x14ac:dyDescent="0.25">
      <c r="B1660" s="28" t="s">
        <v>6892</v>
      </c>
      <c r="C1660" t="s">
        <v>6893</v>
      </c>
      <c r="D1660" s="9" t="n">
        <v>0.0</v>
      </c>
      <c r="E1660" s="9" t="n">
        <v>0.0</v>
      </c>
      <c r="F1660" t="n">
        <v>0.0</v>
      </c>
      <c r="G1660" t="n">
        <v>0.0</v>
      </c>
      <c r="H1660" s="9" t="n">
        <v>0.0</v>
      </c>
    </row>
    <row r="1661" spans="2:8" x14ac:dyDescent="0.25">
      <c r="B1661" s="28" t="s">
        <v>6894</v>
      </c>
      <c r="C1661" t="s">
        <v>6895</v>
      </c>
      <c r="D1661" s="9" t="n">
        <v>0.0</v>
      </c>
      <c r="E1661" s="9" t="n">
        <v>0.0</v>
      </c>
      <c r="F1661" t="n">
        <v>0.0</v>
      </c>
      <c r="G1661" t="n">
        <v>0.0</v>
      </c>
      <c r="H1661" s="9" t="n">
        <v>0.0</v>
      </c>
    </row>
    <row r="1662" spans="2:8" x14ac:dyDescent="0.25">
      <c r="B1662" s="28" t="s">
        <v>6896</v>
      </c>
      <c r="C1662" t="s">
        <v>6897</v>
      </c>
      <c r="D1662" s="9" t="n">
        <v>0.0</v>
      </c>
      <c r="E1662" s="9" t="n">
        <v>0.0</v>
      </c>
      <c r="F1662" t="n">
        <v>0.0</v>
      </c>
      <c r="G1662" t="n">
        <v>0.0</v>
      </c>
      <c r="H1662" s="9" t="n">
        <v>0.0</v>
      </c>
    </row>
    <row r="1663" spans="2:8" x14ac:dyDescent="0.25">
      <c r="B1663" s="28" t="s">
        <v>6898</v>
      </c>
      <c r="C1663" t="s">
        <v>6899</v>
      </c>
      <c r="D1663" s="9" t="n">
        <v>0.0</v>
      </c>
      <c r="E1663" s="9" t="n">
        <v>0.0</v>
      </c>
      <c r="F1663" t="n">
        <v>0.0</v>
      </c>
      <c r="G1663" t="n">
        <v>0.0</v>
      </c>
      <c r="H1663" s="9" t="n">
        <v>0.0</v>
      </c>
    </row>
    <row r="1664" spans="2:8" x14ac:dyDescent="0.25">
      <c r="B1664" s="28" t="s">
        <v>6900</v>
      </c>
      <c r="C1664" t="s">
        <v>6901</v>
      </c>
      <c r="D1664" s="9" t="n">
        <v>0.0</v>
      </c>
      <c r="E1664" s="9" t="n">
        <v>0.0</v>
      </c>
      <c r="F1664" t="n">
        <v>0.0</v>
      </c>
      <c r="G1664" t="n">
        <v>0.0</v>
      </c>
      <c r="H1664" s="9" t="n">
        <v>0.0</v>
      </c>
    </row>
    <row r="1665" spans="2:8" x14ac:dyDescent="0.25">
      <c r="B1665" s="28" t="s">
        <v>6902</v>
      </c>
      <c r="C1665" t="s">
        <v>6903</v>
      </c>
      <c r="D1665" s="9" t="n">
        <v>0.0</v>
      </c>
      <c r="E1665" s="9" t="n">
        <v>0.0</v>
      </c>
      <c r="F1665" t="n">
        <v>0.0</v>
      </c>
      <c r="G1665" t="n">
        <v>0.0</v>
      </c>
      <c r="H1665" s="9" t="n">
        <v>0.0</v>
      </c>
    </row>
    <row r="1666" spans="2:8" x14ac:dyDescent="0.25">
      <c r="B1666" s="28" t="s">
        <v>6904</v>
      </c>
      <c r="C1666" t="s">
        <v>6905</v>
      </c>
      <c r="D1666" s="9" t="n">
        <v>0.0</v>
      </c>
      <c r="E1666" s="9" t="n">
        <v>0.0</v>
      </c>
      <c r="F1666" t="n">
        <v>0.0</v>
      </c>
      <c r="G1666" t="n">
        <v>0.0</v>
      </c>
      <c r="H1666" s="9" t="n">
        <v>0.0</v>
      </c>
    </row>
    <row r="1667" spans="2:8" x14ac:dyDescent="0.25">
      <c r="B1667" s="28" t="s">
        <v>6906</v>
      </c>
      <c r="C1667" t="s">
        <v>6907</v>
      </c>
      <c r="D1667" s="9" t="n">
        <v>0.0</v>
      </c>
      <c r="E1667" s="9" t="n">
        <v>0.0</v>
      </c>
      <c r="F1667" t="n">
        <v>0.0</v>
      </c>
      <c r="G1667" t="n">
        <v>0.0</v>
      </c>
      <c r="H1667" s="9" t="n">
        <v>0.0</v>
      </c>
    </row>
    <row r="1668" spans="2:8" x14ac:dyDescent="0.25">
      <c r="B1668" s="28" t="s">
        <v>6908</v>
      </c>
      <c r="C1668" t="s">
        <v>6909</v>
      </c>
      <c r="D1668" s="9" t="n">
        <v>315862.5</v>
      </c>
      <c r="E1668" s="9" t="n">
        <v>0.0</v>
      </c>
      <c r="F1668" t="n">
        <v>315862.5</v>
      </c>
      <c r="G1668" t="n">
        <v>0.0</v>
      </c>
      <c r="H1668" s="9" t="n">
        <v>0.0</v>
      </c>
    </row>
    <row r="1669" spans="2:8" x14ac:dyDescent="0.25">
      <c r="B1669" s="28" t="s">
        <v>6910</v>
      </c>
      <c r="C1669" t="s">
        <v>6911</v>
      </c>
      <c r="D1669" s="9" t="n">
        <v>241127.72</v>
      </c>
      <c r="E1669" s="9" t="n">
        <v>0.0</v>
      </c>
      <c r="F1669" t="n">
        <v>241127.72</v>
      </c>
      <c r="G1669" t="n">
        <v>0.0</v>
      </c>
      <c r="H1669" s="9" t="n">
        <v>0.0</v>
      </c>
    </row>
    <row r="1670" spans="2:8" x14ac:dyDescent="0.25">
      <c r="B1670" s="28" t="s">
        <v>6912</v>
      </c>
      <c r="C1670" t="s">
        <v>6913</v>
      </c>
      <c r="D1670" s="9" t="n">
        <v>74734.78</v>
      </c>
      <c r="E1670" s="9" t="n">
        <v>0.0</v>
      </c>
      <c r="F1670" t="n">
        <v>74734.78</v>
      </c>
      <c r="G1670" t="n">
        <v>0.0</v>
      </c>
      <c r="H1670" s="9" t="n">
        <v>0.0</v>
      </c>
    </row>
    <row r="1671" spans="2:8" x14ac:dyDescent="0.25">
      <c r="B1671" s="28" t="s">
        <v>6914</v>
      </c>
      <c r="C1671" t="s">
        <v>3444</v>
      </c>
      <c r="D1671" s="9" t="n">
        <v>0.0</v>
      </c>
      <c r="E1671" s="9" t="n">
        <v>0.0</v>
      </c>
      <c r="F1671" t="n">
        <v>0.0</v>
      </c>
      <c r="G1671" t="n">
        <v>0.0</v>
      </c>
      <c r="H1671" s="9" t="n">
        <v>0.0</v>
      </c>
    </row>
    <row r="1672" spans="2:8" x14ac:dyDescent="0.25">
      <c r="B1672" s="28" t="s">
        <v>6915</v>
      </c>
      <c r="C1672" t="s">
        <v>6916</v>
      </c>
      <c r="D1672" s="9" t="n">
        <v>0.0</v>
      </c>
      <c r="E1672" s="9" t="n">
        <v>0.0</v>
      </c>
      <c r="F1672" t="n">
        <v>0.0</v>
      </c>
      <c r="G1672" t="n">
        <v>0.0</v>
      </c>
      <c r="H1672" s="9" t="n">
        <v>0.0</v>
      </c>
    </row>
    <row r="1673" spans="2:8" x14ac:dyDescent="0.25">
      <c r="B1673" s="28" t="s">
        <v>6917</v>
      </c>
      <c r="C1673" t="s">
        <v>6918</v>
      </c>
      <c r="D1673" s="9" t="n">
        <v>0.0</v>
      </c>
      <c r="E1673" s="9" t="n">
        <v>0.0</v>
      </c>
      <c r="F1673" t="n">
        <v>0.0</v>
      </c>
      <c r="G1673" t="n">
        <v>0.0</v>
      </c>
      <c r="H1673" s="9" t="n">
        <v>0.0</v>
      </c>
    </row>
    <row r="1674" spans="2:8" x14ac:dyDescent="0.25">
      <c r="B1674" s="28" t="s">
        <v>6919</v>
      </c>
      <c r="C1674" t="s">
        <v>6920</v>
      </c>
      <c r="D1674" s="9" t="n">
        <v>0.0</v>
      </c>
      <c r="E1674" s="9" t="n">
        <v>0.0</v>
      </c>
      <c r="F1674" t="n">
        <v>0.0</v>
      </c>
      <c r="G1674" t="n">
        <v>0.0</v>
      </c>
      <c r="H1674" s="9" t="n">
        <v>0.0</v>
      </c>
    </row>
    <row r="1675" spans="2:8" x14ac:dyDescent="0.25">
      <c r="B1675" s="28" t="s">
        <v>6921</v>
      </c>
      <c r="C1675" t="s">
        <v>6922</v>
      </c>
      <c r="D1675" s="9" t="n">
        <v>0.0</v>
      </c>
      <c r="E1675" s="9" t="n">
        <v>0.0</v>
      </c>
      <c r="F1675" t="n">
        <v>0.0</v>
      </c>
      <c r="G1675" t="n">
        <v>0.0</v>
      </c>
      <c r="H1675" s="9" t="n">
        <v>0.0</v>
      </c>
    </row>
    <row r="1676" spans="2:8" x14ac:dyDescent="0.25">
      <c r="B1676" s="28" t="s">
        <v>6923</v>
      </c>
      <c r="C1676" t="s">
        <v>6924</v>
      </c>
      <c r="D1676" s="9" t="n">
        <v>0.0</v>
      </c>
      <c r="E1676" s="9" t="n">
        <v>0.0</v>
      </c>
      <c r="F1676" t="n">
        <v>0.0</v>
      </c>
      <c r="G1676" t="n">
        <v>0.0</v>
      </c>
      <c r="H1676" s="9" t="n">
        <v>0.0</v>
      </c>
    </row>
    <row r="1677" spans="2:8" x14ac:dyDescent="0.25">
      <c r="B1677" s="28" t="s">
        <v>6925</v>
      </c>
      <c r="C1677" t="s">
        <v>6926</v>
      </c>
      <c r="D1677" s="9" t="n">
        <v>0.0</v>
      </c>
      <c r="E1677" s="9" t="n">
        <v>0.0</v>
      </c>
      <c r="F1677" t="n">
        <v>0.0</v>
      </c>
      <c r="G1677" t="n">
        <v>0.0</v>
      </c>
      <c r="H1677" s="9" t="n">
        <v>0.0</v>
      </c>
    </row>
    <row r="1678" spans="2:8" x14ac:dyDescent="0.25">
      <c r="B1678" s="28" t="s">
        <v>6927</v>
      </c>
      <c r="C1678" t="s">
        <v>6928</v>
      </c>
      <c r="D1678" s="9" t="n">
        <v>0.0</v>
      </c>
      <c r="E1678" s="9" t="n">
        <v>0.0</v>
      </c>
      <c r="F1678" t="n">
        <v>0.0</v>
      </c>
      <c r="G1678" t="n">
        <v>0.0</v>
      </c>
      <c r="H1678" s="9" t="n">
        <v>0.0</v>
      </c>
    </row>
    <row r="1679" spans="2:8" x14ac:dyDescent="0.25">
      <c r="B1679" s="28" t="s">
        <v>6929</v>
      </c>
      <c r="C1679" t="s">
        <v>6930</v>
      </c>
      <c r="D1679" s="9" t="n">
        <v>0.0</v>
      </c>
      <c r="E1679" s="9" t="n">
        <v>0.0</v>
      </c>
      <c r="F1679" t="n">
        <v>0.0</v>
      </c>
      <c r="G1679" t="n">
        <v>0.0</v>
      </c>
      <c r="H1679" s="9" t="n">
        <v>0.0</v>
      </c>
    </row>
    <row r="1680" spans="2:8" x14ac:dyDescent="0.25">
      <c r="B1680" s="28" t="s">
        <v>6931</v>
      </c>
      <c r="C1680" t="s">
        <v>6932</v>
      </c>
      <c r="D1680" s="9" t="n">
        <v>0.0</v>
      </c>
      <c r="E1680" s="9" t="n">
        <v>0.0</v>
      </c>
      <c r="F1680" t="n">
        <v>0.0</v>
      </c>
      <c r="G1680" t="n">
        <v>0.0</v>
      </c>
      <c r="H1680" s="9" t="n">
        <v>0.0</v>
      </c>
    </row>
    <row r="1681" spans="2:8" x14ac:dyDescent="0.25">
      <c r="B1681" s="28" t="s">
        <v>6933</v>
      </c>
      <c r="C1681" t="s">
        <v>6934</v>
      </c>
      <c r="D1681" s="9" t="n">
        <v>0.0</v>
      </c>
      <c r="E1681" s="9" t="n">
        <v>0.0</v>
      </c>
      <c r="F1681" t="n">
        <v>0.0</v>
      </c>
      <c r="G1681" t="n">
        <v>0.0</v>
      </c>
      <c r="H1681" s="9" t="n">
        <v>0.0</v>
      </c>
    </row>
    <row r="1682" spans="2:8" x14ac:dyDescent="0.25">
      <c r="B1682" s="28" t="s">
        <v>6935</v>
      </c>
      <c r="C1682" t="s">
        <v>6936</v>
      </c>
      <c r="D1682" s="9" t="n">
        <v>0.0</v>
      </c>
      <c r="E1682" s="9" t="n">
        <v>0.0</v>
      </c>
      <c r="F1682" t="n">
        <v>0.0</v>
      </c>
      <c r="G1682" t="n">
        <v>0.0</v>
      </c>
      <c r="H1682" s="9" t="n">
        <v>0.0</v>
      </c>
    </row>
    <row r="1683" spans="2:8" x14ac:dyDescent="0.25">
      <c r="B1683" s="28" t="s">
        <v>6937</v>
      </c>
      <c r="C1683" t="s">
        <v>6938</v>
      </c>
      <c r="D1683" s="9" t="n">
        <v>0.0</v>
      </c>
      <c r="E1683" s="9" t="n">
        <v>0.0</v>
      </c>
      <c r="F1683" t="n">
        <v>0.0</v>
      </c>
      <c r="G1683" t="n">
        <v>0.0</v>
      </c>
      <c r="H1683" s="9" t="n">
        <v>0.0</v>
      </c>
    </row>
    <row r="1684" spans="2:8" x14ac:dyDescent="0.25">
      <c r="B1684" s="28" t="s">
        <v>6939</v>
      </c>
      <c r="C1684" t="s">
        <v>6940</v>
      </c>
      <c r="D1684" s="9" t="n">
        <v>0.0</v>
      </c>
      <c r="E1684" s="9" t="n">
        <v>0.0</v>
      </c>
      <c r="F1684" t="n">
        <v>0.0</v>
      </c>
      <c r="G1684" t="n">
        <v>0.0</v>
      </c>
      <c r="H1684" s="9" t="n">
        <v>0.0</v>
      </c>
    </row>
    <row r="1685" spans="2:8" x14ac:dyDescent="0.25">
      <c r="B1685" s="28" t="s">
        <v>6941</v>
      </c>
      <c r="C1685" t="s">
        <v>6942</v>
      </c>
      <c r="D1685" s="9" t="n">
        <v>0.0</v>
      </c>
      <c r="E1685" s="9" t="n">
        <v>0.0</v>
      </c>
      <c r="F1685" t="n">
        <v>0.0</v>
      </c>
      <c r="G1685" t="n">
        <v>0.0</v>
      </c>
      <c r="H1685" s="9" t="n">
        <v>0.0</v>
      </c>
    </row>
    <row r="1686" spans="2:8" x14ac:dyDescent="0.25">
      <c r="B1686" s="28" t="s">
        <v>6943</v>
      </c>
      <c r="C1686" t="s">
        <v>6944</v>
      </c>
      <c r="D1686" s="9" t="n">
        <v>0.0</v>
      </c>
      <c r="E1686" s="9" t="n">
        <v>0.0</v>
      </c>
      <c r="F1686" t="n">
        <v>0.0</v>
      </c>
      <c r="G1686" t="n">
        <v>0.0</v>
      </c>
      <c r="H1686" s="9" t="n">
        <v>0.0</v>
      </c>
    </row>
    <row r="1687" spans="2:8" x14ac:dyDescent="0.25">
      <c r="B1687" s="28" t="s">
        <v>6945</v>
      </c>
      <c r="C1687" t="s">
        <v>6946</v>
      </c>
      <c r="D1687" s="9" t="n">
        <v>0.0</v>
      </c>
      <c r="E1687" s="9" t="n">
        <v>0.0</v>
      </c>
      <c r="F1687" t="n">
        <v>0.0</v>
      </c>
      <c r="G1687" t="n">
        <v>0.0</v>
      </c>
      <c r="H1687" s="9" t="n">
        <v>0.0</v>
      </c>
    </row>
    <row r="1688" spans="2:8" x14ac:dyDescent="0.25">
      <c r="B1688" s="28" t="s">
        <v>6947</v>
      </c>
      <c r="C1688" t="s">
        <v>6948</v>
      </c>
      <c r="D1688" s="9" t="n">
        <v>0.0</v>
      </c>
      <c r="E1688" s="9" t="n">
        <v>0.0</v>
      </c>
      <c r="F1688" t="n">
        <v>0.0</v>
      </c>
      <c r="G1688" t="n">
        <v>0.0</v>
      </c>
      <c r="H1688" s="9" t="n">
        <v>0.0</v>
      </c>
    </row>
    <row r="1689" spans="2:8" x14ac:dyDescent="0.25">
      <c r="B1689" s="28" t="s">
        <v>6949</v>
      </c>
      <c r="C1689" t="s">
        <v>6950</v>
      </c>
      <c r="D1689" s="9" t="n">
        <v>0.0</v>
      </c>
      <c r="E1689" s="9" t="n">
        <v>0.0</v>
      </c>
      <c r="F1689" t="n">
        <v>0.0</v>
      </c>
      <c r="G1689" t="n">
        <v>0.0</v>
      </c>
      <c r="H1689" s="9" t="n">
        <v>0.0</v>
      </c>
    </row>
    <row r="1690" spans="2:8" x14ac:dyDescent="0.25">
      <c r="B1690" s="28" t="s">
        <v>6951</v>
      </c>
      <c r="C1690" t="s">
        <v>6952</v>
      </c>
      <c r="D1690" s="9" t="n">
        <v>0.0</v>
      </c>
      <c r="E1690" s="9" t="n">
        <v>0.0</v>
      </c>
      <c r="F1690" t="n">
        <v>0.0</v>
      </c>
      <c r="G1690" t="n">
        <v>0.0</v>
      </c>
      <c r="H1690" s="9" t="n">
        <v>0.0</v>
      </c>
    </row>
    <row r="1691" spans="2:8" x14ac:dyDescent="0.25">
      <c r="B1691" s="28" t="s">
        <v>6953</v>
      </c>
      <c r="C1691" t="s">
        <v>6954</v>
      </c>
      <c r="D1691" s="9" t="n">
        <v>0.0</v>
      </c>
      <c r="E1691" s="9" t="n">
        <v>0.0</v>
      </c>
      <c r="F1691" t="n">
        <v>0.0</v>
      </c>
      <c r="G1691" t="n">
        <v>0.0</v>
      </c>
      <c r="H1691" s="9" t="n">
        <v>0.0</v>
      </c>
    </row>
    <row r="1692" spans="2:8" x14ac:dyDescent="0.25">
      <c r="B1692" s="28" t="s">
        <v>6955</v>
      </c>
      <c r="C1692" t="s">
        <v>6956</v>
      </c>
      <c r="D1692" s="9" t="n">
        <v>0.0</v>
      </c>
      <c r="E1692" s="9" t="n">
        <v>0.0</v>
      </c>
      <c r="F1692" t="n">
        <v>0.0</v>
      </c>
      <c r="G1692" t="n">
        <v>0.0</v>
      </c>
      <c r="H1692" s="9" t="n">
        <v>0.0</v>
      </c>
    </row>
    <row r="1693" spans="2:8" x14ac:dyDescent="0.25">
      <c r="B1693" s="28" t="s">
        <v>6957</v>
      </c>
      <c r="C1693" t="s">
        <v>6958</v>
      </c>
      <c r="D1693" s="9" t="n">
        <v>0.0</v>
      </c>
      <c r="E1693" s="9" t="n">
        <v>0.0</v>
      </c>
      <c r="F1693" t="n">
        <v>0.0</v>
      </c>
      <c r="G1693" t="n">
        <v>0.0</v>
      </c>
      <c r="H1693" s="9" t="n">
        <v>0.0</v>
      </c>
    </row>
    <row r="1694" spans="2:8" x14ac:dyDescent="0.25">
      <c r="B1694" s="28" t="s">
        <v>6959</v>
      </c>
      <c r="C1694" t="s">
        <v>6960</v>
      </c>
      <c r="D1694" s="9" t="n">
        <v>0.0</v>
      </c>
      <c r="E1694" s="9" t="n">
        <v>0.0</v>
      </c>
      <c r="F1694" t="n">
        <v>0.0</v>
      </c>
      <c r="G1694" t="n">
        <v>0.0</v>
      </c>
      <c r="H1694" s="9" t="n">
        <v>0.0</v>
      </c>
    </row>
    <row r="1695" spans="2:8" x14ac:dyDescent="0.25">
      <c r="B1695" s="28" t="s">
        <v>6961</v>
      </c>
      <c r="C1695" t="s">
        <v>6962</v>
      </c>
      <c r="D1695" s="9" t="n">
        <v>0.0</v>
      </c>
      <c r="E1695" s="9" t="n">
        <v>0.0</v>
      </c>
      <c r="F1695" t="n">
        <v>0.0</v>
      </c>
      <c r="G1695" t="n">
        <v>0.0</v>
      </c>
      <c r="H1695" s="9" t="n">
        <v>0.0</v>
      </c>
    </row>
    <row r="1696" spans="2:8" x14ac:dyDescent="0.25">
      <c r="B1696" s="28" t="s">
        <v>6963</v>
      </c>
      <c r="C1696" t="s">
        <v>6964</v>
      </c>
      <c r="D1696" s="9" t="n">
        <v>0.0</v>
      </c>
      <c r="E1696" s="9" t="n">
        <v>0.0</v>
      </c>
      <c r="F1696" t="n">
        <v>0.0</v>
      </c>
      <c r="G1696" t="n">
        <v>0.0</v>
      </c>
      <c r="H1696" s="9" t="n">
        <v>0.0</v>
      </c>
    </row>
    <row r="1697" spans="2:8" x14ac:dyDescent="0.25">
      <c r="B1697" s="28" t="s">
        <v>6965</v>
      </c>
      <c r="C1697" t="s">
        <v>6966</v>
      </c>
      <c r="D1697" s="9" t="n">
        <v>0.0</v>
      </c>
      <c r="E1697" s="9" t="n">
        <v>0.0</v>
      </c>
      <c r="F1697" t="n">
        <v>0.0</v>
      </c>
      <c r="G1697" t="n">
        <v>0.0</v>
      </c>
      <c r="H1697" s="9" t="n">
        <v>0.0</v>
      </c>
    </row>
    <row r="1698" spans="2:8" x14ac:dyDescent="0.25">
      <c r="B1698" s="28" t="s">
        <v>6967</v>
      </c>
      <c r="C1698" t="s">
        <v>6968</v>
      </c>
      <c r="D1698" s="9" t="n">
        <v>0.0</v>
      </c>
      <c r="E1698" s="9" t="n">
        <v>0.0</v>
      </c>
      <c r="F1698" t="n">
        <v>0.0</v>
      </c>
      <c r="G1698" t="n">
        <v>0.0</v>
      </c>
      <c r="H1698" s="9" t="n">
        <v>0.0</v>
      </c>
    </row>
    <row r="1699" spans="2:8" x14ac:dyDescent="0.25">
      <c r="B1699" s="28" t="s">
        <v>6969</v>
      </c>
      <c r="C1699" t="s">
        <v>6970</v>
      </c>
      <c r="D1699" s="9" t="n">
        <v>0.0</v>
      </c>
      <c r="E1699" s="9" t="n">
        <v>0.0</v>
      </c>
      <c r="F1699" t="n">
        <v>0.0</v>
      </c>
      <c r="G1699" t="n">
        <v>0.0</v>
      </c>
      <c r="H1699" s="9" t="n">
        <v>0.0</v>
      </c>
    </row>
    <row r="1700" spans="2:8" x14ac:dyDescent="0.25">
      <c r="B1700" s="28" t="s">
        <v>6971</v>
      </c>
      <c r="C1700" t="s">
        <v>6972</v>
      </c>
      <c r="D1700" s="9" t="n">
        <v>0.0</v>
      </c>
      <c r="E1700" s="9" t="n">
        <v>0.0</v>
      </c>
      <c r="F1700" t="n">
        <v>0.0</v>
      </c>
      <c r="G1700" t="n">
        <v>0.0</v>
      </c>
      <c r="H1700" s="9" t="n">
        <v>0.0</v>
      </c>
    </row>
    <row r="1701" spans="2:8" x14ac:dyDescent="0.25">
      <c r="B1701" s="28" t="s">
        <v>6973</v>
      </c>
      <c r="C1701" t="s">
        <v>6974</v>
      </c>
      <c r="D1701" s="9" t="n">
        <v>0.0</v>
      </c>
      <c r="E1701" s="9" t="n">
        <v>0.0</v>
      </c>
      <c r="F1701" t="n">
        <v>0.0</v>
      </c>
      <c r="G1701" t="n">
        <v>0.0</v>
      </c>
      <c r="H1701" s="9" t="n">
        <v>0.0</v>
      </c>
    </row>
    <row r="1702" spans="2:8" x14ac:dyDescent="0.25">
      <c r="B1702" s="28" t="s">
        <v>6975</v>
      </c>
      <c r="C1702" t="s">
        <v>6976</v>
      </c>
      <c r="D1702" s="9" t="n">
        <v>0.0</v>
      </c>
      <c r="E1702" s="9" t="n">
        <v>0.0</v>
      </c>
      <c r="F1702" t="n">
        <v>0.0</v>
      </c>
      <c r="G1702" t="n">
        <v>0.0</v>
      </c>
      <c r="H1702" s="9" t="n">
        <v>0.0</v>
      </c>
    </row>
    <row r="1703" spans="2:8" x14ac:dyDescent="0.25">
      <c r="B1703" s="28" t="s">
        <v>6977</v>
      </c>
      <c r="C1703" t="s">
        <v>6978</v>
      </c>
      <c r="D1703" s="9" t="n">
        <v>0.0</v>
      </c>
      <c r="E1703" s="9" t="n">
        <v>0.0</v>
      </c>
      <c r="F1703" t="n">
        <v>0.0</v>
      </c>
      <c r="G1703" t="n">
        <v>0.0</v>
      </c>
      <c r="H1703" s="9" t="n">
        <v>0.0</v>
      </c>
    </row>
    <row r="1704" spans="2:8" x14ac:dyDescent="0.25">
      <c r="B1704" s="28" t="s">
        <v>6979</v>
      </c>
      <c r="C1704" t="s">
        <v>6980</v>
      </c>
      <c r="D1704" s="9" t="n">
        <v>0.0</v>
      </c>
      <c r="E1704" s="9" t="n">
        <v>0.0</v>
      </c>
      <c r="F1704" t="n">
        <v>0.0</v>
      </c>
      <c r="G1704" t="n">
        <v>0.0</v>
      </c>
      <c r="H1704" s="9" t="n">
        <v>0.0</v>
      </c>
    </row>
    <row r="1705" spans="2:8" x14ac:dyDescent="0.25">
      <c r="B1705" s="28" t="s">
        <v>6981</v>
      </c>
      <c r="C1705" t="s">
        <v>6982</v>
      </c>
      <c r="D1705" s="9" t="n">
        <v>0.0</v>
      </c>
      <c r="E1705" s="9" t="n">
        <v>0.0</v>
      </c>
      <c r="F1705" t="n">
        <v>0.0</v>
      </c>
      <c r="G1705" t="n">
        <v>0.0</v>
      </c>
      <c r="H1705" s="9" t="n">
        <v>0.0</v>
      </c>
    </row>
    <row r="1706" spans="2:8" x14ac:dyDescent="0.25">
      <c r="B1706" s="28" t="s">
        <v>6983</v>
      </c>
      <c r="C1706" t="s">
        <v>6984</v>
      </c>
      <c r="D1706" s="9" t="n">
        <v>0.0</v>
      </c>
      <c r="E1706" s="9" t="n">
        <v>0.0</v>
      </c>
      <c r="F1706" t="n">
        <v>0.0</v>
      </c>
      <c r="G1706" t="n">
        <v>0.0</v>
      </c>
      <c r="H1706" s="9" t="n">
        <v>0.0</v>
      </c>
    </row>
    <row r="1707" spans="2:8" x14ac:dyDescent="0.25">
      <c r="B1707" s="28" t="s">
        <v>6985</v>
      </c>
      <c r="C1707" t="s">
        <v>6986</v>
      </c>
      <c r="D1707" s="9" t="n">
        <v>0.0</v>
      </c>
      <c r="E1707" s="9" t="n">
        <v>0.0</v>
      </c>
      <c r="F1707" t="n">
        <v>0.0</v>
      </c>
      <c r="G1707" t="n">
        <v>0.0</v>
      </c>
      <c r="H1707" s="9" t="n">
        <v>0.0</v>
      </c>
    </row>
    <row r="1708" spans="2:8" x14ac:dyDescent="0.25">
      <c r="B1708" s="28" t="s">
        <v>6987</v>
      </c>
      <c r="C1708" t="s">
        <v>6988</v>
      </c>
      <c r="D1708" s="9" t="n">
        <v>0.0</v>
      </c>
      <c r="E1708" s="9" t="n">
        <v>0.0</v>
      </c>
      <c r="F1708" t="n">
        <v>0.0</v>
      </c>
      <c r="G1708" t="n">
        <v>0.0</v>
      </c>
      <c r="H1708" s="9" t="n">
        <v>0.0</v>
      </c>
    </row>
    <row r="1709" spans="2:8" x14ac:dyDescent="0.25">
      <c r="B1709" s="28" t="s">
        <v>6989</v>
      </c>
      <c r="C1709" t="s">
        <v>6990</v>
      </c>
      <c r="D1709" s="9" t="n">
        <v>0.0</v>
      </c>
      <c r="E1709" s="9" t="n">
        <v>0.0</v>
      </c>
      <c r="F1709" t="n">
        <v>0.0</v>
      </c>
      <c r="G1709" t="n">
        <v>0.0</v>
      </c>
      <c r="H1709" s="9" t="n">
        <v>0.0</v>
      </c>
    </row>
    <row r="1710" spans="2:8" x14ac:dyDescent="0.25">
      <c r="B1710" s="28" t="s">
        <v>6991</v>
      </c>
      <c r="C1710" t="s">
        <v>6992</v>
      </c>
      <c r="D1710" s="9" t="n">
        <v>0.0</v>
      </c>
      <c r="E1710" s="9" t="n">
        <v>0.0</v>
      </c>
      <c r="F1710" t="n">
        <v>0.0</v>
      </c>
      <c r="G1710" t="n">
        <v>0.0</v>
      </c>
      <c r="H1710" s="9" t="n">
        <v>0.0</v>
      </c>
    </row>
    <row r="1711" spans="2:8" x14ac:dyDescent="0.25">
      <c r="B1711" s="28" t="s">
        <v>6993</v>
      </c>
      <c r="C1711" t="s">
        <v>6994</v>
      </c>
      <c r="D1711" s="9" t="n">
        <v>0.0</v>
      </c>
      <c r="E1711" s="9" t="n">
        <v>0.0</v>
      </c>
      <c r="F1711" t="n">
        <v>0.0</v>
      </c>
      <c r="G1711" t="n">
        <v>0.0</v>
      </c>
      <c r="H1711" s="9" t="n">
        <v>0.0</v>
      </c>
    </row>
    <row r="1712" spans="2:8" x14ac:dyDescent="0.25">
      <c r="B1712" s="28" t="s">
        <v>6995</v>
      </c>
      <c r="C1712" t="s">
        <v>6996</v>
      </c>
      <c r="D1712" s="9" t="n">
        <v>0.0</v>
      </c>
      <c r="E1712" s="9" t="n">
        <v>0.0</v>
      </c>
      <c r="F1712" t="n">
        <v>0.0</v>
      </c>
      <c r="G1712" t="n">
        <v>0.0</v>
      </c>
      <c r="H1712" s="9" t="n">
        <v>0.0</v>
      </c>
    </row>
    <row r="1713" spans="2:8" x14ac:dyDescent="0.25">
      <c r="B1713" s="28" t="s">
        <v>6997</v>
      </c>
      <c r="C1713" t="s">
        <v>6998</v>
      </c>
      <c r="D1713" s="9" t="n">
        <v>0.0</v>
      </c>
      <c r="E1713" s="9" t="n">
        <v>0.0</v>
      </c>
      <c r="F1713" t="n">
        <v>0.0</v>
      </c>
      <c r="G1713" t="n">
        <v>0.0</v>
      </c>
      <c r="H1713" s="9" t="n">
        <v>0.0</v>
      </c>
    </row>
    <row r="1714" spans="2:8" x14ac:dyDescent="0.25">
      <c r="B1714" s="28" t="s">
        <v>6999</v>
      </c>
      <c r="C1714" t="s">
        <v>7000</v>
      </c>
      <c r="D1714" s="9" t="n">
        <v>0.0</v>
      </c>
      <c r="E1714" s="9" t="n">
        <v>0.0</v>
      </c>
      <c r="F1714" t="n">
        <v>0.0</v>
      </c>
      <c r="G1714" t="n">
        <v>0.0</v>
      </c>
      <c r="H1714" s="9" t="n">
        <v>0.0</v>
      </c>
    </row>
    <row r="1715" spans="2:8" x14ac:dyDescent="0.25">
      <c r="B1715" s="28" t="s">
        <v>7001</v>
      </c>
      <c r="C1715" t="s">
        <v>7002</v>
      </c>
      <c r="D1715" s="9" t="n">
        <v>1.0157771299999999E7</v>
      </c>
      <c r="E1715" s="9" t="n">
        <v>0.0</v>
      </c>
      <c r="F1715" t="n">
        <v>1.046313926E7</v>
      </c>
      <c r="G1715" t="n">
        <v>305367.96</v>
      </c>
      <c r="H1715" s="9" t="n">
        <v>0.0</v>
      </c>
    </row>
    <row r="1716" spans="2:8" x14ac:dyDescent="0.25">
      <c r="B1716" s="28" t="s">
        <v>7003</v>
      </c>
      <c r="C1716" t="s">
        <v>7004</v>
      </c>
      <c r="D1716" s="9" t="n">
        <v>0.0</v>
      </c>
      <c r="E1716" s="9" t="n">
        <v>0.0</v>
      </c>
      <c r="F1716" t="n">
        <v>0.0</v>
      </c>
      <c r="G1716" t="n">
        <v>0.0</v>
      </c>
      <c r="H1716" s="9" t="n">
        <v>0.0</v>
      </c>
    </row>
    <row r="1717" spans="2:8" x14ac:dyDescent="0.25">
      <c r="B1717" s="28" t="s">
        <v>7005</v>
      </c>
      <c r="C1717" t="s">
        <v>7006</v>
      </c>
      <c r="D1717" s="9" t="n">
        <v>272788.68</v>
      </c>
      <c r="E1717" s="9" t="n">
        <v>0.0</v>
      </c>
      <c r="F1717" t="n">
        <v>272788.68</v>
      </c>
      <c r="G1717" t="n">
        <v>0.0</v>
      </c>
      <c r="H1717" s="9" t="n">
        <v>0.0</v>
      </c>
    </row>
    <row r="1718" spans="2:8" x14ac:dyDescent="0.25">
      <c r="B1718" s="28" t="s">
        <v>7007</v>
      </c>
      <c r="C1718" t="s">
        <v>3450</v>
      </c>
      <c r="D1718" s="9" t="n">
        <v>0.0</v>
      </c>
      <c r="E1718" s="9" t="n">
        <v>0.0</v>
      </c>
      <c r="F1718" t="n">
        <v>0.0</v>
      </c>
      <c r="G1718" t="n">
        <v>0.0</v>
      </c>
      <c r="H1718" s="9" t="n">
        <v>0.0</v>
      </c>
    </row>
    <row r="1719" spans="2:8" x14ac:dyDescent="0.25">
      <c r="B1719" s="28" t="s">
        <v>7008</v>
      </c>
      <c r="C1719" t="s">
        <v>7009</v>
      </c>
      <c r="D1719" s="9" t="n">
        <v>0.0</v>
      </c>
      <c r="E1719" s="9" t="n">
        <v>0.0</v>
      </c>
      <c r="F1719" t="n">
        <v>0.0</v>
      </c>
      <c r="G1719" t="n">
        <v>0.0</v>
      </c>
      <c r="H1719" s="9" t="n">
        <v>0.0</v>
      </c>
    </row>
    <row r="1720" spans="2:8" x14ac:dyDescent="0.25">
      <c r="B1720" s="28" t="s">
        <v>7010</v>
      </c>
      <c r="C1720" t="s">
        <v>7011</v>
      </c>
      <c r="D1720" s="9" t="n">
        <v>0.0</v>
      </c>
      <c r="E1720" s="9" t="n">
        <v>0.0</v>
      </c>
      <c r="F1720" t="n">
        <v>0.0</v>
      </c>
      <c r="G1720" t="n">
        <v>0.0</v>
      </c>
      <c r="H1720" s="9" t="n">
        <v>0.0</v>
      </c>
    </row>
    <row r="1721" spans="2:8" x14ac:dyDescent="0.25">
      <c r="B1721" s="28" t="s">
        <v>7012</v>
      </c>
      <c r="C1721" t="s">
        <v>3453</v>
      </c>
      <c r="D1721" s="9" t="n">
        <v>0.0</v>
      </c>
      <c r="E1721" s="9" t="n">
        <v>0.0</v>
      </c>
      <c r="F1721" t="n">
        <v>0.0</v>
      </c>
      <c r="G1721" t="n">
        <v>0.0</v>
      </c>
      <c r="H1721" s="9" t="n">
        <v>0.0</v>
      </c>
    </row>
    <row r="1722" spans="2:8" x14ac:dyDescent="0.25">
      <c r="B1722" s="28" t="s">
        <v>7013</v>
      </c>
      <c r="C1722" t="s">
        <v>3454</v>
      </c>
      <c r="D1722" s="9" t="n">
        <v>0.0</v>
      </c>
      <c r="E1722" s="9" t="n">
        <v>0.0</v>
      </c>
      <c r="F1722" t="n">
        <v>0.0</v>
      </c>
      <c r="G1722" t="n">
        <v>0.0</v>
      </c>
      <c r="H1722" s="9" t="n">
        <v>0.0</v>
      </c>
    </row>
    <row r="1723" spans="2:8" x14ac:dyDescent="0.25">
      <c r="B1723" s="28" t="s">
        <v>7014</v>
      </c>
      <c r="C1723" t="s">
        <v>7015</v>
      </c>
      <c r="D1723" s="9" t="n">
        <v>9884982.62</v>
      </c>
      <c r="E1723" s="9" t="n">
        <v>0.0</v>
      </c>
      <c r="F1723" t="n">
        <v>1.019035058E7</v>
      </c>
      <c r="G1723" t="n">
        <v>305367.96</v>
      </c>
      <c r="H1723" s="9" t="n">
        <v>0.0</v>
      </c>
    </row>
    <row r="1724" spans="2:8" x14ac:dyDescent="0.25">
      <c r="B1724" s="28" t="s">
        <v>7016</v>
      </c>
      <c r="C1724" t="s">
        <v>7017</v>
      </c>
      <c r="D1724" s="9" t="n">
        <v>0.0</v>
      </c>
      <c r="E1724" s="9" t="n">
        <v>0.0</v>
      </c>
      <c r="F1724" t="n">
        <v>0.0</v>
      </c>
      <c r="G1724" t="n">
        <v>0.0</v>
      </c>
      <c r="H1724" s="9" t="n">
        <v>0.0</v>
      </c>
    </row>
    <row r="1725" spans="2:8" x14ac:dyDescent="0.25">
      <c r="B1725" s="28" t="s">
        <v>7018</v>
      </c>
      <c r="C1725" t="s">
        <v>7019</v>
      </c>
      <c r="D1725" s="9" t="n">
        <v>0.0</v>
      </c>
      <c r="E1725" s="9" t="n">
        <v>0.0</v>
      </c>
      <c r="F1725" t="n">
        <v>0.0</v>
      </c>
      <c r="G1725" t="n">
        <v>0.0</v>
      </c>
      <c r="H1725" s="9" t="n">
        <v>0.0</v>
      </c>
    </row>
    <row r="1726" spans="2:8" x14ac:dyDescent="0.25">
      <c r="B1726" s="28" t="s">
        <v>7020</v>
      </c>
      <c r="C1726" t="s">
        <v>7021</v>
      </c>
      <c r="D1726" s="9" t="n">
        <v>0.0</v>
      </c>
      <c r="E1726" s="9" t="n">
        <v>0.0</v>
      </c>
      <c r="F1726" t="n">
        <v>0.0</v>
      </c>
      <c r="G1726" t="n">
        <v>0.0</v>
      </c>
      <c r="H1726" s="9" t="n">
        <v>0.0</v>
      </c>
    </row>
    <row r="1727" spans="2:8" x14ac:dyDescent="0.25">
      <c r="B1727" s="28" t="s">
        <v>7022</v>
      </c>
      <c r="C1727" t="s">
        <v>7023</v>
      </c>
      <c r="D1727" s="9" t="n">
        <v>0.0</v>
      </c>
      <c r="E1727" s="9" t="n">
        <v>0.0</v>
      </c>
      <c r="F1727" t="n">
        <v>0.0</v>
      </c>
      <c r="G1727" t="n">
        <v>0.0</v>
      </c>
      <c r="H1727" s="9" t="n">
        <v>0.0</v>
      </c>
    </row>
    <row r="1728" spans="2:8" x14ac:dyDescent="0.25">
      <c r="B1728" s="28" t="s">
        <v>7024</v>
      </c>
      <c r="C1728" t="s">
        <v>7025</v>
      </c>
      <c r="D1728" s="9" t="n">
        <v>0.0</v>
      </c>
      <c r="E1728" s="9" t="n">
        <v>0.0</v>
      </c>
      <c r="F1728" t="n">
        <v>0.0</v>
      </c>
      <c r="G1728" t="n">
        <v>0.0</v>
      </c>
      <c r="H1728" s="9" t="n">
        <v>0.0</v>
      </c>
    </row>
    <row r="1729" spans="2:8" x14ac:dyDescent="0.25">
      <c r="B1729" s="28" t="s">
        <v>7026</v>
      </c>
      <c r="C1729" t="s">
        <v>3470</v>
      </c>
      <c r="D1729" s="9" t="n">
        <v>14377.78</v>
      </c>
      <c r="E1729" s="9" t="n">
        <v>0.0</v>
      </c>
      <c r="F1729" t="n">
        <v>14377.78</v>
      </c>
      <c r="G1729" t="n">
        <v>0.0</v>
      </c>
      <c r="H1729" s="9" t="n">
        <v>0.0</v>
      </c>
    </row>
    <row r="1730" spans="2:8" x14ac:dyDescent="0.25">
      <c r="B1730" s="28" t="s">
        <v>7027</v>
      </c>
      <c r="C1730" t="s">
        <v>7028</v>
      </c>
      <c r="D1730" s="9" t="n">
        <v>0.0</v>
      </c>
      <c r="E1730" s="9" t="n">
        <v>0.0</v>
      </c>
      <c r="F1730" t="n">
        <v>0.0</v>
      </c>
      <c r="G1730" t="n">
        <v>0.0</v>
      </c>
      <c r="H1730" s="9" t="n">
        <v>0.0</v>
      </c>
    </row>
    <row r="1731" spans="2:8" x14ac:dyDescent="0.25">
      <c r="B1731" s="28" t="s">
        <v>7029</v>
      </c>
      <c r="C1731" t="s">
        <v>7030</v>
      </c>
      <c r="D1731" s="9" t="n">
        <v>0.0</v>
      </c>
      <c r="E1731" s="9" t="n">
        <v>0.0</v>
      </c>
      <c r="F1731" t="n">
        <v>0.0</v>
      </c>
      <c r="G1731" t="n">
        <v>0.0</v>
      </c>
      <c r="H1731" s="9" t="n">
        <v>0.0</v>
      </c>
    </row>
    <row r="1732" spans="2:8" x14ac:dyDescent="0.25">
      <c r="B1732" s="28" t="s">
        <v>7031</v>
      </c>
      <c r="C1732" t="s">
        <v>7032</v>
      </c>
      <c r="D1732" s="9" t="n">
        <v>0.0</v>
      </c>
      <c r="E1732" s="9" t="n">
        <v>0.0</v>
      </c>
      <c r="F1732" t="n">
        <v>0.0</v>
      </c>
      <c r="G1732" t="n">
        <v>0.0</v>
      </c>
      <c r="H1732" s="9" t="n">
        <v>0.0</v>
      </c>
    </row>
    <row r="1733" spans="2:8" x14ac:dyDescent="0.25">
      <c r="B1733" s="28" t="s">
        <v>7033</v>
      </c>
      <c r="C1733" t="s">
        <v>7034</v>
      </c>
      <c r="D1733" s="9" t="n">
        <v>0.0</v>
      </c>
      <c r="E1733" s="9" t="n">
        <v>0.0</v>
      </c>
      <c r="F1733" t="n">
        <v>0.0</v>
      </c>
      <c r="G1733" t="n">
        <v>0.0</v>
      </c>
      <c r="H1733" s="9" t="n">
        <v>0.0</v>
      </c>
    </row>
    <row r="1734" spans="2:8" x14ac:dyDescent="0.25">
      <c r="B1734" s="28" t="s">
        <v>7035</v>
      </c>
      <c r="C1734" t="s">
        <v>7036</v>
      </c>
      <c r="D1734" s="9" t="n">
        <v>0.0</v>
      </c>
      <c r="E1734" s="9" t="n">
        <v>0.0</v>
      </c>
      <c r="F1734" t="n">
        <v>0.0</v>
      </c>
      <c r="G1734" t="n">
        <v>0.0</v>
      </c>
      <c r="H1734" s="9" t="n">
        <v>0.0</v>
      </c>
    </row>
    <row r="1735" spans="2:8" x14ac:dyDescent="0.25">
      <c r="B1735" s="28" t="s">
        <v>7037</v>
      </c>
      <c r="C1735" t="s">
        <v>7038</v>
      </c>
      <c r="D1735" s="9" t="n">
        <v>0.0</v>
      </c>
      <c r="E1735" s="9" t="n">
        <v>0.0</v>
      </c>
      <c r="F1735" t="n">
        <v>0.0</v>
      </c>
      <c r="G1735" t="n">
        <v>0.0</v>
      </c>
      <c r="H1735" s="9" t="n">
        <v>0.0</v>
      </c>
    </row>
    <row r="1736" spans="2:8" x14ac:dyDescent="0.25">
      <c r="B1736" s="28" t="s">
        <v>7039</v>
      </c>
      <c r="C1736" t="s">
        <v>7040</v>
      </c>
      <c r="D1736" s="9" t="n">
        <v>0.0</v>
      </c>
      <c r="E1736" s="9" t="n">
        <v>0.0</v>
      </c>
      <c r="F1736" t="n">
        <v>0.0</v>
      </c>
      <c r="G1736" t="n">
        <v>0.0</v>
      </c>
      <c r="H1736" s="9" t="n">
        <v>0.0</v>
      </c>
    </row>
    <row r="1737" spans="2:8" x14ac:dyDescent="0.25">
      <c r="B1737" s="28" t="s">
        <v>7041</v>
      </c>
      <c r="C1737" t="s">
        <v>7042</v>
      </c>
      <c r="D1737" s="9" t="n">
        <v>0.0</v>
      </c>
      <c r="E1737" s="9" t="n">
        <v>0.0</v>
      </c>
      <c r="F1737" t="n">
        <v>0.0</v>
      </c>
      <c r="G1737" t="n">
        <v>0.0</v>
      </c>
      <c r="H1737" s="9" t="n">
        <v>0.0</v>
      </c>
    </row>
    <row r="1738" spans="2:8" x14ac:dyDescent="0.25">
      <c r="B1738" s="28" t="s">
        <v>7043</v>
      </c>
      <c r="C1738" t="s">
        <v>7044</v>
      </c>
      <c r="D1738" s="9" t="n">
        <v>0.0</v>
      </c>
      <c r="E1738" s="9" t="n">
        <v>0.0</v>
      </c>
      <c r="F1738" t="n">
        <v>0.0</v>
      </c>
      <c r="G1738" t="n">
        <v>0.0</v>
      </c>
      <c r="H1738" s="9" t="n">
        <v>0.0</v>
      </c>
    </row>
    <row r="1739" spans="2:8" x14ac:dyDescent="0.25">
      <c r="B1739" s="28" t="s">
        <v>7045</v>
      </c>
      <c r="C1739" t="s">
        <v>7046</v>
      </c>
      <c r="D1739" s="9" t="n">
        <v>0.0</v>
      </c>
      <c r="E1739" s="9" t="n">
        <v>0.0</v>
      </c>
      <c r="F1739" t="n">
        <v>0.0</v>
      </c>
      <c r="G1739" t="n">
        <v>0.0</v>
      </c>
      <c r="H1739" s="9" t="n">
        <v>0.0</v>
      </c>
    </row>
    <row r="1740" spans="2:8" x14ac:dyDescent="0.25">
      <c r="B1740" s="28" t="s">
        <v>7047</v>
      </c>
      <c r="C1740" t="s">
        <v>7048</v>
      </c>
      <c r="D1740" s="9" t="n">
        <v>0.0</v>
      </c>
      <c r="E1740" s="9" t="n">
        <v>0.0</v>
      </c>
      <c r="F1740" t="n">
        <v>0.0</v>
      </c>
      <c r="G1740" t="n">
        <v>0.0</v>
      </c>
      <c r="H1740" s="9" t="n">
        <v>0.0</v>
      </c>
    </row>
    <row r="1741" spans="2:8" x14ac:dyDescent="0.25">
      <c r="B1741" s="28" t="s">
        <v>7049</v>
      </c>
      <c r="C1741" t="s">
        <v>7050</v>
      </c>
      <c r="D1741" s="9" t="n">
        <v>0.0</v>
      </c>
      <c r="E1741" s="9" t="n">
        <v>0.0</v>
      </c>
      <c r="F1741" t="n">
        <v>0.0</v>
      </c>
      <c r="G1741" t="n">
        <v>0.0</v>
      </c>
      <c r="H1741" s="9" t="n">
        <v>0.0</v>
      </c>
    </row>
    <row r="1742" spans="2:8" x14ac:dyDescent="0.25">
      <c r="B1742" s="28" t="s">
        <v>7051</v>
      </c>
      <c r="C1742" t="s">
        <v>7052</v>
      </c>
      <c r="D1742" s="9" t="n">
        <v>0.0</v>
      </c>
      <c r="E1742" s="9" t="n">
        <v>0.0</v>
      </c>
      <c r="F1742" t="n">
        <v>0.0</v>
      </c>
      <c r="G1742" t="n">
        <v>0.0</v>
      </c>
      <c r="H1742" s="9" t="n">
        <v>0.0</v>
      </c>
    </row>
    <row r="1743" spans="2:8" x14ac:dyDescent="0.25">
      <c r="B1743" s="28" t="s">
        <v>7053</v>
      </c>
      <c r="C1743" t="s">
        <v>7054</v>
      </c>
      <c r="D1743" s="9" t="n">
        <v>0.0</v>
      </c>
      <c r="E1743" s="9" t="n">
        <v>0.0</v>
      </c>
      <c r="F1743" t="n">
        <v>0.0</v>
      </c>
      <c r="G1743" t="n">
        <v>0.0</v>
      </c>
      <c r="H1743" s="9" t="n">
        <v>0.0</v>
      </c>
    </row>
    <row r="1744" spans="2:8" x14ac:dyDescent="0.25">
      <c r="B1744" s="28" t="s">
        <v>7055</v>
      </c>
      <c r="C1744" t="s">
        <v>7056</v>
      </c>
      <c r="D1744" s="9" t="n">
        <v>0.0</v>
      </c>
      <c r="E1744" s="9" t="n">
        <v>0.0</v>
      </c>
      <c r="F1744" t="n">
        <v>0.0</v>
      </c>
      <c r="G1744" t="n">
        <v>0.0</v>
      </c>
      <c r="H1744" s="9" t="n">
        <v>0.0</v>
      </c>
    </row>
    <row r="1745" spans="2:8" x14ac:dyDescent="0.25">
      <c r="B1745" s="28" t="s">
        <v>7057</v>
      </c>
      <c r="C1745" t="s">
        <v>7058</v>
      </c>
      <c r="D1745" s="9" t="n">
        <v>0.0</v>
      </c>
      <c r="E1745" s="9" t="n">
        <v>0.0</v>
      </c>
      <c r="F1745" t="n">
        <v>0.0</v>
      </c>
      <c r="G1745" t="n">
        <v>0.0</v>
      </c>
      <c r="H1745" s="9" t="n">
        <v>0.0</v>
      </c>
    </row>
    <row r="1746" spans="2:8" x14ac:dyDescent="0.25">
      <c r="B1746" s="28" t="s">
        <v>7059</v>
      </c>
      <c r="C1746" t="s">
        <v>7060</v>
      </c>
      <c r="D1746" s="9" t="n">
        <v>0.0</v>
      </c>
      <c r="E1746" s="9" t="n">
        <v>0.0</v>
      </c>
      <c r="F1746" t="n">
        <v>0.0</v>
      </c>
      <c r="G1746" t="n">
        <v>0.0</v>
      </c>
      <c r="H1746" s="9" t="n">
        <v>0.0</v>
      </c>
    </row>
    <row r="1747" spans="2:8" x14ac:dyDescent="0.25">
      <c r="B1747" s="28" t="s">
        <v>7061</v>
      </c>
      <c r="C1747" t="s">
        <v>7062</v>
      </c>
      <c r="D1747" s="9" t="n">
        <v>0.0</v>
      </c>
      <c r="E1747" s="9" t="n">
        <v>0.0</v>
      </c>
      <c r="F1747" t="n">
        <v>0.0</v>
      </c>
      <c r="G1747" t="n">
        <v>0.0</v>
      </c>
      <c r="H1747" s="9" t="n">
        <v>0.0</v>
      </c>
    </row>
    <row r="1748" spans="2:8" x14ac:dyDescent="0.25">
      <c r="B1748" s="28" t="s">
        <v>7063</v>
      </c>
      <c r="C1748" t="s">
        <v>7064</v>
      </c>
      <c r="D1748" s="9" t="n">
        <v>0.0</v>
      </c>
      <c r="E1748" s="9" t="n">
        <v>0.0</v>
      </c>
      <c r="F1748" t="n">
        <v>0.0</v>
      </c>
      <c r="G1748" t="n">
        <v>0.0</v>
      </c>
      <c r="H1748" s="9" t="n">
        <v>0.0</v>
      </c>
    </row>
    <row r="1749" spans="2:8" x14ac:dyDescent="0.25">
      <c r="B1749" s="28" t="s">
        <v>7065</v>
      </c>
      <c r="C1749" t="s">
        <v>7066</v>
      </c>
      <c r="D1749" s="9" t="n">
        <v>0.0</v>
      </c>
      <c r="E1749" s="9" t="n">
        <v>0.0</v>
      </c>
      <c r="F1749" t="n">
        <v>0.0</v>
      </c>
      <c r="G1749" t="n">
        <v>0.0</v>
      </c>
      <c r="H1749" s="9" t="n">
        <v>0.0</v>
      </c>
    </row>
    <row r="1750" spans="2:8" x14ac:dyDescent="0.25">
      <c r="B1750" s="28" t="s">
        <v>7067</v>
      </c>
      <c r="C1750" t="s">
        <v>7068</v>
      </c>
      <c r="D1750" s="9" t="n">
        <v>0.0</v>
      </c>
      <c r="E1750" s="9" t="n">
        <v>0.0</v>
      </c>
      <c r="F1750" t="n">
        <v>0.0</v>
      </c>
      <c r="G1750" t="n">
        <v>0.0</v>
      </c>
      <c r="H1750" s="9" t="n">
        <v>0.0</v>
      </c>
    </row>
    <row r="1751" spans="2:8" x14ac:dyDescent="0.25">
      <c r="B1751" s="28" t="s">
        <v>7069</v>
      </c>
      <c r="C1751" t="s">
        <v>7070</v>
      </c>
      <c r="D1751" s="9" t="n">
        <v>0.0</v>
      </c>
      <c r="E1751" s="9" t="n">
        <v>0.0</v>
      </c>
      <c r="F1751" t="n">
        <v>0.0</v>
      </c>
      <c r="G1751" t="n">
        <v>0.0</v>
      </c>
      <c r="H1751" s="9" t="n">
        <v>0.0</v>
      </c>
    </row>
    <row r="1752" spans="2:8" x14ac:dyDescent="0.25">
      <c r="B1752" s="28" t="s">
        <v>7071</v>
      </c>
      <c r="C1752" t="s">
        <v>7072</v>
      </c>
      <c r="D1752" s="9" t="n">
        <v>0.0</v>
      </c>
      <c r="E1752" s="9" t="n">
        <v>0.0</v>
      </c>
      <c r="F1752" t="n">
        <v>0.0</v>
      </c>
      <c r="G1752" t="n">
        <v>0.0</v>
      </c>
      <c r="H1752" s="9" t="n">
        <v>0.0</v>
      </c>
    </row>
    <row r="1753" spans="2:8" x14ac:dyDescent="0.25">
      <c r="B1753" s="28" t="s">
        <v>7073</v>
      </c>
      <c r="C1753" t="s">
        <v>7074</v>
      </c>
      <c r="D1753" s="9" t="n">
        <v>0.0</v>
      </c>
      <c r="E1753" s="9" t="n">
        <v>0.0</v>
      </c>
      <c r="F1753" t="n">
        <v>0.0</v>
      </c>
      <c r="G1753" t="n">
        <v>0.0</v>
      </c>
      <c r="H1753" s="9" t="n">
        <v>0.0</v>
      </c>
    </row>
    <row r="1754" spans="2:8" x14ac:dyDescent="0.25">
      <c r="B1754" s="28" t="s">
        <v>7075</v>
      </c>
      <c r="C1754" t="s">
        <v>7076</v>
      </c>
      <c r="D1754" s="9" t="n">
        <v>0.0</v>
      </c>
      <c r="E1754" s="9" t="n">
        <v>0.0</v>
      </c>
      <c r="F1754" t="n">
        <v>0.0</v>
      </c>
      <c r="G1754" t="n">
        <v>0.0</v>
      </c>
      <c r="H1754" s="9" t="n">
        <v>0.0</v>
      </c>
    </row>
    <row r="1755" spans="2:8" x14ac:dyDescent="0.25">
      <c r="B1755" s="28" t="s">
        <v>7077</v>
      </c>
      <c r="C1755" t="s">
        <v>7078</v>
      </c>
      <c r="D1755" s="9" t="n">
        <v>0.0</v>
      </c>
      <c r="E1755" s="9" t="n">
        <v>0.0</v>
      </c>
      <c r="F1755" t="n">
        <v>0.0</v>
      </c>
      <c r="G1755" t="n">
        <v>0.0</v>
      </c>
      <c r="H1755" s="9" t="n">
        <v>0.0</v>
      </c>
    </row>
    <row r="1756" spans="2:8" x14ac:dyDescent="0.25">
      <c r="B1756" s="28" t="s">
        <v>7079</v>
      </c>
      <c r="C1756" t="s">
        <v>7080</v>
      </c>
      <c r="D1756" s="9" t="n">
        <v>0.0</v>
      </c>
      <c r="E1756" s="9" t="n">
        <v>0.0</v>
      </c>
      <c r="F1756" t="n">
        <v>0.0</v>
      </c>
      <c r="G1756" t="n">
        <v>0.0</v>
      </c>
      <c r="H1756" s="9" t="n">
        <v>0.0</v>
      </c>
    </row>
    <row r="1757" spans="2:8" x14ac:dyDescent="0.25">
      <c r="B1757" s="28" t="s">
        <v>7081</v>
      </c>
      <c r="C1757" t="s">
        <v>7082</v>
      </c>
      <c r="D1757" s="9" t="n">
        <v>0.0</v>
      </c>
      <c r="E1757" s="9" t="n">
        <v>0.0</v>
      </c>
      <c r="F1757" t="n">
        <v>0.0</v>
      </c>
      <c r="G1757" t="n">
        <v>0.0</v>
      </c>
      <c r="H1757" s="9" t="n">
        <v>0.0</v>
      </c>
    </row>
    <row r="1758" spans="2:8" x14ac:dyDescent="0.25">
      <c r="B1758" s="28" t="s">
        <v>7083</v>
      </c>
      <c r="C1758" t="s">
        <v>7084</v>
      </c>
      <c r="D1758" s="9" t="n">
        <v>0.0</v>
      </c>
      <c r="E1758" s="9" t="n">
        <v>0.0</v>
      </c>
      <c r="F1758" t="n">
        <v>0.0</v>
      </c>
      <c r="G1758" t="n">
        <v>0.0</v>
      </c>
      <c r="H1758" s="9" t="n">
        <v>0.0</v>
      </c>
    </row>
    <row r="1759" spans="2:8" x14ac:dyDescent="0.25">
      <c r="B1759" s="28" t="s">
        <v>7085</v>
      </c>
      <c r="C1759" t="s">
        <v>7086</v>
      </c>
      <c r="D1759" s="9" t="n">
        <v>0.0</v>
      </c>
      <c r="E1759" s="9" t="n">
        <v>0.0</v>
      </c>
      <c r="F1759" t="n">
        <v>0.0</v>
      </c>
      <c r="G1759" t="n">
        <v>0.0</v>
      </c>
      <c r="H1759" s="9" t="n">
        <v>0.0</v>
      </c>
    </row>
    <row r="1760" spans="2:8" x14ac:dyDescent="0.25">
      <c r="B1760" s="28" t="s">
        <v>7087</v>
      </c>
      <c r="C1760" t="s">
        <v>7088</v>
      </c>
      <c r="D1760" s="9" t="n">
        <v>0.0</v>
      </c>
      <c r="E1760" s="9" t="n">
        <v>0.0</v>
      </c>
      <c r="F1760" t="n">
        <v>0.0</v>
      </c>
      <c r="G1760" t="n">
        <v>0.0</v>
      </c>
      <c r="H1760" s="9" t="n">
        <v>0.0</v>
      </c>
    </row>
    <row r="1761" spans="2:8" x14ac:dyDescent="0.25">
      <c r="B1761" s="28" t="s">
        <v>7089</v>
      </c>
      <c r="C1761" t="s">
        <v>7090</v>
      </c>
      <c r="D1761" s="9" t="n">
        <v>0.0</v>
      </c>
      <c r="E1761" s="9" t="n">
        <v>0.0</v>
      </c>
      <c r="F1761" t="n">
        <v>0.0</v>
      </c>
      <c r="G1761" t="n">
        <v>0.0</v>
      </c>
      <c r="H1761" s="9" t="n">
        <v>0.0</v>
      </c>
    </row>
    <row r="1762" spans="2:8" x14ac:dyDescent="0.25">
      <c r="B1762" s="28" t="s">
        <v>7091</v>
      </c>
      <c r="C1762" t="s">
        <v>7092</v>
      </c>
      <c r="D1762" s="9" t="n">
        <v>0.0</v>
      </c>
      <c r="E1762" s="9" t="n">
        <v>0.0</v>
      </c>
      <c r="F1762" t="n">
        <v>0.0</v>
      </c>
      <c r="G1762" t="n">
        <v>0.0</v>
      </c>
      <c r="H1762" s="9" t="n">
        <v>0.0</v>
      </c>
    </row>
    <row r="1763" spans="2:8" x14ac:dyDescent="0.25">
      <c r="B1763" s="28" t="s">
        <v>7093</v>
      </c>
      <c r="C1763" t="s">
        <v>7094</v>
      </c>
      <c r="D1763" s="9" t="n">
        <v>0.0</v>
      </c>
      <c r="E1763" s="9" t="n">
        <v>0.0</v>
      </c>
      <c r="F1763" t="n">
        <v>0.0</v>
      </c>
      <c r="G1763" t="n">
        <v>0.0</v>
      </c>
      <c r="H1763" s="9" t="n">
        <v>0.0</v>
      </c>
    </row>
    <row r="1764" spans="2:8" x14ac:dyDescent="0.25">
      <c r="B1764" s="28" t="s">
        <v>7095</v>
      </c>
      <c r="C1764" t="s">
        <v>7096</v>
      </c>
      <c r="D1764" s="9" t="n">
        <v>0.0</v>
      </c>
      <c r="E1764" s="9" t="n">
        <v>0.0</v>
      </c>
      <c r="F1764" t="n">
        <v>0.0</v>
      </c>
      <c r="G1764" t="n">
        <v>0.0</v>
      </c>
      <c r="H1764" s="9" t="n">
        <v>0.0</v>
      </c>
    </row>
    <row r="1765" spans="2:8" x14ac:dyDescent="0.25">
      <c r="B1765" s="28" t="s">
        <v>7097</v>
      </c>
      <c r="C1765" t="s">
        <v>7098</v>
      </c>
      <c r="D1765" s="9" t="n">
        <v>0.0</v>
      </c>
      <c r="E1765" s="9" t="n">
        <v>0.0</v>
      </c>
      <c r="F1765" t="n">
        <v>0.0</v>
      </c>
      <c r="G1765" t="n">
        <v>0.0</v>
      </c>
      <c r="H1765" s="9" t="n">
        <v>0.0</v>
      </c>
    </row>
    <row r="1766" spans="2:8" x14ac:dyDescent="0.25">
      <c r="B1766" s="28" t="s">
        <v>7099</v>
      </c>
      <c r="C1766" t="s">
        <v>7100</v>
      </c>
      <c r="D1766" s="9" t="n">
        <v>0.0</v>
      </c>
      <c r="E1766" s="9" t="n">
        <v>0.0</v>
      </c>
      <c r="F1766" t="n">
        <v>0.0</v>
      </c>
      <c r="G1766" t="n">
        <v>0.0</v>
      </c>
      <c r="H1766" s="9" t="n">
        <v>0.0</v>
      </c>
    </row>
    <row r="1767" spans="2:8" x14ac:dyDescent="0.25">
      <c r="B1767" s="28" t="s">
        <v>7101</v>
      </c>
      <c r="C1767" t="s">
        <v>7102</v>
      </c>
      <c r="D1767" s="9" t="n">
        <v>0.0</v>
      </c>
      <c r="E1767" s="9" t="n">
        <v>0.0</v>
      </c>
      <c r="F1767" t="n">
        <v>0.0</v>
      </c>
      <c r="G1767" t="n">
        <v>0.0</v>
      </c>
      <c r="H1767" s="9" t="n">
        <v>0.0</v>
      </c>
    </row>
    <row r="1768" spans="2:8" x14ac:dyDescent="0.25">
      <c r="B1768" s="28" t="s">
        <v>7103</v>
      </c>
      <c r="C1768" t="s">
        <v>7104</v>
      </c>
      <c r="D1768" s="9" t="n">
        <v>0.0</v>
      </c>
      <c r="E1768" s="9" t="n">
        <v>0.0</v>
      </c>
      <c r="F1768" t="n">
        <v>0.0</v>
      </c>
      <c r="G1768" t="n">
        <v>0.0</v>
      </c>
      <c r="H1768" s="9" t="n">
        <v>0.0</v>
      </c>
    </row>
    <row r="1769" spans="2:8" x14ac:dyDescent="0.25">
      <c r="B1769" s="28" t="s">
        <v>7105</v>
      </c>
      <c r="C1769" t="s">
        <v>7106</v>
      </c>
      <c r="D1769" s="9" t="n">
        <v>0.0</v>
      </c>
      <c r="E1769" s="9" t="n">
        <v>0.0</v>
      </c>
      <c r="F1769" t="n">
        <v>0.0</v>
      </c>
      <c r="G1769" t="n">
        <v>0.0</v>
      </c>
      <c r="H1769" s="9" t="n">
        <v>0.0</v>
      </c>
    </row>
    <row r="1770" spans="2:8" x14ac:dyDescent="0.25">
      <c r="B1770" s="28" t="s">
        <v>7107</v>
      </c>
      <c r="C1770" t="s">
        <v>7108</v>
      </c>
      <c r="D1770" s="9" t="n">
        <v>0.0</v>
      </c>
      <c r="E1770" s="9" t="n">
        <v>0.0</v>
      </c>
      <c r="F1770" t="n">
        <v>0.0</v>
      </c>
      <c r="G1770" t="n">
        <v>0.0</v>
      </c>
      <c r="H1770" s="9" t="n">
        <v>0.0</v>
      </c>
    </row>
    <row r="1771" spans="2:8" x14ac:dyDescent="0.25">
      <c r="B1771" s="28" t="s">
        <v>7109</v>
      </c>
      <c r="C1771" t="s">
        <v>7110</v>
      </c>
      <c r="D1771" s="9" t="n">
        <v>0.0</v>
      </c>
      <c r="E1771" s="9" t="n">
        <v>0.0</v>
      </c>
      <c r="F1771" t="n">
        <v>0.0</v>
      </c>
      <c r="G1771" t="n">
        <v>0.0</v>
      </c>
      <c r="H1771" s="9" t="n">
        <v>0.0</v>
      </c>
    </row>
    <row r="1772" spans="2:8" x14ac:dyDescent="0.25">
      <c r="B1772" s="28" t="s">
        <v>7111</v>
      </c>
      <c r="C1772" t="s">
        <v>7112</v>
      </c>
      <c r="D1772" s="9" t="n">
        <v>0.0</v>
      </c>
      <c r="E1772" s="9" t="n">
        <v>0.0</v>
      </c>
      <c r="F1772" t="n">
        <v>0.0</v>
      </c>
      <c r="G1772" t="n">
        <v>0.0</v>
      </c>
      <c r="H1772" s="9" t="n">
        <v>0.0</v>
      </c>
    </row>
    <row r="1773" spans="2:8" x14ac:dyDescent="0.25">
      <c r="B1773" s="28" t="s">
        <v>7113</v>
      </c>
      <c r="C1773" t="s">
        <v>7114</v>
      </c>
      <c r="D1773" s="9" t="n">
        <v>0.0</v>
      </c>
      <c r="E1773" s="9" t="n">
        <v>0.0</v>
      </c>
      <c r="F1773" t="n">
        <v>0.0</v>
      </c>
      <c r="G1773" t="n">
        <v>0.0</v>
      </c>
      <c r="H1773" s="9" t="n">
        <v>0.0</v>
      </c>
    </row>
    <row r="1774" spans="2:8" x14ac:dyDescent="0.25">
      <c r="B1774" s="28" t="s">
        <v>7115</v>
      </c>
      <c r="C1774" t="s">
        <v>7116</v>
      </c>
      <c r="D1774" s="9" t="n">
        <v>0.0</v>
      </c>
      <c r="E1774" s="9" t="n">
        <v>0.0</v>
      </c>
      <c r="F1774" t="n">
        <v>0.0</v>
      </c>
      <c r="G1774" t="n">
        <v>0.0</v>
      </c>
      <c r="H1774" s="9" t="n">
        <v>0.0</v>
      </c>
    </row>
    <row r="1775" spans="2:8" x14ac:dyDescent="0.25">
      <c r="B1775" s="28" t="s">
        <v>7117</v>
      </c>
      <c r="C1775" t="s">
        <v>7118</v>
      </c>
      <c r="D1775" s="9" t="n">
        <v>0.0</v>
      </c>
      <c r="E1775" s="9" t="n">
        <v>0.0</v>
      </c>
      <c r="F1775" t="n">
        <v>0.0</v>
      </c>
      <c r="G1775" t="n">
        <v>0.0</v>
      </c>
      <c r="H1775" s="9" t="n">
        <v>0.0</v>
      </c>
    </row>
    <row r="1776" spans="2:8" x14ac:dyDescent="0.25">
      <c r="B1776" s="28" t="s">
        <v>7119</v>
      </c>
      <c r="C1776" t="s">
        <v>7120</v>
      </c>
      <c r="D1776" s="9" t="n">
        <v>0.0</v>
      </c>
      <c r="E1776" s="9" t="n">
        <v>0.0</v>
      </c>
      <c r="F1776" t="n">
        <v>0.0</v>
      </c>
      <c r="G1776" t="n">
        <v>0.0</v>
      </c>
      <c r="H1776" s="9" t="n">
        <v>0.0</v>
      </c>
    </row>
    <row r="1777" spans="2:8" x14ac:dyDescent="0.25">
      <c r="B1777" s="28" t="s">
        <v>7121</v>
      </c>
      <c r="C1777" t="s">
        <v>7122</v>
      </c>
      <c r="D1777" s="9" t="n">
        <v>0.0</v>
      </c>
      <c r="E1777" s="9" t="n">
        <v>0.0</v>
      </c>
      <c r="F1777" t="n">
        <v>0.0</v>
      </c>
      <c r="G1777" t="n">
        <v>0.0</v>
      </c>
      <c r="H1777" s="9" t="n">
        <v>0.0</v>
      </c>
    </row>
    <row r="1778" spans="2:8" x14ac:dyDescent="0.25">
      <c r="B1778" s="28" t="s">
        <v>7123</v>
      </c>
      <c r="C1778" t="s">
        <v>7124</v>
      </c>
      <c r="D1778" s="9" t="n">
        <v>0.0</v>
      </c>
      <c r="E1778" s="9" t="n">
        <v>0.0</v>
      </c>
      <c r="F1778" t="n">
        <v>0.0</v>
      </c>
      <c r="G1778" t="n">
        <v>0.0</v>
      </c>
      <c r="H1778" s="9" t="n">
        <v>0.0</v>
      </c>
    </row>
    <row r="1779" spans="2:8" x14ac:dyDescent="0.25">
      <c r="B1779" s="28" t="s">
        <v>7125</v>
      </c>
      <c r="C1779" t="s">
        <v>7126</v>
      </c>
      <c r="D1779" s="9" t="n">
        <v>0.0</v>
      </c>
      <c r="E1779" s="9" t="n">
        <v>0.0</v>
      </c>
      <c r="F1779" t="n">
        <v>0.0</v>
      </c>
      <c r="G1779" t="n">
        <v>0.0</v>
      </c>
      <c r="H1779" s="9" t="n">
        <v>0.0</v>
      </c>
    </row>
    <row r="1780" spans="2:8" x14ac:dyDescent="0.25">
      <c r="B1780" s="28" t="s">
        <v>7127</v>
      </c>
      <c r="C1780" t="s">
        <v>7128</v>
      </c>
      <c r="D1780" s="9" t="n">
        <v>0.0</v>
      </c>
      <c r="E1780" s="9" t="n">
        <v>0.0</v>
      </c>
      <c r="F1780" t="n">
        <v>0.0</v>
      </c>
      <c r="G1780" t="n">
        <v>0.0</v>
      </c>
      <c r="H1780" s="9" t="n">
        <v>0.0</v>
      </c>
    </row>
    <row r="1781" spans="2:8" x14ac:dyDescent="0.25">
      <c r="B1781" s="28" t="s">
        <v>7129</v>
      </c>
      <c r="C1781" t="s">
        <v>7130</v>
      </c>
      <c r="D1781" s="9" t="n">
        <v>0.0</v>
      </c>
      <c r="E1781" s="9" t="n">
        <v>0.0</v>
      </c>
      <c r="F1781" t="n">
        <v>0.0</v>
      </c>
      <c r="G1781" t="n">
        <v>0.0</v>
      </c>
      <c r="H1781" s="9" t="n">
        <v>0.0</v>
      </c>
    </row>
    <row r="1782" spans="2:8" x14ac:dyDescent="0.25">
      <c r="B1782" s="28" t="s">
        <v>7131</v>
      </c>
      <c r="C1782" t="s">
        <v>7132</v>
      </c>
      <c r="D1782" s="9" t="n">
        <v>0.0</v>
      </c>
      <c r="E1782" s="9" t="n">
        <v>0.0</v>
      </c>
      <c r="F1782" t="n">
        <v>0.0</v>
      </c>
      <c r="G1782" t="n">
        <v>0.0</v>
      </c>
      <c r="H1782" s="9" t="n">
        <v>0.0</v>
      </c>
    </row>
    <row r="1783" spans="2:8" x14ac:dyDescent="0.25">
      <c r="B1783" s="28" t="s">
        <v>7133</v>
      </c>
      <c r="C1783" t="s">
        <v>7134</v>
      </c>
      <c r="D1783" s="9" t="n">
        <v>0.0</v>
      </c>
      <c r="E1783" s="9" t="n">
        <v>0.0</v>
      </c>
      <c r="F1783" t="n">
        <v>0.0</v>
      </c>
      <c r="G1783" t="n">
        <v>0.0</v>
      </c>
      <c r="H1783" s="9" t="n">
        <v>0.0</v>
      </c>
    </row>
    <row r="1784" spans="2:8" x14ac:dyDescent="0.25">
      <c r="B1784" s="28" t="s">
        <v>7135</v>
      </c>
      <c r="C1784" t="s">
        <v>7136</v>
      </c>
      <c r="D1784" s="9" t="n">
        <v>0.0</v>
      </c>
      <c r="E1784" s="9" t="n">
        <v>0.0</v>
      </c>
      <c r="F1784" t="n">
        <v>0.0</v>
      </c>
      <c r="G1784" t="n">
        <v>0.0</v>
      </c>
      <c r="H1784" s="9" t="n">
        <v>0.0</v>
      </c>
    </row>
    <row r="1785" spans="2:8" x14ac:dyDescent="0.25">
      <c r="B1785" s="28" t="s">
        <v>7137</v>
      </c>
      <c r="C1785" t="s">
        <v>7138</v>
      </c>
      <c r="D1785" s="9" t="n">
        <v>0.0</v>
      </c>
      <c r="E1785" s="9" t="n">
        <v>0.0</v>
      </c>
      <c r="F1785" t="n">
        <v>0.0</v>
      </c>
      <c r="G1785" t="n">
        <v>0.0</v>
      </c>
      <c r="H1785" s="9" t="n">
        <v>0.0</v>
      </c>
    </row>
    <row r="1786" spans="2:8" x14ac:dyDescent="0.25">
      <c r="B1786" s="28" t="s">
        <v>7139</v>
      </c>
      <c r="C1786" t="s">
        <v>7140</v>
      </c>
      <c r="D1786" s="9" t="n">
        <v>0.0</v>
      </c>
      <c r="E1786" s="9" t="n">
        <v>0.0</v>
      </c>
      <c r="F1786" t="n">
        <v>0.0</v>
      </c>
      <c r="G1786" t="n">
        <v>0.0</v>
      </c>
      <c r="H1786" s="9" t="n">
        <v>0.0</v>
      </c>
    </row>
    <row r="1787" spans="2:8" x14ac:dyDescent="0.25">
      <c r="B1787" s="28" t="s">
        <v>7141</v>
      </c>
      <c r="C1787" t="s">
        <v>7142</v>
      </c>
      <c r="D1787" s="9" t="n">
        <v>0.0</v>
      </c>
      <c r="E1787" s="9" t="n">
        <v>0.0</v>
      </c>
      <c r="F1787" t="n">
        <v>0.0</v>
      </c>
      <c r="G1787" t="n">
        <v>0.0</v>
      </c>
      <c r="H1787" s="9" t="n">
        <v>0.0</v>
      </c>
    </row>
    <row r="1788" spans="2:8" x14ac:dyDescent="0.25">
      <c r="B1788" s="28" t="s">
        <v>7143</v>
      </c>
      <c r="C1788" t="s">
        <v>7144</v>
      </c>
      <c r="D1788" s="9" t="n">
        <v>0.0</v>
      </c>
      <c r="E1788" s="9" t="n">
        <v>0.0</v>
      </c>
      <c r="F1788" t="n">
        <v>0.0</v>
      </c>
      <c r="G1788" t="n">
        <v>0.0</v>
      </c>
      <c r="H1788" s="9" t="n">
        <v>0.0</v>
      </c>
    </row>
    <row r="1789" spans="2:8" x14ac:dyDescent="0.25">
      <c r="B1789" s="28" t="s">
        <v>7145</v>
      </c>
      <c r="C1789" t="s">
        <v>7146</v>
      </c>
      <c r="D1789" s="9" t="n">
        <v>0.0</v>
      </c>
      <c r="E1789" s="9" t="n">
        <v>0.0</v>
      </c>
      <c r="F1789" t="n">
        <v>0.0</v>
      </c>
      <c r="G1789" t="n">
        <v>0.0</v>
      </c>
      <c r="H1789" s="9" t="n">
        <v>0.0</v>
      </c>
    </row>
    <row r="1790" spans="2:8" x14ac:dyDescent="0.25">
      <c r="B1790" s="28" t="s">
        <v>7147</v>
      </c>
      <c r="C1790" t="s">
        <v>7148</v>
      </c>
      <c r="D1790" s="9" t="n">
        <v>0.0</v>
      </c>
      <c r="E1790" s="9" t="n">
        <v>0.0</v>
      </c>
      <c r="F1790" t="n">
        <v>0.0</v>
      </c>
      <c r="G1790" t="n">
        <v>0.0</v>
      </c>
      <c r="H1790" s="9" t="n">
        <v>0.0</v>
      </c>
    </row>
    <row r="1791" spans="2:8" x14ac:dyDescent="0.25">
      <c r="B1791" s="28" t="s">
        <v>7149</v>
      </c>
      <c r="C1791" t="s">
        <v>7150</v>
      </c>
      <c r="D1791" s="9" t="n">
        <v>0.0</v>
      </c>
      <c r="E1791" s="9" t="n">
        <v>0.0</v>
      </c>
      <c r="F1791" t="n">
        <v>0.0</v>
      </c>
      <c r="G1791" t="n">
        <v>0.0</v>
      </c>
      <c r="H1791" s="9" t="n">
        <v>0.0</v>
      </c>
    </row>
    <row r="1792" spans="2:8" x14ac:dyDescent="0.25">
      <c r="B1792" s="28" t="s">
        <v>7151</v>
      </c>
      <c r="C1792" t="s">
        <v>7152</v>
      </c>
      <c r="D1792" s="9" t="n">
        <v>0.0</v>
      </c>
      <c r="E1792" s="9" t="n">
        <v>0.0</v>
      </c>
      <c r="F1792" t="n">
        <v>0.0</v>
      </c>
      <c r="G1792" t="n">
        <v>0.0</v>
      </c>
      <c r="H1792" s="9" t="n">
        <v>0.0</v>
      </c>
    </row>
    <row r="1793" spans="2:8" x14ac:dyDescent="0.25">
      <c r="B1793" s="28" t="s">
        <v>7153</v>
      </c>
      <c r="C1793" t="s">
        <v>7154</v>
      </c>
      <c r="D1793" s="9" t="n">
        <v>0.0</v>
      </c>
      <c r="E1793" s="9" t="n">
        <v>0.0</v>
      </c>
      <c r="F1793" t="n">
        <v>0.0</v>
      </c>
      <c r="G1793" t="n">
        <v>0.0</v>
      </c>
      <c r="H1793" s="9" t="n">
        <v>0.0</v>
      </c>
    </row>
    <row r="1794" spans="2:8" x14ac:dyDescent="0.25">
      <c r="B1794" s="28" t="s">
        <v>7155</v>
      </c>
      <c r="C1794" t="s">
        <v>7156</v>
      </c>
      <c r="D1794" s="9" t="n">
        <v>0.0</v>
      </c>
      <c r="E1794" s="9" t="n">
        <v>0.0</v>
      </c>
      <c r="F1794" t="n">
        <v>0.0</v>
      </c>
      <c r="G1794" t="n">
        <v>0.0</v>
      </c>
      <c r="H1794" s="9" t="n">
        <v>0.0</v>
      </c>
    </row>
    <row r="1795" spans="2:8" x14ac:dyDescent="0.25">
      <c r="B1795" s="28" t="s">
        <v>7157</v>
      </c>
      <c r="C1795" t="s">
        <v>7158</v>
      </c>
      <c r="D1795" s="9" t="n">
        <v>0.0</v>
      </c>
      <c r="E1795" s="9" t="n">
        <v>0.0</v>
      </c>
      <c r="F1795" t="n">
        <v>0.0</v>
      </c>
      <c r="G1795" t="n">
        <v>0.0</v>
      </c>
      <c r="H1795" s="9" t="n">
        <v>0.0</v>
      </c>
    </row>
    <row r="1796" spans="2:8" x14ac:dyDescent="0.25">
      <c r="B1796" s="28" t="s">
        <v>7159</v>
      </c>
      <c r="C1796" t="s">
        <v>7160</v>
      </c>
      <c r="D1796" s="9" t="n">
        <v>0.0</v>
      </c>
      <c r="E1796" s="9" t="n">
        <v>0.0</v>
      </c>
      <c r="F1796" t="n">
        <v>0.0</v>
      </c>
      <c r="G1796" t="n">
        <v>0.0</v>
      </c>
      <c r="H1796" s="9" t="n">
        <v>0.0</v>
      </c>
    </row>
    <row r="1797" spans="2:8" x14ac:dyDescent="0.25">
      <c r="B1797" s="28" t="s">
        <v>7161</v>
      </c>
      <c r="C1797" t="s">
        <v>7162</v>
      </c>
      <c r="D1797" s="9" t="n">
        <v>0.0</v>
      </c>
      <c r="E1797" s="9" t="n">
        <v>0.0</v>
      </c>
      <c r="F1797" t="n">
        <v>0.0</v>
      </c>
      <c r="G1797" t="n">
        <v>0.0</v>
      </c>
      <c r="H1797" s="9" t="n">
        <v>0.0</v>
      </c>
    </row>
    <row r="1798" spans="2:8" x14ac:dyDescent="0.25">
      <c r="B1798" s="28" t="s">
        <v>7163</v>
      </c>
      <c r="C1798" t="s">
        <v>7164</v>
      </c>
      <c r="D1798" s="9" t="n">
        <v>0.0</v>
      </c>
      <c r="E1798" s="9" t="n">
        <v>0.0</v>
      </c>
      <c r="F1798" t="n">
        <v>0.0</v>
      </c>
      <c r="G1798" t="n">
        <v>0.0</v>
      </c>
      <c r="H1798" s="9" t="n">
        <v>0.0</v>
      </c>
    </row>
    <row r="1799" spans="2:8" x14ac:dyDescent="0.25">
      <c r="B1799" s="28" t="s">
        <v>7165</v>
      </c>
      <c r="C1799" t="s">
        <v>7166</v>
      </c>
      <c r="D1799" s="9" t="n">
        <v>0.0</v>
      </c>
      <c r="E1799" s="9" t="n">
        <v>0.0</v>
      </c>
      <c r="F1799" t="n">
        <v>0.0</v>
      </c>
      <c r="G1799" t="n">
        <v>0.0</v>
      </c>
      <c r="H1799" s="9" t="n">
        <v>0.0</v>
      </c>
    </row>
    <row r="1800" spans="2:8" x14ac:dyDescent="0.25">
      <c r="B1800" s="28" t="s">
        <v>7167</v>
      </c>
      <c r="C1800" t="s">
        <v>7168</v>
      </c>
      <c r="D1800" s="9" t="n">
        <v>0.0</v>
      </c>
      <c r="E1800" s="9" t="n">
        <v>0.0</v>
      </c>
      <c r="F1800" t="n">
        <v>0.0</v>
      </c>
      <c r="G1800" t="n">
        <v>0.0</v>
      </c>
      <c r="H1800" s="9" t="n">
        <v>0.0</v>
      </c>
    </row>
    <row r="1801" spans="2:8" x14ac:dyDescent="0.25">
      <c r="B1801" s="28" t="s">
        <v>7169</v>
      </c>
      <c r="C1801" t="s">
        <v>7170</v>
      </c>
      <c r="D1801" s="9" t="n">
        <v>0.0</v>
      </c>
      <c r="E1801" s="9" t="n">
        <v>0.0</v>
      </c>
      <c r="F1801" t="n">
        <v>0.0</v>
      </c>
      <c r="G1801" t="n">
        <v>0.0</v>
      </c>
      <c r="H1801" s="9" t="n">
        <v>0.0</v>
      </c>
    </row>
    <row r="1802" spans="2:8" x14ac:dyDescent="0.25">
      <c r="B1802" s="28" t="s">
        <v>7171</v>
      </c>
      <c r="C1802" t="s">
        <v>7172</v>
      </c>
      <c r="D1802" s="9" t="n">
        <v>0.0</v>
      </c>
      <c r="E1802" s="9" t="n">
        <v>0.0</v>
      </c>
      <c r="F1802" t="n">
        <v>0.0</v>
      </c>
      <c r="G1802" t="n">
        <v>0.0</v>
      </c>
      <c r="H1802" s="9" t="n">
        <v>0.0</v>
      </c>
    </row>
    <row r="1803" spans="2:8" x14ac:dyDescent="0.25">
      <c r="B1803" s="28" t="s">
        <v>7173</v>
      </c>
      <c r="C1803" t="s">
        <v>7174</v>
      </c>
      <c r="D1803" s="9" t="n">
        <v>0.0</v>
      </c>
      <c r="E1803" s="9" t="n">
        <v>0.0</v>
      </c>
      <c r="F1803" t="n">
        <v>0.0</v>
      </c>
      <c r="G1803" t="n">
        <v>0.0</v>
      </c>
      <c r="H1803" s="9" t="n">
        <v>0.0</v>
      </c>
    </row>
    <row r="1804" spans="2:8" x14ac:dyDescent="0.25">
      <c r="B1804" s="28" t="s">
        <v>7175</v>
      </c>
      <c r="C1804" t="s">
        <v>7176</v>
      </c>
      <c r="D1804" s="9" t="n">
        <v>0.0</v>
      </c>
      <c r="E1804" s="9" t="n">
        <v>0.0</v>
      </c>
      <c r="F1804" t="n">
        <v>0.0</v>
      </c>
      <c r="G1804" t="n">
        <v>0.0</v>
      </c>
      <c r="H1804" s="9" t="n">
        <v>0.0</v>
      </c>
    </row>
    <row r="1805" spans="2:8" x14ac:dyDescent="0.25">
      <c r="B1805" s="28" t="s">
        <v>7177</v>
      </c>
      <c r="C1805" t="s">
        <v>7178</v>
      </c>
      <c r="D1805" s="9" t="n">
        <v>0.0</v>
      </c>
      <c r="E1805" s="9" t="n">
        <v>0.0</v>
      </c>
      <c r="F1805" t="n">
        <v>0.0</v>
      </c>
      <c r="G1805" t="n">
        <v>0.0</v>
      </c>
      <c r="H1805" s="9" t="n">
        <v>0.0</v>
      </c>
    </row>
    <row r="1806" spans="2:8" x14ac:dyDescent="0.25">
      <c r="B1806" s="28" t="s">
        <v>7179</v>
      </c>
      <c r="C1806" t="s">
        <v>7180</v>
      </c>
      <c r="D1806" s="9" t="n">
        <v>0.0</v>
      </c>
      <c r="E1806" s="9" t="n">
        <v>0.0</v>
      </c>
      <c r="F1806" t="n">
        <v>0.0</v>
      </c>
      <c r="G1806" t="n">
        <v>0.0</v>
      </c>
      <c r="H1806" s="9" t="n">
        <v>0.0</v>
      </c>
    </row>
    <row r="1807" spans="2:8" x14ac:dyDescent="0.25">
      <c r="B1807" s="28" t="s">
        <v>7181</v>
      </c>
      <c r="C1807" t="s">
        <v>7182</v>
      </c>
      <c r="D1807" s="9" t="n">
        <v>0.0</v>
      </c>
      <c r="E1807" s="9" t="n">
        <v>0.0</v>
      </c>
      <c r="F1807" t="n">
        <v>0.0</v>
      </c>
      <c r="G1807" t="n">
        <v>0.0</v>
      </c>
      <c r="H1807" s="9" t="n">
        <v>0.0</v>
      </c>
    </row>
    <row r="1808" spans="2:8" x14ac:dyDescent="0.25">
      <c r="B1808" s="28" t="s">
        <v>7183</v>
      </c>
      <c r="C1808" t="s">
        <v>7184</v>
      </c>
      <c r="D1808" s="9" t="n">
        <v>0.0</v>
      </c>
      <c r="E1808" s="9" t="n">
        <v>0.0</v>
      </c>
      <c r="F1808" t="n">
        <v>0.0</v>
      </c>
      <c r="G1808" t="n">
        <v>0.0</v>
      </c>
      <c r="H1808" s="9" t="n">
        <v>0.0</v>
      </c>
    </row>
    <row r="1809" spans="2:8" x14ac:dyDescent="0.25">
      <c r="B1809" s="28" t="s">
        <v>7185</v>
      </c>
      <c r="C1809" t="s">
        <v>7186</v>
      </c>
      <c r="D1809" s="9" t="n">
        <v>0.0</v>
      </c>
      <c r="E1809" s="9" t="n">
        <v>0.0</v>
      </c>
      <c r="F1809" t="n">
        <v>0.0</v>
      </c>
      <c r="G1809" t="n">
        <v>0.0</v>
      </c>
      <c r="H1809" s="9" t="n">
        <v>0.0</v>
      </c>
    </row>
    <row r="1810" spans="2:8" x14ac:dyDescent="0.25">
      <c r="B1810" s="28" t="s">
        <v>7187</v>
      </c>
      <c r="C1810" t="s">
        <v>7188</v>
      </c>
      <c r="D1810" s="9" t="n">
        <v>0.0</v>
      </c>
      <c r="E1810" s="9" t="n">
        <v>0.0</v>
      </c>
      <c r="F1810" t="n">
        <v>0.0</v>
      </c>
      <c r="G1810" t="n">
        <v>0.0</v>
      </c>
      <c r="H1810" s="9" t="n">
        <v>0.0</v>
      </c>
    </row>
    <row r="1811" spans="2:8" x14ac:dyDescent="0.25">
      <c r="B1811" s="28" t="s">
        <v>7189</v>
      </c>
      <c r="C1811" t="s">
        <v>7190</v>
      </c>
      <c r="D1811" s="9" t="n">
        <v>0.0</v>
      </c>
      <c r="E1811" s="9" t="n">
        <v>0.0</v>
      </c>
      <c r="F1811" t="n">
        <v>0.0</v>
      </c>
      <c r="G1811" t="n">
        <v>0.0</v>
      </c>
      <c r="H1811" s="9" t="n">
        <v>0.0</v>
      </c>
    </row>
    <row r="1812" spans="2:8" x14ac:dyDescent="0.25">
      <c r="B1812" s="28" t="s">
        <v>7191</v>
      </c>
      <c r="C1812" t="s">
        <v>7192</v>
      </c>
      <c r="D1812" s="9" t="n">
        <v>0.0</v>
      </c>
      <c r="E1812" s="9" t="n">
        <v>0.0</v>
      </c>
      <c r="F1812" t="n">
        <v>0.0</v>
      </c>
      <c r="G1812" t="n">
        <v>0.0</v>
      </c>
      <c r="H1812" s="9" t="n">
        <v>0.0</v>
      </c>
    </row>
    <row r="1813" spans="2:8" x14ac:dyDescent="0.25">
      <c r="B1813" s="28" t="s">
        <v>7193</v>
      </c>
      <c r="C1813" t="s">
        <v>7194</v>
      </c>
      <c r="D1813" s="9" t="n">
        <v>0.0</v>
      </c>
      <c r="E1813" s="9" t="n">
        <v>0.0</v>
      </c>
      <c r="F1813" t="n">
        <v>0.0</v>
      </c>
      <c r="G1813" t="n">
        <v>0.0</v>
      </c>
      <c r="H1813" s="9" t="n">
        <v>0.0</v>
      </c>
    </row>
    <row r="1814" spans="2:8" x14ac:dyDescent="0.25">
      <c r="B1814" s="28" t="s">
        <v>7195</v>
      </c>
      <c r="C1814" t="s">
        <v>7196</v>
      </c>
      <c r="D1814" s="9" t="n">
        <v>0.0</v>
      </c>
      <c r="E1814" s="9" t="n">
        <v>0.0</v>
      </c>
      <c r="F1814" t="n">
        <v>0.0</v>
      </c>
      <c r="G1814" t="n">
        <v>0.0</v>
      </c>
      <c r="H1814" s="9" t="n">
        <v>0.0</v>
      </c>
    </row>
    <row r="1815" spans="2:8" x14ac:dyDescent="0.25">
      <c r="B1815" s="28" t="s">
        <v>7197</v>
      </c>
      <c r="C1815" t="s">
        <v>7198</v>
      </c>
      <c r="D1815" s="9" t="n">
        <v>0.0</v>
      </c>
      <c r="E1815" s="9" t="n">
        <v>0.0</v>
      </c>
      <c r="F1815" t="n">
        <v>0.0</v>
      </c>
      <c r="G1815" t="n">
        <v>0.0</v>
      </c>
      <c r="H1815" s="9" t="n">
        <v>0.0</v>
      </c>
    </row>
    <row r="1816" spans="2:8" x14ac:dyDescent="0.25">
      <c r="B1816" s="28" t="s">
        <v>7199</v>
      </c>
      <c r="C1816" t="s">
        <v>7200</v>
      </c>
      <c r="D1816" s="9" t="n">
        <v>0.0</v>
      </c>
      <c r="E1816" s="9" t="n">
        <v>0.0</v>
      </c>
      <c r="F1816" t="n">
        <v>0.0</v>
      </c>
      <c r="G1816" t="n">
        <v>0.0</v>
      </c>
      <c r="H1816" s="9" t="n">
        <v>0.0</v>
      </c>
    </row>
    <row r="1817" spans="2:8" x14ac:dyDescent="0.25">
      <c r="B1817" s="28" t="s">
        <v>7201</v>
      </c>
      <c r="C1817" t="s">
        <v>7202</v>
      </c>
      <c r="D1817" s="9" t="n">
        <v>0.0</v>
      </c>
      <c r="E1817" s="9" t="n">
        <v>0.0</v>
      </c>
      <c r="F1817" t="n">
        <v>0.0</v>
      </c>
      <c r="G1817" t="n">
        <v>0.0</v>
      </c>
      <c r="H1817" s="9" t="n">
        <v>0.0</v>
      </c>
    </row>
    <row r="1818" spans="2:8" x14ac:dyDescent="0.25">
      <c r="B1818" s="28" t="s">
        <v>7203</v>
      </c>
      <c r="C1818" t="s">
        <v>7204</v>
      </c>
      <c r="D1818" s="9" t="n">
        <v>0.0</v>
      </c>
      <c r="E1818" s="9" t="n">
        <v>0.0</v>
      </c>
      <c r="F1818" t="n">
        <v>0.0</v>
      </c>
      <c r="G1818" t="n">
        <v>0.0</v>
      </c>
      <c r="H1818" s="9" t="n">
        <v>0.0</v>
      </c>
    </row>
    <row r="1819" spans="2:8" x14ac:dyDescent="0.25">
      <c r="B1819" s="28" t="s">
        <v>7205</v>
      </c>
      <c r="C1819" t="s">
        <v>7206</v>
      </c>
      <c r="D1819" s="9" t="n">
        <v>0.0</v>
      </c>
      <c r="E1819" s="9" t="n">
        <v>0.0</v>
      </c>
      <c r="F1819" t="n">
        <v>0.0</v>
      </c>
      <c r="G1819" t="n">
        <v>0.0</v>
      </c>
      <c r="H1819" s="9" t="n">
        <v>0.0</v>
      </c>
    </row>
    <row r="1820" spans="2:8" x14ac:dyDescent="0.25">
      <c r="B1820" s="28" t="s">
        <v>7207</v>
      </c>
      <c r="C1820" t="s">
        <v>7208</v>
      </c>
      <c r="D1820" s="9" t="n">
        <v>0.0</v>
      </c>
      <c r="E1820" s="9" t="n">
        <v>0.0</v>
      </c>
      <c r="F1820" t="n">
        <v>0.0</v>
      </c>
      <c r="G1820" t="n">
        <v>0.0</v>
      </c>
      <c r="H1820" s="9" t="n">
        <v>0.0</v>
      </c>
    </row>
    <row r="1821" spans="2:8" x14ac:dyDescent="0.25">
      <c r="B1821" s="28" t="s">
        <v>7209</v>
      </c>
      <c r="C1821" t="s">
        <v>7210</v>
      </c>
      <c r="D1821" s="9" t="n">
        <v>0.0</v>
      </c>
      <c r="E1821" s="9" t="n">
        <v>0.0</v>
      </c>
      <c r="F1821" t="n">
        <v>0.0</v>
      </c>
      <c r="G1821" t="n">
        <v>0.0</v>
      </c>
      <c r="H1821" s="9" t="n">
        <v>0.0</v>
      </c>
    </row>
    <row r="1822" spans="2:8" x14ac:dyDescent="0.25">
      <c r="B1822" s="28" t="s">
        <v>7211</v>
      </c>
      <c r="C1822" t="s">
        <v>7212</v>
      </c>
      <c r="D1822" s="9" t="n">
        <v>0.0</v>
      </c>
      <c r="E1822" s="9" t="n">
        <v>0.0</v>
      </c>
      <c r="F1822" t="n">
        <v>0.0</v>
      </c>
      <c r="G1822" t="n">
        <v>0.0</v>
      </c>
      <c r="H1822" s="9" t="n">
        <v>0.0</v>
      </c>
    </row>
    <row r="1823" spans="2:8" x14ac:dyDescent="0.25">
      <c r="B1823" s="28" t="s">
        <v>7213</v>
      </c>
      <c r="C1823" t="s">
        <v>7214</v>
      </c>
      <c r="D1823" s="9" t="n">
        <v>0.0</v>
      </c>
      <c r="E1823" s="9" t="n">
        <v>0.0</v>
      </c>
      <c r="F1823" t="n">
        <v>0.0</v>
      </c>
      <c r="G1823" t="n">
        <v>0.0</v>
      </c>
      <c r="H1823" s="9" t="n">
        <v>0.0</v>
      </c>
    </row>
    <row r="1824" spans="2:8" x14ac:dyDescent="0.25">
      <c r="B1824" s="28" t="s">
        <v>7215</v>
      </c>
      <c r="C1824" t="s">
        <v>7216</v>
      </c>
      <c r="D1824" s="9" t="n">
        <v>0.0</v>
      </c>
      <c r="E1824" s="9" t="n">
        <v>0.0</v>
      </c>
      <c r="F1824" t="n">
        <v>0.0</v>
      </c>
      <c r="G1824" t="n">
        <v>0.0</v>
      </c>
      <c r="H1824" s="9" t="n">
        <v>0.0</v>
      </c>
    </row>
    <row r="1825" spans="2:8" x14ac:dyDescent="0.25">
      <c r="B1825" s="28" t="s">
        <v>7217</v>
      </c>
      <c r="C1825" t="s">
        <v>7218</v>
      </c>
      <c r="D1825" s="9" t="n">
        <v>0.0</v>
      </c>
      <c r="E1825" s="9" t="n">
        <v>0.0</v>
      </c>
      <c r="F1825" t="n">
        <v>0.0</v>
      </c>
      <c r="G1825" t="n">
        <v>0.0</v>
      </c>
      <c r="H1825" s="9" t="n">
        <v>0.0</v>
      </c>
    </row>
    <row r="1826" spans="2:8" x14ac:dyDescent="0.25">
      <c r="B1826" s="28" t="s">
        <v>7219</v>
      </c>
      <c r="C1826" t="s">
        <v>7220</v>
      </c>
      <c r="D1826" s="9" t="n">
        <v>0.0</v>
      </c>
      <c r="E1826" s="9" t="n">
        <v>0.0</v>
      </c>
      <c r="F1826" t="n">
        <v>0.0</v>
      </c>
      <c r="G1826" t="n">
        <v>0.0</v>
      </c>
      <c r="H1826" s="9" t="n">
        <v>0.0</v>
      </c>
    </row>
    <row r="1827" spans="2:8" x14ac:dyDescent="0.25">
      <c r="B1827" s="28" t="s">
        <v>7221</v>
      </c>
      <c r="C1827" t="s">
        <v>7222</v>
      </c>
      <c r="D1827" s="9" t="n">
        <v>0.0</v>
      </c>
      <c r="E1827" s="9" t="n">
        <v>0.0</v>
      </c>
      <c r="F1827" t="n">
        <v>0.0</v>
      </c>
      <c r="G1827" t="n">
        <v>0.0</v>
      </c>
      <c r="H1827" s="9" t="n">
        <v>0.0</v>
      </c>
    </row>
    <row r="1828" spans="2:8" x14ac:dyDescent="0.25">
      <c r="B1828" s="28" t="s">
        <v>7223</v>
      </c>
      <c r="C1828" t="s">
        <v>7224</v>
      </c>
      <c r="D1828" s="9" t="n">
        <v>0.0</v>
      </c>
      <c r="E1828" s="9" t="n">
        <v>0.0</v>
      </c>
      <c r="F1828" t="n">
        <v>0.0</v>
      </c>
      <c r="G1828" t="n">
        <v>0.0</v>
      </c>
      <c r="H1828" s="9" t="n">
        <v>0.0</v>
      </c>
    </row>
    <row r="1829" spans="2:8" x14ac:dyDescent="0.25">
      <c r="B1829" s="28" t="s">
        <v>7225</v>
      </c>
      <c r="C1829" t="s">
        <v>7226</v>
      </c>
      <c r="D1829" s="9" t="n">
        <v>0.0</v>
      </c>
      <c r="E1829" s="9" t="n">
        <v>0.0</v>
      </c>
      <c r="F1829" t="n">
        <v>0.0</v>
      </c>
      <c r="G1829" t="n">
        <v>0.0</v>
      </c>
      <c r="H1829" s="9" t="n">
        <v>0.0</v>
      </c>
    </row>
    <row r="1830" spans="2:8" x14ac:dyDescent="0.25">
      <c r="B1830" s="28" t="s">
        <v>7227</v>
      </c>
      <c r="C1830" t="s">
        <v>7228</v>
      </c>
      <c r="D1830" s="9" t="n">
        <v>0.0</v>
      </c>
      <c r="E1830" s="9" t="n">
        <v>0.0</v>
      </c>
      <c r="F1830" t="n">
        <v>0.0</v>
      </c>
      <c r="G1830" t="n">
        <v>0.0</v>
      </c>
      <c r="H1830" s="9" t="n">
        <v>0.0</v>
      </c>
    </row>
    <row r="1831" spans="2:8" x14ac:dyDescent="0.25">
      <c r="B1831" s="28" t="s">
        <v>7229</v>
      </c>
      <c r="C1831" t="s">
        <v>7230</v>
      </c>
      <c r="D1831" s="9" t="n">
        <v>0.0</v>
      </c>
      <c r="E1831" s="9" t="n">
        <v>0.0</v>
      </c>
      <c r="F1831" t="n">
        <v>0.0</v>
      </c>
      <c r="G1831" t="n">
        <v>0.0</v>
      </c>
      <c r="H1831" s="9" t="n">
        <v>0.0</v>
      </c>
    </row>
    <row r="1832" spans="2:8" x14ac:dyDescent="0.25">
      <c r="B1832" s="28" t="s">
        <v>7231</v>
      </c>
      <c r="C1832" t="s">
        <v>7232</v>
      </c>
      <c r="D1832" s="9" t="n">
        <v>0.0</v>
      </c>
      <c r="E1832" s="9" t="n">
        <v>0.0</v>
      </c>
      <c r="F1832" t="n">
        <v>0.0</v>
      </c>
      <c r="G1832" t="n">
        <v>0.0</v>
      </c>
      <c r="H1832" s="9" t="n">
        <v>0.0</v>
      </c>
    </row>
    <row r="1833" spans="2:8" x14ac:dyDescent="0.25">
      <c r="B1833" s="28" t="s">
        <v>7233</v>
      </c>
      <c r="C1833" t="s">
        <v>7234</v>
      </c>
      <c r="D1833" s="9" t="n">
        <v>0.0</v>
      </c>
      <c r="E1833" s="9" t="n">
        <v>0.0</v>
      </c>
      <c r="F1833" t="n">
        <v>0.0</v>
      </c>
      <c r="G1833" t="n">
        <v>0.0</v>
      </c>
      <c r="H1833" s="9" t="n">
        <v>0.0</v>
      </c>
    </row>
    <row r="1834" spans="2:8" x14ac:dyDescent="0.25">
      <c r="B1834" s="28" t="s">
        <v>7235</v>
      </c>
      <c r="C1834" t="s">
        <v>7236</v>
      </c>
      <c r="D1834" s="9" t="n">
        <v>0.0</v>
      </c>
      <c r="E1834" s="9" t="n">
        <v>0.0</v>
      </c>
      <c r="F1834" t="n">
        <v>0.0</v>
      </c>
      <c r="G1834" t="n">
        <v>0.0</v>
      </c>
      <c r="H1834" s="9" t="n">
        <v>0.0</v>
      </c>
    </row>
    <row r="1835" spans="2:8" x14ac:dyDescent="0.25">
      <c r="B1835" s="28" t="s">
        <v>7237</v>
      </c>
      <c r="C1835" t="s">
        <v>7238</v>
      </c>
      <c r="D1835" s="9" t="n">
        <v>0.0</v>
      </c>
      <c r="E1835" s="9" t="n">
        <v>0.0</v>
      </c>
      <c r="F1835" t="n">
        <v>0.0</v>
      </c>
      <c r="G1835" t="n">
        <v>0.0</v>
      </c>
      <c r="H1835" s="9" t="n">
        <v>0.0</v>
      </c>
    </row>
    <row r="1836" spans="2:8" x14ac:dyDescent="0.25">
      <c r="B1836" s="28" t="s">
        <v>7239</v>
      </c>
      <c r="C1836" t="s">
        <v>7240</v>
      </c>
      <c r="D1836" s="9" t="n">
        <v>0.0</v>
      </c>
      <c r="E1836" s="9" t="n">
        <v>0.0</v>
      </c>
      <c r="F1836" t="n">
        <v>0.0</v>
      </c>
      <c r="G1836" t="n">
        <v>0.0</v>
      </c>
      <c r="H1836" s="9" t="n">
        <v>0.0</v>
      </c>
    </row>
    <row r="1837" spans="2:8" x14ac:dyDescent="0.25">
      <c r="B1837" s="28" t="s">
        <v>7241</v>
      </c>
      <c r="C1837" t="s">
        <v>7242</v>
      </c>
      <c r="D1837" s="9" t="n">
        <v>0.0</v>
      </c>
      <c r="E1837" s="9" t="n">
        <v>0.0</v>
      </c>
      <c r="F1837" t="n">
        <v>0.0</v>
      </c>
      <c r="G1837" t="n">
        <v>0.0</v>
      </c>
      <c r="H1837" s="9" t="n">
        <v>0.0</v>
      </c>
    </row>
    <row r="1838" spans="2:8" x14ac:dyDescent="0.25">
      <c r="B1838" s="28" t="s">
        <v>7243</v>
      </c>
      <c r="C1838" t="s">
        <v>7244</v>
      </c>
      <c r="D1838" s="9" t="n">
        <v>0.0</v>
      </c>
      <c r="E1838" s="9" t="n">
        <v>0.0</v>
      </c>
      <c r="F1838" t="n">
        <v>0.0</v>
      </c>
      <c r="G1838" t="n">
        <v>0.0</v>
      </c>
      <c r="H1838" s="9" t="n">
        <v>0.0</v>
      </c>
    </row>
    <row r="1839" spans="2:8" x14ac:dyDescent="0.25">
      <c r="B1839" s="28" t="s">
        <v>7245</v>
      </c>
      <c r="C1839" t="s">
        <v>7246</v>
      </c>
      <c r="D1839" s="9" t="n">
        <v>0.0</v>
      </c>
      <c r="E1839" s="9" t="n">
        <v>0.0</v>
      </c>
      <c r="F1839" t="n">
        <v>0.0</v>
      </c>
      <c r="G1839" t="n">
        <v>0.0</v>
      </c>
      <c r="H1839" s="9" t="n">
        <v>0.0</v>
      </c>
    </row>
    <row r="1840" spans="2:8" x14ac:dyDescent="0.25">
      <c r="B1840" s="28" t="s">
        <v>7247</v>
      </c>
      <c r="C1840" t="s">
        <v>7248</v>
      </c>
      <c r="D1840" s="9" t="n">
        <v>1.426676155E7</v>
      </c>
      <c r="E1840" s="9" t="n">
        <v>0.0</v>
      </c>
      <c r="F1840" t="n">
        <v>1.426676155E7</v>
      </c>
      <c r="G1840" t="n">
        <v>0.0</v>
      </c>
      <c r="H1840" s="9" t="n">
        <v>0.0</v>
      </c>
    </row>
    <row r="1841" spans="2:8" x14ac:dyDescent="0.25">
      <c r="B1841" s="28" t="s">
        <v>7249</v>
      </c>
      <c r="C1841" t="s">
        <v>7250</v>
      </c>
      <c r="D1841" s="9" t="n">
        <v>149999.0</v>
      </c>
      <c r="E1841" s="9" t="n">
        <v>0.0</v>
      </c>
      <c r="F1841" t="n">
        <v>149999.0</v>
      </c>
      <c r="G1841" t="n">
        <v>0.0</v>
      </c>
      <c r="H1841" s="9" t="n">
        <v>0.0</v>
      </c>
    </row>
    <row r="1842" spans="2:8" x14ac:dyDescent="0.25">
      <c r="B1842" s="28" t="s">
        <v>7251</v>
      </c>
      <c r="C1842" t="s">
        <v>7252</v>
      </c>
      <c r="D1842" s="9" t="n">
        <v>1.411676255E7</v>
      </c>
      <c r="E1842" s="9" t="n">
        <v>0.0</v>
      </c>
      <c r="F1842" t="n">
        <v>1.411676255E7</v>
      </c>
      <c r="G1842" t="n">
        <v>0.0</v>
      </c>
      <c r="H1842" s="9" t="n">
        <v>0.0</v>
      </c>
    </row>
    <row r="1843" spans="2:8" x14ac:dyDescent="0.25">
      <c r="B1843" s="28" t="s">
        <v>7253</v>
      </c>
      <c r="C1843" t="s">
        <v>7254</v>
      </c>
      <c r="D1843" s="9" t="n">
        <v>0.0</v>
      </c>
      <c r="E1843" s="9" t="n">
        <v>0.0</v>
      </c>
      <c r="F1843" t="n">
        <v>0.0</v>
      </c>
      <c r="G1843" t="n">
        <v>0.0</v>
      </c>
      <c r="H1843" s="9" t="n">
        <v>0.0</v>
      </c>
    </row>
    <row r="1844" spans="2:8" x14ac:dyDescent="0.25">
      <c r="B1844" s="28" t="s">
        <v>7255</v>
      </c>
      <c r="C1844" t="s">
        <v>7256</v>
      </c>
      <c r="D1844" s="9" t="n">
        <v>0.0</v>
      </c>
      <c r="E1844" s="9" t="n">
        <v>0.0</v>
      </c>
      <c r="F1844" t="n">
        <v>0.0</v>
      </c>
      <c r="G1844" t="n">
        <v>0.0</v>
      </c>
      <c r="H1844" s="9" t="n">
        <v>0.0</v>
      </c>
    </row>
    <row r="1845" spans="2:8" x14ac:dyDescent="0.25">
      <c r="B1845" s="28" t="s">
        <v>7257</v>
      </c>
      <c r="C1845" t="s">
        <v>7258</v>
      </c>
      <c r="D1845" s="9" t="n">
        <v>4386152.39</v>
      </c>
      <c r="E1845" s="9" t="n">
        <v>0.0</v>
      </c>
      <c r="F1845" t="n">
        <v>4386152.39</v>
      </c>
      <c r="G1845" t="n">
        <v>0.0</v>
      </c>
      <c r="H1845" s="9" t="n">
        <v>0.0</v>
      </c>
    </row>
    <row r="1846" spans="2:8" x14ac:dyDescent="0.25">
      <c r="B1846" s="28" t="s">
        <v>7259</v>
      </c>
      <c r="C1846" t="s">
        <v>7260</v>
      </c>
      <c r="D1846" s="9" t="n">
        <v>122884.2</v>
      </c>
      <c r="E1846" s="9" t="n">
        <v>0.0</v>
      </c>
      <c r="F1846" t="n">
        <v>122884.2</v>
      </c>
      <c r="G1846" t="n">
        <v>0.0</v>
      </c>
      <c r="H1846" s="9" t="n">
        <v>0.0</v>
      </c>
    </row>
    <row r="1847" spans="2:8" x14ac:dyDescent="0.25">
      <c r="B1847" s="28" t="s">
        <v>7261</v>
      </c>
      <c r="C1847" t="s">
        <v>7262</v>
      </c>
      <c r="D1847" s="9" t="n">
        <v>0.0</v>
      </c>
      <c r="E1847" s="9" t="n">
        <v>0.0</v>
      </c>
      <c r="F1847" t="n">
        <v>0.0</v>
      </c>
      <c r="G1847" t="n">
        <v>0.0</v>
      </c>
      <c r="H1847" s="9" t="n">
        <v>0.0</v>
      </c>
    </row>
    <row r="1848" spans="2:8" x14ac:dyDescent="0.25">
      <c r="B1848" s="28" t="s">
        <v>7263</v>
      </c>
      <c r="C1848" t="s">
        <v>7264</v>
      </c>
      <c r="D1848" s="9" t="n">
        <v>0.0</v>
      </c>
      <c r="E1848" s="9" t="n">
        <v>0.0</v>
      </c>
      <c r="F1848" t="n">
        <v>0.0</v>
      </c>
      <c r="G1848" t="n">
        <v>0.0</v>
      </c>
      <c r="H1848" s="9" t="n">
        <v>0.0</v>
      </c>
    </row>
    <row r="1849" spans="2:8" x14ac:dyDescent="0.25">
      <c r="B1849" s="28" t="s">
        <v>7265</v>
      </c>
      <c r="C1849" t="s">
        <v>7266</v>
      </c>
      <c r="D1849" s="9" t="n">
        <v>122884.2</v>
      </c>
      <c r="E1849" s="9" t="n">
        <v>0.0</v>
      </c>
      <c r="F1849" t="n">
        <v>122884.2</v>
      </c>
      <c r="G1849" t="n">
        <v>0.0</v>
      </c>
      <c r="H1849" s="9" t="n">
        <v>0.0</v>
      </c>
    </row>
    <row r="1850" spans="2:8" x14ac:dyDescent="0.25">
      <c r="B1850" s="28" t="s">
        <v>7267</v>
      </c>
      <c r="C1850" t="s">
        <v>7268</v>
      </c>
      <c r="D1850" s="9" t="n">
        <v>4263268.19</v>
      </c>
      <c r="E1850" s="9" t="n">
        <v>0.0</v>
      </c>
      <c r="F1850" t="n">
        <v>4263268.19</v>
      </c>
      <c r="G1850" t="n">
        <v>0.0</v>
      </c>
      <c r="H1850" s="9" t="n">
        <v>0.0</v>
      </c>
    </row>
    <row r="1851" spans="2:8" x14ac:dyDescent="0.25">
      <c r="B1851" s="28" t="s">
        <v>7269</v>
      </c>
      <c r="C1851" t="s">
        <v>7270</v>
      </c>
      <c r="D1851" s="9" t="n">
        <v>3910195.01</v>
      </c>
      <c r="E1851" s="9" t="n">
        <v>0.0</v>
      </c>
      <c r="F1851" t="n">
        <v>3910195.01</v>
      </c>
      <c r="G1851" t="n">
        <v>0.0</v>
      </c>
      <c r="H1851" s="9" t="n">
        <v>0.0</v>
      </c>
    </row>
    <row r="1852" spans="2:8" x14ac:dyDescent="0.25">
      <c r="B1852" s="28" t="s">
        <v>7271</v>
      </c>
      <c r="C1852" t="s">
        <v>7272</v>
      </c>
      <c r="D1852" s="9" t="n">
        <v>353073.18</v>
      </c>
      <c r="E1852" s="9" t="n">
        <v>0.0</v>
      </c>
      <c r="F1852" t="n">
        <v>353073.18</v>
      </c>
      <c r="G1852" t="n">
        <v>0.0</v>
      </c>
      <c r="H1852" s="9" t="n">
        <v>0.0</v>
      </c>
    </row>
    <row r="1853" spans="2:8" x14ac:dyDescent="0.25">
      <c r="B1853" s="28" t="s">
        <v>7273</v>
      </c>
      <c r="C1853" t="s">
        <v>7274</v>
      </c>
      <c r="D1853" s="9" t="n">
        <v>4.649496855E7</v>
      </c>
      <c r="E1853" s="9" t="n">
        <v>4.7695932E7</v>
      </c>
      <c r="F1853" t="n">
        <v>0.0</v>
      </c>
      <c r="G1853" t="n">
        <v>0.0</v>
      </c>
      <c r="H1853" s="9" t="n">
        <v>1200963.45</v>
      </c>
    </row>
    <row r="1854" spans="2:8" x14ac:dyDescent="0.25">
      <c r="B1854" s="28" t="s">
        <v>7275</v>
      </c>
      <c r="C1854" t="s">
        <v>69</v>
      </c>
      <c r="D1854" s="9" t="n">
        <v>9117413.25</v>
      </c>
      <c r="E1854" s="9" t="n">
        <v>1.03153767E7</v>
      </c>
      <c r="F1854" t="n">
        <v>0.0</v>
      </c>
      <c r="G1854" t="n">
        <v>0.0</v>
      </c>
      <c r="H1854" s="9" t="n">
        <v>1197963.45</v>
      </c>
    </row>
    <row r="1855" spans="2:8" x14ac:dyDescent="0.25">
      <c r="B1855" s="28" t="s">
        <v>7276</v>
      </c>
      <c r="C1855" t="s">
        <v>7277</v>
      </c>
      <c r="D1855" s="9" t="n">
        <v>3973904.5600000005</v>
      </c>
      <c r="E1855" s="9" t="n">
        <v>5025402.95</v>
      </c>
      <c r="F1855" t="n">
        <v>0.0</v>
      </c>
      <c r="G1855" t="n">
        <v>0.0</v>
      </c>
      <c r="H1855" s="9" t="n">
        <v>1051498.39</v>
      </c>
    </row>
    <row r="1856" spans="2:8" x14ac:dyDescent="0.25">
      <c r="B1856" s="28" t="s">
        <v>7278</v>
      </c>
      <c r="C1856" t="s">
        <v>7279</v>
      </c>
      <c r="D1856" s="9" t="n">
        <v>0.0</v>
      </c>
      <c r="E1856" s="9" t="n">
        <v>0.0</v>
      </c>
      <c r="F1856" t="n">
        <v>0.0</v>
      </c>
      <c r="G1856" t="n">
        <v>0.0</v>
      </c>
      <c r="H1856" s="9" t="n">
        <v>0.0</v>
      </c>
    </row>
    <row r="1857" spans="2:8" x14ac:dyDescent="0.25">
      <c r="B1857" s="28" t="s">
        <v>7280</v>
      </c>
      <c r="C1857" t="s">
        <v>7281</v>
      </c>
      <c r="D1857" s="9" t="n">
        <v>0.0</v>
      </c>
      <c r="E1857" s="9" t="n">
        <v>0.0</v>
      </c>
      <c r="F1857" t="n">
        <v>0.0</v>
      </c>
      <c r="G1857" t="n">
        <v>0.0</v>
      </c>
      <c r="H1857" s="9" t="n">
        <v>0.0</v>
      </c>
    </row>
    <row r="1858" spans="2:8" x14ac:dyDescent="0.25">
      <c r="B1858" s="28" t="s">
        <v>7282</v>
      </c>
      <c r="C1858" t="s">
        <v>7283</v>
      </c>
      <c r="D1858" s="9" t="n">
        <v>0.0</v>
      </c>
      <c r="E1858" s="9" t="n">
        <v>0.0</v>
      </c>
      <c r="F1858" t="n">
        <v>0.0</v>
      </c>
      <c r="G1858" t="n">
        <v>0.0</v>
      </c>
      <c r="H1858" s="9" t="n">
        <v>0.0</v>
      </c>
    </row>
    <row r="1859" spans="2:8" x14ac:dyDescent="0.25">
      <c r="B1859" s="28" t="s">
        <v>7284</v>
      </c>
      <c r="C1859" t="s">
        <v>7285</v>
      </c>
      <c r="D1859" s="9" t="n">
        <v>3973904.5600000005</v>
      </c>
      <c r="E1859" s="9" t="n">
        <v>5025402.95</v>
      </c>
      <c r="F1859" t="n">
        <v>0.0</v>
      </c>
      <c r="G1859" t="n">
        <v>0.0</v>
      </c>
      <c r="H1859" s="9" t="n">
        <v>1051498.39</v>
      </c>
    </row>
    <row r="1860" spans="2:8" x14ac:dyDescent="0.25">
      <c r="B1860" s="28" t="s">
        <v>7286</v>
      </c>
      <c r="C1860" t="s">
        <v>7287</v>
      </c>
      <c r="D1860" s="9" t="n">
        <v>3973699.49</v>
      </c>
      <c r="E1860" s="9" t="n">
        <v>5025197.88</v>
      </c>
      <c r="F1860" t="n">
        <v>0.0</v>
      </c>
      <c r="G1860" t="n">
        <v>0.0</v>
      </c>
      <c r="H1860" s="9" t="n">
        <v>1051498.39</v>
      </c>
    </row>
    <row r="1861" spans="2:8" x14ac:dyDescent="0.25">
      <c r="B1861" s="28" t="s">
        <v>7288</v>
      </c>
      <c r="C1861" t="s">
        <v>7289</v>
      </c>
      <c r="D1861" s="9" t="n">
        <v>205.07</v>
      </c>
      <c r="E1861" s="9" t="n">
        <v>205.07</v>
      </c>
      <c r="F1861" t="n">
        <v>0.0</v>
      </c>
      <c r="G1861" t="n">
        <v>0.0</v>
      </c>
      <c r="H1861" s="9" t="n">
        <v>0.0</v>
      </c>
    </row>
    <row r="1862" spans="2:8" x14ac:dyDescent="0.25">
      <c r="B1862" s="28" t="s">
        <v>7290</v>
      </c>
      <c r="C1862" t="s">
        <v>7291</v>
      </c>
      <c r="D1862" s="9" t="n">
        <v>0.0</v>
      </c>
      <c r="E1862" s="9" t="n">
        <v>0.0</v>
      </c>
      <c r="F1862" t="n">
        <v>0.0</v>
      </c>
      <c r="G1862" t="n">
        <v>0.0</v>
      </c>
      <c r="H1862" s="9" t="n">
        <v>0.0</v>
      </c>
    </row>
    <row r="1863" spans="2:8" x14ac:dyDescent="0.25">
      <c r="B1863" s="28" t="s">
        <v>7292</v>
      </c>
      <c r="C1863" t="s">
        <v>7293</v>
      </c>
      <c r="D1863" s="9" t="n">
        <v>5062585.5200000005</v>
      </c>
      <c r="E1863" s="9" t="n">
        <v>5209050.58</v>
      </c>
      <c r="F1863" t="n">
        <v>0.0</v>
      </c>
      <c r="G1863" t="n">
        <v>0.0</v>
      </c>
      <c r="H1863" s="9" t="n">
        <v>146465.06</v>
      </c>
    </row>
    <row r="1864" spans="2:8" x14ac:dyDescent="0.25">
      <c r="B1864" s="28" t="s">
        <v>7294</v>
      </c>
      <c r="C1864" t="s">
        <v>7295</v>
      </c>
      <c r="D1864" s="9" t="n">
        <v>0.0</v>
      </c>
      <c r="E1864" s="9" t="n">
        <v>0.0</v>
      </c>
      <c r="F1864" t="n">
        <v>0.0</v>
      </c>
      <c r="G1864" t="n">
        <v>0.0</v>
      </c>
      <c r="H1864" s="9" t="n">
        <v>0.0</v>
      </c>
    </row>
    <row r="1865" spans="2:8" x14ac:dyDescent="0.25">
      <c r="B1865" s="28" t="s">
        <v>7296</v>
      </c>
      <c r="C1865" t="s">
        <v>7297</v>
      </c>
      <c r="D1865" s="9" t="n">
        <v>0.0</v>
      </c>
      <c r="E1865" s="9" t="n">
        <v>0.0</v>
      </c>
      <c r="F1865" t="n">
        <v>0.0</v>
      </c>
      <c r="G1865" t="n">
        <v>0.0</v>
      </c>
      <c r="H1865" s="9" t="n">
        <v>0.0</v>
      </c>
    </row>
    <row r="1866" spans="2:8" x14ac:dyDescent="0.25">
      <c r="B1866" s="28" t="s">
        <v>7298</v>
      </c>
      <c r="C1866" t="s">
        <v>7299</v>
      </c>
      <c r="D1866" s="9" t="n">
        <v>0.0</v>
      </c>
      <c r="E1866" s="9" t="n">
        <v>0.0</v>
      </c>
      <c r="F1866" t="n">
        <v>0.0</v>
      </c>
      <c r="G1866" t="n">
        <v>0.0</v>
      </c>
      <c r="H1866" s="9" t="n">
        <v>0.0</v>
      </c>
    </row>
    <row r="1867" spans="2:8" x14ac:dyDescent="0.25">
      <c r="B1867" s="28" t="s">
        <v>7300</v>
      </c>
      <c r="C1867" t="s">
        <v>7301</v>
      </c>
      <c r="D1867" s="9" t="n">
        <v>0.0</v>
      </c>
      <c r="E1867" s="9" t="n">
        <v>0.0</v>
      </c>
      <c r="F1867" t="n">
        <v>0.0</v>
      </c>
      <c r="G1867" t="n">
        <v>0.0</v>
      </c>
      <c r="H1867" s="9" t="n">
        <v>0.0</v>
      </c>
    </row>
    <row r="1868" spans="2:8" x14ac:dyDescent="0.25">
      <c r="B1868" s="28" t="s">
        <v>7302</v>
      </c>
      <c r="C1868" t="s">
        <v>7303</v>
      </c>
      <c r="D1868" s="9" t="n">
        <v>0.0</v>
      </c>
      <c r="E1868" s="9" t="n">
        <v>0.0</v>
      </c>
      <c r="F1868" t="n">
        <v>0.0</v>
      </c>
      <c r="G1868" t="n">
        <v>0.0</v>
      </c>
      <c r="H1868" s="9" t="n">
        <v>0.0</v>
      </c>
    </row>
    <row r="1869" spans="2:8" x14ac:dyDescent="0.25">
      <c r="B1869" s="28" t="s">
        <v>7304</v>
      </c>
      <c r="C1869" t="s">
        <v>7305</v>
      </c>
      <c r="D1869" s="9" t="n">
        <v>4583921.11</v>
      </c>
      <c r="E1869" s="9" t="n">
        <v>4730386.17</v>
      </c>
      <c r="F1869" t="n">
        <v>0.0</v>
      </c>
      <c r="G1869" t="n">
        <v>0.0</v>
      </c>
      <c r="H1869" s="9" t="n">
        <v>146465.06</v>
      </c>
    </row>
    <row r="1870" spans="2:8" x14ac:dyDescent="0.25">
      <c r="B1870" s="28" t="s">
        <v>7306</v>
      </c>
      <c r="C1870" t="s">
        <v>7307</v>
      </c>
      <c r="D1870" s="9" t="n">
        <v>4583921.11</v>
      </c>
      <c r="E1870" s="9" t="n">
        <v>4730386.17</v>
      </c>
      <c r="F1870" t="n">
        <v>0.0</v>
      </c>
      <c r="G1870" t="n">
        <v>0.0</v>
      </c>
      <c r="H1870" s="9" t="n">
        <v>146465.06</v>
      </c>
    </row>
    <row r="1871" spans="2:8" x14ac:dyDescent="0.25">
      <c r="B1871" s="28" t="s">
        <v>7308</v>
      </c>
      <c r="C1871" t="s">
        <v>7309</v>
      </c>
      <c r="D1871" s="9" t="n">
        <v>4583921.11</v>
      </c>
      <c r="E1871" s="9" t="n">
        <v>4730386.17</v>
      </c>
      <c r="F1871" t="n">
        <v>0.0</v>
      </c>
      <c r="G1871" t="n">
        <v>0.0</v>
      </c>
      <c r="H1871" s="9" t="n">
        <v>146465.06</v>
      </c>
    </row>
    <row r="1872" spans="2:8" x14ac:dyDescent="0.25">
      <c r="B1872" s="28" t="s">
        <v>7310</v>
      </c>
      <c r="C1872" t="s">
        <v>7311</v>
      </c>
      <c r="D1872" s="9" t="n">
        <v>4583921.11</v>
      </c>
      <c r="E1872" s="9" t="n">
        <v>4730386.17</v>
      </c>
      <c r="F1872" t="n">
        <v>0.0</v>
      </c>
      <c r="G1872" t="n">
        <v>0.0</v>
      </c>
      <c r="H1872" s="9" t="n">
        <v>146465.06</v>
      </c>
    </row>
    <row r="1873" spans="2:8" x14ac:dyDescent="0.25">
      <c r="B1873" s="28" t="s">
        <v>7312</v>
      </c>
      <c r="C1873" t="s">
        <v>7313</v>
      </c>
      <c r="D1873" s="9" t="n">
        <v>0.0</v>
      </c>
      <c r="E1873" s="9" t="n">
        <v>0.0</v>
      </c>
      <c r="F1873" t="n">
        <v>0.0</v>
      </c>
      <c r="G1873" t="n">
        <v>0.0</v>
      </c>
      <c r="H1873" s="9" t="n">
        <v>0.0</v>
      </c>
    </row>
    <row r="1874" spans="2:8" x14ac:dyDescent="0.25">
      <c r="B1874" s="28" t="s">
        <v>7314</v>
      </c>
      <c r="C1874" t="s">
        <v>7315</v>
      </c>
      <c r="D1874" s="9" t="n">
        <v>0.0</v>
      </c>
      <c r="E1874" s="9" t="n">
        <v>0.0</v>
      </c>
      <c r="F1874" t="n">
        <v>0.0</v>
      </c>
      <c r="G1874" t="n">
        <v>0.0</v>
      </c>
      <c r="H1874" s="9" t="n">
        <v>0.0</v>
      </c>
    </row>
    <row r="1875" spans="2:8" x14ac:dyDescent="0.25">
      <c r="B1875" s="28" t="s">
        <v>7316</v>
      </c>
      <c r="C1875" t="s">
        <v>7317</v>
      </c>
      <c r="D1875" s="9" t="n">
        <v>0.0</v>
      </c>
      <c r="E1875" s="9" t="n">
        <v>0.0</v>
      </c>
      <c r="F1875" t="n">
        <v>0.0</v>
      </c>
      <c r="G1875" t="n">
        <v>0.0</v>
      </c>
      <c r="H1875" s="9" t="n">
        <v>0.0</v>
      </c>
    </row>
    <row r="1876" spans="2:8" x14ac:dyDescent="0.25">
      <c r="B1876" s="28" t="s">
        <v>7318</v>
      </c>
      <c r="C1876" t="s">
        <v>7319</v>
      </c>
      <c r="D1876" s="9" t="n">
        <v>0.0</v>
      </c>
      <c r="E1876" s="9" t="n">
        <v>0.0</v>
      </c>
      <c r="F1876" t="n">
        <v>0.0</v>
      </c>
      <c r="G1876" t="n">
        <v>0.0</v>
      </c>
      <c r="H1876" s="9" t="n">
        <v>0.0</v>
      </c>
    </row>
    <row r="1877" spans="2:8" x14ac:dyDescent="0.25">
      <c r="B1877" s="28" t="s">
        <v>7320</v>
      </c>
      <c r="C1877" t="s">
        <v>7321</v>
      </c>
      <c r="D1877" s="9" t="n">
        <v>0.0</v>
      </c>
      <c r="E1877" s="9" t="n">
        <v>0.0</v>
      </c>
      <c r="F1877" t="n">
        <v>0.0</v>
      </c>
      <c r="G1877" t="n">
        <v>0.0</v>
      </c>
      <c r="H1877" s="9" t="n">
        <v>0.0</v>
      </c>
    </row>
    <row r="1878" spans="2:8" x14ac:dyDescent="0.25">
      <c r="B1878" s="28" t="s">
        <v>7322</v>
      </c>
      <c r="C1878" t="s">
        <v>7323</v>
      </c>
      <c r="D1878" s="9" t="n">
        <v>0.0</v>
      </c>
      <c r="E1878" s="9" t="n">
        <v>0.0</v>
      </c>
      <c r="F1878" t="n">
        <v>0.0</v>
      </c>
      <c r="G1878" t="n">
        <v>0.0</v>
      </c>
      <c r="H1878" s="9" t="n">
        <v>0.0</v>
      </c>
    </row>
    <row r="1879" spans="2:8" x14ac:dyDescent="0.25">
      <c r="B1879" s="28" t="s">
        <v>7324</v>
      </c>
      <c r="C1879" t="s">
        <v>7325</v>
      </c>
      <c r="D1879" s="9" t="n">
        <v>0.0</v>
      </c>
      <c r="E1879" s="9" t="n">
        <v>0.0</v>
      </c>
      <c r="F1879" t="n">
        <v>0.0</v>
      </c>
      <c r="G1879" t="n">
        <v>0.0</v>
      </c>
      <c r="H1879" s="9" t="n">
        <v>0.0</v>
      </c>
    </row>
    <row r="1880" spans="2:8" x14ac:dyDescent="0.25">
      <c r="B1880" s="28" t="s">
        <v>7326</v>
      </c>
      <c r="C1880" t="s">
        <v>7327</v>
      </c>
      <c r="D1880" s="9" t="n">
        <v>0.0</v>
      </c>
      <c r="E1880" s="9" t="n">
        <v>0.0</v>
      </c>
      <c r="F1880" t="n">
        <v>0.0</v>
      </c>
      <c r="G1880" t="n">
        <v>0.0</v>
      </c>
      <c r="H1880" s="9" t="n">
        <v>0.0</v>
      </c>
    </row>
    <row r="1881" spans="2:8" x14ac:dyDescent="0.25">
      <c r="B1881" s="28" t="s">
        <v>7328</v>
      </c>
      <c r="C1881" t="s">
        <v>7329</v>
      </c>
      <c r="D1881" s="9" t="n">
        <v>0.0</v>
      </c>
      <c r="E1881" s="9" t="n">
        <v>0.0</v>
      </c>
      <c r="F1881" t="n">
        <v>0.0</v>
      </c>
      <c r="G1881" t="n">
        <v>0.0</v>
      </c>
      <c r="H1881" s="9" t="n">
        <v>0.0</v>
      </c>
    </row>
    <row r="1882" spans="2:8" x14ac:dyDescent="0.25">
      <c r="B1882" s="28" t="s">
        <v>7330</v>
      </c>
      <c r="C1882" t="s">
        <v>7331</v>
      </c>
      <c r="D1882" s="9" t="n">
        <v>0.0</v>
      </c>
      <c r="E1882" s="9" t="n">
        <v>0.0</v>
      </c>
      <c r="F1882" t="n">
        <v>0.0</v>
      </c>
      <c r="G1882" t="n">
        <v>0.0</v>
      </c>
      <c r="H1882" s="9" t="n">
        <v>0.0</v>
      </c>
    </row>
    <row r="1883" spans="2:8" x14ac:dyDescent="0.25">
      <c r="B1883" s="28" t="s">
        <v>7332</v>
      </c>
      <c r="C1883" t="s">
        <v>7333</v>
      </c>
      <c r="D1883" s="9" t="n">
        <v>0.0</v>
      </c>
      <c r="E1883" s="9" t="n">
        <v>0.0</v>
      </c>
      <c r="F1883" t="n">
        <v>0.0</v>
      </c>
      <c r="G1883" t="n">
        <v>0.0</v>
      </c>
      <c r="H1883" s="9" t="n">
        <v>0.0</v>
      </c>
    </row>
    <row r="1884" spans="2:8" x14ac:dyDescent="0.25">
      <c r="B1884" s="28" t="s">
        <v>7334</v>
      </c>
      <c r="C1884" t="s">
        <v>7335</v>
      </c>
      <c r="D1884" s="9" t="n">
        <v>0.0</v>
      </c>
      <c r="E1884" s="9" t="n">
        <v>0.0</v>
      </c>
      <c r="F1884" t="n">
        <v>0.0</v>
      </c>
      <c r="G1884" t="n">
        <v>0.0</v>
      </c>
      <c r="H1884" s="9" t="n">
        <v>0.0</v>
      </c>
    </row>
    <row r="1885" spans="2:8" x14ac:dyDescent="0.25">
      <c r="B1885" s="28" t="s">
        <v>7336</v>
      </c>
      <c r="C1885" t="s">
        <v>7337</v>
      </c>
      <c r="D1885" s="9" t="n">
        <v>0.0</v>
      </c>
      <c r="E1885" s="9" t="n">
        <v>0.0</v>
      </c>
      <c r="F1885" t="n">
        <v>0.0</v>
      </c>
      <c r="G1885" t="n">
        <v>0.0</v>
      </c>
      <c r="H1885" s="9" t="n">
        <v>0.0</v>
      </c>
    </row>
    <row r="1886" spans="2:8" x14ac:dyDescent="0.25">
      <c r="B1886" s="28" t="s">
        <v>7338</v>
      </c>
      <c r="C1886" t="s">
        <v>7339</v>
      </c>
      <c r="D1886" s="9" t="n">
        <v>0.0</v>
      </c>
      <c r="E1886" s="9" t="n">
        <v>0.0</v>
      </c>
      <c r="F1886" t="n">
        <v>0.0</v>
      </c>
      <c r="G1886" t="n">
        <v>0.0</v>
      </c>
      <c r="H1886" s="9" t="n">
        <v>0.0</v>
      </c>
    </row>
    <row r="1887" spans="2:8" x14ac:dyDescent="0.25">
      <c r="B1887" s="28" t="s">
        <v>7340</v>
      </c>
      <c r="C1887" t="s">
        <v>7341</v>
      </c>
      <c r="D1887" s="9" t="n">
        <v>0.0</v>
      </c>
      <c r="E1887" s="9" t="n">
        <v>0.0</v>
      </c>
      <c r="F1887" t="n">
        <v>0.0</v>
      </c>
      <c r="G1887" t="n">
        <v>0.0</v>
      </c>
      <c r="H1887" s="9" t="n">
        <v>0.0</v>
      </c>
    </row>
    <row r="1888" spans="2:8" x14ac:dyDescent="0.25">
      <c r="B1888" s="28" t="s">
        <v>7342</v>
      </c>
      <c r="C1888" t="s">
        <v>7343</v>
      </c>
      <c r="D1888" s="9" t="n">
        <v>0.0</v>
      </c>
      <c r="E1888" s="9" t="n">
        <v>0.0</v>
      </c>
      <c r="F1888" t="n">
        <v>0.0</v>
      </c>
      <c r="G1888" t="n">
        <v>0.0</v>
      </c>
      <c r="H1888" s="9" t="n">
        <v>0.0</v>
      </c>
    </row>
    <row r="1889" spans="2:8" x14ac:dyDescent="0.25">
      <c r="B1889" s="28" t="s">
        <v>7344</v>
      </c>
      <c r="C1889" t="s">
        <v>7345</v>
      </c>
      <c r="D1889" s="9" t="n">
        <v>0.0</v>
      </c>
      <c r="E1889" s="9" t="n">
        <v>0.0</v>
      </c>
      <c r="F1889" t="n">
        <v>0.0</v>
      </c>
      <c r="G1889" t="n">
        <v>0.0</v>
      </c>
      <c r="H1889" s="9" t="n">
        <v>0.0</v>
      </c>
    </row>
    <row r="1890" spans="2:8" x14ac:dyDescent="0.25">
      <c r="B1890" s="28" t="s">
        <v>7346</v>
      </c>
      <c r="C1890" t="s">
        <v>7347</v>
      </c>
      <c r="D1890" s="9" t="n">
        <v>0.0</v>
      </c>
      <c r="E1890" s="9" t="n">
        <v>0.0</v>
      </c>
      <c r="F1890" t="n">
        <v>0.0</v>
      </c>
      <c r="G1890" t="n">
        <v>0.0</v>
      </c>
      <c r="H1890" s="9" t="n">
        <v>0.0</v>
      </c>
    </row>
    <row r="1891" spans="2:8" x14ac:dyDescent="0.25">
      <c r="B1891" s="28" t="s">
        <v>7348</v>
      </c>
      <c r="C1891" t="s">
        <v>7349</v>
      </c>
      <c r="D1891" s="9" t="n">
        <v>0.0</v>
      </c>
      <c r="E1891" s="9" t="n">
        <v>0.0</v>
      </c>
      <c r="F1891" t="n">
        <v>0.0</v>
      </c>
      <c r="G1891" t="n">
        <v>0.0</v>
      </c>
      <c r="H1891" s="9" t="n">
        <v>0.0</v>
      </c>
    </row>
    <row r="1892" spans="2:8" x14ac:dyDescent="0.25">
      <c r="B1892" s="28" t="s">
        <v>7350</v>
      </c>
      <c r="C1892" t="s">
        <v>7351</v>
      </c>
      <c r="D1892" s="9" t="n">
        <v>0.0</v>
      </c>
      <c r="E1892" s="9" t="n">
        <v>0.0</v>
      </c>
      <c r="F1892" t="n">
        <v>0.0</v>
      </c>
      <c r="G1892" t="n">
        <v>0.0</v>
      </c>
      <c r="H1892" s="9" t="n">
        <v>0.0</v>
      </c>
    </row>
    <row r="1893" spans="2:8" x14ac:dyDescent="0.25">
      <c r="B1893" s="28" t="s">
        <v>7352</v>
      </c>
      <c r="C1893" t="s">
        <v>7353</v>
      </c>
      <c r="D1893" s="9" t="n">
        <v>0.0</v>
      </c>
      <c r="E1893" s="9" t="n">
        <v>0.0</v>
      </c>
      <c r="F1893" t="n">
        <v>0.0</v>
      </c>
      <c r="G1893" t="n">
        <v>0.0</v>
      </c>
      <c r="H1893" s="9" t="n">
        <v>0.0</v>
      </c>
    </row>
    <row r="1894" spans="2:8" x14ac:dyDescent="0.25">
      <c r="B1894" s="28" t="s">
        <v>7354</v>
      </c>
      <c r="C1894" t="s">
        <v>7355</v>
      </c>
      <c r="D1894" s="9" t="n">
        <v>0.0</v>
      </c>
      <c r="E1894" s="9" t="n">
        <v>0.0</v>
      </c>
      <c r="F1894" t="n">
        <v>0.0</v>
      </c>
      <c r="G1894" t="n">
        <v>0.0</v>
      </c>
      <c r="H1894" s="9" t="n">
        <v>0.0</v>
      </c>
    </row>
    <row r="1895" spans="2:8" x14ac:dyDescent="0.25">
      <c r="B1895" s="28" t="s">
        <v>7356</v>
      </c>
      <c r="C1895" t="s">
        <v>7357</v>
      </c>
      <c r="D1895" s="9" t="n">
        <v>0.0</v>
      </c>
      <c r="E1895" s="9" t="n">
        <v>0.0</v>
      </c>
      <c r="F1895" t="n">
        <v>0.0</v>
      </c>
      <c r="G1895" t="n">
        <v>0.0</v>
      </c>
      <c r="H1895" s="9" t="n">
        <v>0.0</v>
      </c>
    </row>
    <row r="1896" spans="2:8" x14ac:dyDescent="0.25">
      <c r="B1896" s="28" t="s">
        <v>7358</v>
      </c>
      <c r="C1896" t="s">
        <v>7359</v>
      </c>
      <c r="D1896" s="9" t="n">
        <v>0.0</v>
      </c>
      <c r="E1896" s="9" t="n">
        <v>0.0</v>
      </c>
      <c r="F1896" t="n">
        <v>0.0</v>
      </c>
      <c r="G1896" t="n">
        <v>0.0</v>
      </c>
      <c r="H1896" s="9" t="n">
        <v>0.0</v>
      </c>
    </row>
    <row r="1897" spans="2:8" x14ac:dyDescent="0.25">
      <c r="B1897" s="28" t="s">
        <v>7360</v>
      </c>
      <c r="C1897" t="s">
        <v>7361</v>
      </c>
      <c r="D1897" s="9" t="n">
        <v>0.0</v>
      </c>
      <c r="E1897" s="9" t="n">
        <v>0.0</v>
      </c>
      <c r="F1897" t="n">
        <v>0.0</v>
      </c>
      <c r="G1897" t="n">
        <v>0.0</v>
      </c>
      <c r="H1897" s="9" t="n">
        <v>0.0</v>
      </c>
    </row>
    <row r="1898" spans="2:8" x14ac:dyDescent="0.25">
      <c r="B1898" s="28" t="s">
        <v>7362</v>
      </c>
      <c r="C1898" t="s">
        <v>7363</v>
      </c>
      <c r="D1898" s="9" t="n">
        <v>0.0</v>
      </c>
      <c r="E1898" s="9" t="n">
        <v>0.0</v>
      </c>
      <c r="F1898" t="n">
        <v>0.0</v>
      </c>
      <c r="G1898" t="n">
        <v>0.0</v>
      </c>
      <c r="H1898" s="9" t="n">
        <v>0.0</v>
      </c>
    </row>
    <row r="1899" spans="2:8" x14ac:dyDescent="0.25">
      <c r="B1899" s="28" t="s">
        <v>7364</v>
      </c>
      <c r="C1899" t="s">
        <v>7365</v>
      </c>
      <c r="D1899" s="9" t="n">
        <v>0.0</v>
      </c>
      <c r="E1899" s="9" t="n">
        <v>0.0</v>
      </c>
      <c r="F1899" t="n">
        <v>0.0</v>
      </c>
      <c r="G1899" t="n">
        <v>0.0</v>
      </c>
      <c r="H1899" s="9" t="n">
        <v>0.0</v>
      </c>
    </row>
    <row r="1900" spans="2:8" x14ac:dyDescent="0.25">
      <c r="B1900" s="28" t="s">
        <v>7366</v>
      </c>
      <c r="C1900" t="s">
        <v>7367</v>
      </c>
      <c r="D1900" s="9" t="n">
        <v>0.0</v>
      </c>
      <c r="E1900" s="9" t="n">
        <v>0.0</v>
      </c>
      <c r="F1900" t="n">
        <v>0.0</v>
      </c>
      <c r="G1900" t="n">
        <v>0.0</v>
      </c>
      <c r="H1900" s="9" t="n">
        <v>0.0</v>
      </c>
    </row>
    <row r="1901" spans="2:8" x14ac:dyDescent="0.25">
      <c r="B1901" s="28" t="s">
        <v>7368</v>
      </c>
      <c r="C1901" t="s">
        <v>7369</v>
      </c>
      <c r="D1901" s="9" t="n">
        <v>0.0</v>
      </c>
      <c r="E1901" s="9" t="n">
        <v>0.0</v>
      </c>
      <c r="F1901" t="n">
        <v>0.0</v>
      </c>
      <c r="G1901" t="n">
        <v>0.0</v>
      </c>
      <c r="H1901" s="9" t="n">
        <v>0.0</v>
      </c>
    </row>
    <row r="1902" spans="2:8" x14ac:dyDescent="0.25">
      <c r="B1902" s="28" t="s">
        <v>7370</v>
      </c>
      <c r="C1902" t="s">
        <v>7371</v>
      </c>
      <c r="D1902" s="9" t="n">
        <v>0.0</v>
      </c>
      <c r="E1902" s="9" t="n">
        <v>0.0</v>
      </c>
      <c r="F1902" t="n">
        <v>0.0</v>
      </c>
      <c r="G1902" t="n">
        <v>0.0</v>
      </c>
      <c r="H1902" s="9" t="n">
        <v>0.0</v>
      </c>
    </row>
    <row r="1903" spans="2:8" x14ac:dyDescent="0.25">
      <c r="B1903" s="28" t="s">
        <v>7372</v>
      </c>
      <c r="C1903" t="s">
        <v>7373</v>
      </c>
      <c r="D1903" s="9" t="n">
        <v>0.0</v>
      </c>
      <c r="E1903" s="9" t="n">
        <v>0.0</v>
      </c>
      <c r="F1903" t="n">
        <v>0.0</v>
      </c>
      <c r="G1903" t="n">
        <v>0.0</v>
      </c>
      <c r="H1903" s="9" t="n">
        <v>0.0</v>
      </c>
    </row>
    <row r="1904" spans="2:8" x14ac:dyDescent="0.25">
      <c r="B1904" s="28" t="s">
        <v>7374</v>
      </c>
      <c r="C1904" t="s">
        <v>7375</v>
      </c>
      <c r="D1904" s="9" t="n">
        <v>0.0</v>
      </c>
      <c r="E1904" s="9" t="n">
        <v>0.0</v>
      </c>
      <c r="F1904" t="n">
        <v>0.0</v>
      </c>
      <c r="G1904" t="n">
        <v>0.0</v>
      </c>
      <c r="H1904" s="9" t="n">
        <v>0.0</v>
      </c>
    </row>
    <row r="1905" spans="2:8" x14ac:dyDescent="0.25">
      <c r="B1905" s="28" t="s">
        <v>7376</v>
      </c>
      <c r="C1905" t="s">
        <v>7377</v>
      </c>
      <c r="D1905" s="9" t="n">
        <v>0.0</v>
      </c>
      <c r="E1905" s="9" t="n">
        <v>0.0</v>
      </c>
      <c r="F1905" t="n">
        <v>0.0</v>
      </c>
      <c r="G1905" t="n">
        <v>0.0</v>
      </c>
      <c r="H1905" s="9" t="n">
        <v>0.0</v>
      </c>
    </row>
    <row r="1906" spans="2:8" x14ac:dyDescent="0.25">
      <c r="B1906" s="28" t="s">
        <v>7378</v>
      </c>
      <c r="C1906" t="s">
        <v>7379</v>
      </c>
      <c r="D1906" s="9" t="n">
        <v>0.0</v>
      </c>
      <c r="E1906" s="9" t="n">
        <v>0.0</v>
      </c>
      <c r="F1906" t="n">
        <v>0.0</v>
      </c>
      <c r="G1906" t="n">
        <v>0.0</v>
      </c>
      <c r="H1906" s="9" t="n">
        <v>0.0</v>
      </c>
    </row>
    <row r="1907" spans="2:8" x14ac:dyDescent="0.25">
      <c r="B1907" s="28" t="s">
        <v>7380</v>
      </c>
      <c r="C1907" t="s">
        <v>7381</v>
      </c>
      <c r="D1907" s="9" t="n">
        <v>0.0</v>
      </c>
      <c r="E1907" s="9" t="n">
        <v>0.0</v>
      </c>
      <c r="F1907" t="n">
        <v>0.0</v>
      </c>
      <c r="G1907" t="n">
        <v>0.0</v>
      </c>
      <c r="H1907" s="9" t="n">
        <v>0.0</v>
      </c>
    </row>
    <row r="1908" spans="2:8" x14ac:dyDescent="0.25">
      <c r="B1908" s="28" t="s">
        <v>7382</v>
      </c>
      <c r="C1908" t="s">
        <v>7383</v>
      </c>
      <c r="D1908" s="9" t="n">
        <v>0.0</v>
      </c>
      <c r="E1908" s="9" t="n">
        <v>0.0</v>
      </c>
      <c r="F1908" t="n">
        <v>0.0</v>
      </c>
      <c r="G1908" t="n">
        <v>0.0</v>
      </c>
      <c r="H1908" s="9" t="n">
        <v>0.0</v>
      </c>
    </row>
    <row r="1909" spans="2:8" x14ac:dyDescent="0.25">
      <c r="B1909" s="28" t="s">
        <v>7384</v>
      </c>
      <c r="C1909" t="s">
        <v>7385</v>
      </c>
      <c r="D1909" s="9" t="n">
        <v>0.0</v>
      </c>
      <c r="E1909" s="9" t="n">
        <v>0.0</v>
      </c>
      <c r="F1909" t="n">
        <v>0.0</v>
      </c>
      <c r="G1909" t="n">
        <v>0.0</v>
      </c>
      <c r="H1909" s="9" t="n">
        <v>0.0</v>
      </c>
    </row>
    <row r="1910" spans="2:8" x14ac:dyDescent="0.25">
      <c r="B1910" s="28" t="s">
        <v>7386</v>
      </c>
      <c r="C1910" t="s">
        <v>7387</v>
      </c>
      <c r="D1910" s="9" t="n">
        <v>0.0</v>
      </c>
      <c r="E1910" s="9" t="n">
        <v>0.0</v>
      </c>
      <c r="F1910" t="n">
        <v>0.0</v>
      </c>
      <c r="G1910" t="n">
        <v>0.0</v>
      </c>
      <c r="H1910" s="9" t="n">
        <v>0.0</v>
      </c>
    </row>
    <row r="1911" spans="2:8" x14ac:dyDescent="0.25">
      <c r="B1911" s="28" t="s">
        <v>7388</v>
      </c>
      <c r="C1911" t="s">
        <v>7389</v>
      </c>
      <c r="D1911" s="9" t="n">
        <v>0.0</v>
      </c>
      <c r="E1911" s="9" t="n">
        <v>0.0</v>
      </c>
      <c r="F1911" t="n">
        <v>0.0</v>
      </c>
      <c r="G1911" t="n">
        <v>0.0</v>
      </c>
      <c r="H1911" s="9" t="n">
        <v>0.0</v>
      </c>
    </row>
    <row r="1912" spans="2:8" x14ac:dyDescent="0.25">
      <c r="B1912" s="28" t="s">
        <v>7390</v>
      </c>
      <c r="C1912" t="s">
        <v>7391</v>
      </c>
      <c r="D1912" s="9" t="n">
        <v>0.0</v>
      </c>
      <c r="E1912" s="9" t="n">
        <v>0.0</v>
      </c>
      <c r="F1912" t="n">
        <v>0.0</v>
      </c>
      <c r="G1912" t="n">
        <v>0.0</v>
      </c>
      <c r="H1912" s="9" t="n">
        <v>0.0</v>
      </c>
    </row>
    <row r="1913" spans="2:8" x14ac:dyDescent="0.25">
      <c r="B1913" s="28" t="s">
        <v>7392</v>
      </c>
      <c r="C1913" t="s">
        <v>7393</v>
      </c>
      <c r="D1913" s="9" t="n">
        <v>0.0</v>
      </c>
      <c r="E1913" s="9" t="n">
        <v>0.0</v>
      </c>
      <c r="F1913" t="n">
        <v>0.0</v>
      </c>
      <c r="G1913" t="n">
        <v>0.0</v>
      </c>
      <c r="H1913" s="9" t="n">
        <v>0.0</v>
      </c>
    </row>
    <row r="1914" spans="2:8" x14ac:dyDescent="0.25">
      <c r="B1914" s="28" t="s">
        <v>7394</v>
      </c>
      <c r="C1914" t="s">
        <v>7395</v>
      </c>
      <c r="D1914" s="9" t="n">
        <v>0.0</v>
      </c>
      <c r="E1914" s="9" t="n">
        <v>0.0</v>
      </c>
      <c r="F1914" t="n">
        <v>0.0</v>
      </c>
      <c r="G1914" t="n">
        <v>0.0</v>
      </c>
      <c r="H1914" s="9" t="n">
        <v>0.0</v>
      </c>
    </row>
    <row r="1915" spans="2:8" x14ac:dyDescent="0.25">
      <c r="B1915" s="28" t="s">
        <v>7396</v>
      </c>
      <c r="C1915" t="s">
        <v>7397</v>
      </c>
      <c r="D1915" s="9" t="n">
        <v>0.0</v>
      </c>
      <c r="E1915" s="9" t="n">
        <v>0.0</v>
      </c>
      <c r="F1915" t="n">
        <v>0.0</v>
      </c>
      <c r="G1915" t="n">
        <v>0.0</v>
      </c>
      <c r="H1915" s="9" t="n">
        <v>0.0</v>
      </c>
    </row>
    <row r="1916" spans="2:8" x14ac:dyDescent="0.25">
      <c r="B1916" s="28" t="s">
        <v>7398</v>
      </c>
      <c r="C1916" t="s">
        <v>7399</v>
      </c>
      <c r="D1916" s="9" t="n">
        <v>0.0</v>
      </c>
      <c r="E1916" s="9" t="n">
        <v>0.0</v>
      </c>
      <c r="F1916" t="n">
        <v>0.0</v>
      </c>
      <c r="G1916" t="n">
        <v>0.0</v>
      </c>
      <c r="H1916" s="9" t="n">
        <v>0.0</v>
      </c>
    </row>
    <row r="1917" spans="2:8" x14ac:dyDescent="0.25">
      <c r="B1917" s="28" t="s">
        <v>7400</v>
      </c>
      <c r="C1917" t="s">
        <v>7401</v>
      </c>
      <c r="D1917" s="9" t="n">
        <v>0.0</v>
      </c>
      <c r="E1917" s="9" t="n">
        <v>0.0</v>
      </c>
      <c r="F1917" t="n">
        <v>0.0</v>
      </c>
      <c r="G1917" t="n">
        <v>0.0</v>
      </c>
      <c r="H1917" s="9" t="n">
        <v>0.0</v>
      </c>
    </row>
    <row r="1918" spans="2:8" x14ac:dyDescent="0.25">
      <c r="B1918" s="28" t="s">
        <v>7402</v>
      </c>
      <c r="C1918" t="s">
        <v>7403</v>
      </c>
      <c r="D1918" s="9" t="n">
        <v>0.0</v>
      </c>
      <c r="E1918" s="9" t="n">
        <v>0.0</v>
      </c>
      <c r="F1918" t="n">
        <v>0.0</v>
      </c>
      <c r="G1918" t="n">
        <v>0.0</v>
      </c>
      <c r="H1918" s="9" t="n">
        <v>0.0</v>
      </c>
    </row>
    <row r="1919" spans="2:8" x14ac:dyDescent="0.25">
      <c r="B1919" s="28" t="s">
        <v>7404</v>
      </c>
      <c r="C1919" t="s">
        <v>7405</v>
      </c>
      <c r="D1919" s="9" t="n">
        <v>0.0</v>
      </c>
      <c r="E1919" s="9" t="n">
        <v>0.0</v>
      </c>
      <c r="F1919" t="n">
        <v>0.0</v>
      </c>
      <c r="G1919" t="n">
        <v>0.0</v>
      </c>
      <c r="H1919" s="9" t="n">
        <v>0.0</v>
      </c>
    </row>
    <row r="1920" spans="2:8" x14ac:dyDescent="0.25">
      <c r="B1920" s="28" t="s">
        <v>7406</v>
      </c>
      <c r="C1920" t="s">
        <v>7407</v>
      </c>
      <c r="D1920" s="9" t="n">
        <v>0.0</v>
      </c>
      <c r="E1920" s="9" t="n">
        <v>0.0</v>
      </c>
      <c r="F1920" t="n">
        <v>0.0</v>
      </c>
      <c r="G1920" t="n">
        <v>0.0</v>
      </c>
      <c r="H1920" s="9" t="n">
        <v>0.0</v>
      </c>
    </row>
    <row r="1921" spans="2:8" x14ac:dyDescent="0.25">
      <c r="B1921" s="28" t="s">
        <v>7408</v>
      </c>
      <c r="C1921" t="s">
        <v>7409</v>
      </c>
      <c r="D1921" s="9" t="n">
        <v>0.0</v>
      </c>
      <c r="E1921" s="9" t="n">
        <v>0.0</v>
      </c>
      <c r="F1921" t="n">
        <v>0.0</v>
      </c>
      <c r="G1921" t="n">
        <v>0.0</v>
      </c>
      <c r="H1921" s="9" t="n">
        <v>0.0</v>
      </c>
    </row>
    <row r="1922" spans="2:8" x14ac:dyDescent="0.25">
      <c r="B1922" s="28" t="s">
        <v>7410</v>
      </c>
      <c r="C1922" t="s">
        <v>7411</v>
      </c>
      <c r="D1922" s="9" t="n">
        <v>0.0</v>
      </c>
      <c r="E1922" s="9" t="n">
        <v>0.0</v>
      </c>
      <c r="F1922" t="n">
        <v>0.0</v>
      </c>
      <c r="G1922" t="n">
        <v>0.0</v>
      </c>
      <c r="H1922" s="9" t="n">
        <v>0.0</v>
      </c>
    </row>
    <row r="1923" spans="2:8" x14ac:dyDescent="0.25">
      <c r="B1923" s="28" t="s">
        <v>7412</v>
      </c>
      <c r="C1923" t="s">
        <v>7413</v>
      </c>
      <c r="D1923" s="9" t="n">
        <v>0.0</v>
      </c>
      <c r="E1923" s="9" t="n">
        <v>0.0</v>
      </c>
      <c r="F1923" t="n">
        <v>0.0</v>
      </c>
      <c r="G1923" t="n">
        <v>0.0</v>
      </c>
      <c r="H1923" s="9" t="n">
        <v>0.0</v>
      </c>
    </row>
    <row r="1924" spans="2:8" x14ac:dyDescent="0.25">
      <c r="B1924" s="28" t="s">
        <v>7414</v>
      </c>
      <c r="C1924" t="s">
        <v>7415</v>
      </c>
      <c r="D1924" s="9" t="n">
        <v>0.0</v>
      </c>
      <c r="E1924" s="9" t="n">
        <v>0.0</v>
      </c>
      <c r="F1924" t="n">
        <v>0.0</v>
      </c>
      <c r="G1924" t="n">
        <v>0.0</v>
      </c>
      <c r="H1924" s="9" t="n">
        <v>0.0</v>
      </c>
    </row>
    <row r="1925" spans="2:8" x14ac:dyDescent="0.25">
      <c r="B1925" s="28" t="s">
        <v>7416</v>
      </c>
      <c r="C1925" t="s">
        <v>7417</v>
      </c>
      <c r="D1925" s="9" t="n">
        <v>0.0</v>
      </c>
      <c r="E1925" s="9" t="n">
        <v>0.0</v>
      </c>
      <c r="F1925" t="n">
        <v>0.0</v>
      </c>
      <c r="G1925" t="n">
        <v>0.0</v>
      </c>
      <c r="H1925" s="9" t="n">
        <v>0.0</v>
      </c>
    </row>
    <row r="1926" spans="2:8" x14ac:dyDescent="0.25">
      <c r="B1926" s="28" t="s">
        <v>7418</v>
      </c>
      <c r="C1926" t="s">
        <v>7419</v>
      </c>
      <c r="D1926" s="9" t="n">
        <v>0.0</v>
      </c>
      <c r="E1926" s="9" t="n">
        <v>0.0</v>
      </c>
      <c r="F1926" t="n">
        <v>0.0</v>
      </c>
      <c r="G1926" t="n">
        <v>0.0</v>
      </c>
      <c r="H1926" s="9" t="n">
        <v>0.0</v>
      </c>
    </row>
    <row r="1927" spans="2:8" x14ac:dyDescent="0.25">
      <c r="B1927" s="28" t="s">
        <v>7420</v>
      </c>
      <c r="C1927" t="s">
        <v>7421</v>
      </c>
      <c r="D1927" s="9" t="n">
        <v>0.0</v>
      </c>
      <c r="E1927" s="9" t="n">
        <v>0.0</v>
      </c>
      <c r="F1927" t="n">
        <v>0.0</v>
      </c>
      <c r="G1927" t="n">
        <v>0.0</v>
      </c>
      <c r="H1927" s="9" t="n">
        <v>0.0</v>
      </c>
    </row>
    <row r="1928" spans="2:8" x14ac:dyDescent="0.25">
      <c r="B1928" s="28" t="s">
        <v>7422</v>
      </c>
      <c r="C1928" t="s">
        <v>7423</v>
      </c>
      <c r="D1928" s="9" t="n">
        <v>0.0</v>
      </c>
      <c r="E1928" s="9" t="n">
        <v>0.0</v>
      </c>
      <c r="F1928" t="n">
        <v>0.0</v>
      </c>
      <c r="G1928" t="n">
        <v>0.0</v>
      </c>
      <c r="H1928" s="9" t="n">
        <v>0.0</v>
      </c>
    </row>
    <row r="1929" spans="2:8" x14ac:dyDescent="0.25">
      <c r="B1929" s="28" t="s">
        <v>7424</v>
      </c>
      <c r="C1929" t="s">
        <v>7425</v>
      </c>
      <c r="D1929" s="9" t="n">
        <v>478664.41</v>
      </c>
      <c r="E1929" s="9" t="n">
        <v>478664.41</v>
      </c>
      <c r="F1929" t="n">
        <v>0.0</v>
      </c>
      <c r="G1929" t="n">
        <v>0.0</v>
      </c>
      <c r="H1929" s="9" t="n">
        <v>0.0</v>
      </c>
    </row>
    <row r="1930" spans="2:8" x14ac:dyDescent="0.25">
      <c r="B1930" s="28" t="s">
        <v>7426</v>
      </c>
      <c r="C1930" t="s">
        <v>7427</v>
      </c>
      <c r="D1930" s="9" t="n">
        <v>0.0</v>
      </c>
      <c r="E1930" s="9" t="n">
        <v>0.0</v>
      </c>
      <c r="F1930" t="n">
        <v>0.0</v>
      </c>
      <c r="G1930" t="n">
        <v>0.0</v>
      </c>
      <c r="H1930" s="9" t="n">
        <v>0.0</v>
      </c>
    </row>
    <row r="1931" spans="2:8" x14ac:dyDescent="0.25">
      <c r="B1931" s="28" t="s">
        <v>7428</v>
      </c>
      <c r="C1931" t="s">
        <v>7429</v>
      </c>
      <c r="D1931" s="9" t="n">
        <v>0.0</v>
      </c>
      <c r="E1931" s="9" t="n">
        <v>0.0</v>
      </c>
      <c r="F1931" t="n">
        <v>0.0</v>
      </c>
      <c r="G1931" t="n">
        <v>0.0</v>
      </c>
      <c r="H1931" s="9" t="n">
        <v>0.0</v>
      </c>
    </row>
    <row r="1932" spans="2:8" x14ac:dyDescent="0.25">
      <c r="B1932" s="28" t="s">
        <v>7430</v>
      </c>
      <c r="C1932" t="s">
        <v>7431</v>
      </c>
      <c r="D1932" s="9" t="n">
        <v>0.0</v>
      </c>
      <c r="E1932" s="9" t="n">
        <v>0.0</v>
      </c>
      <c r="F1932" t="n">
        <v>0.0</v>
      </c>
      <c r="G1932" t="n">
        <v>0.0</v>
      </c>
      <c r="H1932" s="9" t="n">
        <v>0.0</v>
      </c>
    </row>
    <row r="1933" spans="2:8" x14ac:dyDescent="0.25">
      <c r="B1933" s="28" t="s">
        <v>7432</v>
      </c>
      <c r="C1933" t="s">
        <v>7433</v>
      </c>
      <c r="D1933" s="9" t="n">
        <v>0.0</v>
      </c>
      <c r="E1933" s="9" t="n">
        <v>0.0</v>
      </c>
      <c r="F1933" t="n">
        <v>0.0</v>
      </c>
      <c r="G1933" t="n">
        <v>0.0</v>
      </c>
      <c r="H1933" s="9" t="n">
        <v>0.0</v>
      </c>
    </row>
    <row r="1934" spans="2:8" x14ac:dyDescent="0.25">
      <c r="B1934" s="28" t="s">
        <v>7434</v>
      </c>
      <c r="C1934" t="s">
        <v>7435</v>
      </c>
      <c r="D1934" s="9" t="n">
        <v>0.0</v>
      </c>
      <c r="E1934" s="9" t="n">
        <v>0.0</v>
      </c>
      <c r="F1934" t="n">
        <v>0.0</v>
      </c>
      <c r="G1934" t="n">
        <v>0.0</v>
      </c>
      <c r="H1934" s="9" t="n">
        <v>0.0</v>
      </c>
    </row>
    <row r="1935" spans="2:8" x14ac:dyDescent="0.25">
      <c r="B1935" s="28" t="s">
        <v>7436</v>
      </c>
      <c r="C1935" t="s">
        <v>7437</v>
      </c>
      <c r="D1935" s="9" t="n">
        <v>0.0</v>
      </c>
      <c r="E1935" s="9" t="n">
        <v>0.0</v>
      </c>
      <c r="F1935" t="n">
        <v>0.0</v>
      </c>
      <c r="G1935" t="n">
        <v>0.0</v>
      </c>
      <c r="H1935" s="9" t="n">
        <v>0.0</v>
      </c>
    </row>
    <row r="1936" spans="2:8" x14ac:dyDescent="0.25">
      <c r="B1936" s="28" t="s">
        <v>7438</v>
      </c>
      <c r="C1936" t="s">
        <v>7439</v>
      </c>
      <c r="D1936" s="9" t="n">
        <v>0.0</v>
      </c>
      <c r="E1936" s="9" t="n">
        <v>0.0</v>
      </c>
      <c r="F1936" t="n">
        <v>0.0</v>
      </c>
      <c r="G1936" t="n">
        <v>0.0</v>
      </c>
      <c r="H1936" s="9" t="n">
        <v>0.0</v>
      </c>
    </row>
    <row r="1937" spans="2:8" x14ac:dyDescent="0.25">
      <c r="B1937" s="28" t="s">
        <v>7440</v>
      </c>
      <c r="C1937" t="s">
        <v>7441</v>
      </c>
      <c r="D1937" s="9" t="n">
        <v>0.0</v>
      </c>
      <c r="E1937" s="9" t="n">
        <v>0.0</v>
      </c>
      <c r="F1937" t="n">
        <v>0.0</v>
      </c>
      <c r="G1937" t="n">
        <v>0.0</v>
      </c>
      <c r="H1937" s="9" t="n">
        <v>0.0</v>
      </c>
    </row>
    <row r="1938" spans="2:8" x14ac:dyDescent="0.25">
      <c r="B1938" s="28" t="s">
        <v>7442</v>
      </c>
      <c r="C1938" t="s">
        <v>7443</v>
      </c>
      <c r="D1938" s="9" t="n">
        <v>0.0</v>
      </c>
      <c r="E1938" s="9" t="n">
        <v>0.0</v>
      </c>
      <c r="F1938" t="n">
        <v>0.0</v>
      </c>
      <c r="G1938" t="n">
        <v>0.0</v>
      </c>
      <c r="H1938" s="9" t="n">
        <v>0.0</v>
      </c>
    </row>
    <row r="1939" spans="2:8" x14ac:dyDescent="0.25">
      <c r="B1939" s="28" t="s">
        <v>7444</v>
      </c>
      <c r="C1939" t="s">
        <v>7445</v>
      </c>
      <c r="D1939" s="9" t="n">
        <v>0.0</v>
      </c>
      <c r="E1939" s="9" t="n">
        <v>0.0</v>
      </c>
      <c r="F1939" t="n">
        <v>0.0</v>
      </c>
      <c r="G1939" t="n">
        <v>0.0</v>
      </c>
      <c r="H1939" s="9" t="n">
        <v>0.0</v>
      </c>
    </row>
    <row r="1940" spans="2:8" x14ac:dyDescent="0.25">
      <c r="B1940" s="28" t="s">
        <v>7446</v>
      </c>
      <c r="C1940" t="s">
        <v>7447</v>
      </c>
      <c r="D1940" s="9" t="n">
        <v>0.0</v>
      </c>
      <c r="E1940" s="9" t="n">
        <v>0.0</v>
      </c>
      <c r="F1940" t="n">
        <v>0.0</v>
      </c>
      <c r="G1940" t="n">
        <v>0.0</v>
      </c>
      <c r="H1940" s="9" t="n">
        <v>0.0</v>
      </c>
    </row>
    <row r="1941" spans="2:8" x14ac:dyDescent="0.25">
      <c r="B1941" s="28" t="s">
        <v>7448</v>
      </c>
      <c r="C1941" t="s">
        <v>7449</v>
      </c>
      <c r="D1941" s="9" t="n">
        <v>0.0</v>
      </c>
      <c r="E1941" s="9" t="n">
        <v>0.0</v>
      </c>
      <c r="F1941" t="n">
        <v>0.0</v>
      </c>
      <c r="G1941" t="n">
        <v>0.0</v>
      </c>
      <c r="H1941" s="9" t="n">
        <v>0.0</v>
      </c>
    </row>
    <row r="1942" spans="2:8" x14ac:dyDescent="0.25">
      <c r="B1942" s="28" t="s">
        <v>7450</v>
      </c>
      <c r="C1942" t="s">
        <v>7451</v>
      </c>
      <c r="D1942" s="9" t="n">
        <v>0.0</v>
      </c>
      <c r="E1942" s="9" t="n">
        <v>0.0</v>
      </c>
      <c r="F1942" t="n">
        <v>0.0</v>
      </c>
      <c r="G1942" t="n">
        <v>0.0</v>
      </c>
      <c r="H1942" s="9" t="n">
        <v>0.0</v>
      </c>
    </row>
    <row r="1943" spans="2:8" x14ac:dyDescent="0.25">
      <c r="B1943" s="28" t="s">
        <v>7452</v>
      </c>
      <c r="C1943" t="s">
        <v>7453</v>
      </c>
      <c r="D1943" s="9" t="n">
        <v>0.0</v>
      </c>
      <c r="E1943" s="9" t="n">
        <v>0.0</v>
      </c>
      <c r="F1943" t="n">
        <v>0.0</v>
      </c>
      <c r="G1943" t="n">
        <v>0.0</v>
      </c>
      <c r="H1943" s="9" t="n">
        <v>0.0</v>
      </c>
    </row>
    <row r="1944" spans="2:8" x14ac:dyDescent="0.25">
      <c r="B1944" s="28" t="s">
        <v>7454</v>
      </c>
      <c r="C1944" t="s">
        <v>7455</v>
      </c>
      <c r="D1944" s="9" t="n">
        <v>0.0</v>
      </c>
      <c r="E1944" s="9" t="n">
        <v>0.0</v>
      </c>
      <c r="F1944" t="n">
        <v>0.0</v>
      </c>
      <c r="G1944" t="n">
        <v>0.0</v>
      </c>
      <c r="H1944" s="9" t="n">
        <v>0.0</v>
      </c>
    </row>
    <row r="1945" spans="2:8" x14ac:dyDescent="0.25">
      <c r="B1945" s="28" t="s">
        <v>7456</v>
      </c>
      <c r="C1945" t="s">
        <v>7457</v>
      </c>
      <c r="D1945" s="9" t="n">
        <v>0.0</v>
      </c>
      <c r="E1945" s="9" t="n">
        <v>0.0</v>
      </c>
      <c r="F1945" t="n">
        <v>0.0</v>
      </c>
      <c r="G1945" t="n">
        <v>0.0</v>
      </c>
      <c r="H1945" s="9" t="n">
        <v>0.0</v>
      </c>
    </row>
    <row r="1946" spans="2:8" x14ac:dyDescent="0.25">
      <c r="B1946" s="28" t="s">
        <v>7458</v>
      </c>
      <c r="C1946" t="s">
        <v>7459</v>
      </c>
      <c r="D1946" s="9" t="n">
        <v>0.0</v>
      </c>
      <c r="E1946" s="9" t="n">
        <v>0.0</v>
      </c>
      <c r="F1946" t="n">
        <v>0.0</v>
      </c>
      <c r="G1946" t="n">
        <v>0.0</v>
      </c>
      <c r="H1946" s="9" t="n">
        <v>0.0</v>
      </c>
    </row>
    <row r="1947" spans="2:8" x14ac:dyDescent="0.25">
      <c r="B1947" s="28" t="s">
        <v>7460</v>
      </c>
      <c r="C1947" t="s">
        <v>7461</v>
      </c>
      <c r="D1947" s="9" t="n">
        <v>0.0</v>
      </c>
      <c r="E1947" s="9" t="n">
        <v>0.0</v>
      </c>
      <c r="F1947" t="n">
        <v>0.0</v>
      </c>
      <c r="G1947" t="n">
        <v>0.0</v>
      </c>
      <c r="H1947" s="9" t="n">
        <v>0.0</v>
      </c>
    </row>
    <row r="1948" spans="2:8" x14ac:dyDescent="0.25">
      <c r="B1948" s="28" t="s">
        <v>7462</v>
      </c>
      <c r="C1948" t="s">
        <v>7463</v>
      </c>
      <c r="D1948" s="9" t="n">
        <v>0.0</v>
      </c>
      <c r="E1948" s="9" t="n">
        <v>0.0</v>
      </c>
      <c r="F1948" t="n">
        <v>0.0</v>
      </c>
      <c r="G1948" t="n">
        <v>0.0</v>
      </c>
      <c r="H1948" s="9" t="n">
        <v>0.0</v>
      </c>
    </row>
    <row r="1949" spans="2:8" x14ac:dyDescent="0.25">
      <c r="B1949" s="28" t="s">
        <v>7464</v>
      </c>
      <c r="C1949" t="s">
        <v>7465</v>
      </c>
      <c r="D1949" s="9" t="n">
        <v>0.0</v>
      </c>
      <c r="E1949" s="9" t="n">
        <v>0.0</v>
      </c>
      <c r="F1949" t="n">
        <v>0.0</v>
      </c>
      <c r="G1949" t="n">
        <v>0.0</v>
      </c>
      <c r="H1949" s="9" t="n">
        <v>0.0</v>
      </c>
    </row>
    <row r="1950" spans="2:8" x14ac:dyDescent="0.25">
      <c r="B1950" s="28" t="s">
        <v>7466</v>
      </c>
      <c r="C1950" t="s">
        <v>7467</v>
      </c>
      <c r="D1950" s="9" t="n">
        <v>0.0</v>
      </c>
      <c r="E1950" s="9" t="n">
        <v>0.0</v>
      </c>
      <c r="F1950" t="n">
        <v>0.0</v>
      </c>
      <c r="G1950" t="n">
        <v>0.0</v>
      </c>
      <c r="H1950" s="9" t="n">
        <v>0.0</v>
      </c>
    </row>
    <row r="1951" spans="2:8" x14ac:dyDescent="0.25">
      <c r="B1951" s="28" t="s">
        <v>7468</v>
      </c>
      <c r="C1951" t="s">
        <v>7469</v>
      </c>
      <c r="D1951" s="9" t="n">
        <v>0.0</v>
      </c>
      <c r="E1951" s="9" t="n">
        <v>0.0</v>
      </c>
      <c r="F1951" t="n">
        <v>0.0</v>
      </c>
      <c r="G1951" t="n">
        <v>0.0</v>
      </c>
      <c r="H1951" s="9" t="n">
        <v>0.0</v>
      </c>
    </row>
    <row r="1952" spans="2:8" x14ac:dyDescent="0.25">
      <c r="B1952" s="28" t="s">
        <v>7470</v>
      </c>
      <c r="C1952" t="s">
        <v>7471</v>
      </c>
      <c r="D1952" s="9" t="n">
        <v>0.0</v>
      </c>
      <c r="E1952" s="9" t="n">
        <v>0.0</v>
      </c>
      <c r="F1952" t="n">
        <v>0.0</v>
      </c>
      <c r="G1952" t="n">
        <v>0.0</v>
      </c>
      <c r="H1952" s="9" t="n">
        <v>0.0</v>
      </c>
    </row>
    <row r="1953" spans="2:8" x14ac:dyDescent="0.25">
      <c r="B1953" s="28" t="s">
        <v>7472</v>
      </c>
      <c r="C1953" t="s">
        <v>7473</v>
      </c>
      <c r="D1953" s="9" t="n">
        <v>0.0</v>
      </c>
      <c r="E1953" s="9" t="n">
        <v>0.0</v>
      </c>
      <c r="F1953" t="n">
        <v>0.0</v>
      </c>
      <c r="G1953" t="n">
        <v>0.0</v>
      </c>
      <c r="H1953" s="9" t="n">
        <v>0.0</v>
      </c>
    </row>
    <row r="1954" spans="2:8" x14ac:dyDescent="0.25">
      <c r="B1954" s="28" t="s">
        <v>7474</v>
      </c>
      <c r="C1954" t="s">
        <v>7475</v>
      </c>
      <c r="D1954" s="9" t="n">
        <v>0.0</v>
      </c>
      <c r="E1954" s="9" t="n">
        <v>0.0</v>
      </c>
      <c r="F1954" t="n">
        <v>0.0</v>
      </c>
      <c r="G1954" t="n">
        <v>0.0</v>
      </c>
      <c r="H1954" s="9" t="n">
        <v>0.0</v>
      </c>
    </row>
    <row r="1955" spans="2:8" x14ac:dyDescent="0.25">
      <c r="B1955" s="28" t="s">
        <v>7476</v>
      </c>
      <c r="C1955" t="s">
        <v>7477</v>
      </c>
      <c r="D1955" s="9" t="n">
        <v>0.0</v>
      </c>
      <c r="E1955" s="9" t="n">
        <v>0.0</v>
      </c>
      <c r="F1955" t="n">
        <v>0.0</v>
      </c>
      <c r="G1955" t="n">
        <v>0.0</v>
      </c>
      <c r="H1955" s="9" t="n">
        <v>0.0</v>
      </c>
    </row>
    <row r="1956" spans="2:8" x14ac:dyDescent="0.25">
      <c r="B1956" s="28" t="s">
        <v>7478</v>
      </c>
      <c r="C1956" t="s">
        <v>7479</v>
      </c>
      <c r="D1956" s="9" t="n">
        <v>0.0</v>
      </c>
      <c r="E1956" s="9" t="n">
        <v>0.0</v>
      </c>
      <c r="F1956" t="n">
        <v>0.0</v>
      </c>
      <c r="G1956" t="n">
        <v>0.0</v>
      </c>
      <c r="H1956" s="9" t="n">
        <v>0.0</v>
      </c>
    </row>
    <row r="1957" spans="2:8" x14ac:dyDescent="0.25">
      <c r="B1957" s="28" t="s">
        <v>7480</v>
      </c>
      <c r="C1957" t="s">
        <v>7481</v>
      </c>
      <c r="D1957" s="9" t="n">
        <v>0.0</v>
      </c>
      <c r="E1957" s="9" t="n">
        <v>0.0</v>
      </c>
      <c r="F1957" t="n">
        <v>0.0</v>
      </c>
      <c r="G1957" t="n">
        <v>0.0</v>
      </c>
      <c r="H1957" s="9" t="n">
        <v>0.0</v>
      </c>
    </row>
    <row r="1958" spans="2:8" x14ac:dyDescent="0.25">
      <c r="B1958" s="28" t="s">
        <v>7482</v>
      </c>
      <c r="C1958" t="s">
        <v>7483</v>
      </c>
      <c r="D1958" s="9" t="n">
        <v>0.0</v>
      </c>
      <c r="E1958" s="9" t="n">
        <v>0.0</v>
      </c>
      <c r="F1958" t="n">
        <v>0.0</v>
      </c>
      <c r="G1958" t="n">
        <v>0.0</v>
      </c>
      <c r="H1958" s="9" t="n">
        <v>0.0</v>
      </c>
    </row>
    <row r="1959" spans="2:8" x14ac:dyDescent="0.25">
      <c r="B1959" s="28" t="s">
        <v>7484</v>
      </c>
      <c r="C1959" t="s">
        <v>7485</v>
      </c>
      <c r="D1959" s="9" t="n">
        <v>0.0</v>
      </c>
      <c r="E1959" s="9" t="n">
        <v>0.0</v>
      </c>
      <c r="F1959" t="n">
        <v>0.0</v>
      </c>
      <c r="G1959" t="n">
        <v>0.0</v>
      </c>
      <c r="H1959" s="9" t="n">
        <v>0.0</v>
      </c>
    </row>
    <row r="1960" spans="2:8" x14ac:dyDescent="0.25">
      <c r="B1960" s="28" t="s">
        <v>7486</v>
      </c>
      <c r="C1960" t="s">
        <v>7487</v>
      </c>
      <c r="D1960" s="9" t="n">
        <v>0.0</v>
      </c>
      <c r="E1960" s="9" t="n">
        <v>0.0</v>
      </c>
      <c r="F1960" t="n">
        <v>0.0</v>
      </c>
      <c r="G1960" t="n">
        <v>0.0</v>
      </c>
      <c r="H1960" s="9" t="n">
        <v>0.0</v>
      </c>
    </row>
    <row r="1961" spans="2:8" x14ac:dyDescent="0.25">
      <c r="B1961" s="28" t="s">
        <v>7488</v>
      </c>
      <c r="C1961" t="s">
        <v>7489</v>
      </c>
      <c r="D1961" s="9" t="n">
        <v>0.0</v>
      </c>
      <c r="E1961" s="9" t="n">
        <v>0.0</v>
      </c>
      <c r="F1961" t="n">
        <v>0.0</v>
      </c>
      <c r="G1961" t="n">
        <v>0.0</v>
      </c>
      <c r="H1961" s="9" t="n">
        <v>0.0</v>
      </c>
    </row>
    <row r="1962" spans="2:8" x14ac:dyDescent="0.25">
      <c r="B1962" s="28" t="s">
        <v>7490</v>
      </c>
      <c r="C1962" t="s">
        <v>7491</v>
      </c>
      <c r="D1962" s="9" t="n">
        <v>0.0</v>
      </c>
      <c r="E1962" s="9" t="n">
        <v>0.0</v>
      </c>
      <c r="F1962" t="n">
        <v>0.0</v>
      </c>
      <c r="G1962" t="n">
        <v>0.0</v>
      </c>
      <c r="H1962" s="9" t="n">
        <v>0.0</v>
      </c>
    </row>
    <row r="1963" spans="2:8" x14ac:dyDescent="0.25">
      <c r="B1963" s="28" t="s">
        <v>7492</v>
      </c>
      <c r="C1963" t="s">
        <v>7493</v>
      </c>
      <c r="D1963" s="9" t="n">
        <v>0.0</v>
      </c>
      <c r="E1963" s="9" t="n">
        <v>0.0</v>
      </c>
      <c r="F1963" t="n">
        <v>0.0</v>
      </c>
      <c r="G1963" t="n">
        <v>0.0</v>
      </c>
      <c r="H1963" s="9" t="n">
        <v>0.0</v>
      </c>
    </row>
    <row r="1964" spans="2:8" x14ac:dyDescent="0.25">
      <c r="B1964" s="28" t="s">
        <v>7494</v>
      </c>
      <c r="C1964" t="s">
        <v>7495</v>
      </c>
      <c r="D1964" s="9" t="n">
        <v>0.0</v>
      </c>
      <c r="E1964" s="9" t="n">
        <v>0.0</v>
      </c>
      <c r="F1964" t="n">
        <v>0.0</v>
      </c>
      <c r="G1964" t="n">
        <v>0.0</v>
      </c>
      <c r="H1964" s="9" t="n">
        <v>0.0</v>
      </c>
    </row>
    <row r="1965" spans="2:8" x14ac:dyDescent="0.25">
      <c r="B1965" s="28" t="s">
        <v>7496</v>
      </c>
      <c r="C1965" t="s">
        <v>7497</v>
      </c>
      <c r="D1965" s="9" t="n">
        <v>0.0</v>
      </c>
      <c r="E1965" s="9" t="n">
        <v>0.0</v>
      </c>
      <c r="F1965" t="n">
        <v>0.0</v>
      </c>
      <c r="G1965" t="n">
        <v>0.0</v>
      </c>
      <c r="H1965" s="9" t="n">
        <v>0.0</v>
      </c>
    </row>
    <row r="1966" spans="2:8" x14ac:dyDescent="0.25">
      <c r="B1966" s="28" t="s">
        <v>7498</v>
      </c>
      <c r="C1966" t="s">
        <v>7499</v>
      </c>
      <c r="D1966" s="9" t="n">
        <v>0.0</v>
      </c>
      <c r="E1966" s="9" t="n">
        <v>0.0</v>
      </c>
      <c r="F1966" t="n">
        <v>0.0</v>
      </c>
      <c r="G1966" t="n">
        <v>0.0</v>
      </c>
      <c r="H1966" s="9" t="n">
        <v>0.0</v>
      </c>
    </row>
    <row r="1967" spans="2:8" x14ac:dyDescent="0.25">
      <c r="B1967" s="28" t="s">
        <v>7500</v>
      </c>
      <c r="C1967" t="s">
        <v>7501</v>
      </c>
      <c r="D1967" s="9" t="n">
        <v>0.0</v>
      </c>
      <c r="E1967" s="9" t="n">
        <v>0.0</v>
      </c>
      <c r="F1967" t="n">
        <v>0.0</v>
      </c>
      <c r="G1967" t="n">
        <v>0.0</v>
      </c>
      <c r="H1967" s="9" t="n">
        <v>0.0</v>
      </c>
    </row>
    <row r="1968" spans="2:8" x14ac:dyDescent="0.25">
      <c r="B1968" s="28" t="s">
        <v>7502</v>
      </c>
      <c r="C1968" t="s">
        <v>7503</v>
      </c>
      <c r="D1968" s="9" t="n">
        <v>0.0</v>
      </c>
      <c r="E1968" s="9" t="n">
        <v>0.0</v>
      </c>
      <c r="F1968" t="n">
        <v>0.0</v>
      </c>
      <c r="G1968" t="n">
        <v>0.0</v>
      </c>
      <c r="H1968" s="9" t="n">
        <v>0.0</v>
      </c>
    </row>
    <row r="1969" spans="2:8" x14ac:dyDescent="0.25">
      <c r="B1969" s="28" t="s">
        <v>7504</v>
      </c>
      <c r="C1969" t="s">
        <v>7505</v>
      </c>
      <c r="D1969" s="9" t="n">
        <v>0.0</v>
      </c>
      <c r="E1969" s="9" t="n">
        <v>0.0</v>
      </c>
      <c r="F1969" t="n">
        <v>0.0</v>
      </c>
      <c r="G1969" t="n">
        <v>0.0</v>
      </c>
      <c r="H1969" s="9" t="n">
        <v>0.0</v>
      </c>
    </row>
    <row r="1970" spans="2:8" x14ac:dyDescent="0.25">
      <c r="B1970" s="28" t="s">
        <v>7506</v>
      </c>
      <c r="C1970" t="s">
        <v>7507</v>
      </c>
      <c r="D1970" s="9" t="n">
        <v>0.0</v>
      </c>
      <c r="E1970" s="9" t="n">
        <v>0.0</v>
      </c>
      <c r="F1970" t="n">
        <v>0.0</v>
      </c>
      <c r="G1970" t="n">
        <v>0.0</v>
      </c>
      <c r="H1970" s="9" t="n">
        <v>0.0</v>
      </c>
    </row>
    <row r="1971" spans="2:8" x14ac:dyDescent="0.25">
      <c r="B1971" s="28" t="s">
        <v>7508</v>
      </c>
      <c r="C1971" t="s">
        <v>7509</v>
      </c>
      <c r="D1971" s="9" t="n">
        <v>0.0</v>
      </c>
      <c r="E1971" s="9" t="n">
        <v>0.0</v>
      </c>
      <c r="F1971" t="n">
        <v>0.0</v>
      </c>
      <c r="G1971" t="n">
        <v>0.0</v>
      </c>
      <c r="H1971" s="9" t="n">
        <v>0.0</v>
      </c>
    </row>
    <row r="1972" spans="2:8" x14ac:dyDescent="0.25">
      <c r="B1972" s="28" t="s">
        <v>7510</v>
      </c>
      <c r="C1972" t="s">
        <v>7511</v>
      </c>
      <c r="D1972" s="9" t="n">
        <v>0.0</v>
      </c>
      <c r="E1972" s="9" t="n">
        <v>0.0</v>
      </c>
      <c r="F1972" t="n">
        <v>0.0</v>
      </c>
      <c r="G1972" t="n">
        <v>0.0</v>
      </c>
      <c r="H1972" s="9" t="n">
        <v>0.0</v>
      </c>
    </row>
    <row r="1973" spans="2:8" x14ac:dyDescent="0.25">
      <c r="B1973" s="28" t="s">
        <v>7512</v>
      </c>
      <c r="C1973" t="s">
        <v>7513</v>
      </c>
      <c r="D1973" s="9" t="n">
        <v>80923.17</v>
      </c>
      <c r="E1973" s="9" t="n">
        <v>80923.17</v>
      </c>
      <c r="F1973" t="n">
        <v>0.0</v>
      </c>
      <c r="G1973" t="n">
        <v>0.0</v>
      </c>
      <c r="H1973" s="9" t="n">
        <v>0.0</v>
      </c>
    </row>
    <row r="1974" spans="2:8" x14ac:dyDescent="0.25">
      <c r="B1974" s="28" t="s">
        <v>7514</v>
      </c>
      <c r="C1974" t="s">
        <v>7515</v>
      </c>
      <c r="D1974" s="9" t="n">
        <v>0.0</v>
      </c>
      <c r="E1974" s="9" t="n">
        <v>0.0</v>
      </c>
      <c r="F1974" t="n">
        <v>0.0</v>
      </c>
      <c r="G1974" t="n">
        <v>0.0</v>
      </c>
      <c r="H1974" s="9" t="n">
        <v>0.0</v>
      </c>
    </row>
    <row r="1975" spans="2:8" x14ac:dyDescent="0.25">
      <c r="B1975" s="28" t="s">
        <v>7516</v>
      </c>
      <c r="C1975" t="s">
        <v>7517</v>
      </c>
      <c r="D1975" s="9" t="n">
        <v>1.435663794E7</v>
      </c>
      <c r="E1975" s="9" t="n">
        <v>1.435663794E7</v>
      </c>
      <c r="F1975" t="n">
        <v>0.0</v>
      </c>
      <c r="G1975" t="n">
        <v>0.0</v>
      </c>
      <c r="H1975" s="9" t="n">
        <v>0.0</v>
      </c>
    </row>
    <row r="1976" spans="2:8" x14ac:dyDescent="0.25">
      <c r="B1976" s="28" t="s">
        <v>7518</v>
      </c>
      <c r="C1976" t="s">
        <v>3536</v>
      </c>
      <c r="D1976" s="9" t="n">
        <v>7844819.83</v>
      </c>
      <c r="E1976" s="9" t="n">
        <v>7844819.83</v>
      </c>
      <c r="F1976" t="n">
        <v>0.0</v>
      </c>
      <c r="G1976" t="n">
        <v>0.0</v>
      </c>
      <c r="H1976" s="9" t="n">
        <v>0.0</v>
      </c>
    </row>
    <row r="1977" spans="2:8" x14ac:dyDescent="0.25">
      <c r="B1977" s="28" t="s">
        <v>7519</v>
      </c>
      <c r="C1977" t="s">
        <v>7520</v>
      </c>
      <c r="D1977" s="9" t="n">
        <v>4551110.52</v>
      </c>
      <c r="E1977" s="9" t="n">
        <v>4551110.52</v>
      </c>
      <c r="F1977" t="n">
        <v>0.0</v>
      </c>
      <c r="G1977" t="n">
        <v>0.0</v>
      </c>
      <c r="H1977" s="9" t="n">
        <v>0.0</v>
      </c>
    </row>
    <row r="1978" spans="2:8" x14ac:dyDescent="0.25">
      <c r="B1978" s="28" t="s">
        <v>7521</v>
      </c>
      <c r="C1978" t="s">
        <v>7522</v>
      </c>
      <c r="D1978" s="9" t="n">
        <v>0.0</v>
      </c>
      <c r="E1978" s="9" t="n">
        <v>0.0</v>
      </c>
      <c r="F1978" t="n">
        <v>0.0</v>
      </c>
      <c r="G1978" t="n">
        <v>0.0</v>
      </c>
      <c r="H1978" s="9" t="n">
        <v>0.0</v>
      </c>
    </row>
    <row r="1979" spans="2:8" x14ac:dyDescent="0.25">
      <c r="B1979" s="28" t="s">
        <v>7523</v>
      </c>
      <c r="C1979" t="s">
        <v>7524</v>
      </c>
      <c r="D1979" s="9" t="n">
        <v>4551110.52</v>
      </c>
      <c r="E1979" s="9" t="n">
        <v>4551110.52</v>
      </c>
      <c r="F1979" t="n">
        <v>0.0</v>
      </c>
      <c r="G1979" t="n">
        <v>0.0</v>
      </c>
      <c r="H1979" s="9" t="n">
        <v>0.0</v>
      </c>
    </row>
    <row r="1980" spans="2:8" x14ac:dyDescent="0.25">
      <c r="B1980" s="28" t="s">
        <v>7525</v>
      </c>
      <c r="C1980" t="s">
        <v>7526</v>
      </c>
      <c r="D1980" s="9" t="n">
        <v>0.0</v>
      </c>
      <c r="E1980" s="9" t="n">
        <v>0.0</v>
      </c>
      <c r="F1980" t="n">
        <v>0.0</v>
      </c>
      <c r="G1980" t="n">
        <v>0.0</v>
      </c>
      <c r="H1980" s="9" t="n">
        <v>0.0</v>
      </c>
    </row>
    <row r="1981" spans="2:8" x14ac:dyDescent="0.25">
      <c r="B1981" s="28" t="s">
        <v>7527</v>
      </c>
      <c r="C1981" t="s">
        <v>7528</v>
      </c>
      <c r="D1981" s="9" t="n">
        <v>708016.09</v>
      </c>
      <c r="E1981" s="9" t="n">
        <v>708016.09</v>
      </c>
      <c r="F1981" t="n">
        <v>0.0</v>
      </c>
      <c r="G1981" t="n">
        <v>0.0</v>
      </c>
      <c r="H1981" s="9" t="n">
        <v>0.0</v>
      </c>
    </row>
    <row r="1982" spans="2:8" x14ac:dyDescent="0.25">
      <c r="B1982" s="28" t="s">
        <v>7529</v>
      </c>
      <c r="C1982" t="s">
        <v>7530</v>
      </c>
      <c r="D1982" s="9" t="n">
        <v>681383.36</v>
      </c>
      <c r="E1982" s="9" t="n">
        <v>681383.36</v>
      </c>
      <c r="F1982" t="n">
        <v>0.0</v>
      </c>
      <c r="G1982" t="n">
        <v>0.0</v>
      </c>
      <c r="H1982" s="9" t="n">
        <v>0.0</v>
      </c>
    </row>
    <row r="1983" spans="2:8" x14ac:dyDescent="0.25">
      <c r="B1983" s="28" t="s">
        <v>7531</v>
      </c>
      <c r="C1983" t="s">
        <v>7532</v>
      </c>
      <c r="D1983" s="9" t="n">
        <v>15408.14</v>
      </c>
      <c r="E1983" s="9" t="n">
        <v>15408.14</v>
      </c>
      <c r="F1983" t="n">
        <v>0.0</v>
      </c>
      <c r="G1983" t="n">
        <v>0.0</v>
      </c>
      <c r="H1983" s="9" t="n">
        <v>0.0</v>
      </c>
    </row>
    <row r="1984" spans="2:8" x14ac:dyDescent="0.25">
      <c r="B1984" s="28" t="s">
        <v>7533</v>
      </c>
      <c r="C1984" t="s">
        <v>7534</v>
      </c>
      <c r="D1984" s="9" t="n">
        <v>155900.0</v>
      </c>
      <c r="E1984" s="9" t="n">
        <v>155900.0</v>
      </c>
      <c r="F1984" t="n">
        <v>0.0</v>
      </c>
      <c r="G1984" t="n">
        <v>0.0</v>
      </c>
      <c r="H1984" s="9" t="n">
        <v>0.0</v>
      </c>
    </row>
    <row r="1985" spans="2:8" x14ac:dyDescent="0.25">
      <c r="B1985" s="28" t="s">
        <v>7535</v>
      </c>
      <c r="C1985" t="s">
        <v>7536</v>
      </c>
      <c r="D1985" s="9" t="n">
        <v>400000.0</v>
      </c>
      <c r="E1985" s="9" t="n">
        <v>400000.0</v>
      </c>
      <c r="F1985" t="n">
        <v>0.0</v>
      </c>
      <c r="G1985" t="n">
        <v>0.0</v>
      </c>
      <c r="H1985" s="9" t="n">
        <v>0.0</v>
      </c>
    </row>
    <row r="1986" spans="2:8" x14ac:dyDescent="0.25">
      <c r="B1986" s="28" t="s">
        <v>7537</v>
      </c>
      <c r="C1986" t="s">
        <v>85</v>
      </c>
      <c r="D1986" s="9" t="n">
        <v>3336234.43</v>
      </c>
      <c r="E1986" s="9" t="n">
        <v>3336234.43</v>
      </c>
      <c r="F1986" t="n">
        <v>0.0</v>
      </c>
      <c r="G1986" t="n">
        <v>0.0</v>
      </c>
      <c r="H1986" s="9" t="n">
        <v>0.0</v>
      </c>
    </row>
    <row r="1987" spans="2:8" x14ac:dyDescent="0.25">
      <c r="B1987" s="28" t="s">
        <v>7538</v>
      </c>
      <c r="C1987" t="s">
        <v>3559</v>
      </c>
      <c r="D1987" s="9" t="n">
        <v>297514.06</v>
      </c>
      <c r="E1987" s="9" t="n">
        <v>297514.06</v>
      </c>
      <c r="F1987" t="n">
        <v>0.0</v>
      </c>
      <c r="G1987" t="n">
        <v>0.0</v>
      </c>
      <c r="H1987" s="9" t="n">
        <v>0.0</v>
      </c>
    </row>
    <row r="1988" spans="2:8" x14ac:dyDescent="0.25">
      <c r="B1988" s="28" t="s">
        <v>7539</v>
      </c>
      <c r="C1988" t="s">
        <v>194</v>
      </c>
      <c r="D1988" s="9" t="n">
        <v>1.131969416E7</v>
      </c>
      <c r="E1988" s="9" t="n">
        <v>1.132269416E7</v>
      </c>
      <c r="F1988" t="n">
        <v>0.0</v>
      </c>
      <c r="G1988" t="n">
        <v>0.0</v>
      </c>
      <c r="H1988" s="9" t="n">
        <v>3000.0</v>
      </c>
    </row>
    <row r="1989" spans="2:8" x14ac:dyDescent="0.25">
      <c r="B1989" s="28" t="s">
        <v>7540</v>
      </c>
      <c r="C1989" t="s">
        <v>7541</v>
      </c>
      <c r="D1989" s="9" t="n">
        <v>855427.78</v>
      </c>
      <c r="E1989" s="9" t="n">
        <v>855427.78</v>
      </c>
      <c r="F1989" t="n">
        <v>0.0</v>
      </c>
      <c r="G1989" t="n">
        <v>0.0</v>
      </c>
      <c r="H1989" s="9" t="n">
        <v>0.0</v>
      </c>
    </row>
    <row r="1990" spans="2:8" x14ac:dyDescent="0.25">
      <c r="B1990" s="28" t="s">
        <v>7542</v>
      </c>
      <c r="C1990" t="s">
        <v>7543</v>
      </c>
      <c r="D1990" s="9" t="n">
        <v>643725.67</v>
      </c>
      <c r="E1990" s="9" t="n">
        <v>643725.67</v>
      </c>
      <c r="F1990" t="n">
        <v>0.0</v>
      </c>
      <c r="G1990" t="n">
        <v>0.0</v>
      </c>
      <c r="H1990" s="9" t="n">
        <v>0.0</v>
      </c>
    </row>
    <row r="1991" spans="2:8" x14ac:dyDescent="0.25">
      <c r="B1991" s="28" t="s">
        <v>7544</v>
      </c>
      <c r="C1991" t="s">
        <v>7545</v>
      </c>
      <c r="D1991" s="9" t="n">
        <v>683792.4</v>
      </c>
      <c r="E1991" s="9" t="n">
        <v>683792.4</v>
      </c>
      <c r="F1991" t="n">
        <v>0.0</v>
      </c>
      <c r="G1991" t="n">
        <v>0.0</v>
      </c>
      <c r="H1991" s="9" t="n">
        <v>0.0</v>
      </c>
    </row>
    <row r="1992" spans="2:8" x14ac:dyDescent="0.25">
      <c r="B1992" s="28" t="s">
        <v>7546</v>
      </c>
      <c r="C1992" t="s">
        <v>7547</v>
      </c>
      <c r="D1992" s="9" t="n">
        <v>462928.52</v>
      </c>
      <c r="E1992" s="9" t="n">
        <v>462928.52</v>
      </c>
      <c r="F1992" t="n">
        <v>0.0</v>
      </c>
      <c r="G1992" t="n">
        <v>0.0</v>
      </c>
      <c r="H1992" s="9" t="n">
        <v>0.0</v>
      </c>
    </row>
    <row r="1993" spans="2:8" x14ac:dyDescent="0.25">
      <c r="B1993" s="28" t="s">
        <v>7548</v>
      </c>
      <c r="C1993" t="s">
        <v>7549</v>
      </c>
      <c r="D1993" s="9" t="n">
        <v>973805.48</v>
      </c>
      <c r="E1993" s="9" t="n">
        <v>973805.48</v>
      </c>
      <c r="F1993" t="n">
        <v>0.0</v>
      </c>
      <c r="G1993" t="n">
        <v>0.0</v>
      </c>
      <c r="H1993" s="9" t="n">
        <v>0.0</v>
      </c>
    </row>
    <row r="1994" spans="2:8" x14ac:dyDescent="0.25">
      <c r="B1994" s="28" t="s">
        <v>7550</v>
      </c>
      <c r="C1994" t="s">
        <v>7551</v>
      </c>
      <c r="D1994" s="9" t="n">
        <v>280940.03</v>
      </c>
      <c r="E1994" s="9" t="n">
        <v>280940.03</v>
      </c>
      <c r="F1994" t="n">
        <v>0.0</v>
      </c>
      <c r="G1994" t="n">
        <v>0.0</v>
      </c>
      <c r="H1994" s="9" t="n">
        <v>0.0</v>
      </c>
    </row>
    <row r="1995" spans="2:8" x14ac:dyDescent="0.25">
      <c r="B1995" s="28" t="s">
        <v>7552</v>
      </c>
      <c r="C1995" t="s">
        <v>7553</v>
      </c>
      <c r="D1995" s="9" t="n">
        <v>45000.0</v>
      </c>
      <c r="E1995" s="9" t="n">
        <v>45000.0</v>
      </c>
      <c r="F1995" t="n">
        <v>0.0</v>
      </c>
      <c r="G1995" t="n">
        <v>0.0</v>
      </c>
      <c r="H1995" s="9" t="n">
        <v>0.0</v>
      </c>
    </row>
    <row r="1996" spans="2:8" x14ac:dyDescent="0.25">
      <c r="B1996" s="28" t="s">
        <v>7554</v>
      </c>
      <c r="C1996" t="s">
        <v>7555</v>
      </c>
      <c r="D1996" s="9" t="n">
        <v>1047887.35</v>
      </c>
      <c r="E1996" s="9" t="n">
        <v>1047887.35</v>
      </c>
      <c r="F1996" t="n">
        <v>0.0</v>
      </c>
      <c r="G1996" t="n">
        <v>0.0</v>
      </c>
      <c r="H1996" s="9" t="n">
        <v>0.0</v>
      </c>
    </row>
    <row r="1997" spans="2:8" x14ac:dyDescent="0.25">
      <c r="B1997" s="28" t="s">
        <v>7556</v>
      </c>
      <c r="C1997" t="s">
        <v>7557</v>
      </c>
      <c r="D1997" s="9" t="n">
        <v>300000.0</v>
      </c>
      <c r="E1997" s="9" t="n">
        <v>300000.0</v>
      </c>
      <c r="F1997" t="n">
        <v>0.0</v>
      </c>
      <c r="G1997" t="n">
        <v>0.0</v>
      </c>
      <c r="H1997" s="9" t="n">
        <v>0.0</v>
      </c>
    </row>
    <row r="1998" spans="2:8" x14ac:dyDescent="0.25">
      <c r="B1998" s="28" t="s">
        <v>7558</v>
      </c>
      <c r="C1998" t="s">
        <v>7559</v>
      </c>
      <c r="D1998" s="9" t="n">
        <v>0.0</v>
      </c>
      <c r="E1998" s="9" t="n">
        <v>0.0</v>
      </c>
      <c r="F1998" t="n">
        <v>0.0</v>
      </c>
      <c r="G1998" t="n">
        <v>0.0</v>
      </c>
      <c r="H1998" s="9" t="n">
        <v>0.0</v>
      </c>
    </row>
    <row r="1999" spans="2:8" x14ac:dyDescent="0.25">
      <c r="B1999" s="28" t="s">
        <v>7560</v>
      </c>
      <c r="C1999" t="s">
        <v>7561</v>
      </c>
      <c r="D1999" s="9" t="n">
        <v>747887.35</v>
      </c>
      <c r="E1999" s="9" t="n">
        <v>747887.35</v>
      </c>
      <c r="F1999" t="n">
        <v>0.0</v>
      </c>
      <c r="G1999" t="n">
        <v>0.0</v>
      </c>
      <c r="H1999" s="9" t="n">
        <v>0.0</v>
      </c>
    </row>
    <row r="2000" spans="2:8" x14ac:dyDescent="0.25">
      <c r="B2000" s="28" t="s">
        <v>7562</v>
      </c>
      <c r="C2000" t="s">
        <v>77</v>
      </c>
      <c r="D2000" s="9" t="n">
        <v>343022.17</v>
      </c>
      <c r="E2000" s="9" t="n">
        <v>343022.17</v>
      </c>
      <c r="F2000" t="n">
        <v>0.0</v>
      </c>
      <c r="G2000" t="n">
        <v>0.0</v>
      </c>
      <c r="H2000" s="9" t="n">
        <v>0.0</v>
      </c>
    </row>
    <row r="2001" spans="2:8" x14ac:dyDescent="0.25">
      <c r="B2001" s="28" t="s">
        <v>7563</v>
      </c>
      <c r="C2001" t="s">
        <v>7564</v>
      </c>
      <c r="D2001" s="9" t="n">
        <v>87413.25</v>
      </c>
      <c r="E2001" s="9" t="n">
        <v>87413.25</v>
      </c>
      <c r="F2001" t="n">
        <v>0.0</v>
      </c>
      <c r="G2001" t="n">
        <v>0.0</v>
      </c>
      <c r="H2001" s="9" t="n">
        <v>0.0</v>
      </c>
    </row>
    <row r="2002" spans="2:8" x14ac:dyDescent="0.25">
      <c r="B2002" s="28" t="s">
        <v>7565</v>
      </c>
      <c r="C2002" t="s">
        <v>7566</v>
      </c>
      <c r="D2002" s="9" t="n">
        <v>3056370.56</v>
      </c>
      <c r="E2002" s="9" t="n">
        <v>3056370.56</v>
      </c>
      <c r="F2002" t="n">
        <v>0.0</v>
      </c>
      <c r="G2002" t="n">
        <v>0.0</v>
      </c>
      <c r="H2002" s="9" t="n">
        <v>0.0</v>
      </c>
    </row>
    <row r="2003" spans="2:8" x14ac:dyDescent="0.25">
      <c r="B2003" s="28" t="s">
        <v>7567</v>
      </c>
      <c r="C2003" t="s">
        <v>7568</v>
      </c>
      <c r="D2003" s="9" t="n">
        <v>296464.73</v>
      </c>
      <c r="E2003" s="9" t="n">
        <v>296464.73</v>
      </c>
      <c r="F2003" t="n">
        <v>0.0</v>
      </c>
      <c r="G2003" t="n">
        <v>0.0</v>
      </c>
      <c r="H2003" s="9" t="n">
        <v>0.0</v>
      </c>
    </row>
    <row r="2004" spans="2:8" x14ac:dyDescent="0.25">
      <c r="B2004" s="28" t="s">
        <v>7569</v>
      </c>
      <c r="C2004" t="s">
        <v>7570</v>
      </c>
      <c r="D2004" s="9" t="n">
        <v>46490.0</v>
      </c>
      <c r="E2004" s="9" t="n">
        <v>46490.0</v>
      </c>
      <c r="F2004" t="n">
        <v>0.0</v>
      </c>
      <c r="G2004" t="n">
        <v>0.0</v>
      </c>
      <c r="H2004" s="9" t="n">
        <v>0.0</v>
      </c>
    </row>
    <row r="2005" spans="2:8" x14ac:dyDescent="0.25">
      <c r="B2005" s="28" t="s">
        <v>7571</v>
      </c>
      <c r="C2005" t="s">
        <v>7572</v>
      </c>
      <c r="D2005" s="9" t="n">
        <v>20526.66</v>
      </c>
      <c r="E2005" s="9" t="n">
        <v>20526.66</v>
      </c>
      <c r="F2005" t="n">
        <v>0.0</v>
      </c>
      <c r="G2005" t="n">
        <v>0.0</v>
      </c>
      <c r="H2005" s="9" t="n">
        <v>0.0</v>
      </c>
    </row>
    <row r="2006" spans="2:8" x14ac:dyDescent="0.25">
      <c r="B2006" s="28" t="s">
        <v>7573</v>
      </c>
      <c r="C2006" t="s">
        <v>7574</v>
      </c>
      <c r="D2006" s="9" t="n">
        <v>0.0</v>
      </c>
      <c r="E2006" s="9" t="n">
        <v>0.0</v>
      </c>
      <c r="F2006" t="n">
        <v>0.0</v>
      </c>
      <c r="G2006" t="n">
        <v>0.0</v>
      </c>
      <c r="H2006" s="9" t="n">
        <v>0.0</v>
      </c>
    </row>
    <row r="2007" spans="2:8" x14ac:dyDescent="0.25">
      <c r="B2007" s="28" t="s">
        <v>7575</v>
      </c>
      <c r="C2007" t="s">
        <v>7576</v>
      </c>
      <c r="D2007" s="9" t="n">
        <v>9335.0</v>
      </c>
      <c r="E2007" s="9" t="n">
        <v>9335.0</v>
      </c>
      <c r="F2007" t="n">
        <v>0.0</v>
      </c>
      <c r="G2007" t="n">
        <v>0.0</v>
      </c>
      <c r="H2007" s="9" t="n">
        <v>0.0</v>
      </c>
    </row>
    <row r="2008" spans="2:8" x14ac:dyDescent="0.25">
      <c r="B2008" s="28" t="s">
        <v>7577</v>
      </c>
      <c r="C2008" t="s">
        <v>7578</v>
      </c>
      <c r="D2008" s="9" t="n">
        <v>1196373.67</v>
      </c>
      <c r="E2008" s="9" t="n">
        <v>1196373.67</v>
      </c>
      <c r="F2008" t="n">
        <v>0.0</v>
      </c>
      <c r="G2008" t="n">
        <v>0.0</v>
      </c>
      <c r="H2008" s="9" t="n">
        <v>0.0</v>
      </c>
    </row>
    <row r="2009" spans="2:8" x14ac:dyDescent="0.25">
      <c r="B2009" s="28" t="s">
        <v>7579</v>
      </c>
      <c r="C2009" t="s">
        <v>7580</v>
      </c>
      <c r="D2009" s="9" t="n">
        <v>243818.73</v>
      </c>
      <c r="E2009" s="9" t="n">
        <v>243818.73</v>
      </c>
      <c r="F2009" t="n">
        <v>0.0</v>
      </c>
      <c r="G2009" t="n">
        <v>0.0</v>
      </c>
      <c r="H2009" s="9" t="n">
        <v>0.0</v>
      </c>
    </row>
    <row r="2010" spans="2:8" x14ac:dyDescent="0.25">
      <c r="B2010" s="28" t="s">
        <v>7581</v>
      </c>
      <c r="C2010" t="s">
        <v>7582</v>
      </c>
      <c r="D2010" s="9" t="n">
        <v>23338.0</v>
      </c>
      <c r="E2010" s="9" t="n">
        <v>23338.0</v>
      </c>
      <c r="F2010" t="n">
        <v>0.0</v>
      </c>
      <c r="G2010" t="n">
        <v>0.0</v>
      </c>
      <c r="H2010" s="9" t="n">
        <v>0.0</v>
      </c>
    </row>
    <row r="2011" spans="2:8" x14ac:dyDescent="0.25">
      <c r="B2011" s="28" t="s">
        <v>7583</v>
      </c>
      <c r="C2011" t="s">
        <v>7584</v>
      </c>
      <c r="D2011" s="9" t="n">
        <v>71085.06</v>
      </c>
      <c r="E2011" s="9" t="n">
        <v>71085.06</v>
      </c>
      <c r="F2011" t="n">
        <v>0.0</v>
      </c>
      <c r="G2011" t="n">
        <v>0.0</v>
      </c>
      <c r="H2011" s="9" t="n">
        <v>0.0</v>
      </c>
    </row>
    <row r="2012" spans="2:8" x14ac:dyDescent="0.25">
      <c r="B2012" s="28" t="s">
        <v>7585</v>
      </c>
      <c r="C2012" t="s">
        <v>95</v>
      </c>
      <c r="D2012" s="9" t="n">
        <v>931949.1</v>
      </c>
      <c r="E2012" s="9" t="n">
        <v>934949.1</v>
      </c>
      <c r="F2012" t="n">
        <v>0.0</v>
      </c>
      <c r="G2012" t="n">
        <v>0.0</v>
      </c>
      <c r="H2012" s="9" t="n">
        <v>3000.0</v>
      </c>
    </row>
    <row r="2013" spans="2:8" x14ac:dyDescent="0.25">
      <c r="B2013" s="28" t="s">
        <v>7586</v>
      </c>
      <c r="C2013" t="s">
        <v>7587</v>
      </c>
      <c r="D2013" s="9" t="n">
        <v>3016331.71</v>
      </c>
      <c r="E2013" s="9" t="n">
        <v>3016331.71</v>
      </c>
      <c r="F2013" t="n">
        <v>0.0</v>
      </c>
      <c r="G2013" t="n">
        <v>0.0</v>
      </c>
      <c r="H2013" s="9" t="n">
        <v>0.0</v>
      </c>
    </row>
    <row r="2014" spans="2:8" x14ac:dyDescent="0.25">
      <c r="B2014" s="28" t="s">
        <v>7588</v>
      </c>
      <c r="C2014" t="s">
        <v>7589</v>
      </c>
      <c r="D2014" s="9" t="n">
        <v>2293526.17</v>
      </c>
      <c r="E2014" s="9" t="n">
        <v>2293526.17</v>
      </c>
      <c r="F2014" t="n">
        <v>0.0</v>
      </c>
      <c r="G2014" t="n">
        <v>0.0</v>
      </c>
      <c r="H2014" s="9" t="n">
        <v>0.0</v>
      </c>
    </row>
    <row r="2015" spans="2:8" x14ac:dyDescent="0.25">
      <c r="B2015" s="28" t="s">
        <v>7590</v>
      </c>
      <c r="C2015" t="s">
        <v>7591</v>
      </c>
      <c r="D2015" s="9" t="n">
        <v>343193.55</v>
      </c>
      <c r="E2015" s="9" t="n">
        <v>343193.55</v>
      </c>
      <c r="F2015" t="n">
        <v>0.0</v>
      </c>
      <c r="G2015" t="n">
        <v>0.0</v>
      </c>
      <c r="H2015" s="9" t="n">
        <v>0.0</v>
      </c>
    </row>
    <row r="2016" spans="2:8" x14ac:dyDescent="0.25">
      <c r="B2016" s="28" t="s">
        <v>7592</v>
      </c>
      <c r="C2016" t="s">
        <v>7593</v>
      </c>
      <c r="D2016" s="9" t="n">
        <v>1081582.99</v>
      </c>
      <c r="E2016" s="9" t="n">
        <v>1081582.99</v>
      </c>
      <c r="F2016" t="n">
        <v>0.0</v>
      </c>
      <c r="G2016" t="n">
        <v>0.0</v>
      </c>
      <c r="H2016" s="9" t="n">
        <v>0.0</v>
      </c>
    </row>
    <row r="2017" spans="2:8" x14ac:dyDescent="0.25">
      <c r="B2017" s="28" t="s">
        <v>7594</v>
      </c>
      <c r="C2017" t="s">
        <v>7595</v>
      </c>
      <c r="D2017" s="9" t="n">
        <v>0.0</v>
      </c>
      <c r="E2017" s="9" t="n">
        <v>0.0</v>
      </c>
      <c r="F2017" t="n">
        <v>0.0</v>
      </c>
      <c r="G2017" t="n">
        <v>0.0</v>
      </c>
      <c r="H2017" s="9" t="n">
        <v>0.0</v>
      </c>
    </row>
    <row r="2018" spans="2:8" x14ac:dyDescent="0.25">
      <c r="B2018" s="28" t="s">
        <v>7596</v>
      </c>
      <c r="C2018" t="s">
        <v>7597</v>
      </c>
      <c r="D2018" s="9" t="n">
        <v>0.0</v>
      </c>
      <c r="E2018" s="9" t="n">
        <v>0.0</v>
      </c>
      <c r="F2018" t="n">
        <v>0.0</v>
      </c>
      <c r="G2018" t="n">
        <v>0.0</v>
      </c>
      <c r="H2018" s="9" t="n">
        <v>0.0</v>
      </c>
    </row>
    <row r="2019" spans="2:8" x14ac:dyDescent="0.25">
      <c r="B2019" s="28" t="s">
        <v>7598</v>
      </c>
      <c r="C2019" t="s">
        <v>7599</v>
      </c>
      <c r="D2019" s="9" t="n">
        <v>488773.72</v>
      </c>
      <c r="E2019" s="9" t="n">
        <v>488773.72</v>
      </c>
      <c r="F2019" t="n">
        <v>0.0</v>
      </c>
      <c r="G2019" t="n">
        <v>0.0</v>
      </c>
      <c r="H2019" s="9" t="n">
        <v>0.0</v>
      </c>
    </row>
    <row r="2020" spans="2:8" x14ac:dyDescent="0.25">
      <c r="B2020" s="28" t="s">
        <v>7600</v>
      </c>
      <c r="C2020" t="s">
        <v>7601</v>
      </c>
      <c r="D2020" s="9" t="n">
        <v>375467.76</v>
      </c>
      <c r="E2020" s="9" t="n">
        <v>375467.76</v>
      </c>
      <c r="F2020" t="n">
        <v>0.0</v>
      </c>
      <c r="G2020" t="n">
        <v>0.0</v>
      </c>
      <c r="H2020" s="9" t="n">
        <v>0.0</v>
      </c>
    </row>
    <row r="2021" spans="2:8" x14ac:dyDescent="0.25">
      <c r="B2021" s="28" t="s">
        <v>7602</v>
      </c>
      <c r="C2021" t="s">
        <v>7603</v>
      </c>
      <c r="D2021" s="9" t="n">
        <v>0.0</v>
      </c>
      <c r="E2021" s="9" t="n">
        <v>0.0</v>
      </c>
      <c r="F2021" t="n">
        <v>0.0</v>
      </c>
      <c r="G2021" t="n">
        <v>0.0</v>
      </c>
      <c r="H2021" s="9" t="n">
        <v>0.0</v>
      </c>
    </row>
    <row r="2022" spans="2:8" x14ac:dyDescent="0.25">
      <c r="B2022" s="28" t="s">
        <v>7604</v>
      </c>
      <c r="C2022" t="s">
        <v>7605</v>
      </c>
      <c r="D2022" s="9" t="n">
        <v>0.0</v>
      </c>
      <c r="E2022" s="9" t="n">
        <v>0.0</v>
      </c>
      <c r="F2022" t="n">
        <v>0.0</v>
      </c>
      <c r="G2022" t="n">
        <v>0.0</v>
      </c>
      <c r="H2022" s="9" t="n">
        <v>0.0</v>
      </c>
    </row>
    <row r="2023" spans="2:8" x14ac:dyDescent="0.25">
      <c r="B2023" s="28" t="s">
        <v>7606</v>
      </c>
      <c r="C2023" t="s">
        <v>7607</v>
      </c>
      <c r="D2023" s="9" t="n">
        <v>0.0</v>
      </c>
      <c r="E2023" s="9" t="n">
        <v>0.0</v>
      </c>
      <c r="F2023" t="n">
        <v>0.0</v>
      </c>
      <c r="G2023" t="n">
        <v>0.0</v>
      </c>
      <c r="H2023" s="9" t="n">
        <v>0.0</v>
      </c>
    </row>
    <row r="2024" spans="2:8" x14ac:dyDescent="0.25">
      <c r="B2024" s="28" t="s">
        <v>7608</v>
      </c>
      <c r="C2024" t="s">
        <v>7609</v>
      </c>
      <c r="D2024" s="9" t="n">
        <v>0.0</v>
      </c>
      <c r="E2024" s="9" t="n">
        <v>0.0</v>
      </c>
      <c r="F2024" t="n">
        <v>0.0</v>
      </c>
      <c r="G2024" t="n">
        <v>0.0</v>
      </c>
      <c r="H2024" s="9" t="n">
        <v>0.0</v>
      </c>
    </row>
    <row r="2025" spans="2:8" x14ac:dyDescent="0.25">
      <c r="B2025" s="28" t="s">
        <v>7610</v>
      </c>
      <c r="C2025" t="s">
        <v>7611</v>
      </c>
      <c r="D2025" s="9" t="n">
        <v>0.0</v>
      </c>
      <c r="E2025" s="9" t="n">
        <v>0.0</v>
      </c>
      <c r="F2025" t="n">
        <v>0.0</v>
      </c>
      <c r="G2025" t="n">
        <v>0.0</v>
      </c>
      <c r="H2025" s="9" t="n">
        <v>0.0</v>
      </c>
    </row>
    <row r="2026" spans="2:8" x14ac:dyDescent="0.25">
      <c r="B2026" s="28" t="s">
        <v>7612</v>
      </c>
      <c r="C2026" t="s">
        <v>7613</v>
      </c>
      <c r="D2026" s="9" t="n">
        <v>0.0</v>
      </c>
      <c r="E2026" s="9" t="n">
        <v>0.0</v>
      </c>
      <c r="F2026" t="n">
        <v>0.0</v>
      </c>
      <c r="G2026" t="n">
        <v>0.0</v>
      </c>
      <c r="H2026" s="9" t="n">
        <v>0.0</v>
      </c>
    </row>
    <row r="2027" spans="2:8" x14ac:dyDescent="0.25">
      <c r="B2027" s="28" t="s">
        <v>7614</v>
      </c>
      <c r="C2027" t="s">
        <v>7615</v>
      </c>
      <c r="D2027" s="9" t="n">
        <v>0.0</v>
      </c>
      <c r="E2027" s="9" t="n">
        <v>0.0</v>
      </c>
      <c r="F2027" t="n">
        <v>0.0</v>
      </c>
      <c r="G2027" t="n">
        <v>0.0</v>
      </c>
      <c r="H2027" s="9" t="n">
        <v>0.0</v>
      </c>
    </row>
    <row r="2028" spans="2:8" x14ac:dyDescent="0.25">
      <c r="B2028" s="28" t="s">
        <v>7616</v>
      </c>
      <c r="C2028" t="s">
        <v>7617</v>
      </c>
      <c r="D2028" s="9" t="n">
        <v>0.0</v>
      </c>
      <c r="E2028" s="9" t="n">
        <v>0.0</v>
      </c>
      <c r="F2028" t="n">
        <v>0.0</v>
      </c>
      <c r="G2028" t="n">
        <v>0.0</v>
      </c>
      <c r="H2028" s="9" t="n">
        <v>0.0</v>
      </c>
    </row>
    <row r="2029" spans="2:8" x14ac:dyDescent="0.25">
      <c r="B2029" s="28" t="s">
        <v>7618</v>
      </c>
      <c r="C2029" t="s">
        <v>7619</v>
      </c>
      <c r="D2029" s="9" t="n">
        <v>0.0</v>
      </c>
      <c r="E2029" s="9" t="n">
        <v>0.0</v>
      </c>
      <c r="F2029" t="n">
        <v>0.0</v>
      </c>
      <c r="G2029" t="n">
        <v>0.0</v>
      </c>
      <c r="H2029" s="9" t="n">
        <v>0.0</v>
      </c>
    </row>
    <row r="2030" spans="2:8" x14ac:dyDescent="0.25">
      <c r="B2030" s="28" t="s">
        <v>7620</v>
      </c>
      <c r="C2030" t="s">
        <v>7621</v>
      </c>
      <c r="D2030" s="9" t="n">
        <v>0.0</v>
      </c>
      <c r="E2030" s="9" t="n">
        <v>0.0</v>
      </c>
      <c r="F2030" t="n">
        <v>0.0</v>
      </c>
      <c r="G2030" t="n">
        <v>0.0</v>
      </c>
      <c r="H2030" s="9" t="n">
        <v>0.0</v>
      </c>
    </row>
    <row r="2031" spans="2:8" x14ac:dyDescent="0.25">
      <c r="B2031" s="28" t="s">
        <v>7622</v>
      </c>
      <c r="C2031" t="s">
        <v>7623</v>
      </c>
      <c r="D2031" s="9" t="n">
        <v>0.0</v>
      </c>
      <c r="E2031" s="9" t="n">
        <v>0.0</v>
      </c>
      <c r="F2031" t="n">
        <v>0.0</v>
      </c>
      <c r="G2031" t="n">
        <v>0.0</v>
      </c>
      <c r="H2031" s="9" t="n">
        <v>0.0</v>
      </c>
    </row>
    <row r="2032" spans="2:8" x14ac:dyDescent="0.25">
      <c r="B2032" s="28" t="s">
        <v>7624</v>
      </c>
      <c r="C2032" t="s">
        <v>7625</v>
      </c>
      <c r="D2032" s="9" t="n">
        <v>0.0</v>
      </c>
      <c r="E2032" s="9" t="n">
        <v>0.0</v>
      </c>
      <c r="F2032" t="n">
        <v>0.0</v>
      </c>
      <c r="G2032" t="n">
        <v>0.0</v>
      </c>
      <c r="H2032" s="9" t="n">
        <v>0.0</v>
      </c>
    </row>
    <row r="2033" spans="2:8" x14ac:dyDescent="0.25">
      <c r="B2033" s="28" t="s">
        <v>7626</v>
      </c>
      <c r="C2033" t="s">
        <v>7627</v>
      </c>
      <c r="D2033" s="9" t="n">
        <v>0.0</v>
      </c>
      <c r="E2033" s="9" t="n">
        <v>0.0</v>
      </c>
      <c r="F2033" t="n">
        <v>0.0</v>
      </c>
      <c r="G2033" t="n">
        <v>0.0</v>
      </c>
      <c r="H2033" s="9" t="n">
        <v>0.0</v>
      </c>
    </row>
    <row r="2034" spans="2:8" x14ac:dyDescent="0.25">
      <c r="B2034" s="28" t="s">
        <v>7628</v>
      </c>
      <c r="C2034" t="s">
        <v>7629</v>
      </c>
      <c r="D2034" s="9" t="n">
        <v>0.0</v>
      </c>
      <c r="E2034" s="9" t="n">
        <v>0.0</v>
      </c>
      <c r="F2034" t="n">
        <v>0.0</v>
      </c>
      <c r="G2034" t="n">
        <v>0.0</v>
      </c>
      <c r="H2034" s="9" t="n">
        <v>0.0</v>
      </c>
    </row>
    <row r="2035" spans="2:8" x14ac:dyDescent="0.25">
      <c r="B2035" s="28" t="s">
        <v>7630</v>
      </c>
      <c r="C2035" t="s">
        <v>7631</v>
      </c>
      <c r="D2035" s="9" t="n">
        <v>0.0</v>
      </c>
      <c r="E2035" s="9" t="n">
        <v>0.0</v>
      </c>
      <c r="F2035" t="n">
        <v>0.0</v>
      </c>
      <c r="G2035" t="n">
        <v>0.0</v>
      </c>
      <c r="H2035" s="9" t="n">
        <v>0.0</v>
      </c>
    </row>
    <row r="2036" spans="2:8" x14ac:dyDescent="0.25">
      <c r="B2036" s="28" t="s">
        <v>7632</v>
      </c>
      <c r="C2036" t="s">
        <v>7633</v>
      </c>
      <c r="D2036" s="9" t="n">
        <v>0.0</v>
      </c>
      <c r="E2036" s="9" t="n">
        <v>0.0</v>
      </c>
      <c r="F2036" t="n">
        <v>0.0</v>
      </c>
      <c r="G2036" t="n">
        <v>0.0</v>
      </c>
      <c r="H2036" s="9" t="n">
        <v>0.0</v>
      </c>
    </row>
    <row r="2037" spans="2:8" x14ac:dyDescent="0.25">
      <c r="B2037" s="28" t="s">
        <v>7634</v>
      </c>
      <c r="C2037" t="s">
        <v>7635</v>
      </c>
      <c r="D2037" s="9" t="n">
        <v>0.0</v>
      </c>
      <c r="E2037" s="9" t="n">
        <v>0.0</v>
      </c>
      <c r="F2037" t="n">
        <v>0.0</v>
      </c>
      <c r="G2037" t="n">
        <v>0.0</v>
      </c>
      <c r="H2037" s="9" t="n">
        <v>0.0</v>
      </c>
    </row>
    <row r="2038" spans="2:8" x14ac:dyDescent="0.25">
      <c r="B2038" s="28" t="s">
        <v>7636</v>
      </c>
      <c r="C2038" t="s">
        <v>7637</v>
      </c>
      <c r="D2038" s="9" t="n">
        <v>0.0</v>
      </c>
      <c r="E2038" s="9" t="n">
        <v>0.0</v>
      </c>
      <c r="F2038" t="n">
        <v>0.0</v>
      </c>
      <c r="G2038" t="n">
        <v>0.0</v>
      </c>
      <c r="H2038" s="9" t="n">
        <v>0.0</v>
      </c>
    </row>
    <row r="2039" spans="2:8" x14ac:dyDescent="0.25">
      <c r="B2039" s="28" t="s">
        <v>7638</v>
      </c>
      <c r="C2039" t="s">
        <v>7639</v>
      </c>
      <c r="D2039" s="9" t="n">
        <v>0.0</v>
      </c>
      <c r="E2039" s="9" t="n">
        <v>0.0</v>
      </c>
      <c r="F2039" t="n">
        <v>0.0</v>
      </c>
      <c r="G2039" t="n">
        <v>0.0</v>
      </c>
      <c r="H2039" s="9" t="n">
        <v>0.0</v>
      </c>
    </row>
    <row r="2040" spans="2:8" x14ac:dyDescent="0.25">
      <c r="B2040" s="28" t="s">
        <v>7640</v>
      </c>
      <c r="C2040" t="s">
        <v>7641</v>
      </c>
      <c r="D2040" s="9" t="n">
        <v>4508.15</v>
      </c>
      <c r="E2040" s="9" t="n">
        <v>4508.15</v>
      </c>
      <c r="F2040" t="n">
        <v>0.0</v>
      </c>
      <c r="G2040" t="n">
        <v>0.0</v>
      </c>
      <c r="H2040" s="9" t="n">
        <v>0.0</v>
      </c>
    </row>
    <row r="2041" spans="2:8" x14ac:dyDescent="0.25">
      <c r="B2041" s="28" t="s">
        <v>7642</v>
      </c>
      <c r="C2041" t="s">
        <v>7643</v>
      </c>
      <c r="D2041" s="9" t="n">
        <v>722805.54</v>
      </c>
      <c r="E2041" s="9" t="n">
        <v>722805.54</v>
      </c>
      <c r="F2041" t="n">
        <v>0.0</v>
      </c>
      <c r="G2041" t="n">
        <v>0.0</v>
      </c>
      <c r="H2041" s="9" t="n">
        <v>0.0</v>
      </c>
    </row>
    <row r="2042" spans="2:8" x14ac:dyDescent="0.25">
      <c r="B2042" s="28" t="s">
        <v>7644</v>
      </c>
      <c r="C2042" t="s">
        <v>7645</v>
      </c>
      <c r="D2042" s="9" t="n">
        <v>722805.54</v>
      </c>
      <c r="E2042" s="9" t="n">
        <v>722805.54</v>
      </c>
      <c r="F2042" t="n">
        <v>0.0</v>
      </c>
      <c r="G2042" t="n">
        <v>0.0</v>
      </c>
      <c r="H2042" s="9" t="n">
        <v>0.0</v>
      </c>
    </row>
    <row r="2043" spans="2:8" x14ac:dyDescent="0.25">
      <c r="B2043" s="28" t="s">
        <v>7646</v>
      </c>
      <c r="C2043" t="s">
        <v>7647</v>
      </c>
      <c r="D2043" s="9" t="n">
        <v>0.0</v>
      </c>
      <c r="E2043" s="9" t="n">
        <v>0.0</v>
      </c>
      <c r="F2043" t="n">
        <v>0.0</v>
      </c>
      <c r="G2043" t="n">
        <v>0.0</v>
      </c>
      <c r="H2043" s="9" t="n">
        <v>0.0</v>
      </c>
    </row>
    <row r="2044" spans="2:8" x14ac:dyDescent="0.25">
      <c r="B2044" s="28" t="s">
        <v>7648</v>
      </c>
      <c r="C2044" t="s">
        <v>7649</v>
      </c>
      <c r="D2044" s="9" t="n">
        <v>0.0</v>
      </c>
      <c r="E2044" s="9" t="n">
        <v>0.0</v>
      </c>
      <c r="F2044" t="n">
        <v>0.0</v>
      </c>
      <c r="G2044" t="n">
        <v>0.0</v>
      </c>
      <c r="H2044" s="9" t="n">
        <v>0.0</v>
      </c>
    </row>
    <row r="2045" spans="2:8" x14ac:dyDescent="0.25">
      <c r="B2045" s="28" t="s">
        <v>7650</v>
      </c>
      <c r="C2045" t="s">
        <v>7651</v>
      </c>
      <c r="D2045" s="9" t="n">
        <v>0.0</v>
      </c>
      <c r="E2045" s="9" t="n">
        <v>0.0</v>
      </c>
      <c r="F2045" t="n">
        <v>0.0</v>
      </c>
      <c r="G2045" t="n">
        <v>0.0</v>
      </c>
      <c r="H2045" s="9" t="n">
        <v>0.0</v>
      </c>
    </row>
    <row r="2046" spans="2:8" x14ac:dyDescent="0.25">
      <c r="B2046" s="28" t="s">
        <v>7652</v>
      </c>
      <c r="C2046" t="s">
        <v>7653</v>
      </c>
      <c r="D2046" s="9" t="n">
        <v>0.0</v>
      </c>
      <c r="E2046" s="9" t="n">
        <v>0.0</v>
      </c>
      <c r="F2046" t="n">
        <v>0.0</v>
      </c>
      <c r="G2046" t="n">
        <v>0.0</v>
      </c>
      <c r="H2046" s="9" t="n">
        <v>0.0</v>
      </c>
    </row>
    <row r="2047" spans="2:8" x14ac:dyDescent="0.25">
      <c r="B2047" s="28" t="s">
        <v>7654</v>
      </c>
      <c r="C2047" t="s">
        <v>7655</v>
      </c>
      <c r="D2047" s="9" t="n">
        <v>0.0</v>
      </c>
      <c r="E2047" s="9" t="n">
        <v>0.0</v>
      </c>
      <c r="F2047" t="n">
        <v>0.0</v>
      </c>
      <c r="G2047" t="n">
        <v>0.0</v>
      </c>
      <c r="H2047" s="9" t="n">
        <v>0.0</v>
      </c>
    </row>
    <row r="2048" spans="2:8" x14ac:dyDescent="0.25">
      <c r="B2048" s="28" t="s">
        <v>7656</v>
      </c>
      <c r="C2048" t="s">
        <v>7657</v>
      </c>
      <c r="D2048" s="9" t="n">
        <v>0.0</v>
      </c>
      <c r="E2048" s="9" t="n">
        <v>0.0</v>
      </c>
      <c r="F2048" t="n">
        <v>0.0</v>
      </c>
      <c r="G2048" t="n">
        <v>0.0</v>
      </c>
      <c r="H2048" s="9" t="n">
        <v>0.0</v>
      </c>
    </row>
    <row r="2049" spans="2:8" x14ac:dyDescent="0.25">
      <c r="B2049" s="28" t="s">
        <v>7658</v>
      </c>
      <c r="C2049" t="s">
        <v>7659</v>
      </c>
      <c r="D2049" s="9" t="n">
        <v>0.0</v>
      </c>
      <c r="E2049" s="9" t="n">
        <v>0.0</v>
      </c>
      <c r="F2049" t="n">
        <v>0.0</v>
      </c>
      <c r="G2049" t="n">
        <v>0.0</v>
      </c>
      <c r="H2049" s="9" t="n">
        <v>0.0</v>
      </c>
    </row>
    <row r="2050" spans="2:8" x14ac:dyDescent="0.25">
      <c r="B2050" s="28" t="s">
        <v>7660</v>
      </c>
      <c r="C2050" t="s">
        <v>7661</v>
      </c>
      <c r="D2050" s="9" t="n">
        <v>0.0</v>
      </c>
      <c r="E2050" s="9" t="n">
        <v>0.0</v>
      </c>
      <c r="F2050" t="n">
        <v>0.0</v>
      </c>
      <c r="G2050" t="n">
        <v>0.0</v>
      </c>
      <c r="H2050" s="9" t="n">
        <v>0.0</v>
      </c>
    </row>
    <row r="2051" spans="2:8" x14ac:dyDescent="0.25">
      <c r="B2051" s="28" t="s">
        <v>7662</v>
      </c>
      <c r="C2051" t="s">
        <v>7663</v>
      </c>
      <c r="D2051" s="9" t="n">
        <v>0.0</v>
      </c>
      <c r="E2051" s="9" t="n">
        <v>0.0</v>
      </c>
      <c r="F2051" t="n">
        <v>0.0</v>
      </c>
      <c r="G2051" t="n">
        <v>0.0</v>
      </c>
      <c r="H2051" s="9" t="n">
        <v>0.0</v>
      </c>
    </row>
    <row r="2052" spans="2:8" x14ac:dyDescent="0.25">
      <c r="B2052" s="28" t="s">
        <v>7664</v>
      </c>
      <c r="C2052" t="s">
        <v>7665</v>
      </c>
      <c r="D2052" s="9" t="n">
        <v>0.0</v>
      </c>
      <c r="E2052" s="9" t="n">
        <v>0.0</v>
      </c>
      <c r="F2052" t="n">
        <v>0.0</v>
      </c>
      <c r="G2052" t="n">
        <v>0.0</v>
      </c>
      <c r="H2052" s="9" t="n">
        <v>0.0</v>
      </c>
    </row>
    <row r="2053" spans="2:8" x14ac:dyDescent="0.25">
      <c r="B2053" s="28" t="s">
        <v>7666</v>
      </c>
      <c r="C2053" t="s">
        <v>7667</v>
      </c>
      <c r="D2053" s="9" t="n">
        <v>0.0</v>
      </c>
      <c r="E2053" s="9" t="n">
        <v>0.0</v>
      </c>
      <c r="F2053" t="n">
        <v>0.0</v>
      </c>
      <c r="G2053" t="n">
        <v>0.0</v>
      </c>
      <c r="H2053" s="9" t="n">
        <v>0.0</v>
      </c>
    </row>
    <row r="2054" spans="2:8" x14ac:dyDescent="0.25">
      <c r="B2054" s="28" t="s">
        <v>7668</v>
      </c>
      <c r="C2054" t="s">
        <v>7669</v>
      </c>
      <c r="D2054" s="9" t="n">
        <v>0.0</v>
      </c>
      <c r="E2054" s="9" t="n">
        <v>0.0</v>
      </c>
      <c r="F2054" t="n">
        <v>0.0</v>
      </c>
      <c r="G2054" t="n">
        <v>0.0</v>
      </c>
      <c r="H2054" s="9" t="n">
        <v>0.0</v>
      </c>
    </row>
    <row r="2055" spans="2:8" x14ac:dyDescent="0.25">
      <c r="B2055" s="28" t="s">
        <v>7670</v>
      </c>
      <c r="C2055" t="s">
        <v>7671</v>
      </c>
      <c r="D2055" s="9" t="n">
        <v>0.0</v>
      </c>
      <c r="E2055" s="9" t="n">
        <v>0.0</v>
      </c>
      <c r="F2055" t="n">
        <v>0.0</v>
      </c>
      <c r="G2055" t="n">
        <v>0.0</v>
      </c>
      <c r="H2055" s="9" t="n">
        <v>0.0</v>
      </c>
    </row>
    <row r="2056" spans="2:8" x14ac:dyDescent="0.25">
      <c r="B2056" s="28" t="s">
        <v>7672</v>
      </c>
      <c r="C2056" t="s">
        <v>7673</v>
      </c>
      <c r="D2056" s="9" t="n">
        <v>0.0</v>
      </c>
      <c r="E2056" s="9" t="n">
        <v>0.0</v>
      </c>
      <c r="F2056" t="n">
        <v>0.0</v>
      </c>
      <c r="G2056" t="n">
        <v>0.0</v>
      </c>
      <c r="H2056" s="9" t="n">
        <v>0.0</v>
      </c>
    </row>
    <row r="2057" spans="2:8" x14ac:dyDescent="0.25">
      <c r="B2057" s="28" t="s">
        <v>7674</v>
      </c>
      <c r="C2057" t="s">
        <v>7675</v>
      </c>
      <c r="D2057" s="9" t="n">
        <v>0.0</v>
      </c>
      <c r="E2057" s="9" t="n">
        <v>0.0</v>
      </c>
      <c r="F2057" t="n">
        <v>0.0</v>
      </c>
      <c r="G2057" t="n">
        <v>0.0</v>
      </c>
      <c r="H2057" s="9" t="n">
        <v>0.0</v>
      </c>
    </row>
    <row r="2058" spans="2:8" x14ac:dyDescent="0.25">
      <c r="B2058" s="28" t="s">
        <v>7676</v>
      </c>
      <c r="C2058" t="s">
        <v>7677</v>
      </c>
      <c r="D2058" s="9" t="n">
        <v>0.0</v>
      </c>
      <c r="E2058" s="9" t="n">
        <v>0.0</v>
      </c>
      <c r="F2058" t="n">
        <v>0.0</v>
      </c>
      <c r="G2058" t="n">
        <v>0.0</v>
      </c>
      <c r="H2058" s="9" t="n">
        <v>0.0</v>
      </c>
    </row>
    <row r="2059" spans="2:8" x14ac:dyDescent="0.25">
      <c r="B2059" s="28" t="s">
        <v>7678</v>
      </c>
      <c r="C2059" t="s">
        <v>7679</v>
      </c>
      <c r="D2059" s="9" t="n">
        <v>0.0</v>
      </c>
      <c r="E2059" s="9" t="n">
        <v>0.0</v>
      </c>
      <c r="F2059" t="n">
        <v>0.0</v>
      </c>
      <c r="G2059" t="n">
        <v>0.0</v>
      </c>
      <c r="H2059" s="9" t="n">
        <v>0.0</v>
      </c>
    </row>
    <row r="2060" spans="2:8" x14ac:dyDescent="0.25">
      <c r="B2060" s="28" t="s">
        <v>7680</v>
      </c>
      <c r="C2060" t="s">
        <v>7681</v>
      </c>
      <c r="D2060" s="9" t="n">
        <v>0.0</v>
      </c>
      <c r="E2060" s="9" t="n">
        <v>0.0</v>
      </c>
      <c r="F2060" t="n">
        <v>0.0</v>
      </c>
      <c r="G2060" t="n">
        <v>0.0</v>
      </c>
      <c r="H2060" s="9" t="n">
        <v>0.0</v>
      </c>
    </row>
    <row r="2061" spans="2:8" x14ac:dyDescent="0.25">
      <c r="B2061" s="28" t="s">
        <v>7682</v>
      </c>
      <c r="C2061" t="s">
        <v>7683</v>
      </c>
      <c r="D2061" s="9" t="n">
        <v>0.0</v>
      </c>
      <c r="E2061" s="9" t="n">
        <v>0.0</v>
      </c>
      <c r="F2061" t="n">
        <v>0.0</v>
      </c>
      <c r="G2061" t="n">
        <v>0.0</v>
      </c>
      <c r="H2061" s="9" t="n">
        <v>0.0</v>
      </c>
    </row>
    <row r="2062" spans="2:8" x14ac:dyDescent="0.25">
      <c r="B2062" s="28" t="s">
        <v>7684</v>
      </c>
      <c r="C2062" t="s">
        <v>7685</v>
      </c>
      <c r="D2062" s="9" t="n">
        <v>0.0</v>
      </c>
      <c r="E2062" s="9" t="n">
        <v>0.0</v>
      </c>
      <c r="F2062" t="n">
        <v>0.0</v>
      </c>
      <c r="G2062" t="n">
        <v>0.0</v>
      </c>
      <c r="H2062" s="9" t="n">
        <v>0.0</v>
      </c>
    </row>
    <row r="2063" spans="2:8" x14ac:dyDescent="0.25">
      <c r="B2063" s="28" t="s">
        <v>7686</v>
      </c>
      <c r="C2063" t="s">
        <v>7687</v>
      </c>
      <c r="D2063" s="9" t="n">
        <v>0.0</v>
      </c>
      <c r="E2063" s="9" t="n">
        <v>0.0</v>
      </c>
      <c r="F2063" t="n">
        <v>0.0</v>
      </c>
      <c r="G2063" t="n">
        <v>0.0</v>
      </c>
      <c r="H2063" s="9" t="n">
        <v>0.0</v>
      </c>
    </row>
    <row r="2064" spans="2:8" x14ac:dyDescent="0.25">
      <c r="B2064" s="28" t="s">
        <v>7688</v>
      </c>
      <c r="C2064" t="s">
        <v>7689</v>
      </c>
      <c r="D2064" s="9" t="n">
        <v>0.0</v>
      </c>
      <c r="E2064" s="9" t="n">
        <v>0.0</v>
      </c>
      <c r="F2064" t="n">
        <v>0.0</v>
      </c>
      <c r="G2064" t="n">
        <v>0.0</v>
      </c>
      <c r="H2064" s="9" t="n">
        <v>0.0</v>
      </c>
    </row>
    <row r="2065" spans="2:8" x14ac:dyDescent="0.25">
      <c r="B2065" s="28" t="s">
        <v>7690</v>
      </c>
      <c r="C2065" t="s">
        <v>7691</v>
      </c>
      <c r="D2065" s="9" t="n">
        <v>0.0</v>
      </c>
      <c r="E2065" s="9" t="n">
        <v>0.0</v>
      </c>
      <c r="F2065" t="n">
        <v>0.0</v>
      </c>
      <c r="G2065" t="n">
        <v>0.0</v>
      </c>
      <c r="H2065" s="9" t="n">
        <v>0.0</v>
      </c>
    </row>
    <row r="2066" spans="2:8" x14ac:dyDescent="0.25">
      <c r="B2066" s="28" t="s">
        <v>7692</v>
      </c>
      <c r="C2066" t="s">
        <v>7693</v>
      </c>
      <c r="D2066" s="9" t="n">
        <v>0.0</v>
      </c>
      <c r="E2066" s="9" t="n">
        <v>0.0</v>
      </c>
      <c r="F2066" t="n">
        <v>0.0</v>
      </c>
      <c r="G2066" t="n">
        <v>0.0</v>
      </c>
      <c r="H2066" s="9" t="n">
        <v>0.0</v>
      </c>
    </row>
    <row r="2067" spans="2:8" x14ac:dyDescent="0.25">
      <c r="B2067" s="28" t="s">
        <v>7694</v>
      </c>
      <c r="C2067" t="s">
        <v>7695</v>
      </c>
      <c r="D2067" s="9" t="n">
        <v>0.0</v>
      </c>
      <c r="E2067" s="9" t="n">
        <v>0.0</v>
      </c>
      <c r="F2067" t="n">
        <v>0.0</v>
      </c>
      <c r="G2067" t="n">
        <v>0.0</v>
      </c>
      <c r="H2067" s="9" t="n">
        <v>0.0</v>
      </c>
    </row>
    <row r="2068" spans="2:8" x14ac:dyDescent="0.25">
      <c r="B2068" s="28" t="s">
        <v>7696</v>
      </c>
      <c r="C2068" t="s">
        <v>7697</v>
      </c>
      <c r="D2068" s="9" t="n">
        <v>0.0</v>
      </c>
      <c r="E2068" s="9" t="n">
        <v>0.0</v>
      </c>
      <c r="F2068" t="n">
        <v>0.0</v>
      </c>
      <c r="G2068" t="n">
        <v>0.0</v>
      </c>
      <c r="H2068" s="9" t="n">
        <v>0.0</v>
      </c>
    </row>
    <row r="2069" spans="2:8" x14ac:dyDescent="0.25">
      <c r="B2069" s="28" t="s">
        <v>7698</v>
      </c>
      <c r="C2069" t="s">
        <v>7699</v>
      </c>
      <c r="D2069" s="9" t="n">
        <v>0.0</v>
      </c>
      <c r="E2069" s="9" t="n">
        <v>0.0</v>
      </c>
      <c r="F2069" t="n">
        <v>0.0</v>
      </c>
      <c r="G2069" t="n">
        <v>0.0</v>
      </c>
      <c r="H2069" s="9" t="n">
        <v>0.0</v>
      </c>
    </row>
    <row r="2070" spans="2:8" x14ac:dyDescent="0.25">
      <c r="B2070" s="28" t="s">
        <v>7700</v>
      </c>
      <c r="C2070" t="s">
        <v>7701</v>
      </c>
      <c r="D2070" s="9" t="n">
        <v>0.0</v>
      </c>
      <c r="E2070" s="9" t="n">
        <v>0.0</v>
      </c>
      <c r="F2070" t="n">
        <v>0.0</v>
      </c>
      <c r="G2070" t="n">
        <v>0.0</v>
      </c>
      <c r="H2070" s="9" t="n">
        <v>0.0</v>
      </c>
    </row>
    <row r="2071" spans="2:8" x14ac:dyDescent="0.25">
      <c r="B2071" s="28" t="s">
        <v>7702</v>
      </c>
      <c r="C2071" t="s">
        <v>7703</v>
      </c>
      <c r="D2071" s="9" t="n">
        <v>0.0</v>
      </c>
      <c r="E2071" s="9" t="n">
        <v>0.0</v>
      </c>
      <c r="F2071" t="n">
        <v>0.0</v>
      </c>
      <c r="G2071" t="n">
        <v>0.0</v>
      </c>
      <c r="H2071" s="9" t="n">
        <v>0.0</v>
      </c>
    </row>
    <row r="2072" spans="2:8" x14ac:dyDescent="0.25">
      <c r="B2072" s="28" t="s">
        <v>7704</v>
      </c>
      <c r="C2072" t="s">
        <v>7705</v>
      </c>
      <c r="D2072" s="9" t="n">
        <v>0.0</v>
      </c>
      <c r="E2072" s="9" t="n">
        <v>0.0</v>
      </c>
      <c r="F2072" t="n">
        <v>0.0</v>
      </c>
      <c r="G2072" t="n">
        <v>0.0</v>
      </c>
      <c r="H2072" s="9" t="n">
        <v>0.0</v>
      </c>
    </row>
    <row r="2073" spans="2:8" x14ac:dyDescent="0.25">
      <c r="B2073" s="28" t="s">
        <v>7706</v>
      </c>
      <c r="C2073" t="s">
        <v>7707</v>
      </c>
      <c r="D2073" s="9" t="n">
        <v>0.0</v>
      </c>
      <c r="E2073" s="9" t="n">
        <v>0.0</v>
      </c>
      <c r="F2073" t="n">
        <v>0.0</v>
      </c>
      <c r="G2073" t="n">
        <v>0.0</v>
      </c>
      <c r="H2073" s="9" t="n">
        <v>0.0</v>
      </c>
    </row>
    <row r="2074" spans="2:8" x14ac:dyDescent="0.25">
      <c r="B2074" s="28" t="s">
        <v>7708</v>
      </c>
      <c r="C2074" t="s">
        <v>7709</v>
      </c>
      <c r="D2074" s="9" t="n">
        <v>0.0</v>
      </c>
      <c r="E2074" s="9" t="n">
        <v>0.0</v>
      </c>
      <c r="F2074" t="n">
        <v>0.0</v>
      </c>
      <c r="G2074" t="n">
        <v>0.0</v>
      </c>
      <c r="H2074" s="9" t="n">
        <v>0.0</v>
      </c>
    </row>
    <row r="2075" spans="2:8" x14ac:dyDescent="0.25">
      <c r="B2075" s="28" t="s">
        <v>7710</v>
      </c>
      <c r="C2075" t="s">
        <v>7711</v>
      </c>
      <c r="D2075" s="9" t="n">
        <v>0.0</v>
      </c>
      <c r="E2075" s="9" t="n">
        <v>0.0</v>
      </c>
      <c r="F2075" t="n">
        <v>0.0</v>
      </c>
      <c r="G2075" t="n">
        <v>0.0</v>
      </c>
      <c r="H2075" s="9" t="n">
        <v>0.0</v>
      </c>
    </row>
    <row r="2076" spans="2:8" x14ac:dyDescent="0.25">
      <c r="B2076" s="28" t="s">
        <v>7712</v>
      </c>
      <c r="C2076" t="s">
        <v>7713</v>
      </c>
      <c r="D2076" s="9" t="n">
        <v>0.0</v>
      </c>
      <c r="E2076" s="9" t="n">
        <v>0.0</v>
      </c>
      <c r="F2076" t="n">
        <v>0.0</v>
      </c>
      <c r="G2076" t="n">
        <v>0.0</v>
      </c>
      <c r="H2076" s="9" t="n">
        <v>0.0</v>
      </c>
    </row>
    <row r="2077" spans="2:8" x14ac:dyDescent="0.25">
      <c r="B2077" s="28" t="s">
        <v>7714</v>
      </c>
      <c r="C2077" t="s">
        <v>7715</v>
      </c>
      <c r="D2077" s="9" t="n">
        <v>0.0</v>
      </c>
      <c r="E2077" s="9" t="n">
        <v>0.0</v>
      </c>
      <c r="F2077" t="n">
        <v>0.0</v>
      </c>
      <c r="G2077" t="n">
        <v>0.0</v>
      </c>
      <c r="H2077" s="9" t="n">
        <v>0.0</v>
      </c>
    </row>
    <row r="2078" spans="2:8" x14ac:dyDescent="0.25">
      <c r="B2078" s="28" t="s">
        <v>7716</v>
      </c>
      <c r="C2078" t="s">
        <v>7717</v>
      </c>
      <c r="D2078" s="9" t="n">
        <v>0.0</v>
      </c>
      <c r="E2078" s="9" t="n">
        <v>0.0</v>
      </c>
      <c r="F2078" t="n">
        <v>0.0</v>
      </c>
      <c r="G2078" t="n">
        <v>0.0</v>
      </c>
      <c r="H2078" s="9" t="n">
        <v>0.0</v>
      </c>
    </row>
    <row r="2079" spans="2:8" x14ac:dyDescent="0.25">
      <c r="B2079" s="28" t="s">
        <v>7718</v>
      </c>
      <c r="C2079" t="s">
        <v>7719</v>
      </c>
      <c r="D2079" s="9" t="n">
        <v>0.0</v>
      </c>
      <c r="E2079" s="9" t="n">
        <v>0.0</v>
      </c>
      <c r="F2079" t="n">
        <v>0.0</v>
      </c>
      <c r="G2079" t="n">
        <v>0.0</v>
      </c>
      <c r="H2079" s="9" t="n">
        <v>0.0</v>
      </c>
    </row>
    <row r="2080" spans="2:8" x14ac:dyDescent="0.25">
      <c r="B2080" s="28" t="s">
        <v>7720</v>
      </c>
      <c r="C2080" t="s">
        <v>7721</v>
      </c>
      <c r="D2080" s="9" t="n">
        <v>0.0</v>
      </c>
      <c r="E2080" s="9" t="n">
        <v>0.0</v>
      </c>
      <c r="F2080" t="n">
        <v>0.0</v>
      </c>
      <c r="G2080" t="n">
        <v>0.0</v>
      </c>
      <c r="H2080" s="9" t="n">
        <v>0.0</v>
      </c>
    </row>
    <row r="2081" spans="2:8" x14ac:dyDescent="0.25">
      <c r="B2081" s="28" t="s">
        <v>7722</v>
      </c>
      <c r="C2081" t="s">
        <v>7723</v>
      </c>
      <c r="D2081" s="9" t="n">
        <v>0.0</v>
      </c>
      <c r="E2081" s="9" t="n">
        <v>0.0</v>
      </c>
      <c r="F2081" t="n">
        <v>0.0</v>
      </c>
      <c r="G2081" t="n">
        <v>0.0</v>
      </c>
      <c r="H2081" s="9" t="n">
        <v>0.0</v>
      </c>
    </row>
    <row r="2082" spans="2:8" x14ac:dyDescent="0.25">
      <c r="B2082" s="28" t="s">
        <v>7724</v>
      </c>
      <c r="C2082" t="s">
        <v>7725</v>
      </c>
      <c r="D2082" s="9" t="n">
        <v>0.0</v>
      </c>
      <c r="E2082" s="9" t="n">
        <v>0.0</v>
      </c>
      <c r="F2082" t="n">
        <v>0.0</v>
      </c>
      <c r="G2082" t="n">
        <v>0.0</v>
      </c>
      <c r="H2082" s="9" t="n">
        <v>0.0</v>
      </c>
    </row>
    <row r="2083" spans="2:8" x14ac:dyDescent="0.25">
      <c r="B2083" s="28" t="s">
        <v>7726</v>
      </c>
      <c r="C2083" t="s">
        <v>7727</v>
      </c>
      <c r="D2083" s="9" t="n">
        <v>0.0</v>
      </c>
      <c r="E2083" s="9" t="n">
        <v>0.0</v>
      </c>
      <c r="F2083" t="n">
        <v>0.0</v>
      </c>
      <c r="G2083" t="n">
        <v>0.0</v>
      </c>
      <c r="H2083" s="9" t="n">
        <v>0.0</v>
      </c>
    </row>
    <row r="2084" spans="2:8" x14ac:dyDescent="0.25">
      <c r="B2084" s="28" t="s">
        <v>7728</v>
      </c>
      <c r="C2084" t="s">
        <v>7729</v>
      </c>
      <c r="D2084" s="9" t="n">
        <v>0.0</v>
      </c>
      <c r="E2084" s="9" t="n">
        <v>0.0</v>
      </c>
      <c r="F2084" t="n">
        <v>0.0</v>
      </c>
      <c r="G2084" t="n">
        <v>0.0</v>
      </c>
      <c r="H2084" s="9" t="n">
        <v>0.0</v>
      </c>
    </row>
    <row r="2085" spans="2:8" x14ac:dyDescent="0.25">
      <c r="B2085" s="28" t="s">
        <v>7730</v>
      </c>
      <c r="C2085" t="s">
        <v>92</v>
      </c>
      <c r="D2085" s="9" t="n">
        <v>0.0</v>
      </c>
      <c r="E2085" s="9" t="n">
        <v>0.0</v>
      </c>
      <c r="F2085" t="n">
        <v>0.0</v>
      </c>
      <c r="G2085" t="n">
        <v>0.0</v>
      </c>
      <c r="H2085" s="9" t="n">
        <v>0.0</v>
      </c>
    </row>
    <row r="2086" spans="2:8" x14ac:dyDescent="0.25">
      <c r="B2086" s="28" t="s">
        <v>7731</v>
      </c>
      <c r="C2086" t="s">
        <v>7732</v>
      </c>
      <c r="D2086" s="9" t="n">
        <v>2551143.0</v>
      </c>
      <c r="E2086" s="9" t="n">
        <v>2551143.0</v>
      </c>
      <c r="F2086" t="n">
        <v>0.0</v>
      </c>
      <c r="G2086" t="n">
        <v>0.0</v>
      </c>
      <c r="H2086" s="9" t="n">
        <v>0.0</v>
      </c>
    </row>
    <row r="2087" spans="2:8" x14ac:dyDescent="0.25">
      <c r="B2087" s="28" t="s">
        <v>7733</v>
      </c>
      <c r="C2087" t="s">
        <v>3620</v>
      </c>
      <c r="D2087" s="9" t="n">
        <v>0.0</v>
      </c>
      <c r="E2087" s="9" t="n">
        <v>0.0</v>
      </c>
      <c r="F2087" t="n">
        <v>0.0</v>
      </c>
      <c r="G2087" t="n">
        <v>0.0</v>
      </c>
      <c r="H2087" s="9" t="n">
        <v>0.0</v>
      </c>
    </row>
    <row r="2088" spans="2:8" x14ac:dyDescent="0.25">
      <c r="B2088" s="28" t="s">
        <v>7734</v>
      </c>
      <c r="C2088" t="s">
        <v>3621</v>
      </c>
      <c r="D2088" s="9" t="n">
        <v>0.0</v>
      </c>
      <c r="E2088" s="9" t="n">
        <v>0.0</v>
      </c>
      <c r="F2088" t="n">
        <v>0.0</v>
      </c>
      <c r="G2088" t="n">
        <v>0.0</v>
      </c>
      <c r="H2088" s="9" t="n">
        <v>0.0</v>
      </c>
    </row>
    <row r="2089" spans="2:8" x14ac:dyDescent="0.25">
      <c r="B2089" s="28" t="s">
        <v>7735</v>
      </c>
      <c r="C2089" t="s">
        <v>7736</v>
      </c>
      <c r="D2089" s="9" t="n">
        <v>0.0</v>
      </c>
      <c r="E2089" s="9" t="n">
        <v>0.0</v>
      </c>
      <c r="F2089" t="n">
        <v>0.0</v>
      </c>
      <c r="G2089" t="n">
        <v>0.0</v>
      </c>
      <c r="H2089" s="9" t="n">
        <v>0.0</v>
      </c>
    </row>
    <row r="2090" spans="2:8" x14ac:dyDescent="0.25">
      <c r="B2090" s="28" t="s">
        <v>7737</v>
      </c>
      <c r="C2090" t="s">
        <v>7738</v>
      </c>
      <c r="D2090" s="9" t="n">
        <v>0.0</v>
      </c>
      <c r="E2090" s="9" t="n">
        <v>0.0</v>
      </c>
      <c r="F2090" t="n">
        <v>0.0</v>
      </c>
      <c r="G2090" t="n">
        <v>0.0</v>
      </c>
      <c r="H2090" s="9" t="n">
        <v>0.0</v>
      </c>
    </row>
    <row r="2091" spans="2:8" x14ac:dyDescent="0.25">
      <c r="B2091" s="28" t="s">
        <v>7739</v>
      </c>
      <c r="C2091" t="s">
        <v>7740</v>
      </c>
      <c r="D2091" s="9" t="n">
        <v>0.0</v>
      </c>
      <c r="E2091" s="9" t="n">
        <v>0.0</v>
      </c>
      <c r="F2091" t="n">
        <v>0.0</v>
      </c>
      <c r="G2091" t="n">
        <v>0.0</v>
      </c>
      <c r="H2091" s="9" t="n">
        <v>0.0</v>
      </c>
    </row>
    <row r="2092" spans="2:8" x14ac:dyDescent="0.25">
      <c r="B2092" s="28" t="s">
        <v>7741</v>
      </c>
      <c r="C2092" t="s">
        <v>3622</v>
      </c>
      <c r="D2092" s="9" t="n">
        <v>2500000.0</v>
      </c>
      <c r="E2092" s="9" t="n">
        <v>2500000.0</v>
      </c>
      <c r="F2092" t="n">
        <v>0.0</v>
      </c>
      <c r="G2092" t="n">
        <v>0.0</v>
      </c>
      <c r="H2092" s="9" t="n">
        <v>0.0</v>
      </c>
    </row>
    <row r="2093" spans="2:8" x14ac:dyDescent="0.25">
      <c r="B2093" s="28" t="s">
        <v>7742</v>
      </c>
      <c r="C2093" t="s">
        <v>7743</v>
      </c>
      <c r="D2093" s="9" t="n">
        <v>0.0</v>
      </c>
      <c r="E2093" s="9" t="n">
        <v>0.0</v>
      </c>
      <c r="F2093" t="n">
        <v>0.0</v>
      </c>
      <c r="G2093" t="n">
        <v>0.0</v>
      </c>
      <c r="H2093" s="9" t="n">
        <v>0.0</v>
      </c>
    </row>
    <row r="2094" spans="2:8" x14ac:dyDescent="0.25">
      <c r="B2094" s="28" t="s">
        <v>7744</v>
      </c>
      <c r="C2094" t="s">
        <v>7745</v>
      </c>
      <c r="D2094" s="9" t="n">
        <v>0.0</v>
      </c>
      <c r="E2094" s="9" t="n">
        <v>0.0</v>
      </c>
      <c r="F2094" t="n">
        <v>0.0</v>
      </c>
      <c r="G2094" t="n">
        <v>0.0</v>
      </c>
      <c r="H2094" s="9" t="n">
        <v>0.0</v>
      </c>
    </row>
    <row r="2095" spans="2:8" x14ac:dyDescent="0.25">
      <c r="B2095" s="28" t="s">
        <v>7746</v>
      </c>
      <c r="C2095" t="s">
        <v>3623</v>
      </c>
      <c r="D2095" s="9" t="n">
        <v>0.0</v>
      </c>
      <c r="E2095" s="9" t="n">
        <v>0.0</v>
      </c>
      <c r="F2095" t="n">
        <v>0.0</v>
      </c>
      <c r="G2095" t="n">
        <v>0.0</v>
      </c>
      <c r="H2095" s="9" t="n">
        <v>0.0</v>
      </c>
    </row>
    <row r="2096" spans="2:8" x14ac:dyDescent="0.25">
      <c r="B2096" s="28" t="s">
        <v>7747</v>
      </c>
      <c r="C2096" t="s">
        <v>7748</v>
      </c>
      <c r="D2096" s="9" t="n">
        <v>0.0</v>
      </c>
      <c r="E2096" s="9" t="n">
        <v>0.0</v>
      </c>
      <c r="F2096" t="n">
        <v>0.0</v>
      </c>
      <c r="G2096" t="n">
        <v>0.0</v>
      </c>
      <c r="H2096" s="9" t="n">
        <v>0.0</v>
      </c>
    </row>
    <row r="2097" spans="2:8" x14ac:dyDescent="0.25">
      <c r="B2097" s="28" t="s">
        <v>7749</v>
      </c>
      <c r="C2097" t="s">
        <v>3624</v>
      </c>
      <c r="D2097" s="9" t="n">
        <v>0.0</v>
      </c>
      <c r="E2097" s="9" t="n">
        <v>0.0</v>
      </c>
      <c r="F2097" t="n">
        <v>0.0</v>
      </c>
      <c r="G2097" t="n">
        <v>0.0</v>
      </c>
      <c r="H2097" s="9" t="n">
        <v>0.0</v>
      </c>
    </row>
    <row r="2098" spans="2:8" x14ac:dyDescent="0.25">
      <c r="B2098" s="28" t="s">
        <v>7750</v>
      </c>
      <c r="C2098" t="s">
        <v>3625</v>
      </c>
      <c r="D2098" s="9" t="n">
        <v>0.0</v>
      </c>
      <c r="E2098" s="9" t="n">
        <v>0.0</v>
      </c>
      <c r="F2098" t="n">
        <v>0.0</v>
      </c>
      <c r="G2098" t="n">
        <v>0.0</v>
      </c>
      <c r="H2098" s="9" t="n">
        <v>0.0</v>
      </c>
    </row>
    <row r="2099" spans="2:8" x14ac:dyDescent="0.25">
      <c r="B2099" s="28" t="s">
        <v>7751</v>
      </c>
      <c r="C2099" t="s">
        <v>3626</v>
      </c>
      <c r="D2099" s="9" t="n">
        <v>0.0</v>
      </c>
      <c r="E2099" s="9" t="n">
        <v>0.0</v>
      </c>
      <c r="F2099" t="n">
        <v>0.0</v>
      </c>
      <c r="G2099" t="n">
        <v>0.0</v>
      </c>
      <c r="H2099" s="9" t="n">
        <v>0.0</v>
      </c>
    </row>
    <row r="2100" spans="2:8" x14ac:dyDescent="0.25">
      <c r="B2100" s="28" t="s">
        <v>7752</v>
      </c>
      <c r="C2100" t="s">
        <v>3627</v>
      </c>
      <c r="D2100" s="9" t="n">
        <v>0.0</v>
      </c>
      <c r="E2100" s="9" t="n">
        <v>0.0</v>
      </c>
      <c r="F2100" t="n">
        <v>0.0</v>
      </c>
      <c r="G2100" t="n">
        <v>0.0</v>
      </c>
      <c r="H2100" s="9" t="n">
        <v>0.0</v>
      </c>
    </row>
    <row r="2101" spans="2:8" x14ac:dyDescent="0.25">
      <c r="B2101" s="28" t="s">
        <v>7753</v>
      </c>
      <c r="C2101" t="s">
        <v>3628</v>
      </c>
      <c r="D2101" s="9" t="n">
        <v>0.0</v>
      </c>
      <c r="E2101" s="9" t="n">
        <v>0.0</v>
      </c>
      <c r="F2101" t="n">
        <v>0.0</v>
      </c>
      <c r="G2101" t="n">
        <v>0.0</v>
      </c>
      <c r="H2101" s="9" t="n">
        <v>0.0</v>
      </c>
    </row>
  </sheetData>
  <pageMargins left="0" right="0" top="0" bottom="0"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271"/>
  <sheetViews>
    <sheetView workbookViewId="0">
      <selection activeCell="D2" sqref="D2"/>
    </sheetView>
  </sheetViews>
  <sheetFormatPr defaultRowHeight="12.5" x14ac:dyDescent="0.25"/>
  <cols>
    <col min="1" max="1" customWidth="true" width="3.1796875" collapsed="true"/>
    <col min="2" max="2" customWidth="true" style="82" width="31.54296875" collapsed="true"/>
    <col min="3" max="3" customWidth="true" width="102.1796875" collapsed="true"/>
    <col min="4" max="4" customWidth="true" style="9" width="16.81640625" collapsed="true"/>
    <col min="5" max="5" customWidth="true" width="12.81640625" collapsed="true"/>
  </cols>
  <sheetData>
    <row r="1" spans="2:4" x14ac:dyDescent="0.25">
      <c r="B1" s="82" t="s">
        <v>561</v>
      </c>
      <c r="C1" t="s">
        <v>562</v>
      </c>
      <c r="D1" s="9" t="s">
        <v>563</v>
      </c>
    </row>
    <row r="2" spans="2:4" x14ac:dyDescent="0.25">
      <c r="B2" s="82" t="s">
        <v>1397</v>
      </c>
      <c r="C2" t="s">
        <v>1398</v>
      </c>
      <c r="D2" t="n">
        <v>4.913687834000001E7</v>
      </c>
    </row>
    <row r="3" spans="2:4" x14ac:dyDescent="0.25">
      <c r="B3" s="82" t="s">
        <v>1399</v>
      </c>
      <c r="C3" t="s">
        <v>1400</v>
      </c>
      <c r="D3" s="9" t="n">
        <v>1501035.99</v>
      </c>
    </row>
    <row r="4" spans="2:4" x14ac:dyDescent="0.25">
      <c r="B4" s="82" t="s">
        <v>1401</v>
      </c>
      <c r="C4" t="s">
        <v>1402</v>
      </c>
      <c r="D4" s="9" t="n">
        <v>0.0</v>
      </c>
    </row>
    <row r="5" spans="2:4" x14ac:dyDescent="0.25">
      <c r="B5" s="82" t="s">
        <v>1403</v>
      </c>
      <c r="C5" t="s">
        <v>1404</v>
      </c>
      <c r="D5" s="9" t="n">
        <v>2.029831351E7</v>
      </c>
    </row>
    <row r="6" spans="2:4" x14ac:dyDescent="0.25">
      <c r="B6" s="82" t="s">
        <v>1405</v>
      </c>
      <c r="C6" t="s">
        <v>1406</v>
      </c>
      <c r="D6" s="9" t="n">
        <v>0.0</v>
      </c>
    </row>
    <row r="7" spans="2:4" x14ac:dyDescent="0.25">
      <c r="B7" s="82" t="s">
        <v>1407</v>
      </c>
      <c r="C7" t="s">
        <v>1408</v>
      </c>
      <c r="D7" s="9" t="n">
        <v>793733.44</v>
      </c>
    </row>
    <row r="8" spans="2:4" x14ac:dyDescent="0.25">
      <c r="B8" s="82" t="s">
        <v>1409</v>
      </c>
      <c r="C8" t="s">
        <v>1410</v>
      </c>
      <c r="D8" s="9" t="n">
        <v>739043.85</v>
      </c>
    </row>
    <row r="9" spans="2:4" x14ac:dyDescent="0.25">
      <c r="B9" s="82" t="s">
        <v>1411</v>
      </c>
      <c r="C9" t="s">
        <v>1412</v>
      </c>
      <c r="D9" s="9" t="n">
        <v>1730105.69</v>
      </c>
    </row>
    <row r="10" spans="2:4" x14ac:dyDescent="0.25">
      <c r="B10" s="82" t="s">
        <v>1413</v>
      </c>
      <c r="C10" t="s">
        <v>1414</v>
      </c>
      <c r="D10" s="9" t="n">
        <v>3.012596384E7</v>
      </c>
    </row>
    <row r="11" spans="2:4" x14ac:dyDescent="0.25">
      <c r="B11" s="82" t="s">
        <v>1415</v>
      </c>
      <c r="C11" t="s">
        <v>1416</v>
      </c>
      <c r="D11" s="9" t="n">
        <v>2.836951853E7</v>
      </c>
    </row>
    <row r="12" spans="2:4" x14ac:dyDescent="0.25">
      <c r="B12" s="82" t="s">
        <v>1417</v>
      </c>
      <c r="C12" t="s">
        <v>1418</v>
      </c>
      <c r="D12" s="9" t="n">
        <v>178982.32</v>
      </c>
    </row>
    <row r="13" spans="2:4" x14ac:dyDescent="0.25">
      <c r="B13" s="82" t="s">
        <v>1419</v>
      </c>
      <c r="C13" t="s">
        <v>1420</v>
      </c>
      <c r="D13" s="9" t="n">
        <v>3515405.74</v>
      </c>
    </row>
    <row r="14" spans="2:4" x14ac:dyDescent="0.25">
      <c r="B14" s="82" t="s">
        <v>1421</v>
      </c>
      <c r="C14" t="s">
        <v>1422</v>
      </c>
      <c r="D14" s="9" t="n">
        <v>119943.86</v>
      </c>
    </row>
    <row r="15" spans="2:4" x14ac:dyDescent="0.25">
      <c r="B15" s="82" t="s">
        <v>1423</v>
      </c>
      <c r="C15" t="s">
        <v>1424</v>
      </c>
      <c r="D15" s="9" t="n">
        <v>875340.72</v>
      </c>
    </row>
    <row r="16" spans="2:4" x14ac:dyDescent="0.25">
      <c r="B16" s="82" t="s">
        <v>1425</v>
      </c>
      <c r="C16" t="s">
        <v>1426</v>
      </c>
      <c r="D16" s="9" t="n">
        <v>1818125.79</v>
      </c>
    </row>
    <row r="17" spans="2:4" x14ac:dyDescent="0.25">
      <c r="B17" s="82" t="s">
        <v>1427</v>
      </c>
      <c r="C17" t="s">
        <v>1428</v>
      </c>
      <c r="D17" s="9" t="n">
        <v>3184525.92</v>
      </c>
    </row>
    <row r="18" spans="2:4" x14ac:dyDescent="0.25">
      <c r="B18" s="82" t="s">
        <v>1429</v>
      </c>
      <c r="C18" t="s">
        <v>1430</v>
      </c>
      <c r="D18" s="9" t="n">
        <v>0.0</v>
      </c>
    </row>
    <row r="19" spans="2:4" x14ac:dyDescent="0.25">
      <c r="B19" s="82" t="s">
        <v>1431</v>
      </c>
      <c r="C19" t="s">
        <v>1432</v>
      </c>
      <c r="D19" s="9" t="n">
        <v>2751958.18</v>
      </c>
    </row>
    <row r="20" spans="2:4" x14ac:dyDescent="0.25">
      <c r="B20" s="82" t="s">
        <v>1433</v>
      </c>
      <c r="C20" t="s">
        <v>1434</v>
      </c>
      <c r="D20" s="9" t="n">
        <v>404889.22</v>
      </c>
    </row>
    <row r="21" spans="2:4" x14ac:dyDescent="0.25">
      <c r="B21" s="82" t="s">
        <v>8718</v>
      </c>
      <c r="C21" t="s">
        <v>8719</v>
      </c>
      <c r="D21" s="9" t="n">
        <v>3.003E7</v>
      </c>
    </row>
    <row r="22" spans="2:4" x14ac:dyDescent="0.25">
      <c r="B22" s="82" t="s">
        <v>8720</v>
      </c>
      <c r="C22" t="s">
        <v>8721</v>
      </c>
      <c r="D22" s="9" t="n">
        <v>2025000.0</v>
      </c>
    </row>
    <row r="23" spans="2:4" x14ac:dyDescent="0.25">
      <c r="B23" s="82" t="s">
        <v>1435</v>
      </c>
      <c r="C23" t="s">
        <v>1436</v>
      </c>
      <c r="D23" s="9" t="n">
        <v>197685.5</v>
      </c>
    </row>
    <row r="24" spans="2:4" x14ac:dyDescent="0.25">
      <c r="B24" s="82" t="s">
        <v>1437</v>
      </c>
      <c r="C24" t="s">
        <v>1438</v>
      </c>
      <c r="D24" s="9" t="n">
        <v>0.0</v>
      </c>
    </row>
    <row r="25" spans="2:4" x14ac:dyDescent="0.25">
      <c r="B25" s="82" t="s">
        <v>1439</v>
      </c>
      <c r="C25" t="s">
        <v>1440</v>
      </c>
      <c r="D25" s="9" t="n">
        <v>182898.74</v>
      </c>
    </row>
    <row r="26" spans="2:4" x14ac:dyDescent="0.25">
      <c r="B26" s="82" t="s">
        <v>1441</v>
      </c>
      <c r="C26" t="s">
        <v>1442</v>
      </c>
      <c r="D26" s="9" t="n">
        <v>2591310.75</v>
      </c>
    </row>
    <row r="27" spans="2:4" x14ac:dyDescent="0.25">
      <c r="B27" s="82" t="s">
        <v>1443</v>
      </c>
      <c r="C27" t="s">
        <v>1444</v>
      </c>
      <c r="D27" s="9" t="n">
        <v>97564.06</v>
      </c>
    </row>
    <row r="28" spans="2:4" x14ac:dyDescent="0.25">
      <c r="B28" s="82" t="s">
        <v>1445</v>
      </c>
      <c r="C28" t="s">
        <v>1446</v>
      </c>
      <c r="D28" s="9" t="n">
        <v>0.0</v>
      </c>
    </row>
    <row r="29" spans="2:4" x14ac:dyDescent="0.25">
      <c r="B29" s="82" t="s">
        <v>1447</v>
      </c>
      <c r="C29" t="s">
        <v>1448</v>
      </c>
      <c r="D29" s="9" t="n">
        <v>8040835.36</v>
      </c>
    </row>
    <row r="30" spans="2:4" x14ac:dyDescent="0.25">
      <c r="B30" s="82" t="s">
        <v>1449</v>
      </c>
      <c r="C30" t="s">
        <v>1450</v>
      </c>
      <c r="D30" s="9" t="n">
        <v>0.0</v>
      </c>
    </row>
    <row r="31" spans="2:4" x14ac:dyDescent="0.25">
      <c r="B31" s="82" t="s">
        <v>1451</v>
      </c>
      <c r="C31" t="s">
        <v>1452</v>
      </c>
      <c r="D31" s="9" t="n">
        <v>501862.79</v>
      </c>
    </row>
    <row r="32" spans="2:4" x14ac:dyDescent="0.25">
      <c r="B32" s="82" t="s">
        <v>1453</v>
      </c>
      <c r="C32" t="s">
        <v>1454</v>
      </c>
      <c r="D32" s="9" t="n">
        <v>1.871500269E7</v>
      </c>
    </row>
    <row r="33" spans="2:4" x14ac:dyDescent="0.25">
      <c r="B33" s="82" t="s">
        <v>1455</v>
      </c>
      <c r="C33" t="s">
        <v>1456</v>
      </c>
      <c r="D33" s="9" t="n">
        <v>0.0</v>
      </c>
    </row>
    <row r="34" spans="2:4" x14ac:dyDescent="0.25">
      <c r="B34" s="82" t="s">
        <v>1457</v>
      </c>
      <c r="C34" t="s">
        <v>1458</v>
      </c>
      <c r="D34" s="9" t="n">
        <v>0.0</v>
      </c>
    </row>
    <row r="35" spans="2:4" x14ac:dyDescent="0.25">
      <c r="B35" s="82" t="s">
        <v>1459</v>
      </c>
      <c r="C35" t="s">
        <v>1460</v>
      </c>
      <c r="D35" s="9" t="n">
        <v>0.0</v>
      </c>
    </row>
    <row r="36" spans="2:4" x14ac:dyDescent="0.25">
      <c r="B36" s="82" t="s">
        <v>1461</v>
      </c>
      <c r="C36" t="s">
        <v>1462</v>
      </c>
      <c r="D36" s="9" t="n">
        <v>1513435.08</v>
      </c>
    </row>
    <row r="37" spans="2:4" x14ac:dyDescent="0.25">
      <c r="B37" s="82" t="s">
        <v>1463</v>
      </c>
      <c r="C37" t="s">
        <v>1464</v>
      </c>
      <c r="D37" s="9" t="n">
        <v>0.0</v>
      </c>
    </row>
    <row r="38" spans="2:4" x14ac:dyDescent="0.25">
      <c r="B38" s="82" t="s">
        <v>1465</v>
      </c>
      <c r="C38" t="s">
        <v>1466</v>
      </c>
      <c r="D38" s="9" t="n">
        <v>4643274.95</v>
      </c>
    </row>
    <row r="39" spans="2:4" x14ac:dyDescent="0.25">
      <c r="B39" s="82" t="s">
        <v>1467</v>
      </c>
      <c r="C39" t="s">
        <v>1468</v>
      </c>
      <c r="D39" s="9" t="n">
        <v>0.0</v>
      </c>
    </row>
    <row r="40" spans="2:4" x14ac:dyDescent="0.25">
      <c r="B40" s="82" t="s">
        <v>1469</v>
      </c>
      <c r="C40" t="s">
        <v>1470</v>
      </c>
      <c r="D40" s="9" t="n">
        <v>0.0</v>
      </c>
    </row>
    <row r="41" spans="2:4" x14ac:dyDescent="0.25">
      <c r="B41" s="82" t="s">
        <v>1471</v>
      </c>
      <c r="C41" t="s">
        <v>1472</v>
      </c>
      <c r="D41" s="9" t="n">
        <v>0.0</v>
      </c>
    </row>
    <row r="42" spans="2:4" x14ac:dyDescent="0.25">
      <c r="B42" s="82" t="s">
        <v>1473</v>
      </c>
      <c r="C42" t="s">
        <v>1474</v>
      </c>
      <c r="D42" s="9" t="n">
        <v>0.0</v>
      </c>
    </row>
    <row r="43" spans="2:4" x14ac:dyDescent="0.25">
      <c r="B43" s="82" t="s">
        <v>1475</v>
      </c>
      <c r="C43" t="s">
        <v>1476</v>
      </c>
      <c r="D43" s="9" t="n">
        <v>0.0</v>
      </c>
    </row>
    <row r="44" spans="2:4" x14ac:dyDescent="0.25">
      <c r="B44" s="82" t="s">
        <v>1477</v>
      </c>
      <c r="C44" t="s">
        <v>1478</v>
      </c>
      <c r="D44" s="9" t="n">
        <v>321472.39</v>
      </c>
    </row>
    <row r="45" spans="2:4" x14ac:dyDescent="0.25">
      <c r="B45" s="82" t="s">
        <v>1479</v>
      </c>
      <c r="C45" t="s">
        <v>1480</v>
      </c>
      <c r="D45" s="9" t="n">
        <v>7189030.84</v>
      </c>
    </row>
    <row r="46" spans="2:4" x14ac:dyDescent="0.25">
      <c r="B46" s="82" t="s">
        <v>1481</v>
      </c>
      <c r="C46" t="s">
        <v>1482</v>
      </c>
      <c r="D46" s="9" t="n">
        <v>2221908.7</v>
      </c>
    </row>
    <row r="47" spans="2:4" x14ac:dyDescent="0.25">
      <c r="B47" s="82" t="s">
        <v>1483</v>
      </c>
      <c r="C47" t="s">
        <v>1484</v>
      </c>
      <c r="D47" s="9" t="n">
        <v>2.334186421E7</v>
      </c>
    </row>
    <row r="48" spans="2:4" x14ac:dyDescent="0.25">
      <c r="B48" s="82" t="s">
        <v>1485</v>
      </c>
      <c r="C48" t="s">
        <v>1486</v>
      </c>
      <c r="D48" s="9" t="n">
        <v>0.0</v>
      </c>
    </row>
    <row r="49" spans="2:4" x14ac:dyDescent="0.25">
      <c r="B49" s="82" t="s">
        <v>1487</v>
      </c>
      <c r="C49" t="s">
        <v>1488</v>
      </c>
      <c r="D49" s="9" t="n">
        <v>0.0</v>
      </c>
    </row>
    <row r="50" spans="2:4" x14ac:dyDescent="0.25">
      <c r="B50" s="82" t="s">
        <v>1489</v>
      </c>
      <c r="C50" t="s">
        <v>1490</v>
      </c>
      <c r="D50" s="9" t="n">
        <v>0.0</v>
      </c>
    </row>
    <row r="51" spans="2:4" x14ac:dyDescent="0.25">
      <c r="B51" s="82" t="s">
        <v>1491</v>
      </c>
      <c r="C51" t="s">
        <v>1492</v>
      </c>
      <c r="D51" s="9" t="n">
        <v>0.0</v>
      </c>
    </row>
    <row r="52" spans="2:4" x14ac:dyDescent="0.25">
      <c r="B52" s="82" t="s">
        <v>1493</v>
      </c>
      <c r="C52" t="s">
        <v>1494</v>
      </c>
      <c r="D52" s="9" t="n">
        <v>2560724.28</v>
      </c>
    </row>
    <row r="53" spans="2:4" x14ac:dyDescent="0.25">
      <c r="B53" s="82" t="s">
        <v>1495</v>
      </c>
      <c r="C53" t="s">
        <v>1496</v>
      </c>
      <c r="D53" s="9" t="n">
        <v>0.0</v>
      </c>
    </row>
    <row r="54" spans="2:4" x14ac:dyDescent="0.25">
      <c r="B54" s="82" t="s">
        <v>1497</v>
      </c>
      <c r="C54" t="s">
        <v>1498</v>
      </c>
      <c r="D54" s="9" t="n">
        <v>0.0</v>
      </c>
    </row>
    <row r="55" spans="2:4" x14ac:dyDescent="0.25">
      <c r="B55" s="82" t="s">
        <v>1499</v>
      </c>
      <c r="C55" t="s">
        <v>1500</v>
      </c>
      <c r="D55" s="9" t="n">
        <v>0.0</v>
      </c>
    </row>
    <row r="56" spans="2:4" x14ac:dyDescent="0.25">
      <c r="B56" s="82" t="s">
        <v>1501</v>
      </c>
      <c r="C56" t="s">
        <v>1502</v>
      </c>
      <c r="D56" s="9" t="n">
        <v>9425272.78</v>
      </c>
    </row>
    <row r="57" spans="2:4" x14ac:dyDescent="0.25">
      <c r="B57" s="82" t="s">
        <v>1503</v>
      </c>
      <c r="C57" t="s">
        <v>1504</v>
      </c>
      <c r="D57" s="9" t="n">
        <v>1.000266647E7</v>
      </c>
    </row>
    <row r="58" spans="2:4" x14ac:dyDescent="0.25">
      <c r="B58" s="82" t="s">
        <v>1505</v>
      </c>
      <c r="C58" t="s">
        <v>1506</v>
      </c>
      <c r="D58" s="9" t="n">
        <v>0.0</v>
      </c>
    </row>
    <row r="59" spans="2:4" x14ac:dyDescent="0.25">
      <c r="B59" s="82" t="s">
        <v>1507</v>
      </c>
      <c r="C59" t="s">
        <v>1508</v>
      </c>
      <c r="D59" s="9" t="n">
        <v>1.120221383E7</v>
      </c>
    </row>
    <row r="60" spans="2:4" x14ac:dyDescent="0.25">
      <c r="B60" s="82" t="s">
        <v>1509</v>
      </c>
      <c r="C60" t="s">
        <v>1510</v>
      </c>
      <c r="D60" s="9" t="n">
        <v>512967.91</v>
      </c>
    </row>
    <row r="61" spans="2:4" x14ac:dyDescent="0.25">
      <c r="B61" s="82" t="s">
        <v>1511</v>
      </c>
      <c r="C61" t="s">
        <v>1512</v>
      </c>
      <c r="D61" s="9" t="n">
        <v>0.0</v>
      </c>
    </row>
    <row r="62" spans="2:4" x14ac:dyDescent="0.25">
      <c r="B62" s="82" t="s">
        <v>1513</v>
      </c>
      <c r="C62" t="s">
        <v>1514</v>
      </c>
      <c r="D62" s="9" t="n">
        <v>1.019800654E7</v>
      </c>
    </row>
    <row r="63" spans="2:4" x14ac:dyDescent="0.25">
      <c r="B63" s="82" t="s">
        <v>1515</v>
      </c>
      <c r="C63" t="s">
        <v>1516</v>
      </c>
      <c r="D63" s="9" t="n">
        <v>6244161.04</v>
      </c>
    </row>
    <row r="64" spans="2:4" x14ac:dyDescent="0.25">
      <c r="B64" s="82" t="s">
        <v>1517</v>
      </c>
      <c r="C64" t="s">
        <v>1518</v>
      </c>
      <c r="D64" s="9" t="n">
        <v>5176156.05</v>
      </c>
    </row>
    <row r="65" spans="2:4" x14ac:dyDescent="0.25">
      <c r="B65" s="82" t="s">
        <v>1519</v>
      </c>
      <c r="C65" t="s">
        <v>1520</v>
      </c>
      <c r="D65" s="9" t="n">
        <v>0.0</v>
      </c>
    </row>
    <row r="66" spans="2:4" x14ac:dyDescent="0.25">
      <c r="B66" s="82" t="s">
        <v>1521</v>
      </c>
      <c r="C66" t="s">
        <v>1522</v>
      </c>
      <c r="D66" s="9" t="n">
        <v>4044915.1</v>
      </c>
    </row>
    <row r="67" spans="2:4" x14ac:dyDescent="0.25">
      <c r="B67" s="82" t="s">
        <v>1523</v>
      </c>
      <c r="C67" t="s">
        <v>1524</v>
      </c>
      <c r="D67" s="9" t="n">
        <v>0.0</v>
      </c>
    </row>
    <row r="68" spans="2:4" x14ac:dyDescent="0.25">
      <c r="B68" s="82" t="s">
        <v>1525</v>
      </c>
      <c r="C68" t="s">
        <v>1526</v>
      </c>
      <c r="D68" s="9" t="n">
        <v>0.0</v>
      </c>
    </row>
    <row r="69" spans="2:4" x14ac:dyDescent="0.25">
      <c r="B69" s="82" t="s">
        <v>1527</v>
      </c>
      <c r="C69" t="s">
        <v>1528</v>
      </c>
      <c r="D69" s="9" t="n">
        <v>77256.24</v>
      </c>
    </row>
    <row r="70" spans="2:4" x14ac:dyDescent="0.25">
      <c r="B70" s="82" t="s">
        <v>1529</v>
      </c>
      <c r="C70" t="s">
        <v>1530</v>
      </c>
      <c r="D70" s="9" t="n">
        <v>0.0</v>
      </c>
    </row>
    <row r="71" spans="2:4" x14ac:dyDescent="0.25">
      <c r="B71" s="82" t="s">
        <v>1531</v>
      </c>
      <c r="C71" t="s">
        <v>1532</v>
      </c>
      <c r="D71" s="9" t="n">
        <v>0.0</v>
      </c>
    </row>
    <row r="72" spans="2:4" x14ac:dyDescent="0.25">
      <c r="B72" s="82" t="s">
        <v>1533</v>
      </c>
      <c r="C72" t="s">
        <v>1534</v>
      </c>
      <c r="D72" s="9" t="n">
        <v>9743.65</v>
      </c>
    </row>
    <row r="73" spans="2:4" x14ac:dyDescent="0.25">
      <c r="B73" s="82" t="s">
        <v>1535</v>
      </c>
      <c r="C73" t="s">
        <v>1536</v>
      </c>
      <c r="D73" s="9" t="n">
        <v>427920.53</v>
      </c>
    </row>
    <row r="74" spans="2:4" x14ac:dyDescent="0.25">
      <c r="B74" s="82" t="s">
        <v>1537</v>
      </c>
      <c r="C74" t="s">
        <v>1538</v>
      </c>
      <c r="D74" s="9" t="n">
        <v>0.0</v>
      </c>
    </row>
    <row r="75" spans="2:4" x14ac:dyDescent="0.25">
      <c r="B75" s="82" t="s">
        <v>1539</v>
      </c>
      <c r="C75" t="s">
        <v>1540</v>
      </c>
      <c r="D75" s="9" t="n">
        <v>0.0</v>
      </c>
    </row>
    <row r="76" spans="2:4" x14ac:dyDescent="0.25">
      <c r="B76" s="82" t="s">
        <v>1541</v>
      </c>
      <c r="C76" t="s">
        <v>1542</v>
      </c>
      <c r="D76" s="9" t="n">
        <v>15357.27</v>
      </c>
    </row>
    <row r="77" spans="2:4" x14ac:dyDescent="0.25">
      <c r="B77" s="82" t="s">
        <v>1543</v>
      </c>
      <c r="C77" t="s">
        <v>1544</v>
      </c>
      <c r="D77" s="9" t="n">
        <v>1.3E7</v>
      </c>
    </row>
    <row r="78" spans="2:4" x14ac:dyDescent="0.25">
      <c r="B78" s="82" t="s">
        <v>1545</v>
      </c>
      <c r="C78" t="s">
        <v>1546</v>
      </c>
      <c r="D78" s="9" t="n">
        <v>0.0</v>
      </c>
    </row>
    <row r="79" spans="2:4" x14ac:dyDescent="0.25">
      <c r="B79" s="82" t="s">
        <v>1547</v>
      </c>
      <c r="C79" t="s">
        <v>1548</v>
      </c>
      <c r="D79" s="9" t="n">
        <v>0.0</v>
      </c>
    </row>
    <row r="80" spans="2:4" x14ac:dyDescent="0.25">
      <c r="B80" s="82" t="s">
        <v>1549</v>
      </c>
      <c r="C80" t="s">
        <v>1550</v>
      </c>
      <c r="D80" s="9" t="n">
        <v>0.0</v>
      </c>
    </row>
    <row r="81" spans="2:4" x14ac:dyDescent="0.25">
      <c r="B81" s="82" t="s">
        <v>1551</v>
      </c>
      <c r="C81" t="s">
        <v>1552</v>
      </c>
      <c r="D81" s="9" t="n">
        <v>0.0</v>
      </c>
    </row>
    <row r="82" spans="2:4" x14ac:dyDescent="0.25">
      <c r="B82" s="82" t="s">
        <v>1553</v>
      </c>
      <c r="C82" t="s">
        <v>1554</v>
      </c>
      <c r="D82" s="9" t="n">
        <v>1.3E7</v>
      </c>
    </row>
    <row r="83" spans="2:4" x14ac:dyDescent="0.25">
      <c r="B83" s="82" t="s">
        <v>1555</v>
      </c>
      <c r="C83" t="s">
        <v>1556</v>
      </c>
      <c r="D83" s="9" t="n">
        <v>156906.94</v>
      </c>
    </row>
    <row r="84" spans="2:4" x14ac:dyDescent="0.25">
      <c r="B84" s="82" t="s">
        <v>1557</v>
      </c>
      <c r="C84" t="s">
        <v>1558</v>
      </c>
      <c r="D84" s="9" t="n">
        <v>0.0</v>
      </c>
    </row>
    <row r="85" spans="2:4" x14ac:dyDescent="0.25">
      <c r="B85" s="82" t="s">
        <v>1559</v>
      </c>
      <c r="C85" t="s">
        <v>1560</v>
      </c>
      <c r="D85" s="9" t="n">
        <v>0.0</v>
      </c>
    </row>
    <row r="86" spans="2:4" x14ac:dyDescent="0.25">
      <c r="B86" s="82" t="s">
        <v>1561</v>
      </c>
      <c r="C86" t="s">
        <v>1562</v>
      </c>
      <c r="D86" s="9" t="n">
        <v>0.0</v>
      </c>
    </row>
    <row r="87" spans="2:4" x14ac:dyDescent="0.25">
      <c r="B87" s="82" t="s">
        <v>1563</v>
      </c>
      <c r="C87" t="s">
        <v>1564</v>
      </c>
      <c r="D87" s="9" t="n">
        <v>0.0</v>
      </c>
    </row>
    <row r="88" spans="2:4" x14ac:dyDescent="0.25">
      <c r="B88" s="82" t="s">
        <v>1565</v>
      </c>
      <c r="C88" t="s">
        <v>1566</v>
      </c>
      <c r="D88" s="9" t="n">
        <v>0.0</v>
      </c>
    </row>
    <row r="89" spans="2:4" x14ac:dyDescent="0.25">
      <c r="B89" s="82" t="s">
        <v>1567</v>
      </c>
      <c r="C89" t="s">
        <v>1568</v>
      </c>
      <c r="D89" s="9" t="n">
        <v>0.0</v>
      </c>
    </row>
    <row r="90" spans="2:4" x14ac:dyDescent="0.25">
      <c r="B90" s="82" t="s">
        <v>1569</v>
      </c>
      <c r="C90" t="s">
        <v>1570</v>
      </c>
      <c r="D90" s="9" t="n">
        <v>0.0</v>
      </c>
    </row>
    <row r="91" spans="2:4" x14ac:dyDescent="0.25">
      <c r="B91" s="82" t="s">
        <v>1571</v>
      </c>
      <c r="C91" t="s">
        <v>1572</v>
      </c>
      <c r="D91" s="9" t="n">
        <v>0.0</v>
      </c>
    </row>
    <row r="92" spans="2:4" x14ac:dyDescent="0.25">
      <c r="B92" s="82" t="s">
        <v>1573</v>
      </c>
      <c r="C92" t="s">
        <v>1574</v>
      </c>
      <c r="D92" s="9" t="n">
        <v>0.0</v>
      </c>
    </row>
    <row r="93" spans="2:4" x14ac:dyDescent="0.25">
      <c r="B93" s="82" t="s">
        <v>1575</v>
      </c>
      <c r="C93" t="s">
        <v>1576</v>
      </c>
      <c r="D93" s="9" t="n">
        <v>303500.0</v>
      </c>
    </row>
    <row r="94" spans="2:4" x14ac:dyDescent="0.25">
      <c r="B94" s="82" t="s">
        <v>1577</v>
      </c>
      <c r="C94" t="s">
        <v>1578</v>
      </c>
      <c r="D94" s="9" t="n">
        <v>0.0</v>
      </c>
    </row>
    <row r="95" spans="2:4" x14ac:dyDescent="0.25">
      <c r="B95" s="82" t="s">
        <v>1579</v>
      </c>
      <c r="C95" t="s">
        <v>1580</v>
      </c>
      <c r="D95" s="9" t="n">
        <v>0.0</v>
      </c>
    </row>
    <row r="96" spans="2:4" x14ac:dyDescent="0.25">
      <c r="B96" s="82" t="s">
        <v>1581</v>
      </c>
      <c r="C96" t="s">
        <v>1582</v>
      </c>
      <c r="D96" s="9" t="n">
        <v>0.0</v>
      </c>
    </row>
    <row r="97" spans="2:4" x14ac:dyDescent="0.25">
      <c r="B97" s="82" t="s">
        <v>1583</v>
      </c>
      <c r="C97" t="s">
        <v>1584</v>
      </c>
      <c r="D97" s="9" t="n">
        <v>0.0</v>
      </c>
    </row>
    <row r="98" spans="2:4" x14ac:dyDescent="0.25">
      <c r="B98" s="82" t="s">
        <v>1585</v>
      </c>
      <c r="C98" t="s">
        <v>1586</v>
      </c>
      <c r="D98" s="9" t="n">
        <v>303500.0</v>
      </c>
    </row>
    <row r="99" spans="2:4" x14ac:dyDescent="0.25">
      <c r="B99" s="82" t="s">
        <v>1587</v>
      </c>
      <c r="C99" t="s">
        <v>1588</v>
      </c>
      <c r="D99" s="9" t="n">
        <v>0.0</v>
      </c>
    </row>
    <row r="100" spans="2:4" x14ac:dyDescent="0.25">
      <c r="B100" s="82" t="s">
        <v>1589</v>
      </c>
      <c r="C100" t="s">
        <v>1590</v>
      </c>
      <c r="D100" s="9" t="n">
        <v>0.0</v>
      </c>
    </row>
    <row r="101" spans="2:4" x14ac:dyDescent="0.25">
      <c r="B101" s="82" t="s">
        <v>1591</v>
      </c>
      <c r="C101" t="s">
        <v>1592</v>
      </c>
      <c r="D101" s="9" t="n">
        <v>0.0</v>
      </c>
    </row>
    <row r="102" spans="2:4" x14ac:dyDescent="0.25">
      <c r="B102" s="82" t="s">
        <v>1593</v>
      </c>
      <c r="C102" t="s">
        <v>1594</v>
      </c>
      <c r="D102" s="9" t="n">
        <v>0.0</v>
      </c>
    </row>
    <row r="103" spans="2:4" x14ac:dyDescent="0.25">
      <c r="B103" s="82" t="s">
        <v>1595</v>
      </c>
      <c r="C103" t="s">
        <v>1596</v>
      </c>
      <c r="D103" s="9" t="n">
        <v>0.0</v>
      </c>
    </row>
    <row r="104" spans="2:4" x14ac:dyDescent="0.25">
      <c r="B104" s="82" t="s">
        <v>1597</v>
      </c>
      <c r="C104" t="s">
        <v>1598</v>
      </c>
      <c r="D104" s="9" t="n">
        <v>0.0</v>
      </c>
    </row>
    <row r="105" spans="2:4" x14ac:dyDescent="0.25">
      <c r="B105" s="82" t="s">
        <v>1599</v>
      </c>
      <c r="C105" t="s">
        <v>1600</v>
      </c>
      <c r="D105" s="9" t="n">
        <v>0.0</v>
      </c>
    </row>
    <row r="106" spans="2:4" x14ac:dyDescent="0.25">
      <c r="B106" s="82" t="s">
        <v>1601</v>
      </c>
      <c r="C106" t="s">
        <v>1602</v>
      </c>
      <c r="D106" s="9" t="n">
        <v>0.0</v>
      </c>
    </row>
    <row r="107" spans="2:4" x14ac:dyDescent="0.25">
      <c r="B107" s="82" t="s">
        <v>1603</v>
      </c>
      <c r="C107" t="s">
        <v>1604</v>
      </c>
      <c r="D107" s="9" t="n">
        <v>0.0</v>
      </c>
    </row>
    <row r="108" spans="2:4" x14ac:dyDescent="0.25">
      <c r="B108" s="82" t="s">
        <v>1605</v>
      </c>
      <c r="C108" t="s">
        <v>1606</v>
      </c>
      <c r="D108" s="9" t="n">
        <v>0.0</v>
      </c>
    </row>
    <row r="109" spans="2:4" x14ac:dyDescent="0.25">
      <c r="B109" s="82" t="s">
        <v>1607</v>
      </c>
      <c r="C109" t="s">
        <v>1608</v>
      </c>
      <c r="D109" s="9" t="n">
        <v>0.0</v>
      </c>
    </row>
    <row r="110" spans="2:4" x14ac:dyDescent="0.25">
      <c r="B110" s="82" t="s">
        <v>1609</v>
      </c>
      <c r="C110" t="s">
        <v>1610</v>
      </c>
      <c r="D110" s="9" t="n">
        <v>0.0</v>
      </c>
    </row>
    <row r="111" spans="2:4" x14ac:dyDescent="0.25">
      <c r="B111" s="82" t="s">
        <v>1611</v>
      </c>
      <c r="C111" t="s">
        <v>1612</v>
      </c>
      <c r="D111" s="9" t="n">
        <v>0.0</v>
      </c>
    </row>
    <row r="112" spans="2:4" x14ac:dyDescent="0.25">
      <c r="B112" s="82" t="s">
        <v>1613</v>
      </c>
      <c r="C112" t="s">
        <v>1614</v>
      </c>
      <c r="D112" s="9" t="n">
        <v>0.0</v>
      </c>
    </row>
    <row r="113" spans="2:4" x14ac:dyDescent="0.25">
      <c r="B113" s="82" t="s">
        <v>1615</v>
      </c>
      <c r="C113" t="s">
        <v>1616</v>
      </c>
      <c r="D113" s="9" t="n">
        <v>0.0</v>
      </c>
    </row>
    <row r="114" spans="2:4" x14ac:dyDescent="0.25">
      <c r="B114" s="82" t="s">
        <v>1617</v>
      </c>
      <c r="C114" t="s">
        <v>1618</v>
      </c>
      <c r="D114" s="9" t="n">
        <v>0.0</v>
      </c>
    </row>
    <row r="115" spans="2:4" x14ac:dyDescent="0.25">
      <c r="B115" s="82" t="s">
        <v>1619</v>
      </c>
      <c r="C115" t="s">
        <v>1620</v>
      </c>
      <c r="D115" s="9" t="n">
        <v>0.0</v>
      </c>
    </row>
    <row r="116" spans="2:4" x14ac:dyDescent="0.25">
      <c r="B116" s="82" t="s">
        <v>1621</v>
      </c>
      <c r="C116" t="s">
        <v>1622</v>
      </c>
      <c r="D116" s="9" t="n">
        <v>0.0</v>
      </c>
    </row>
    <row r="117" spans="2:4" x14ac:dyDescent="0.25">
      <c r="B117" s="82" t="s">
        <v>1623</v>
      </c>
      <c r="C117" t="s">
        <v>1624</v>
      </c>
      <c r="D117" s="9" t="n">
        <v>0.0</v>
      </c>
    </row>
    <row r="118" spans="2:4" x14ac:dyDescent="0.25">
      <c r="B118" s="82" t="s">
        <v>1625</v>
      </c>
      <c r="C118" t="s">
        <v>1626</v>
      </c>
      <c r="D118" s="9" t="n">
        <v>0.0</v>
      </c>
    </row>
    <row r="119" spans="2:4" x14ac:dyDescent="0.25">
      <c r="B119" s="82" t="s">
        <v>1627</v>
      </c>
      <c r="C119" t="s">
        <v>1628</v>
      </c>
      <c r="D119" s="9" t="n">
        <v>0.0</v>
      </c>
    </row>
    <row r="120" spans="2:4" x14ac:dyDescent="0.25">
      <c r="B120" s="82" t="s">
        <v>1629</v>
      </c>
      <c r="C120" t="s">
        <v>1630</v>
      </c>
      <c r="D120" s="9" t="n">
        <v>0.0</v>
      </c>
    </row>
    <row r="121" spans="2:4" x14ac:dyDescent="0.25">
      <c r="B121" s="82" t="s">
        <v>1631</v>
      </c>
      <c r="C121" t="s">
        <v>1632</v>
      </c>
      <c r="D121" s="9" t="n">
        <v>0.0</v>
      </c>
    </row>
    <row r="122" spans="2:4" x14ac:dyDescent="0.25">
      <c r="B122" s="82" t="s">
        <v>1633</v>
      </c>
      <c r="C122" t="s">
        <v>1634</v>
      </c>
      <c r="D122" s="9" t="n">
        <v>0.0</v>
      </c>
    </row>
    <row r="123" spans="2:4" x14ac:dyDescent="0.25">
      <c r="B123" s="82" t="s">
        <v>1635</v>
      </c>
      <c r="C123" t="s">
        <v>1636</v>
      </c>
      <c r="D123" s="9" t="n">
        <v>0.0</v>
      </c>
    </row>
    <row r="124" spans="2:4" x14ac:dyDescent="0.25">
      <c r="B124" s="82" t="s">
        <v>1637</v>
      </c>
      <c r="C124" t="s">
        <v>1638</v>
      </c>
      <c r="D124" s="9" t="n">
        <v>0.0</v>
      </c>
    </row>
    <row r="125" spans="2:4" x14ac:dyDescent="0.25">
      <c r="B125" s="82" t="s">
        <v>1639</v>
      </c>
      <c r="C125" t="s">
        <v>1640</v>
      </c>
      <c r="D125" s="9" t="n">
        <v>0.0</v>
      </c>
    </row>
    <row r="126" spans="2:4" x14ac:dyDescent="0.25">
      <c r="B126" s="82" t="s">
        <v>1641</v>
      </c>
      <c r="C126" t="s">
        <v>1642</v>
      </c>
      <c r="D126" s="9" t="n">
        <v>0.0</v>
      </c>
    </row>
    <row r="127" spans="2:4" x14ac:dyDescent="0.25">
      <c r="B127" s="82" t="s">
        <v>1643</v>
      </c>
      <c r="C127" t="s">
        <v>1644</v>
      </c>
      <c r="D127" s="9" t="n">
        <v>0.0</v>
      </c>
    </row>
    <row r="128" spans="2:4" x14ac:dyDescent="0.25">
      <c r="B128" s="82" t="s">
        <v>1645</v>
      </c>
      <c r="C128" t="s">
        <v>1646</v>
      </c>
      <c r="D128" s="9" t="n">
        <v>0.0</v>
      </c>
    </row>
    <row r="129" spans="2:4" x14ac:dyDescent="0.25">
      <c r="B129" s="82" t="s">
        <v>1647</v>
      </c>
      <c r="C129" t="s">
        <v>1648</v>
      </c>
      <c r="D129" s="9" t="n">
        <v>0.0</v>
      </c>
    </row>
    <row r="130" spans="2:4" x14ac:dyDescent="0.25">
      <c r="B130" s="82" t="s">
        <v>1649</v>
      </c>
      <c r="C130" t="s">
        <v>1650</v>
      </c>
      <c r="D130" s="9" t="n">
        <v>0.0</v>
      </c>
    </row>
    <row r="131" spans="2:4" x14ac:dyDescent="0.25">
      <c r="B131" s="82" t="s">
        <v>1651</v>
      </c>
      <c r="C131" t="s">
        <v>1652</v>
      </c>
      <c r="D131" s="9" t="n">
        <v>0.0</v>
      </c>
    </row>
    <row r="132" spans="2:4" x14ac:dyDescent="0.25">
      <c r="B132" s="82" t="s">
        <v>1653</v>
      </c>
      <c r="C132" t="s">
        <v>1654</v>
      </c>
      <c r="D132" s="9" t="n">
        <v>0.0</v>
      </c>
    </row>
    <row r="133" spans="2:4" x14ac:dyDescent="0.25">
      <c r="B133" s="82" t="s">
        <v>1655</v>
      </c>
      <c r="C133" t="s">
        <v>1656</v>
      </c>
      <c r="D133" s="9" t="n">
        <v>0.0</v>
      </c>
    </row>
    <row r="134" spans="2:4" x14ac:dyDescent="0.25">
      <c r="B134" s="82" t="s">
        <v>1657</v>
      </c>
      <c r="C134" t="s">
        <v>1658</v>
      </c>
      <c r="D134" s="9" t="n">
        <v>0.0</v>
      </c>
    </row>
    <row r="135" spans="2:4" x14ac:dyDescent="0.25">
      <c r="B135" s="82" t="s">
        <v>1659</v>
      </c>
      <c r="C135" t="s">
        <v>1660</v>
      </c>
      <c r="D135" s="9" t="n">
        <v>0.0</v>
      </c>
    </row>
    <row r="136" spans="2:4" x14ac:dyDescent="0.25">
      <c r="B136" s="82" t="s">
        <v>1661</v>
      </c>
      <c r="C136" t="s">
        <v>1662</v>
      </c>
      <c r="D136" s="9" t="n">
        <v>0.0</v>
      </c>
    </row>
    <row r="137" spans="2:4" x14ac:dyDescent="0.25">
      <c r="B137" s="82" t="s">
        <v>1663</v>
      </c>
      <c r="C137" t="s">
        <v>1664</v>
      </c>
      <c r="D137" s="9" t="n">
        <v>0.0</v>
      </c>
    </row>
    <row r="138" spans="2:4" x14ac:dyDescent="0.25">
      <c r="B138" s="82" t="s">
        <v>1665</v>
      </c>
      <c r="C138" t="s">
        <v>1666</v>
      </c>
      <c r="D138" s="9" t="n">
        <v>0.0</v>
      </c>
    </row>
    <row r="139" spans="2:4" x14ac:dyDescent="0.25">
      <c r="B139" s="82" t="s">
        <v>1667</v>
      </c>
      <c r="C139" t="s">
        <v>1668</v>
      </c>
      <c r="D139" s="9" t="n">
        <v>0.0</v>
      </c>
    </row>
    <row r="140" spans="2:4" x14ac:dyDescent="0.25">
      <c r="B140" s="82" t="s">
        <v>1669</v>
      </c>
      <c r="C140" t="s">
        <v>1670</v>
      </c>
      <c r="D140" s="9" t="n">
        <v>0.0</v>
      </c>
    </row>
    <row r="141" spans="2:4" x14ac:dyDescent="0.25">
      <c r="B141" s="82" t="s">
        <v>1671</v>
      </c>
      <c r="C141" t="s">
        <v>1672</v>
      </c>
      <c r="D141" s="9" t="n">
        <v>0.0</v>
      </c>
    </row>
    <row r="142" spans="2:4" x14ac:dyDescent="0.25">
      <c r="B142" s="82" t="s">
        <v>1673</v>
      </c>
      <c r="C142" t="s">
        <v>1674</v>
      </c>
      <c r="D142" s="9" t="n">
        <v>0.0</v>
      </c>
    </row>
    <row r="143" spans="2:4" x14ac:dyDescent="0.25">
      <c r="B143" s="82" t="s">
        <v>1675</v>
      </c>
      <c r="C143" t="s">
        <v>1676</v>
      </c>
      <c r="D143" s="9" t="n">
        <v>0.0</v>
      </c>
    </row>
    <row r="144" spans="2:4" x14ac:dyDescent="0.25">
      <c r="B144" s="82" t="s">
        <v>1677</v>
      </c>
      <c r="C144" t="s">
        <v>1678</v>
      </c>
      <c r="D144" s="9" t="n">
        <v>0.0</v>
      </c>
    </row>
    <row r="145" spans="2:4" x14ac:dyDescent="0.25">
      <c r="B145" s="82" t="s">
        <v>1679</v>
      </c>
      <c r="C145" t="s">
        <v>1680</v>
      </c>
      <c r="D145" s="9" t="n">
        <v>0.0</v>
      </c>
    </row>
    <row r="146" spans="2:4" x14ac:dyDescent="0.25">
      <c r="B146" s="82" t="s">
        <v>1681</v>
      </c>
      <c r="C146" t="s">
        <v>1682</v>
      </c>
      <c r="D146" s="9" t="n">
        <v>0.0</v>
      </c>
    </row>
    <row r="147" spans="2:4" x14ac:dyDescent="0.25">
      <c r="B147" s="82" t="s">
        <v>1683</v>
      </c>
      <c r="C147" t="s">
        <v>1684</v>
      </c>
      <c r="D147" s="9" t="n">
        <v>0.0</v>
      </c>
    </row>
    <row r="148" spans="2:4" x14ac:dyDescent="0.25">
      <c r="B148" s="82" t="s">
        <v>1685</v>
      </c>
      <c r="C148" t="s">
        <v>1686</v>
      </c>
      <c r="D148" s="9" t="n">
        <v>0.0</v>
      </c>
    </row>
    <row r="149" spans="2:4" x14ac:dyDescent="0.25">
      <c r="B149" s="82" t="s">
        <v>1687</v>
      </c>
      <c r="C149" t="s">
        <v>1688</v>
      </c>
      <c r="D149" s="9" t="n">
        <v>0.0</v>
      </c>
    </row>
    <row r="150" spans="2:4" x14ac:dyDescent="0.25">
      <c r="B150" s="82" t="s">
        <v>1689</v>
      </c>
      <c r="C150" t="s">
        <v>1690</v>
      </c>
      <c r="D150" s="9" t="n">
        <v>0.0</v>
      </c>
    </row>
    <row r="151" spans="2:4" x14ac:dyDescent="0.25">
      <c r="B151" s="82" t="s">
        <v>1691</v>
      </c>
      <c r="C151" t="s">
        <v>1692</v>
      </c>
      <c r="D151" s="9" t="n">
        <v>0.0</v>
      </c>
    </row>
    <row r="152" spans="2:4" x14ac:dyDescent="0.25">
      <c r="B152" s="82" t="s">
        <v>1693</v>
      </c>
      <c r="C152" t="s">
        <v>1694</v>
      </c>
      <c r="D152" s="9" t="n">
        <v>0.0</v>
      </c>
    </row>
    <row r="153" spans="2:4" x14ac:dyDescent="0.25">
      <c r="B153" s="82" t="s">
        <v>1695</v>
      </c>
      <c r="C153" t="s">
        <v>1696</v>
      </c>
      <c r="D153" s="9" t="n">
        <v>0.0</v>
      </c>
    </row>
    <row r="154" spans="2:4" x14ac:dyDescent="0.25">
      <c r="B154" s="82" t="s">
        <v>1697</v>
      </c>
      <c r="C154" t="s">
        <v>1698</v>
      </c>
      <c r="D154" s="9" t="n">
        <v>1.010500001E7</v>
      </c>
    </row>
    <row r="155" spans="2:4" x14ac:dyDescent="0.25">
      <c r="B155" s="82" t="s">
        <v>1699</v>
      </c>
      <c r="C155" t="s">
        <v>1700</v>
      </c>
      <c r="D155" s="9" t="n">
        <v>2.1412573286E8</v>
      </c>
    </row>
    <row r="156" spans="2:4" x14ac:dyDescent="0.25">
      <c r="B156" s="82" t="s">
        <v>1701</v>
      </c>
      <c r="C156" t="s">
        <v>1702</v>
      </c>
      <c r="D156" s="9" t="n">
        <v>0.0</v>
      </c>
    </row>
    <row r="157" spans="2:4" x14ac:dyDescent="0.25">
      <c r="B157" s="82" t="s">
        <v>1703</v>
      </c>
      <c r="C157" t="s">
        <v>1704</v>
      </c>
      <c r="D157" s="9" t="n">
        <v>1.862889304E7</v>
      </c>
    </row>
    <row r="158" spans="2:4" x14ac:dyDescent="0.25">
      <c r="B158" s="82" t="s">
        <v>1705</v>
      </c>
      <c r="C158" t="s">
        <v>1706</v>
      </c>
      <c r="D158" s="9" t="n">
        <v>149140.31</v>
      </c>
    </row>
    <row r="159" spans="2:4" x14ac:dyDescent="0.25">
      <c r="B159" s="82" t="s">
        <v>1707</v>
      </c>
      <c r="C159" t="s">
        <v>1708</v>
      </c>
      <c r="D159" s="9" t="n">
        <v>3.494646016E7</v>
      </c>
    </row>
    <row r="160" spans="2:4" x14ac:dyDescent="0.25">
      <c r="B160" s="82" t="s">
        <v>1709</v>
      </c>
      <c r="C160" t="s">
        <v>1710</v>
      </c>
      <c r="D160" s="9" t="n">
        <v>0.0</v>
      </c>
    </row>
    <row r="161" spans="2:4" x14ac:dyDescent="0.25">
      <c r="B161" s="82" t="s">
        <v>1711</v>
      </c>
      <c r="C161" t="s">
        <v>1712</v>
      </c>
      <c r="D161" s="9" t="n">
        <v>0.0</v>
      </c>
    </row>
    <row r="162" spans="2:4" x14ac:dyDescent="0.25">
      <c r="B162" s="82" t="s">
        <v>1713</v>
      </c>
      <c r="C162" t="s">
        <v>1714</v>
      </c>
      <c r="D162" s="9" t="n">
        <v>0.0</v>
      </c>
    </row>
    <row r="163" spans="2:4" x14ac:dyDescent="0.25">
      <c r="B163" s="82" t="s">
        <v>1715</v>
      </c>
      <c r="C163" t="s">
        <v>1716</v>
      </c>
      <c r="D163" s="9" t="n">
        <v>0.0</v>
      </c>
    </row>
    <row r="164" spans="2:4" x14ac:dyDescent="0.25">
      <c r="B164" s="82" t="s">
        <v>1717</v>
      </c>
      <c r="C164" t="s">
        <v>1718</v>
      </c>
      <c r="D164" s="9" t="n">
        <v>43164.87</v>
      </c>
    </row>
    <row r="165" spans="2:4" x14ac:dyDescent="0.25">
      <c r="B165" s="82" t="s">
        <v>1719</v>
      </c>
      <c r="C165" t="s">
        <v>1720</v>
      </c>
      <c r="D165" s="9" t="n">
        <v>8813401.070000002</v>
      </c>
    </row>
    <row r="166" spans="2:4" x14ac:dyDescent="0.25">
      <c r="B166" s="82" t="s">
        <v>1721</v>
      </c>
      <c r="C166" t="s">
        <v>1722</v>
      </c>
      <c r="D166" s="9" t="n">
        <v>0.0</v>
      </c>
    </row>
    <row r="167" spans="2:4" x14ac:dyDescent="0.25">
      <c r="B167" s="82" t="s">
        <v>1723</v>
      </c>
      <c r="C167" t="s">
        <v>1724</v>
      </c>
      <c r="D167" s="9" t="n">
        <v>1611116.3200000003</v>
      </c>
    </row>
    <row r="168" spans="2:4" x14ac:dyDescent="0.25">
      <c r="B168" s="82" t="s">
        <v>1725</v>
      </c>
      <c r="C168" t="s">
        <v>1726</v>
      </c>
      <c r="D168" s="9" t="n">
        <v>0.0</v>
      </c>
    </row>
    <row r="169" spans="2:4" x14ac:dyDescent="0.25">
      <c r="B169" s="82" t="s">
        <v>1727</v>
      </c>
      <c r="C169" t="s">
        <v>1728</v>
      </c>
      <c r="D169" s="9" t="n">
        <v>0.0</v>
      </c>
    </row>
    <row r="170" spans="2:4" x14ac:dyDescent="0.25">
      <c r="B170" s="82" t="s">
        <v>1729</v>
      </c>
      <c r="C170" t="s">
        <v>1730</v>
      </c>
      <c r="D170" s="9" t="n">
        <v>0.0</v>
      </c>
    </row>
    <row r="171" spans="2:4" x14ac:dyDescent="0.25">
      <c r="B171" s="82" t="s">
        <v>1731</v>
      </c>
      <c r="C171" t="s">
        <v>1732</v>
      </c>
      <c r="D171" s="9" t="n">
        <v>0.0</v>
      </c>
    </row>
    <row r="172" spans="2:4" x14ac:dyDescent="0.25">
      <c r="B172" s="82" t="s">
        <v>1733</v>
      </c>
      <c r="C172" t="s">
        <v>1734</v>
      </c>
      <c r="D172" s="9" t="n">
        <v>0.0</v>
      </c>
    </row>
    <row r="173" spans="2:4" x14ac:dyDescent="0.25">
      <c r="B173" s="82" t="s">
        <v>1735</v>
      </c>
      <c r="C173" t="s">
        <v>1736</v>
      </c>
      <c r="D173" s="9" t="n">
        <v>0.0</v>
      </c>
    </row>
    <row r="174" spans="2:4" x14ac:dyDescent="0.25">
      <c r="B174" s="82" t="s">
        <v>1737</v>
      </c>
      <c r="C174" t="s">
        <v>1738</v>
      </c>
      <c r="D174" s="9" t="n">
        <v>1066557.38</v>
      </c>
    </row>
    <row r="175" spans="2:4" x14ac:dyDescent="0.25">
      <c r="B175" s="82" t="s">
        <v>1739</v>
      </c>
      <c r="C175" t="s">
        <v>1740</v>
      </c>
      <c r="D175" s="9" t="n">
        <v>0.0</v>
      </c>
    </row>
    <row r="176" spans="2:4" x14ac:dyDescent="0.25">
      <c r="B176" s="82" t="s">
        <v>1741</v>
      </c>
      <c r="C176" t="s">
        <v>1742</v>
      </c>
      <c r="D176" s="9" t="n">
        <v>1.0870741547999999E8</v>
      </c>
    </row>
    <row r="177" spans="2:4" x14ac:dyDescent="0.25">
      <c r="B177" s="82" t="s">
        <v>1743</v>
      </c>
      <c r="C177" t="s">
        <v>1744</v>
      </c>
      <c r="D177" s="9" t="n">
        <v>4880000.05</v>
      </c>
    </row>
    <row r="178" spans="2:4" x14ac:dyDescent="0.25">
      <c r="B178" s="82" t="s">
        <v>1745</v>
      </c>
      <c r="C178" t="s">
        <v>1746</v>
      </c>
      <c r="D178" s="9" t="n">
        <v>3449601.11</v>
      </c>
    </row>
    <row r="179" spans="2:4" x14ac:dyDescent="0.25">
      <c r="B179" s="82" t="s">
        <v>1747</v>
      </c>
      <c r="C179" t="s">
        <v>1748</v>
      </c>
      <c r="D179" s="9" t="n">
        <v>0.0</v>
      </c>
    </row>
    <row r="180" spans="2:4" x14ac:dyDescent="0.25">
      <c r="B180" s="82" t="s">
        <v>1749</v>
      </c>
      <c r="C180" t="s">
        <v>1750</v>
      </c>
      <c r="D180" s="9" t="n">
        <v>394041.8</v>
      </c>
    </row>
    <row r="181" spans="2:4" x14ac:dyDescent="0.25">
      <c r="B181" s="82" t="s">
        <v>1751</v>
      </c>
      <c r="C181" t="s">
        <v>1752</v>
      </c>
      <c r="D181" s="9" t="n">
        <v>0.0</v>
      </c>
    </row>
    <row r="182" spans="2:4" x14ac:dyDescent="0.25">
      <c r="B182" s="82" t="s">
        <v>1753</v>
      </c>
      <c r="C182" t="s">
        <v>1754</v>
      </c>
      <c r="D182" s="9" t="n">
        <v>475746.88</v>
      </c>
    </row>
    <row r="183" spans="2:4" x14ac:dyDescent="0.25">
      <c r="B183" s="82" t="s">
        <v>1755</v>
      </c>
      <c r="C183" t="s">
        <v>1756</v>
      </c>
      <c r="D183" s="9" t="n">
        <v>0.0</v>
      </c>
    </row>
    <row r="184" spans="2:4" x14ac:dyDescent="0.25">
      <c r="B184" s="82" t="s">
        <v>1757</v>
      </c>
      <c r="C184" t="s">
        <v>1758</v>
      </c>
      <c r="D184" s="9" t="n">
        <v>0.0</v>
      </c>
    </row>
    <row r="185" spans="2:4" x14ac:dyDescent="0.25">
      <c r="B185" s="82" t="s">
        <v>1759</v>
      </c>
      <c r="C185" t="s">
        <v>1760</v>
      </c>
      <c r="D185" s="9" t="n">
        <v>150000.0</v>
      </c>
    </row>
    <row r="186" spans="2:4" x14ac:dyDescent="0.25">
      <c r="B186" s="82" t="s">
        <v>1761</v>
      </c>
      <c r="C186" t="s">
        <v>1762</v>
      </c>
      <c r="D186" s="9" t="n">
        <v>0.0</v>
      </c>
    </row>
    <row r="187" spans="2:4" x14ac:dyDescent="0.25">
      <c r="B187" s="82" t="s">
        <v>1763</v>
      </c>
      <c r="C187" t="s">
        <v>1764</v>
      </c>
      <c r="D187" s="9" t="n">
        <v>1.793976604E7</v>
      </c>
    </row>
    <row r="188" spans="2:4" x14ac:dyDescent="0.25">
      <c r="B188" s="82" t="s">
        <v>1765</v>
      </c>
      <c r="C188" t="s">
        <v>1766</v>
      </c>
      <c r="D188" s="9" t="n">
        <v>35498.63</v>
      </c>
    </row>
    <row r="189" spans="2:4" x14ac:dyDescent="0.25">
      <c r="B189" s="82" t="s">
        <v>1767</v>
      </c>
      <c r="C189" t="s">
        <v>1768</v>
      </c>
      <c r="D189" s="9" t="n">
        <v>8145618.97</v>
      </c>
    </row>
    <row r="190" spans="2:4" x14ac:dyDescent="0.25">
      <c r="B190" s="82" t="s">
        <v>1769</v>
      </c>
      <c r="C190" t="s">
        <v>1770</v>
      </c>
      <c r="D190" s="9" t="n">
        <v>0.0</v>
      </c>
    </row>
    <row r="191" spans="2:4" x14ac:dyDescent="0.25">
      <c r="B191" s="82" t="s">
        <v>1771</v>
      </c>
      <c r="C191" t="s">
        <v>1772</v>
      </c>
      <c r="D191" s="9" t="n">
        <v>0.0</v>
      </c>
    </row>
    <row r="192" spans="2:4" x14ac:dyDescent="0.25">
      <c r="B192" s="82" t="s">
        <v>1773</v>
      </c>
      <c r="C192" t="s">
        <v>1774</v>
      </c>
      <c r="D192" s="9" t="n">
        <v>0.0</v>
      </c>
    </row>
    <row r="193" spans="2:4" x14ac:dyDescent="0.25">
      <c r="B193" s="82" t="s">
        <v>1775</v>
      </c>
      <c r="C193" t="s">
        <v>1776</v>
      </c>
      <c r="D193" s="9" t="n">
        <v>471355.74</v>
      </c>
    </row>
    <row r="194" spans="2:4" x14ac:dyDescent="0.25">
      <c r="B194" s="82" t="s">
        <v>1777</v>
      </c>
      <c r="C194" t="s">
        <v>1778</v>
      </c>
      <c r="D194" s="9" t="n">
        <v>0.0</v>
      </c>
    </row>
    <row r="195" spans="2:4" x14ac:dyDescent="0.25">
      <c r="B195" s="82" t="s">
        <v>1779</v>
      </c>
      <c r="C195" t="s">
        <v>1780</v>
      </c>
      <c r="D195" s="9" t="n">
        <v>0.0</v>
      </c>
    </row>
    <row r="196" spans="2:4" x14ac:dyDescent="0.25">
      <c r="B196" s="82" t="s">
        <v>1781</v>
      </c>
      <c r="C196" t="s">
        <v>1782</v>
      </c>
      <c r="D196" s="9" t="n">
        <v>387474.24</v>
      </c>
    </row>
    <row r="197" spans="2:4" x14ac:dyDescent="0.25">
      <c r="B197" s="82" t="s">
        <v>1783</v>
      </c>
      <c r="C197" t="s">
        <v>1784</v>
      </c>
      <c r="D197" s="9" t="n">
        <v>0.0</v>
      </c>
    </row>
    <row r="198" spans="2:4" x14ac:dyDescent="0.25">
      <c r="B198" s="82" t="s">
        <v>1785</v>
      </c>
      <c r="C198" t="s">
        <v>1786</v>
      </c>
      <c r="D198" s="9" t="n">
        <v>0.0</v>
      </c>
    </row>
    <row r="199" spans="2:4" x14ac:dyDescent="0.25">
      <c r="B199" s="82" t="s">
        <v>1787</v>
      </c>
      <c r="C199" t="s">
        <v>1788</v>
      </c>
      <c r="D199" s="9" t="n">
        <v>0.0</v>
      </c>
    </row>
    <row r="200" spans="2:4" x14ac:dyDescent="0.25">
      <c r="B200" s="82" t="s">
        <v>1789</v>
      </c>
      <c r="C200" t="s">
        <v>1790</v>
      </c>
      <c r="D200" s="9" t="n">
        <v>0.0</v>
      </c>
    </row>
    <row r="201" spans="2:4" x14ac:dyDescent="0.25">
      <c r="B201" s="82" t="s">
        <v>1791</v>
      </c>
      <c r="C201" t="s">
        <v>1792</v>
      </c>
      <c r="D201" s="9" t="n">
        <v>0.0</v>
      </c>
    </row>
    <row r="202" spans="2:4" x14ac:dyDescent="0.25">
      <c r="B202" s="82" t="s">
        <v>1793</v>
      </c>
      <c r="C202" t="s">
        <v>1794</v>
      </c>
      <c r="D202" s="9" t="n">
        <v>0.0</v>
      </c>
    </row>
    <row r="203" spans="2:4" x14ac:dyDescent="0.25">
      <c r="B203" s="82" t="s">
        <v>1795</v>
      </c>
      <c r="C203" t="s">
        <v>1796</v>
      </c>
      <c r="D203" s="9" t="n">
        <v>0.0</v>
      </c>
    </row>
    <row r="204" spans="2:4" x14ac:dyDescent="0.25">
      <c r="B204" s="82" t="s">
        <v>1797</v>
      </c>
      <c r="C204" t="s">
        <v>1798</v>
      </c>
      <c r="D204" s="9" t="n">
        <v>0.0</v>
      </c>
    </row>
    <row r="205" spans="2:4" x14ac:dyDescent="0.25">
      <c r="B205" s="82" t="s">
        <v>1799</v>
      </c>
      <c r="C205" t="s">
        <v>1800</v>
      </c>
      <c r="D205" s="9" t="n">
        <v>0.0</v>
      </c>
    </row>
    <row r="206" spans="2:4" x14ac:dyDescent="0.25">
      <c r="B206" s="82" t="s">
        <v>1801</v>
      </c>
      <c r="C206" t="s">
        <v>1802</v>
      </c>
      <c r="D206" s="9" t="n">
        <v>0.0</v>
      </c>
    </row>
    <row r="207" spans="2:4" x14ac:dyDescent="0.25">
      <c r="B207" s="82" t="s">
        <v>1803</v>
      </c>
      <c r="C207" t="s">
        <v>1804</v>
      </c>
      <c r="D207" s="9" t="n">
        <v>0.0</v>
      </c>
    </row>
    <row r="208" spans="2:4" x14ac:dyDescent="0.25">
      <c r="B208" s="82" t="s">
        <v>1805</v>
      </c>
      <c r="C208" t="s">
        <v>1806</v>
      </c>
      <c r="D208" s="9" t="n">
        <v>0.0</v>
      </c>
    </row>
    <row r="209" spans="2:4" x14ac:dyDescent="0.25">
      <c r="B209" s="82" t="s">
        <v>1807</v>
      </c>
      <c r="C209" t="s">
        <v>1808</v>
      </c>
      <c r="D209" s="9" t="n">
        <v>1.2247271001E8</v>
      </c>
    </row>
    <row r="210" spans="2:4" x14ac:dyDescent="0.25">
      <c r="B210" s="82" t="s">
        <v>1809</v>
      </c>
      <c r="C210" t="s">
        <v>1810</v>
      </c>
      <c r="D210" s="9" t="n">
        <v>1360626.89</v>
      </c>
    </row>
    <row r="211" spans="2:4" x14ac:dyDescent="0.25">
      <c r="B211" s="82" t="s">
        <v>1811</v>
      </c>
      <c r="C211" t="s">
        <v>1812</v>
      </c>
      <c r="D211" s="9" t="n">
        <v>9040801.8</v>
      </c>
    </row>
    <row r="212" spans="2:4" x14ac:dyDescent="0.25">
      <c r="B212" s="82" t="s">
        <v>1813</v>
      </c>
      <c r="C212" t="s">
        <v>1814</v>
      </c>
      <c r="D212" s="9" t="n">
        <v>0.0</v>
      </c>
    </row>
    <row r="213" spans="2:4" x14ac:dyDescent="0.25">
      <c r="B213" s="82" t="s">
        <v>1815</v>
      </c>
      <c r="C213" t="s">
        <v>1816</v>
      </c>
      <c r="D213" s="9" t="n">
        <v>174945.23</v>
      </c>
    </row>
    <row r="214" spans="2:4" x14ac:dyDescent="0.25">
      <c r="B214" s="82" t="s">
        <v>1817</v>
      </c>
      <c r="C214" t="s">
        <v>1818</v>
      </c>
      <c r="D214" s="9" t="n">
        <v>0.0</v>
      </c>
    </row>
    <row r="215" spans="2:4" x14ac:dyDescent="0.25">
      <c r="B215" s="82" t="s">
        <v>1819</v>
      </c>
      <c r="C215" t="s">
        <v>1820</v>
      </c>
      <c r="D215" s="9" t="n">
        <v>760126.3499999999</v>
      </c>
    </row>
    <row r="216" spans="2:4" x14ac:dyDescent="0.25">
      <c r="B216" s="82" t="s">
        <v>1821</v>
      </c>
      <c r="C216" t="s">
        <v>1822</v>
      </c>
      <c r="D216" s="9" t="n">
        <v>0.0</v>
      </c>
    </row>
    <row r="217" spans="2:4" x14ac:dyDescent="0.25">
      <c r="B217" s="82" t="s">
        <v>1823</v>
      </c>
      <c r="C217" t="s">
        <v>1824</v>
      </c>
      <c r="D217" s="9" t="n">
        <v>0.0</v>
      </c>
    </row>
    <row r="218" spans="2:4" x14ac:dyDescent="0.25">
      <c r="B218" s="82" t="s">
        <v>1825</v>
      </c>
      <c r="C218" t="s">
        <v>1826</v>
      </c>
      <c r="D218" s="9" t="n">
        <v>1.3100919489999998E7</v>
      </c>
    </row>
    <row r="219" spans="2:4" x14ac:dyDescent="0.25">
      <c r="B219" s="82" t="s">
        <v>1827</v>
      </c>
      <c r="C219" t="s">
        <v>1828</v>
      </c>
      <c r="D219" s="9" t="n">
        <v>0.0</v>
      </c>
    </row>
    <row r="220" spans="2:4" x14ac:dyDescent="0.25">
      <c r="B220" s="82" t="s">
        <v>1829</v>
      </c>
      <c r="C220" t="s">
        <v>1830</v>
      </c>
      <c r="D220" s="9" t="n">
        <v>9.367372309E7</v>
      </c>
    </row>
    <row r="221" spans="2:4" x14ac:dyDescent="0.25">
      <c r="B221" s="82" t="s">
        <v>1831</v>
      </c>
      <c r="C221" t="s">
        <v>1832</v>
      </c>
      <c r="D221" s="9" t="n">
        <v>1000000.0</v>
      </c>
    </row>
    <row r="222" spans="2:4" x14ac:dyDescent="0.25">
      <c r="B222" s="82" t="s">
        <v>1833</v>
      </c>
      <c r="C222" t="s">
        <v>1834</v>
      </c>
      <c r="D222" s="9" t="n">
        <v>0.0</v>
      </c>
    </row>
    <row r="223" spans="2:4" x14ac:dyDescent="0.25">
      <c r="B223" s="82" t="s">
        <v>1835</v>
      </c>
      <c r="C223" t="s">
        <v>1836</v>
      </c>
      <c r="D223" s="9" t="n">
        <v>0.0</v>
      </c>
    </row>
    <row r="224" spans="2:4" x14ac:dyDescent="0.25">
      <c r="B224" s="82" t="s">
        <v>1837</v>
      </c>
      <c r="C224" t="s">
        <v>1838</v>
      </c>
      <c r="D224" s="9" t="n">
        <v>0.0</v>
      </c>
    </row>
    <row r="225" spans="2:4" x14ac:dyDescent="0.25">
      <c r="B225" s="82" t="s">
        <v>1839</v>
      </c>
      <c r="C225" t="s">
        <v>1840</v>
      </c>
      <c r="D225" s="9" t="n">
        <v>0.0</v>
      </c>
    </row>
    <row r="226" spans="2:4" x14ac:dyDescent="0.25">
      <c r="B226" s="82" t="s">
        <v>1841</v>
      </c>
      <c r="C226" t="s">
        <v>1842</v>
      </c>
      <c r="D226" s="9" t="n">
        <v>5320.76</v>
      </c>
    </row>
    <row r="227" spans="2:4" x14ac:dyDescent="0.25">
      <c r="B227" s="82" t="s">
        <v>1843</v>
      </c>
      <c r="C227" t="s">
        <v>1844</v>
      </c>
      <c r="D227" s="9" t="n">
        <v>0.0</v>
      </c>
    </row>
    <row r="228" spans="2:4" x14ac:dyDescent="0.25">
      <c r="B228" s="82" t="s">
        <v>1845</v>
      </c>
      <c r="C228" t="s">
        <v>1846</v>
      </c>
      <c r="D228" s="9" t="n">
        <v>7694992.29</v>
      </c>
    </row>
    <row r="229" spans="2:4" x14ac:dyDescent="0.25">
      <c r="B229" s="82" t="s">
        <v>1847</v>
      </c>
      <c r="C229" t="s">
        <v>1848</v>
      </c>
      <c r="D229" s="9" t="n">
        <v>397758.32</v>
      </c>
    </row>
    <row r="230" spans="2:4" x14ac:dyDescent="0.25">
      <c r="B230" s="82" t="s">
        <v>1849</v>
      </c>
      <c r="C230" t="s">
        <v>1850</v>
      </c>
      <c r="D230" s="9" t="n">
        <v>0.0</v>
      </c>
    </row>
    <row r="231" spans="2:4" x14ac:dyDescent="0.25">
      <c r="B231" s="82" t="s">
        <v>1851</v>
      </c>
      <c r="C231" t="s">
        <v>1852</v>
      </c>
      <c r="D231" s="9" t="n">
        <v>0.0</v>
      </c>
    </row>
    <row r="232" spans="2:4" x14ac:dyDescent="0.25">
      <c r="B232" s="82" t="s">
        <v>1853</v>
      </c>
      <c r="C232" t="s">
        <v>1854</v>
      </c>
      <c r="D232" s="9" t="n">
        <v>0.0</v>
      </c>
    </row>
    <row r="233" spans="2:4" x14ac:dyDescent="0.25">
      <c r="B233" s="82" t="s">
        <v>1855</v>
      </c>
      <c r="C233" t="s">
        <v>1856</v>
      </c>
      <c r="D233" s="9" t="n">
        <v>0.0</v>
      </c>
    </row>
    <row r="234" spans="2:4" x14ac:dyDescent="0.25">
      <c r="B234" s="82" t="s">
        <v>1857</v>
      </c>
      <c r="C234" t="s">
        <v>1858</v>
      </c>
      <c r="D234" s="9" t="n">
        <v>0.0</v>
      </c>
    </row>
    <row r="235" spans="2:4" x14ac:dyDescent="0.25">
      <c r="B235" s="82" t="s">
        <v>1859</v>
      </c>
      <c r="C235" t="s">
        <v>1860</v>
      </c>
      <c r="D235" s="9" t="n">
        <v>0.0</v>
      </c>
    </row>
    <row r="236" spans="2:4" x14ac:dyDescent="0.25">
      <c r="B236" s="82" t="s">
        <v>1861</v>
      </c>
      <c r="C236" t="s">
        <v>1862</v>
      </c>
      <c r="D236" s="9" t="n">
        <v>0.0</v>
      </c>
    </row>
    <row r="237" spans="2:4" x14ac:dyDescent="0.25">
      <c r="B237" s="82" t="s">
        <v>1863</v>
      </c>
      <c r="C237" t="s">
        <v>1864</v>
      </c>
      <c r="D237" s="9" t="n">
        <v>0.0</v>
      </c>
    </row>
    <row r="238" spans="2:4" x14ac:dyDescent="0.25">
      <c r="B238" s="82" t="s">
        <v>1865</v>
      </c>
      <c r="C238" t="s">
        <v>1866</v>
      </c>
      <c r="D238" s="9" t="n">
        <v>0.0</v>
      </c>
    </row>
    <row r="239" spans="2:4" x14ac:dyDescent="0.25">
      <c r="B239" s="82" t="s">
        <v>1867</v>
      </c>
      <c r="C239" t="s">
        <v>1868</v>
      </c>
      <c r="D239" s="9" t="n">
        <v>0.0</v>
      </c>
    </row>
    <row r="240" spans="2:4" x14ac:dyDescent="0.25">
      <c r="B240" s="82" t="s">
        <v>1869</v>
      </c>
      <c r="C240" t="s">
        <v>1870</v>
      </c>
      <c r="D240" s="9" t="n">
        <v>0.0</v>
      </c>
    </row>
    <row r="241" spans="2:4" x14ac:dyDescent="0.25">
      <c r="B241" s="82" t="s">
        <v>1871</v>
      </c>
      <c r="C241" t="s">
        <v>1872</v>
      </c>
      <c r="D241" s="9" t="n">
        <v>0.0</v>
      </c>
    </row>
    <row r="242" spans="2:4" x14ac:dyDescent="0.25">
      <c r="B242" s="82" t="s">
        <v>1873</v>
      </c>
      <c r="C242" t="s">
        <v>1874</v>
      </c>
      <c r="D242" s="9" t="n">
        <v>0.0</v>
      </c>
    </row>
    <row r="243" spans="2:4" x14ac:dyDescent="0.25">
      <c r="B243" s="82" t="s">
        <v>1875</v>
      </c>
      <c r="C243" t="s">
        <v>1876</v>
      </c>
      <c r="D243" s="9" t="n">
        <v>0.0</v>
      </c>
    </row>
    <row r="244" spans="2:4" x14ac:dyDescent="0.25">
      <c r="B244" s="82" t="s">
        <v>1877</v>
      </c>
      <c r="C244" t="s">
        <v>1878</v>
      </c>
      <c r="D244" s="9" t="n">
        <v>0.0</v>
      </c>
    </row>
    <row r="245" spans="2:4" x14ac:dyDescent="0.25">
      <c r="B245" s="82" t="s">
        <v>1879</v>
      </c>
      <c r="C245" t="s">
        <v>1880</v>
      </c>
      <c r="D245" s="9" t="n">
        <v>0.0</v>
      </c>
    </row>
    <row r="246" spans="2:4" x14ac:dyDescent="0.25">
      <c r="B246" s="82" t="s">
        <v>1881</v>
      </c>
      <c r="C246" t="s">
        <v>1882</v>
      </c>
      <c r="D246" s="9" t="n">
        <v>0.0</v>
      </c>
    </row>
    <row r="247" spans="2:4" x14ac:dyDescent="0.25">
      <c r="B247" s="82" t="s">
        <v>1883</v>
      </c>
      <c r="C247" t="s">
        <v>1884</v>
      </c>
      <c r="D247" s="9" t="n">
        <v>0.0</v>
      </c>
    </row>
    <row r="248" spans="2:4" x14ac:dyDescent="0.25">
      <c r="B248" s="82" t="s">
        <v>1885</v>
      </c>
      <c r="C248" t="s">
        <v>1886</v>
      </c>
      <c r="D248" s="9" t="n">
        <v>0.0</v>
      </c>
    </row>
    <row r="249" spans="2:4" x14ac:dyDescent="0.25">
      <c r="B249" s="82" t="s">
        <v>1887</v>
      </c>
      <c r="C249" t="s">
        <v>1888</v>
      </c>
      <c r="D249" s="9" t="n">
        <v>0.0</v>
      </c>
    </row>
    <row r="250" spans="2:4" x14ac:dyDescent="0.25">
      <c r="B250" s="82" t="s">
        <v>1889</v>
      </c>
      <c r="C250" t="s">
        <v>1890</v>
      </c>
      <c r="D250" s="9" t="n">
        <v>0.0</v>
      </c>
    </row>
    <row r="251" spans="2:4" x14ac:dyDescent="0.25">
      <c r="B251" s="82" t="s">
        <v>1891</v>
      </c>
      <c r="C251" t="s">
        <v>1892</v>
      </c>
      <c r="D251" s="9" t="n">
        <v>0.0</v>
      </c>
    </row>
    <row r="252" spans="2:4" x14ac:dyDescent="0.25">
      <c r="B252" s="82" t="s">
        <v>1893</v>
      </c>
      <c r="C252" t="s">
        <v>1894</v>
      </c>
      <c r="D252" s="9" t="n">
        <v>0.0</v>
      </c>
    </row>
    <row r="253" spans="2:4" x14ac:dyDescent="0.25">
      <c r="B253" s="82" t="s">
        <v>1895</v>
      </c>
      <c r="C253" t="s">
        <v>1896</v>
      </c>
      <c r="D253" s="9" t="n">
        <v>5960000.0</v>
      </c>
    </row>
    <row r="254" spans="2:4" x14ac:dyDescent="0.25">
      <c r="B254" s="82" t="s">
        <v>1897</v>
      </c>
      <c r="C254" t="s">
        <v>1898</v>
      </c>
      <c r="D254" s="9" t="n">
        <v>0.0</v>
      </c>
    </row>
    <row r="255" spans="2:4" x14ac:dyDescent="0.25">
      <c r="B255" s="82" t="s">
        <v>1899</v>
      </c>
      <c r="C255" t="s">
        <v>1900</v>
      </c>
      <c r="D255" s="9" t="n">
        <v>0.0</v>
      </c>
    </row>
    <row r="256" spans="2:4" x14ac:dyDescent="0.25">
      <c r="B256" s="82" t="s">
        <v>1901</v>
      </c>
      <c r="C256" t="s">
        <v>1902</v>
      </c>
      <c r="D256" s="9" t="n">
        <v>0.0</v>
      </c>
    </row>
    <row r="257" spans="2:4" x14ac:dyDescent="0.25">
      <c r="B257" s="82" t="s">
        <v>1903</v>
      </c>
      <c r="C257" t="s">
        <v>1904</v>
      </c>
      <c r="D257" s="9" t="n">
        <v>0.0</v>
      </c>
    </row>
    <row r="258" spans="2:4" x14ac:dyDescent="0.25">
      <c r="B258" s="82" t="s">
        <v>1905</v>
      </c>
      <c r="C258" t="s">
        <v>1906</v>
      </c>
      <c r="D258" s="9" t="n">
        <v>0.0</v>
      </c>
    </row>
    <row r="259" spans="2:4" x14ac:dyDescent="0.25">
      <c r="B259" s="82" t="s">
        <v>1907</v>
      </c>
      <c r="C259" t="s">
        <v>1908</v>
      </c>
      <c r="D259" s="9" t="n">
        <v>0.0</v>
      </c>
    </row>
    <row r="260" spans="2:4" x14ac:dyDescent="0.25">
      <c r="B260" s="82" t="s">
        <v>1909</v>
      </c>
      <c r="C260" t="s">
        <v>1910</v>
      </c>
      <c r="D260" s="9" t="n">
        <v>0.0</v>
      </c>
    </row>
    <row r="261" spans="2:4" x14ac:dyDescent="0.25">
      <c r="B261" s="82" t="s">
        <v>1911</v>
      </c>
      <c r="C261" t="s">
        <v>1912</v>
      </c>
      <c r="D261" s="9" t="n">
        <v>0.0</v>
      </c>
    </row>
    <row r="262" spans="2:4" x14ac:dyDescent="0.25">
      <c r="B262" s="82" t="s">
        <v>1913</v>
      </c>
      <c r="C262" t="s">
        <v>1914</v>
      </c>
      <c r="D262" s="9" t="n">
        <v>0.0</v>
      </c>
    </row>
    <row r="263" spans="2:4" x14ac:dyDescent="0.25">
      <c r="B263" s="82" t="s">
        <v>1915</v>
      </c>
      <c r="C263" t="s">
        <v>1916</v>
      </c>
      <c r="D263" s="9" t="n">
        <v>0.0</v>
      </c>
    </row>
    <row r="264" spans="2:4" x14ac:dyDescent="0.25">
      <c r="B264" s="82" t="s">
        <v>1917</v>
      </c>
      <c r="C264" t="s">
        <v>1918</v>
      </c>
      <c r="D264" s="9" t="n">
        <v>1.513245154E7</v>
      </c>
    </row>
    <row r="265" spans="2:4" x14ac:dyDescent="0.25">
      <c r="B265" s="82" t="s">
        <v>1919</v>
      </c>
      <c r="C265" t="s">
        <v>1920</v>
      </c>
      <c r="D265" s="9" t="n">
        <v>883333.31</v>
      </c>
    </row>
    <row r="266" spans="2:4" x14ac:dyDescent="0.25">
      <c r="B266" s="82" t="s">
        <v>1921</v>
      </c>
      <c r="C266" t="s">
        <v>1922</v>
      </c>
      <c r="D266" s="9" t="n">
        <v>566667.5700000001</v>
      </c>
    </row>
    <row r="267" spans="2:4" x14ac:dyDescent="0.25">
      <c r="B267" s="82" t="s">
        <v>1923</v>
      </c>
      <c r="C267" t="s">
        <v>1924</v>
      </c>
      <c r="D267" s="9" t="n">
        <v>0.0</v>
      </c>
    </row>
    <row r="268" spans="2:4" x14ac:dyDescent="0.25">
      <c r="B268" s="82" t="s">
        <v>1925</v>
      </c>
      <c r="C268" t="s">
        <v>1926</v>
      </c>
      <c r="D268" s="9" t="n">
        <v>0.0</v>
      </c>
    </row>
    <row r="269" spans="2:4" x14ac:dyDescent="0.25">
      <c r="B269" s="82" t="s">
        <v>1927</v>
      </c>
      <c r="C269" t="s">
        <v>1928</v>
      </c>
      <c r="D269" s="9" t="n">
        <v>0.0</v>
      </c>
    </row>
    <row r="270" spans="2:4" x14ac:dyDescent="0.25">
      <c r="B270" s="82" t="s">
        <v>1929</v>
      </c>
      <c r="C270" t="s">
        <v>1930</v>
      </c>
      <c r="D270" s="9" t="n">
        <v>82437.34000000001</v>
      </c>
    </row>
    <row r="271" spans="2:4" x14ac:dyDescent="0.25">
      <c r="B271" s="82" t="s">
        <v>1931</v>
      </c>
      <c r="C271" t="s">
        <v>1932</v>
      </c>
      <c r="D271" s="9" t="n">
        <v>0.0</v>
      </c>
    </row>
    <row r="272" spans="2:4" x14ac:dyDescent="0.25">
      <c r="B272" s="82" t="s">
        <v>1933</v>
      </c>
      <c r="C272" t="s">
        <v>1934</v>
      </c>
      <c r="D272" s="9" t="n">
        <v>0.0</v>
      </c>
    </row>
    <row r="273" spans="2:4" x14ac:dyDescent="0.25">
      <c r="B273" s="82" t="s">
        <v>1935</v>
      </c>
      <c r="C273" t="s">
        <v>1936</v>
      </c>
      <c r="D273" s="9" t="n">
        <v>363437.92</v>
      </c>
    </row>
    <row r="274" spans="2:4" x14ac:dyDescent="0.25">
      <c r="B274" s="82" t="s">
        <v>1937</v>
      </c>
      <c r="C274" t="s">
        <v>1938</v>
      </c>
      <c r="D274" s="9" t="n">
        <v>0.0</v>
      </c>
    </row>
    <row r="275" spans="2:4" x14ac:dyDescent="0.25">
      <c r="B275" s="82" t="s">
        <v>1939</v>
      </c>
      <c r="C275" t="s">
        <v>1940</v>
      </c>
      <c r="D275" s="9" t="n">
        <v>0.0</v>
      </c>
    </row>
    <row r="276" spans="2:4" x14ac:dyDescent="0.25">
      <c r="B276" s="82" t="s">
        <v>1941</v>
      </c>
      <c r="C276" t="s">
        <v>1942</v>
      </c>
      <c r="D276" s="9" t="n">
        <v>0.0</v>
      </c>
    </row>
    <row r="277" spans="2:4" x14ac:dyDescent="0.25">
      <c r="B277" s="82" t="s">
        <v>1943</v>
      </c>
      <c r="C277" t="s">
        <v>1944</v>
      </c>
      <c r="D277" s="9" t="n">
        <v>0.0</v>
      </c>
    </row>
    <row r="278" spans="2:4" x14ac:dyDescent="0.25">
      <c r="B278" s="82" t="s">
        <v>1945</v>
      </c>
      <c r="C278" t="s">
        <v>1946</v>
      </c>
      <c r="D278" s="9" t="n">
        <v>0.0</v>
      </c>
    </row>
    <row r="279" spans="2:4" x14ac:dyDescent="0.25">
      <c r="B279" s="82" t="s">
        <v>1947</v>
      </c>
      <c r="C279" t="s">
        <v>1948</v>
      </c>
      <c r="D279" s="9" t="n">
        <v>0.0</v>
      </c>
    </row>
    <row r="280" spans="2:4" x14ac:dyDescent="0.25">
      <c r="B280" s="82" t="s">
        <v>1949</v>
      </c>
      <c r="C280" t="s">
        <v>1950</v>
      </c>
      <c r="D280" s="9" t="n">
        <v>0.0</v>
      </c>
    </row>
    <row r="281" spans="2:4" x14ac:dyDescent="0.25">
      <c r="B281" s="82" t="s">
        <v>1951</v>
      </c>
      <c r="C281" t="s">
        <v>1952</v>
      </c>
      <c r="D281" s="9" t="n">
        <v>0.0</v>
      </c>
    </row>
    <row r="282" spans="2:4" x14ac:dyDescent="0.25">
      <c r="B282" s="82" t="s">
        <v>1953</v>
      </c>
      <c r="C282" t="s">
        <v>1954</v>
      </c>
      <c r="D282" s="9" t="n">
        <v>0.0</v>
      </c>
    </row>
    <row r="283" spans="2:4" x14ac:dyDescent="0.25">
      <c r="B283" s="82" t="s">
        <v>1955</v>
      </c>
      <c r="C283" t="s">
        <v>1956</v>
      </c>
      <c r="D283" s="9" t="n">
        <v>0.0</v>
      </c>
    </row>
    <row r="284" spans="2:4" x14ac:dyDescent="0.25">
      <c r="B284" s="82" t="s">
        <v>1957</v>
      </c>
      <c r="C284" t="s">
        <v>1958</v>
      </c>
      <c r="D284" s="9" t="n">
        <v>0.0</v>
      </c>
    </row>
    <row r="285" spans="2:4" x14ac:dyDescent="0.25">
      <c r="B285" s="82" t="s">
        <v>1959</v>
      </c>
      <c r="C285" t="s">
        <v>1960</v>
      </c>
      <c r="D285" s="9" t="n">
        <v>0.0</v>
      </c>
    </row>
    <row r="286" spans="2:4" x14ac:dyDescent="0.25">
      <c r="B286" s="82" t="s">
        <v>1961</v>
      </c>
      <c r="C286" t="s">
        <v>1962</v>
      </c>
      <c r="D286" s="9" t="n">
        <v>0.0</v>
      </c>
    </row>
    <row r="287" spans="2:4" x14ac:dyDescent="0.25">
      <c r="B287" s="82" t="s">
        <v>1963</v>
      </c>
      <c r="C287" t="s">
        <v>1964</v>
      </c>
      <c r="D287" s="9" t="n">
        <v>0.0</v>
      </c>
    </row>
    <row r="288" spans="2:4" x14ac:dyDescent="0.25">
      <c r="B288" s="82" t="s">
        <v>1965</v>
      </c>
      <c r="C288" t="s">
        <v>1966</v>
      </c>
      <c r="D288" s="9" t="n">
        <v>0.0</v>
      </c>
    </row>
    <row r="289" spans="2:4" x14ac:dyDescent="0.25">
      <c r="B289" s="82" t="s">
        <v>1967</v>
      </c>
      <c r="C289" t="s">
        <v>1968</v>
      </c>
      <c r="D289" s="9" t="n">
        <v>0.0</v>
      </c>
    </row>
    <row r="290" spans="2:4" x14ac:dyDescent="0.25">
      <c r="B290" s="82" t="s">
        <v>1969</v>
      </c>
      <c r="C290" t="s">
        <v>1970</v>
      </c>
      <c r="D290" s="9" t="n">
        <v>0.0</v>
      </c>
    </row>
    <row r="291" spans="2:4" x14ac:dyDescent="0.25">
      <c r="B291" s="82" t="s">
        <v>1971</v>
      </c>
      <c r="C291" t="s">
        <v>1972</v>
      </c>
      <c r="D291" s="9" t="n">
        <v>0.0</v>
      </c>
    </row>
    <row r="292" spans="2:4" x14ac:dyDescent="0.25">
      <c r="B292" s="82" t="s">
        <v>1973</v>
      </c>
      <c r="C292" t="s">
        <v>1974</v>
      </c>
      <c r="D292" s="9" t="n">
        <v>0.0</v>
      </c>
    </row>
    <row r="293" spans="2:4" x14ac:dyDescent="0.25">
      <c r="B293" s="82" t="s">
        <v>1975</v>
      </c>
      <c r="C293" t="s">
        <v>1976</v>
      </c>
      <c r="D293" s="9" t="n">
        <v>0.0</v>
      </c>
    </row>
    <row r="294" spans="2:4" x14ac:dyDescent="0.25">
      <c r="B294" s="82" t="s">
        <v>1977</v>
      </c>
      <c r="C294" t="s">
        <v>1978</v>
      </c>
      <c r="D294" s="9" t="n">
        <v>0.0</v>
      </c>
    </row>
    <row r="295" spans="2:4" x14ac:dyDescent="0.25">
      <c r="B295" s="82" t="s">
        <v>1979</v>
      </c>
      <c r="C295" t="s">
        <v>1980</v>
      </c>
      <c r="D295" s="9" t="n">
        <v>0.0</v>
      </c>
    </row>
    <row r="296" spans="2:4" x14ac:dyDescent="0.25">
      <c r="B296" s="82" t="s">
        <v>1981</v>
      </c>
      <c r="C296" t="s">
        <v>1982</v>
      </c>
      <c r="D296" s="9" t="n">
        <v>0.0</v>
      </c>
    </row>
    <row r="297" spans="2:4" x14ac:dyDescent="0.25">
      <c r="B297" s="82" t="s">
        <v>1983</v>
      </c>
      <c r="C297" t="s">
        <v>1984</v>
      </c>
      <c r="D297" s="9" t="n">
        <v>0.0</v>
      </c>
    </row>
    <row r="298" spans="2:4" x14ac:dyDescent="0.25">
      <c r="B298" s="82" t="s">
        <v>1985</v>
      </c>
      <c r="C298" t="s">
        <v>1986</v>
      </c>
      <c r="D298" s="9" t="n">
        <v>0.0</v>
      </c>
    </row>
    <row r="299" spans="2:4" x14ac:dyDescent="0.25">
      <c r="B299" s="82" t="s">
        <v>1987</v>
      </c>
      <c r="C299" t="s">
        <v>1988</v>
      </c>
      <c r="D299" s="9" t="n">
        <v>0.0</v>
      </c>
    </row>
    <row r="300" spans="2:4" x14ac:dyDescent="0.25">
      <c r="B300" s="82" t="s">
        <v>1989</v>
      </c>
      <c r="C300" t="s">
        <v>1990</v>
      </c>
      <c r="D300" s="9" t="n">
        <v>0.0</v>
      </c>
    </row>
    <row r="301" spans="2:4" x14ac:dyDescent="0.25">
      <c r="B301" s="82" t="s">
        <v>1991</v>
      </c>
      <c r="C301" t="s">
        <v>1992</v>
      </c>
      <c r="D301" s="9" t="n">
        <v>0.0</v>
      </c>
    </row>
    <row r="302" spans="2:4" x14ac:dyDescent="0.25">
      <c r="B302" s="82" t="s">
        <v>1993</v>
      </c>
      <c r="C302" t="s">
        <v>1994</v>
      </c>
      <c r="D302" s="9" t="n">
        <v>0.0</v>
      </c>
    </row>
    <row r="303" spans="2:4" x14ac:dyDescent="0.25">
      <c r="B303" s="82" t="s">
        <v>1995</v>
      </c>
      <c r="C303" t="s">
        <v>1996</v>
      </c>
      <c r="D303" s="9" t="n">
        <v>0.0</v>
      </c>
    </row>
    <row r="304" spans="2:4" x14ac:dyDescent="0.25">
      <c r="B304" s="82" t="s">
        <v>1997</v>
      </c>
      <c r="C304" t="s">
        <v>1998</v>
      </c>
      <c r="D304" s="9" t="n">
        <v>0.0</v>
      </c>
    </row>
    <row r="305" spans="2:4" x14ac:dyDescent="0.25">
      <c r="B305" s="82" t="s">
        <v>1999</v>
      </c>
      <c r="C305" t="s">
        <v>2000</v>
      </c>
      <c r="D305" s="9" t="n">
        <v>0.0</v>
      </c>
    </row>
    <row r="306" spans="2:4" x14ac:dyDescent="0.25">
      <c r="B306" s="82" t="s">
        <v>2001</v>
      </c>
      <c r="C306" t="s">
        <v>2002</v>
      </c>
      <c r="D306" s="9" t="n">
        <v>0.0</v>
      </c>
    </row>
    <row r="307" spans="2:4" x14ac:dyDescent="0.25">
      <c r="B307" s="82" t="s">
        <v>2003</v>
      </c>
      <c r="C307" t="s">
        <v>2004</v>
      </c>
      <c r="D307" s="9" t="n">
        <v>0.0</v>
      </c>
    </row>
    <row r="308" spans="2:4" x14ac:dyDescent="0.25">
      <c r="B308" s="82" t="s">
        <v>2005</v>
      </c>
      <c r="C308" t="s">
        <v>2006</v>
      </c>
      <c r="D308" s="9" t="n">
        <v>0.0</v>
      </c>
    </row>
    <row r="309" spans="2:4" x14ac:dyDescent="0.25">
      <c r="B309" s="82" t="s">
        <v>2007</v>
      </c>
      <c r="C309" t="s">
        <v>2008</v>
      </c>
      <c r="D309" s="9" t="n">
        <v>0.0</v>
      </c>
    </row>
    <row r="310" spans="2:4" x14ac:dyDescent="0.25">
      <c r="B310" s="82" t="s">
        <v>2009</v>
      </c>
      <c r="C310" t="s">
        <v>2010</v>
      </c>
      <c r="D310" s="9" t="n">
        <v>0.0</v>
      </c>
    </row>
    <row r="311" spans="2:4" x14ac:dyDescent="0.25">
      <c r="B311" s="82" t="s">
        <v>2011</v>
      </c>
      <c r="C311" t="s">
        <v>2012</v>
      </c>
      <c r="D311" s="9" t="n">
        <v>0.0</v>
      </c>
    </row>
    <row r="312" spans="2:4" x14ac:dyDescent="0.25">
      <c r="B312" s="82" t="s">
        <v>2013</v>
      </c>
      <c r="C312" t="s">
        <v>2014</v>
      </c>
      <c r="D312" s="9" t="n">
        <v>0.0</v>
      </c>
    </row>
    <row r="313" spans="2:4" x14ac:dyDescent="0.25">
      <c r="B313" s="82" t="s">
        <v>2015</v>
      </c>
      <c r="C313" t="s">
        <v>2016</v>
      </c>
      <c r="D313" s="9" t="n">
        <v>0.0</v>
      </c>
    </row>
    <row r="314" spans="2:4" x14ac:dyDescent="0.25">
      <c r="B314" s="82" t="s">
        <v>2017</v>
      </c>
      <c r="C314" t="s">
        <v>2018</v>
      </c>
      <c r="D314" s="9" t="n">
        <v>0.0</v>
      </c>
    </row>
    <row r="315" spans="2:4" x14ac:dyDescent="0.25">
      <c r="B315" s="82" t="s">
        <v>2019</v>
      </c>
      <c r="C315" t="s">
        <v>2020</v>
      </c>
      <c r="D315" s="9" t="n">
        <v>0.0</v>
      </c>
    </row>
    <row r="316" spans="2:4" x14ac:dyDescent="0.25">
      <c r="B316" s="82" t="s">
        <v>2021</v>
      </c>
      <c r="C316" t="s">
        <v>2022</v>
      </c>
      <c r="D316" s="9" t="n">
        <v>0.0</v>
      </c>
    </row>
    <row r="317" spans="2:4" x14ac:dyDescent="0.25">
      <c r="B317" s="82" t="s">
        <v>2023</v>
      </c>
      <c r="C317" t="s">
        <v>2024</v>
      </c>
      <c r="D317" s="9" t="n">
        <v>0.0</v>
      </c>
    </row>
    <row r="318" spans="2:4" x14ac:dyDescent="0.25">
      <c r="B318" s="82" t="s">
        <v>2025</v>
      </c>
      <c r="C318" t="s">
        <v>2026</v>
      </c>
      <c r="D318" s="9" t="n">
        <v>0.0</v>
      </c>
    </row>
    <row r="319" spans="2:4" x14ac:dyDescent="0.25">
      <c r="B319" s="82" t="s">
        <v>2027</v>
      </c>
      <c r="C319" t="s">
        <v>2028</v>
      </c>
      <c r="D319" s="9" t="n">
        <v>4.040722282E7</v>
      </c>
    </row>
    <row r="320" spans="2:4" x14ac:dyDescent="0.25">
      <c r="B320" s="82" t="s">
        <v>2029</v>
      </c>
      <c r="C320" t="s">
        <v>2030</v>
      </c>
      <c r="D320" s="9" t="n">
        <v>2104601.74</v>
      </c>
    </row>
    <row r="321" spans="2:4" x14ac:dyDescent="0.25">
      <c r="B321" s="82" t="s">
        <v>2031</v>
      </c>
      <c r="C321" t="s">
        <v>2032</v>
      </c>
      <c r="D321" s="9" t="n">
        <v>9535639.75</v>
      </c>
    </row>
    <row r="322" spans="2:4" x14ac:dyDescent="0.25">
      <c r="B322" s="82" t="s">
        <v>2033</v>
      </c>
      <c r="C322" t="s">
        <v>2034</v>
      </c>
      <c r="D322" s="9" t="n">
        <v>0.0</v>
      </c>
    </row>
    <row r="323" spans="2:4" x14ac:dyDescent="0.25">
      <c r="B323" s="82" t="s">
        <v>2035</v>
      </c>
      <c r="C323" t="s">
        <v>2036</v>
      </c>
      <c r="D323" s="9" t="n">
        <v>11523.08</v>
      </c>
    </row>
    <row r="324" spans="2:4" x14ac:dyDescent="0.25">
      <c r="B324" s="82" t="s">
        <v>2037</v>
      </c>
      <c r="C324" t="s">
        <v>2038</v>
      </c>
      <c r="D324" s="9" t="n">
        <v>0.0</v>
      </c>
    </row>
    <row r="325" spans="2:4" x14ac:dyDescent="0.25">
      <c r="B325" s="82" t="s">
        <v>2039</v>
      </c>
      <c r="C325" t="s">
        <v>2040</v>
      </c>
      <c r="D325" s="9" t="n">
        <v>139646.89</v>
      </c>
    </row>
    <row r="326" spans="2:4" x14ac:dyDescent="0.25">
      <c r="B326" s="82" t="s">
        <v>2041</v>
      </c>
      <c r="C326" t="s">
        <v>2042</v>
      </c>
      <c r="D326" s="9" t="n">
        <v>0.0</v>
      </c>
    </row>
    <row r="327" spans="2:4" x14ac:dyDescent="0.25">
      <c r="B327" s="82" t="s">
        <v>2043</v>
      </c>
      <c r="C327" t="s">
        <v>2044</v>
      </c>
      <c r="D327" s="9" t="n">
        <v>0.0</v>
      </c>
    </row>
    <row r="328" spans="2:4" x14ac:dyDescent="0.25">
      <c r="B328" s="82" t="s">
        <v>2045</v>
      </c>
      <c r="C328" t="s">
        <v>2046</v>
      </c>
      <c r="D328" s="9" t="n">
        <v>31619.77</v>
      </c>
    </row>
    <row r="329" spans="2:4" x14ac:dyDescent="0.25">
      <c r="B329" s="82" t="s">
        <v>2047</v>
      </c>
      <c r="C329" t="s">
        <v>2048</v>
      </c>
      <c r="D329" s="9" t="n">
        <v>0.0</v>
      </c>
    </row>
    <row r="330" spans="2:4" x14ac:dyDescent="0.25">
      <c r="B330" s="82" t="s">
        <v>2049</v>
      </c>
      <c r="C330" t="s">
        <v>2050</v>
      </c>
      <c r="D330" s="9" t="n">
        <v>8.156736763E7</v>
      </c>
    </row>
    <row r="331" spans="2:4" x14ac:dyDescent="0.25">
      <c r="B331" s="82" t="s">
        <v>2051</v>
      </c>
      <c r="C331" t="s">
        <v>2052</v>
      </c>
      <c r="D331" s="9" t="n">
        <v>4139037.0400000005</v>
      </c>
    </row>
    <row r="332" spans="2:4" x14ac:dyDescent="0.25">
      <c r="B332" s="82" t="s">
        <v>2053</v>
      </c>
      <c r="C332" t="s">
        <v>2054</v>
      </c>
      <c r="D332" s="9" t="n">
        <v>6588425.900000001</v>
      </c>
    </row>
    <row r="333" spans="2:4" x14ac:dyDescent="0.25">
      <c r="B333" s="82" t="s">
        <v>2055</v>
      </c>
      <c r="C333" t="s">
        <v>2056</v>
      </c>
      <c r="D333" s="9" t="n">
        <v>0.0</v>
      </c>
    </row>
    <row r="334" spans="2:4" x14ac:dyDescent="0.25">
      <c r="B334" s="82" t="s">
        <v>2057</v>
      </c>
      <c r="C334" t="s">
        <v>2058</v>
      </c>
      <c r="D334" s="9" t="n">
        <v>9645.490000000002</v>
      </c>
    </row>
    <row r="335" spans="2:4" x14ac:dyDescent="0.25">
      <c r="B335" s="82" t="s">
        <v>2059</v>
      </c>
      <c r="C335" t="s">
        <v>2060</v>
      </c>
      <c r="D335" s="9" t="n">
        <v>8925.0</v>
      </c>
    </row>
    <row r="336" spans="2:4" x14ac:dyDescent="0.25">
      <c r="B336" s="82" t="s">
        <v>2061</v>
      </c>
      <c r="C336" t="s">
        <v>2062</v>
      </c>
      <c r="D336" s="9" t="n">
        <v>561391.17</v>
      </c>
    </row>
    <row r="337" spans="2:4" x14ac:dyDescent="0.25">
      <c r="B337" s="82" t="s">
        <v>2063</v>
      </c>
      <c r="C337" t="s">
        <v>2064</v>
      </c>
      <c r="D337" s="9" t="n">
        <v>0.0</v>
      </c>
    </row>
    <row r="338" spans="2:4" x14ac:dyDescent="0.25">
      <c r="B338" s="82" t="s">
        <v>2065</v>
      </c>
      <c r="C338" t="s">
        <v>2066</v>
      </c>
      <c r="D338" s="9" t="n">
        <v>0.0</v>
      </c>
    </row>
    <row r="339" spans="2:4" x14ac:dyDescent="0.25">
      <c r="B339" s="82" t="s">
        <v>2067</v>
      </c>
      <c r="C339" t="s">
        <v>2068</v>
      </c>
      <c r="D339" s="9" t="n">
        <v>2345608.42</v>
      </c>
    </row>
    <row r="340" spans="2:4" x14ac:dyDescent="0.25">
      <c r="B340" s="82" t="s">
        <v>2069</v>
      </c>
      <c r="C340" t="s">
        <v>2070</v>
      </c>
      <c r="D340" s="9" t="n">
        <v>0.0</v>
      </c>
    </row>
    <row r="341" spans="2:4" x14ac:dyDescent="0.25">
      <c r="B341" s="82" t="s">
        <v>2071</v>
      </c>
      <c r="C341" t="s">
        <v>2072</v>
      </c>
      <c r="D341" s="9" t="n">
        <v>0.0</v>
      </c>
    </row>
    <row r="342" spans="2:4" x14ac:dyDescent="0.25">
      <c r="B342" s="82" t="s">
        <v>2073</v>
      </c>
      <c r="C342" t="s">
        <v>2074</v>
      </c>
      <c r="D342" s="9" t="n">
        <v>0.0</v>
      </c>
    </row>
    <row r="343" spans="2:4" x14ac:dyDescent="0.25">
      <c r="B343" s="82" t="s">
        <v>2075</v>
      </c>
      <c r="C343" t="s">
        <v>2076</v>
      </c>
      <c r="D343" s="9" t="n">
        <v>0.0</v>
      </c>
    </row>
    <row r="344" spans="2:4" x14ac:dyDescent="0.25">
      <c r="B344" s="82" t="s">
        <v>2077</v>
      </c>
      <c r="C344" t="s">
        <v>2078</v>
      </c>
      <c r="D344" s="9" t="n">
        <v>0.0</v>
      </c>
    </row>
    <row r="345" spans="2:4" x14ac:dyDescent="0.25">
      <c r="B345" s="82" t="s">
        <v>2079</v>
      </c>
      <c r="C345" t="s">
        <v>2080</v>
      </c>
      <c r="D345" s="9" t="n">
        <v>0.0</v>
      </c>
    </row>
    <row r="346" spans="2:4" x14ac:dyDescent="0.25">
      <c r="B346" s="82" t="s">
        <v>2081</v>
      </c>
      <c r="C346" t="s">
        <v>2082</v>
      </c>
      <c r="D346" s="9" t="n">
        <v>0.0</v>
      </c>
    </row>
    <row r="347" spans="2:4" x14ac:dyDescent="0.25">
      <c r="B347" s="82" t="s">
        <v>2083</v>
      </c>
      <c r="C347" t="s">
        <v>2084</v>
      </c>
      <c r="D347" s="9" t="n">
        <v>0.0</v>
      </c>
    </row>
    <row r="348" spans="2:4" x14ac:dyDescent="0.25">
      <c r="B348" s="82" t="s">
        <v>2085</v>
      </c>
      <c r="C348" t="s">
        <v>2086</v>
      </c>
      <c r="D348" s="9" t="n">
        <v>0.0</v>
      </c>
    </row>
    <row r="349" spans="2:4" x14ac:dyDescent="0.25">
      <c r="B349" s="82" t="s">
        <v>2087</v>
      </c>
      <c r="C349" t="s">
        <v>2088</v>
      </c>
      <c r="D349" s="9" t="n">
        <v>0.0</v>
      </c>
    </row>
    <row r="350" spans="2:4" x14ac:dyDescent="0.25">
      <c r="B350" s="82" t="s">
        <v>2089</v>
      </c>
      <c r="C350" t="s">
        <v>2090</v>
      </c>
      <c r="D350" s="9" t="n">
        <v>0.0</v>
      </c>
    </row>
    <row r="351" spans="2:4" x14ac:dyDescent="0.25">
      <c r="B351" s="82" t="s">
        <v>2091</v>
      </c>
      <c r="C351" t="s">
        <v>2092</v>
      </c>
      <c r="D351" s="9" t="n">
        <v>0.0</v>
      </c>
    </row>
    <row r="352" spans="2:4" x14ac:dyDescent="0.25">
      <c r="B352" s="82" t="s">
        <v>2093</v>
      </c>
      <c r="C352" t="s">
        <v>2094</v>
      </c>
      <c r="D352" s="9" t="n">
        <v>0.0</v>
      </c>
    </row>
    <row r="353" spans="2:4" x14ac:dyDescent="0.25">
      <c r="B353" s="82" t="s">
        <v>2095</v>
      </c>
      <c r="C353" t="s">
        <v>2096</v>
      </c>
      <c r="D353" s="9" t="n">
        <v>0.0</v>
      </c>
    </row>
    <row r="354" spans="2:4" x14ac:dyDescent="0.25">
      <c r="B354" s="82" t="s">
        <v>2097</v>
      </c>
      <c r="C354" t="s">
        <v>2098</v>
      </c>
      <c r="D354" s="9" t="n">
        <v>0.0</v>
      </c>
    </row>
    <row r="355" spans="2:4" x14ac:dyDescent="0.25">
      <c r="B355" s="82" t="s">
        <v>2099</v>
      </c>
      <c r="C355" t="s">
        <v>2100</v>
      </c>
      <c r="D355" s="9" t="n">
        <v>0.0</v>
      </c>
    </row>
    <row r="356" spans="2:4" x14ac:dyDescent="0.25">
      <c r="B356" s="82" t="s">
        <v>2101</v>
      </c>
      <c r="C356" t="s">
        <v>2102</v>
      </c>
      <c r="D356" s="9" t="n">
        <v>0.0</v>
      </c>
    </row>
    <row r="357" spans="2:4" x14ac:dyDescent="0.25">
      <c r="B357" s="82" t="s">
        <v>2103</v>
      </c>
      <c r="C357" t="s">
        <v>2104</v>
      </c>
      <c r="D357" s="9" t="n">
        <v>0.0</v>
      </c>
    </row>
    <row r="358" spans="2:4" x14ac:dyDescent="0.25">
      <c r="B358" s="82" t="s">
        <v>2105</v>
      </c>
      <c r="C358" t="s">
        <v>2106</v>
      </c>
      <c r="D358" s="9" t="n">
        <v>0.0</v>
      </c>
    </row>
    <row r="359" spans="2:4" x14ac:dyDescent="0.25">
      <c r="B359" s="82" t="s">
        <v>2107</v>
      </c>
      <c r="C359" t="s">
        <v>2108</v>
      </c>
      <c r="D359" s="9" t="n">
        <v>0.0</v>
      </c>
    </row>
    <row r="360" spans="2:4" x14ac:dyDescent="0.25">
      <c r="B360" s="82" t="s">
        <v>2109</v>
      </c>
      <c r="C360" t="s">
        <v>2110</v>
      </c>
      <c r="D360" s="9" t="n">
        <v>0.0</v>
      </c>
    </row>
    <row r="361" spans="2:4" x14ac:dyDescent="0.25">
      <c r="B361" s="82" t="s">
        <v>2111</v>
      </c>
      <c r="C361" t="s">
        <v>2112</v>
      </c>
      <c r="D361" s="9" t="n">
        <v>0.0</v>
      </c>
    </row>
    <row r="362" spans="2:4" x14ac:dyDescent="0.25">
      <c r="B362" s="82" t="s">
        <v>2113</v>
      </c>
      <c r="C362" t="s">
        <v>2114</v>
      </c>
      <c r="D362" s="9" t="n">
        <v>0.0</v>
      </c>
    </row>
    <row r="363" spans="2:4" x14ac:dyDescent="0.25">
      <c r="B363" s="82" t="s">
        <v>2115</v>
      </c>
      <c r="C363" t="s">
        <v>2116</v>
      </c>
      <c r="D363" s="9" t="n">
        <v>0.0</v>
      </c>
    </row>
    <row r="364" spans="2:4" x14ac:dyDescent="0.25">
      <c r="B364" s="82" t="s">
        <v>2117</v>
      </c>
      <c r="C364" t="s">
        <v>2118</v>
      </c>
      <c r="D364" s="9" t="n">
        <v>0.0</v>
      </c>
    </row>
    <row r="365" spans="2:4" x14ac:dyDescent="0.25">
      <c r="B365" s="82" t="s">
        <v>2119</v>
      </c>
      <c r="C365" t="s">
        <v>2120</v>
      </c>
      <c r="D365" s="9" t="n">
        <v>0.0</v>
      </c>
    </row>
    <row r="366" spans="2:4" x14ac:dyDescent="0.25">
      <c r="B366" s="82" t="s">
        <v>2121</v>
      </c>
      <c r="C366" t="s">
        <v>2122</v>
      </c>
      <c r="D366" s="9" t="n">
        <v>0.0</v>
      </c>
    </row>
    <row r="367" spans="2:4" x14ac:dyDescent="0.25">
      <c r="B367" s="82" t="s">
        <v>2123</v>
      </c>
      <c r="C367" t="s">
        <v>2124</v>
      </c>
      <c r="D367" s="9" t="n">
        <v>0.0</v>
      </c>
    </row>
    <row r="368" spans="2:4" x14ac:dyDescent="0.25">
      <c r="B368" s="82" t="s">
        <v>2125</v>
      </c>
      <c r="C368" t="s">
        <v>2126</v>
      </c>
      <c r="D368" s="9" t="n">
        <v>0.0</v>
      </c>
    </row>
    <row r="369" spans="2:4" x14ac:dyDescent="0.25">
      <c r="B369" s="82" t="s">
        <v>2127</v>
      </c>
      <c r="C369" t="s">
        <v>2128</v>
      </c>
      <c r="D369" s="9" t="n">
        <v>0.0</v>
      </c>
    </row>
    <row r="370" spans="2:4" x14ac:dyDescent="0.25">
      <c r="B370" s="82" t="s">
        <v>2129</v>
      </c>
      <c r="C370" t="s">
        <v>2130</v>
      </c>
      <c r="D370" s="9" t="n">
        <v>0.0</v>
      </c>
    </row>
    <row r="371" spans="2:4" x14ac:dyDescent="0.25">
      <c r="B371" s="82" t="s">
        <v>2131</v>
      </c>
      <c r="C371" t="s">
        <v>2132</v>
      </c>
      <c r="D371" s="9" t="n">
        <v>0.0</v>
      </c>
    </row>
    <row r="372" spans="2:4" x14ac:dyDescent="0.25">
      <c r="B372" s="82" t="s">
        <v>2133</v>
      </c>
      <c r="C372" t="s">
        <v>2134</v>
      </c>
      <c r="D372" s="9" t="n">
        <v>0.0</v>
      </c>
    </row>
    <row r="373" spans="2:4" x14ac:dyDescent="0.25">
      <c r="B373" s="82" t="s">
        <v>2135</v>
      </c>
      <c r="C373" t="s">
        <v>2136</v>
      </c>
      <c r="D373" s="9" t="n">
        <v>0.0</v>
      </c>
    </row>
    <row r="374" spans="2:4" x14ac:dyDescent="0.25">
      <c r="B374" s="82" t="s">
        <v>2137</v>
      </c>
      <c r="C374" t="s">
        <v>2138</v>
      </c>
      <c r="D374" s="9" t="n">
        <v>0.0</v>
      </c>
    </row>
    <row r="375" spans="2:4" x14ac:dyDescent="0.25">
      <c r="B375" s="82" t="s">
        <v>2139</v>
      </c>
      <c r="C375" t="s">
        <v>2140</v>
      </c>
      <c r="D375" s="9" t="n">
        <v>0.0</v>
      </c>
    </row>
    <row r="376" spans="2:4" x14ac:dyDescent="0.25">
      <c r="B376" s="82" t="s">
        <v>2141</v>
      </c>
      <c r="C376" t="s">
        <v>2142</v>
      </c>
      <c r="D376" s="9" t="n">
        <v>0.0</v>
      </c>
    </row>
    <row r="377" spans="2:4" x14ac:dyDescent="0.25">
      <c r="B377" s="82" t="s">
        <v>2143</v>
      </c>
      <c r="C377" t="s">
        <v>2144</v>
      </c>
      <c r="D377" s="9" t="n">
        <v>0.0</v>
      </c>
    </row>
    <row r="378" spans="2:4" x14ac:dyDescent="0.25">
      <c r="B378" s="82" t="s">
        <v>2145</v>
      </c>
      <c r="C378" t="s">
        <v>2146</v>
      </c>
      <c r="D378" s="9" t="n">
        <v>0.0</v>
      </c>
    </row>
    <row r="379" spans="2:4" x14ac:dyDescent="0.25">
      <c r="B379" s="82" t="s">
        <v>2147</v>
      </c>
      <c r="C379" t="s">
        <v>2148</v>
      </c>
      <c r="D379" s="9" t="n">
        <v>0.0</v>
      </c>
    </row>
    <row r="380" spans="2:4" x14ac:dyDescent="0.25">
      <c r="B380" s="82" t="s">
        <v>2149</v>
      </c>
      <c r="C380" t="s">
        <v>2150</v>
      </c>
      <c r="D380" s="9" t="n">
        <v>0.0</v>
      </c>
    </row>
    <row r="381" spans="2:4" x14ac:dyDescent="0.25">
      <c r="B381" s="82" t="s">
        <v>2151</v>
      </c>
      <c r="C381" t="s">
        <v>2152</v>
      </c>
      <c r="D381" s="9" t="n">
        <v>0.0</v>
      </c>
    </row>
    <row r="382" spans="2:4" x14ac:dyDescent="0.25">
      <c r="B382" s="82" t="s">
        <v>2153</v>
      </c>
      <c r="C382" t="s">
        <v>2154</v>
      </c>
      <c r="D382" s="9" t="n">
        <v>0.0</v>
      </c>
    </row>
    <row r="383" spans="2:4" x14ac:dyDescent="0.25">
      <c r="B383" s="82" t="s">
        <v>2155</v>
      </c>
      <c r="C383" t="s">
        <v>2156</v>
      </c>
      <c r="D383" s="9" t="n">
        <v>0.0</v>
      </c>
    </row>
    <row r="384" spans="2:4" x14ac:dyDescent="0.25">
      <c r="B384" s="82" t="s">
        <v>2157</v>
      </c>
      <c r="C384" t="s">
        <v>2158</v>
      </c>
      <c r="D384" s="9" t="n">
        <v>0.0</v>
      </c>
    </row>
    <row r="385" spans="2:4" x14ac:dyDescent="0.25">
      <c r="B385" s="82" t="s">
        <v>2159</v>
      </c>
      <c r="C385" t="s">
        <v>2160</v>
      </c>
      <c r="D385" s="9" t="n">
        <v>0.0</v>
      </c>
    </row>
    <row r="386" spans="2:4" x14ac:dyDescent="0.25">
      <c r="B386" s="82" t="s">
        <v>2161</v>
      </c>
      <c r="C386" t="s">
        <v>2162</v>
      </c>
      <c r="D386" s="9" t="n">
        <v>0.0</v>
      </c>
    </row>
    <row r="387" spans="2:4" x14ac:dyDescent="0.25">
      <c r="B387" s="82" t="s">
        <v>2163</v>
      </c>
      <c r="C387" t="s">
        <v>2164</v>
      </c>
      <c r="D387" s="9" t="n">
        <v>0.0</v>
      </c>
    </row>
    <row r="388" spans="2:4" x14ac:dyDescent="0.25">
      <c r="B388" s="82" t="s">
        <v>2165</v>
      </c>
      <c r="C388" t="s">
        <v>2166</v>
      </c>
      <c r="D388" s="9" t="n">
        <v>0.0</v>
      </c>
    </row>
    <row r="389" spans="2:4" x14ac:dyDescent="0.25">
      <c r="B389" s="82" t="s">
        <v>2167</v>
      </c>
      <c r="C389" t="s">
        <v>2168</v>
      </c>
      <c r="D389" s="9" t="n">
        <v>0.0</v>
      </c>
    </row>
    <row r="390" spans="2:4" x14ac:dyDescent="0.25">
      <c r="B390" s="82" t="s">
        <v>2169</v>
      </c>
      <c r="C390" t="s">
        <v>2170</v>
      </c>
      <c r="D390" s="9" t="n">
        <v>0.0</v>
      </c>
    </row>
    <row r="391" spans="2:4" x14ac:dyDescent="0.25">
      <c r="B391" s="82" t="s">
        <v>2171</v>
      </c>
      <c r="C391" t="s">
        <v>2172</v>
      </c>
      <c r="D391" s="9" t="n">
        <v>0.0</v>
      </c>
    </row>
    <row r="392" spans="2:4" x14ac:dyDescent="0.25">
      <c r="B392" s="82" t="s">
        <v>2173</v>
      </c>
      <c r="C392" t="s">
        <v>2174</v>
      </c>
      <c r="D392" s="9" t="n">
        <v>0.0</v>
      </c>
    </row>
    <row r="393" spans="2:4" x14ac:dyDescent="0.25">
      <c r="B393" s="82" t="s">
        <v>2175</v>
      </c>
      <c r="C393" t="s">
        <v>2176</v>
      </c>
      <c r="D393" s="9" t="n">
        <v>0.0</v>
      </c>
    </row>
    <row r="394" spans="2:4" x14ac:dyDescent="0.25">
      <c r="B394" s="82" t="s">
        <v>2177</v>
      </c>
      <c r="C394" t="s">
        <v>2178</v>
      </c>
      <c r="D394" s="9" t="n">
        <v>0.0</v>
      </c>
    </row>
    <row r="395" spans="2:4" x14ac:dyDescent="0.25">
      <c r="B395" s="82" t="s">
        <v>2179</v>
      </c>
      <c r="C395" t="s">
        <v>2180</v>
      </c>
      <c r="D395" s="9" t="n">
        <v>0.0</v>
      </c>
    </row>
    <row r="396" spans="2:4" x14ac:dyDescent="0.25">
      <c r="B396" s="82" t="s">
        <v>2181</v>
      </c>
      <c r="C396" t="s">
        <v>2182</v>
      </c>
      <c r="D396" s="9" t="n">
        <v>0.0</v>
      </c>
    </row>
    <row r="397" spans="2:4" x14ac:dyDescent="0.25">
      <c r="B397" s="82" t="s">
        <v>2183</v>
      </c>
      <c r="C397" t="s">
        <v>2184</v>
      </c>
      <c r="D397" s="9" t="n">
        <v>0.0</v>
      </c>
    </row>
    <row r="398" spans="2:4" x14ac:dyDescent="0.25">
      <c r="B398" s="82" t="s">
        <v>2185</v>
      </c>
      <c r="C398" t="s">
        <v>2186</v>
      </c>
      <c r="D398" s="9" t="n">
        <v>0.0</v>
      </c>
    </row>
    <row r="399" spans="2:4" x14ac:dyDescent="0.25">
      <c r="B399" s="82" t="s">
        <v>2187</v>
      </c>
      <c r="C399" t="s">
        <v>2188</v>
      </c>
      <c r="D399" s="9" t="n">
        <v>0.0</v>
      </c>
    </row>
    <row r="400" spans="2:4" x14ac:dyDescent="0.25">
      <c r="B400" s="82" t="s">
        <v>2189</v>
      </c>
      <c r="C400" t="s">
        <v>2190</v>
      </c>
      <c r="D400" s="9" t="n">
        <v>0.0</v>
      </c>
    </row>
    <row r="401" spans="2:4" x14ac:dyDescent="0.25">
      <c r="B401" s="82" t="s">
        <v>2191</v>
      </c>
      <c r="C401" t="s">
        <v>2192</v>
      </c>
      <c r="D401" s="9" t="n">
        <v>0.0</v>
      </c>
    </row>
    <row r="402" spans="2:4" x14ac:dyDescent="0.25">
      <c r="B402" s="82" t="s">
        <v>2193</v>
      </c>
      <c r="C402" t="s">
        <v>2194</v>
      </c>
      <c r="D402" s="9" t="n">
        <v>0.0</v>
      </c>
    </row>
    <row r="403" spans="2:4" x14ac:dyDescent="0.25">
      <c r="B403" s="82" t="s">
        <v>2195</v>
      </c>
      <c r="C403" t="s">
        <v>2196</v>
      </c>
      <c r="D403" s="9" t="n">
        <v>0.0</v>
      </c>
    </row>
    <row r="404" spans="2:4" x14ac:dyDescent="0.25">
      <c r="B404" s="82" t="s">
        <v>2197</v>
      </c>
      <c r="C404" t="s">
        <v>2198</v>
      </c>
      <c r="D404" s="9" t="n">
        <v>0.0</v>
      </c>
    </row>
    <row r="405" spans="2:4" x14ac:dyDescent="0.25">
      <c r="B405" s="82" t="s">
        <v>2199</v>
      </c>
      <c r="C405" t="s">
        <v>2200</v>
      </c>
      <c r="D405" s="9" t="n">
        <v>0.0</v>
      </c>
    </row>
    <row r="406" spans="2:4" x14ac:dyDescent="0.25">
      <c r="B406" s="82" t="s">
        <v>2201</v>
      </c>
      <c r="C406" t="s">
        <v>2202</v>
      </c>
      <c r="D406" s="9" t="n">
        <v>0.0</v>
      </c>
    </row>
    <row r="407" spans="2:4" x14ac:dyDescent="0.25">
      <c r="B407" s="82" t="s">
        <v>2203</v>
      </c>
      <c r="C407" t="s">
        <v>2204</v>
      </c>
      <c r="D407" s="9" t="n">
        <v>0.0</v>
      </c>
    </row>
    <row r="408" spans="2:4" x14ac:dyDescent="0.25">
      <c r="B408" s="82" t="s">
        <v>2205</v>
      </c>
      <c r="C408" t="s">
        <v>2206</v>
      </c>
      <c r="D408" s="9" t="n">
        <v>0.0</v>
      </c>
    </row>
    <row r="409" spans="2:4" x14ac:dyDescent="0.25">
      <c r="B409" s="82" t="s">
        <v>2207</v>
      </c>
      <c r="C409" t="s">
        <v>2208</v>
      </c>
      <c r="D409" s="9" t="n">
        <v>0.0</v>
      </c>
    </row>
    <row r="410" spans="2:4" x14ac:dyDescent="0.25">
      <c r="B410" s="82" t="s">
        <v>2209</v>
      </c>
      <c r="C410" t="s">
        <v>2210</v>
      </c>
      <c r="D410" s="9" t="n">
        <v>0.0</v>
      </c>
    </row>
    <row r="411" spans="2:4" x14ac:dyDescent="0.25">
      <c r="B411" s="82" t="s">
        <v>2211</v>
      </c>
      <c r="C411" t="s">
        <v>2212</v>
      </c>
      <c r="D411" s="9" t="n">
        <v>0.0</v>
      </c>
    </row>
    <row r="412" spans="2:4" x14ac:dyDescent="0.25">
      <c r="B412" s="82" t="s">
        <v>2213</v>
      </c>
      <c r="C412" t="s">
        <v>2214</v>
      </c>
      <c r="D412" s="9" t="n">
        <v>0.0</v>
      </c>
    </row>
    <row r="413" spans="2:4" x14ac:dyDescent="0.25">
      <c r="B413" s="82" t="s">
        <v>2215</v>
      </c>
      <c r="C413" t="s">
        <v>2216</v>
      </c>
      <c r="D413" s="9" t="n">
        <v>0.0</v>
      </c>
    </row>
    <row r="414" spans="2:4" x14ac:dyDescent="0.25">
      <c r="B414" s="82" t="s">
        <v>2217</v>
      </c>
      <c r="C414" t="s">
        <v>2218</v>
      </c>
      <c r="D414" s="9" t="n">
        <v>0.0</v>
      </c>
    </row>
    <row r="415" spans="2:4" x14ac:dyDescent="0.25">
      <c r="B415" s="82" t="s">
        <v>2219</v>
      </c>
      <c r="C415" t="s">
        <v>2220</v>
      </c>
      <c r="D415" s="9" t="n">
        <v>0.0</v>
      </c>
    </row>
    <row r="416" spans="2:4" x14ac:dyDescent="0.25">
      <c r="B416" s="82" t="s">
        <v>2221</v>
      </c>
      <c r="C416" t="s">
        <v>2222</v>
      </c>
      <c r="D416" s="9" t="n">
        <v>0.0</v>
      </c>
    </row>
    <row r="417" spans="2:4" x14ac:dyDescent="0.25">
      <c r="B417" s="82" t="s">
        <v>2223</v>
      </c>
      <c r="C417" t="s">
        <v>2224</v>
      </c>
      <c r="D417" s="9" t="n">
        <v>0.0</v>
      </c>
    </row>
    <row r="418" spans="2:4" x14ac:dyDescent="0.25">
      <c r="B418" s="82" t="s">
        <v>2225</v>
      </c>
      <c r="C418" t="s">
        <v>2226</v>
      </c>
      <c r="D418" s="9" t="n">
        <v>0.0</v>
      </c>
    </row>
    <row r="419" spans="2:4" x14ac:dyDescent="0.25">
      <c r="B419" s="82" t="s">
        <v>2227</v>
      </c>
      <c r="C419" t="s">
        <v>2228</v>
      </c>
      <c r="D419" s="9" t="n">
        <v>0.0</v>
      </c>
    </row>
    <row r="420" spans="2:4" x14ac:dyDescent="0.25">
      <c r="B420" s="82" t="s">
        <v>2229</v>
      </c>
      <c r="C420" t="s">
        <v>2230</v>
      </c>
      <c r="D420" s="9" t="n">
        <v>1.0</v>
      </c>
    </row>
    <row r="421" spans="2:4" x14ac:dyDescent="0.25">
      <c r="B421" s="82" t="s">
        <v>2231</v>
      </c>
      <c r="C421" t="s">
        <v>2232</v>
      </c>
      <c r="D421" s="9" t="n">
        <v>0.0</v>
      </c>
    </row>
    <row r="422" spans="2:4" x14ac:dyDescent="0.25">
      <c r="B422" s="82" t="s">
        <v>2233</v>
      </c>
      <c r="C422" t="s">
        <v>2234</v>
      </c>
      <c r="D422" s="9" t="n">
        <v>0.0</v>
      </c>
    </row>
    <row r="423" spans="2:4" x14ac:dyDescent="0.25">
      <c r="B423" s="82" t="s">
        <v>2235</v>
      </c>
      <c r="C423" t="s">
        <v>2236</v>
      </c>
      <c r="D423" s="9" t="n">
        <v>0.0</v>
      </c>
    </row>
    <row r="424" spans="2:4" x14ac:dyDescent="0.25">
      <c r="B424" s="82" t="s">
        <v>2237</v>
      </c>
      <c r="C424" t="s">
        <v>2238</v>
      </c>
      <c r="D424" s="9" t="n">
        <v>0.0</v>
      </c>
    </row>
    <row r="425" spans="2:4" x14ac:dyDescent="0.25">
      <c r="B425" s="82" t="s">
        <v>2239</v>
      </c>
      <c r="C425" t="s">
        <v>2240</v>
      </c>
      <c r="D425" s="9" t="n">
        <v>0.0</v>
      </c>
    </row>
    <row r="426" spans="2:4" x14ac:dyDescent="0.25">
      <c r="B426" s="82" t="s">
        <v>2241</v>
      </c>
      <c r="C426" t="s">
        <v>2242</v>
      </c>
      <c r="D426" s="9" t="n">
        <v>0.0</v>
      </c>
    </row>
    <row r="427" spans="2:4" x14ac:dyDescent="0.25">
      <c r="B427" s="82" t="s">
        <v>2243</v>
      </c>
      <c r="C427" t="s">
        <v>2244</v>
      </c>
      <c r="D427" s="9" t="n">
        <v>0.0</v>
      </c>
    </row>
    <row r="428" spans="2:4" x14ac:dyDescent="0.25">
      <c r="B428" s="82" t="s">
        <v>2245</v>
      </c>
      <c r="C428" t="s">
        <v>2246</v>
      </c>
      <c r="D428" s="9" t="n">
        <v>0.0</v>
      </c>
    </row>
    <row r="429" spans="2:4" x14ac:dyDescent="0.25">
      <c r="B429" s="82" t="s">
        <v>2247</v>
      </c>
      <c r="C429" t="s">
        <v>2248</v>
      </c>
      <c r="D429" s="9" t="n">
        <v>0.0</v>
      </c>
    </row>
    <row r="430" spans="2:4" x14ac:dyDescent="0.25">
      <c r="B430" s="82" t="s">
        <v>2249</v>
      </c>
      <c r="C430" t="s">
        <v>2250</v>
      </c>
      <c r="D430" s="9" t="n">
        <v>0.0</v>
      </c>
    </row>
    <row r="431" spans="2:4" x14ac:dyDescent="0.25">
      <c r="B431" s="82" t="s">
        <v>2251</v>
      </c>
      <c r="C431" t="s">
        <v>2252</v>
      </c>
      <c r="D431" s="9" t="n">
        <v>4.0</v>
      </c>
    </row>
    <row r="432" spans="2:4" x14ac:dyDescent="0.25">
      <c r="B432" s="82" t="s">
        <v>2253</v>
      </c>
      <c r="C432" t="s">
        <v>2254</v>
      </c>
      <c r="D432" s="9" t="n">
        <v>0.0</v>
      </c>
    </row>
    <row r="433" spans="2:4" x14ac:dyDescent="0.25">
      <c r="B433" s="82" t="s">
        <v>2255</v>
      </c>
      <c r="C433" t="s">
        <v>2256</v>
      </c>
      <c r="D433" s="9" t="n">
        <v>0.0</v>
      </c>
    </row>
    <row r="434" spans="2:4" x14ac:dyDescent="0.25">
      <c r="B434" s="82" t="s">
        <v>2257</v>
      </c>
      <c r="C434" t="s">
        <v>2258</v>
      </c>
      <c r="D434" s="9" t="n">
        <v>0.0</v>
      </c>
    </row>
    <row r="435" spans="2:4" x14ac:dyDescent="0.25">
      <c r="B435" s="82" t="s">
        <v>2259</v>
      </c>
      <c r="C435" t="s">
        <v>2260</v>
      </c>
      <c r="D435" s="9" t="n">
        <v>0.0</v>
      </c>
    </row>
    <row r="436" spans="2:4" x14ac:dyDescent="0.25">
      <c r="B436" s="82" t="s">
        <v>2261</v>
      </c>
      <c r="C436" t="s">
        <v>2262</v>
      </c>
      <c r="D436" s="9" t="n">
        <v>0.0</v>
      </c>
    </row>
    <row r="437" spans="2:4" x14ac:dyDescent="0.25">
      <c r="B437" s="82" t="s">
        <v>2263</v>
      </c>
      <c r="C437" t="s">
        <v>2264</v>
      </c>
      <c r="D437" s="9" t="n">
        <v>0.0</v>
      </c>
    </row>
    <row r="438" spans="2:4" x14ac:dyDescent="0.25">
      <c r="B438" s="82" t="s">
        <v>2265</v>
      </c>
      <c r="C438" t="s">
        <v>2266</v>
      </c>
      <c r="D438" s="9" t="n">
        <v>1.0</v>
      </c>
    </row>
    <row r="439" spans="2:4" x14ac:dyDescent="0.25">
      <c r="B439" s="82" t="s">
        <v>2267</v>
      </c>
      <c r="C439" t="s">
        <v>2268</v>
      </c>
      <c r="D439" s="9" t="n">
        <v>0.0</v>
      </c>
    </row>
    <row r="440" spans="2:4" x14ac:dyDescent="0.25">
      <c r="B440" s="82" t="s">
        <v>2269</v>
      </c>
      <c r="C440" t="s">
        <v>2270</v>
      </c>
      <c r="D440" s="9" t="n">
        <v>0.0</v>
      </c>
    </row>
    <row r="441" spans="2:4" x14ac:dyDescent="0.25">
      <c r="B441" s="82" t="s">
        <v>2271</v>
      </c>
      <c r="C441" t="s">
        <v>2272</v>
      </c>
      <c r="D441" s="9" t="n">
        <v>0.0</v>
      </c>
    </row>
    <row r="442" spans="2:4" x14ac:dyDescent="0.25">
      <c r="B442" s="82" t="s">
        <v>2273</v>
      </c>
      <c r="C442" t="s">
        <v>2274</v>
      </c>
      <c r="D442" s="9" t="n">
        <v>0.0</v>
      </c>
    </row>
    <row r="443" spans="2:4" x14ac:dyDescent="0.25">
      <c r="B443" s="82" t="s">
        <v>2275</v>
      </c>
      <c r="C443" t="s">
        <v>2276</v>
      </c>
      <c r="D443" s="9" t="n">
        <v>0.0</v>
      </c>
    </row>
    <row r="444" spans="2:4" x14ac:dyDescent="0.25">
      <c r="B444" s="82" t="s">
        <v>2277</v>
      </c>
      <c r="C444" t="s">
        <v>2278</v>
      </c>
      <c r="D444" s="9" t="n">
        <v>0.0</v>
      </c>
    </row>
    <row r="445" spans="2:4" x14ac:dyDescent="0.25">
      <c r="B445" s="82" t="s">
        <v>2279</v>
      </c>
      <c r="C445" t="s">
        <v>2280</v>
      </c>
      <c r="D445" s="9" t="n">
        <v>0.0</v>
      </c>
    </row>
    <row r="446" spans="2:4" x14ac:dyDescent="0.25">
      <c r="B446" s="82" t="s">
        <v>2281</v>
      </c>
      <c r="C446" t="s">
        <v>2282</v>
      </c>
      <c r="D446" s="9" t="n">
        <v>0.0</v>
      </c>
    </row>
    <row r="447" spans="2:4" x14ac:dyDescent="0.25">
      <c r="B447" s="82" t="s">
        <v>2283</v>
      </c>
      <c r="C447" t="s">
        <v>2284</v>
      </c>
      <c r="D447" s="9" t="n">
        <v>0.0</v>
      </c>
    </row>
    <row r="448" spans="2:4" x14ac:dyDescent="0.25">
      <c r="B448" s="82" t="s">
        <v>2285</v>
      </c>
      <c r="C448" t="s">
        <v>2286</v>
      </c>
      <c r="D448" s="9" t="n">
        <v>0.0</v>
      </c>
    </row>
    <row r="449" spans="2:4" x14ac:dyDescent="0.25">
      <c r="B449" s="82" t="s">
        <v>2287</v>
      </c>
      <c r="C449" t="s">
        <v>2288</v>
      </c>
      <c r="D449" s="9" t="n">
        <v>0.0</v>
      </c>
    </row>
    <row r="450" spans="2:4" x14ac:dyDescent="0.25">
      <c r="B450" s="82" t="s">
        <v>2289</v>
      </c>
      <c r="C450" t="s">
        <v>2290</v>
      </c>
      <c r="D450" s="9" t="n">
        <v>0.0</v>
      </c>
    </row>
    <row r="451" spans="2:4" x14ac:dyDescent="0.25">
      <c r="B451" s="82" t="s">
        <v>2291</v>
      </c>
      <c r="C451" t="s">
        <v>2292</v>
      </c>
      <c r="D451" s="9" t="n">
        <v>0.0</v>
      </c>
    </row>
    <row r="452" spans="2:4" x14ac:dyDescent="0.25">
      <c r="B452" s="82" t="s">
        <v>2293</v>
      </c>
      <c r="C452" t="s">
        <v>2294</v>
      </c>
      <c r="D452" s="9" t="n">
        <v>0.0</v>
      </c>
    </row>
    <row r="453" spans="2:4" x14ac:dyDescent="0.25">
      <c r="B453" s="82" t="s">
        <v>2295</v>
      </c>
      <c r="C453" t="s">
        <v>2296</v>
      </c>
      <c r="D453" s="9" t="n">
        <v>3.0</v>
      </c>
    </row>
    <row r="454" spans="2:4" x14ac:dyDescent="0.25">
      <c r="B454" s="82" t="s">
        <v>2297</v>
      </c>
      <c r="C454" t="s">
        <v>2298</v>
      </c>
      <c r="D454" s="9" t="n">
        <v>0.0</v>
      </c>
    </row>
    <row r="455" spans="2:4" x14ac:dyDescent="0.25">
      <c r="B455" s="82" t="s">
        <v>2299</v>
      </c>
      <c r="C455" t="s">
        <v>2300</v>
      </c>
      <c r="D455" s="9" t="n">
        <v>0.0</v>
      </c>
    </row>
    <row r="456" spans="2:4" x14ac:dyDescent="0.25">
      <c r="B456" s="82" t="s">
        <v>2301</v>
      </c>
      <c r="C456" t="s">
        <v>2302</v>
      </c>
      <c r="D456" s="9" t="n">
        <v>0.0</v>
      </c>
    </row>
    <row r="457" spans="2:4" x14ac:dyDescent="0.25">
      <c r="B457" s="82" t="s">
        <v>2303</v>
      </c>
      <c r="C457" t="s">
        <v>2304</v>
      </c>
      <c r="D457" s="9" t="n">
        <v>0.0</v>
      </c>
    </row>
    <row r="458" spans="2:4" x14ac:dyDescent="0.25">
      <c r="B458" s="82" t="s">
        <v>2305</v>
      </c>
      <c r="C458" t="s">
        <v>2306</v>
      </c>
      <c r="D458" s="9" t="n">
        <v>0.0</v>
      </c>
    </row>
    <row r="459" spans="2:4" x14ac:dyDescent="0.25">
      <c r="B459" s="82" t="s">
        <v>2307</v>
      </c>
      <c r="C459" t="s">
        <v>2308</v>
      </c>
      <c r="D459" s="9" t="n">
        <v>0.0</v>
      </c>
    </row>
    <row r="460" spans="2:4" x14ac:dyDescent="0.25">
      <c r="B460" s="82" t="s">
        <v>2309</v>
      </c>
      <c r="C460" t="s">
        <v>2310</v>
      </c>
      <c r="D460" s="9" t="n">
        <v>1.0</v>
      </c>
    </row>
    <row r="461" spans="2:4" x14ac:dyDescent="0.25">
      <c r="B461" s="82" t="s">
        <v>2311</v>
      </c>
      <c r="C461" t="s">
        <v>2312</v>
      </c>
      <c r="D461" s="9" t="n">
        <v>0.0</v>
      </c>
    </row>
    <row r="462" spans="2:4" x14ac:dyDescent="0.25">
      <c r="B462" s="82" t="s">
        <v>2313</v>
      </c>
      <c r="C462" t="s">
        <v>2314</v>
      </c>
      <c r="D462" s="9" t="n">
        <v>0.0</v>
      </c>
    </row>
    <row r="463" spans="2:4" x14ac:dyDescent="0.25">
      <c r="B463" s="82" t="s">
        <v>2315</v>
      </c>
      <c r="C463" t="s">
        <v>2316</v>
      </c>
      <c r="D463" s="9" t="n">
        <v>0.0</v>
      </c>
    </row>
    <row r="464" spans="2:4" x14ac:dyDescent="0.25">
      <c r="B464" s="82" t="s">
        <v>2317</v>
      </c>
      <c r="C464" t="s">
        <v>2318</v>
      </c>
      <c r="D464" s="9" t="n">
        <v>0.0</v>
      </c>
    </row>
    <row r="465" spans="2:4" x14ac:dyDescent="0.25">
      <c r="B465" s="82" t="s">
        <v>2319</v>
      </c>
      <c r="C465" t="s">
        <v>2320</v>
      </c>
      <c r="D465" s="9" t="n">
        <v>0.0</v>
      </c>
    </row>
    <row r="466" spans="2:4" x14ac:dyDescent="0.25">
      <c r="B466" s="82" t="s">
        <v>2321</v>
      </c>
      <c r="C466" t="s">
        <v>2322</v>
      </c>
      <c r="D466" s="9" t="n">
        <v>0.0</v>
      </c>
    </row>
    <row r="467" spans="2:4" x14ac:dyDescent="0.25">
      <c r="B467" s="82" t="s">
        <v>2323</v>
      </c>
      <c r="C467" t="s">
        <v>2324</v>
      </c>
      <c r="D467" s="9" t="n">
        <v>0.0</v>
      </c>
    </row>
    <row r="468" spans="2:4" x14ac:dyDescent="0.25">
      <c r="B468" s="82" t="s">
        <v>2325</v>
      </c>
      <c r="C468" t="s">
        <v>2326</v>
      </c>
      <c r="D468" s="9" t="n">
        <v>0.0</v>
      </c>
    </row>
    <row r="469" spans="2:4" x14ac:dyDescent="0.25">
      <c r="B469" s="82" t="s">
        <v>2327</v>
      </c>
      <c r="C469" t="s">
        <v>2328</v>
      </c>
      <c r="D469" s="9" t="n">
        <v>0.0</v>
      </c>
    </row>
    <row r="470" spans="2:4" x14ac:dyDescent="0.25">
      <c r="B470" s="82" t="s">
        <v>2329</v>
      </c>
      <c r="C470" t="s">
        <v>2328</v>
      </c>
      <c r="D470" s="9" t="n">
        <v>0.0</v>
      </c>
    </row>
    <row r="471" spans="2:4" x14ac:dyDescent="0.25">
      <c r="B471" s="82" t="s">
        <v>2330</v>
      </c>
      <c r="C471" t="s">
        <v>2328</v>
      </c>
      <c r="D471" s="9" t="n">
        <v>0.0</v>
      </c>
    </row>
    <row r="472" spans="2:4" x14ac:dyDescent="0.25">
      <c r="B472" s="82" t="s">
        <v>2331</v>
      </c>
      <c r="C472" t="s">
        <v>2328</v>
      </c>
      <c r="D472" s="9" t="n">
        <v>0.0</v>
      </c>
    </row>
    <row r="473" spans="2:4" x14ac:dyDescent="0.25">
      <c r="B473" s="82" t="s">
        <v>2332</v>
      </c>
      <c r="C473" t="s">
        <v>2333</v>
      </c>
      <c r="D473" s="9" t="n">
        <v>0.0</v>
      </c>
    </row>
    <row r="474" spans="2:4" x14ac:dyDescent="0.25">
      <c r="B474" s="82" t="s">
        <v>2334</v>
      </c>
      <c r="C474" t="s">
        <v>2335</v>
      </c>
      <c r="D474" s="9" t="n">
        <v>0.0</v>
      </c>
    </row>
    <row r="475" spans="2:4" x14ac:dyDescent="0.25">
      <c r="B475" s="82" t="s">
        <v>2336</v>
      </c>
      <c r="C475" t="s">
        <v>2337</v>
      </c>
      <c r="D475" s="9" t="n">
        <v>0.0</v>
      </c>
    </row>
    <row r="476" spans="2:4" x14ac:dyDescent="0.25">
      <c r="B476" s="82" t="s">
        <v>2338</v>
      </c>
      <c r="C476" t="s">
        <v>2339</v>
      </c>
      <c r="D476" s="9" t="n">
        <v>0.0</v>
      </c>
    </row>
    <row r="477" spans="2:4" x14ac:dyDescent="0.25">
      <c r="B477" s="82" t="s">
        <v>2340</v>
      </c>
      <c r="C477" t="s">
        <v>2341</v>
      </c>
      <c r="D477" s="9" t="n">
        <v>0.0</v>
      </c>
    </row>
    <row r="478" spans="2:4" x14ac:dyDescent="0.25">
      <c r="B478" s="82" t="s">
        <v>2342</v>
      </c>
      <c r="C478" t="s">
        <v>2343</v>
      </c>
      <c r="D478" s="9" t="n">
        <v>0.0</v>
      </c>
    </row>
    <row r="479" spans="2:4" x14ac:dyDescent="0.25">
      <c r="B479" s="82" t="s">
        <v>2344</v>
      </c>
      <c r="C479" t="s">
        <v>2345</v>
      </c>
      <c r="D479" s="9" t="n">
        <v>0.0</v>
      </c>
    </row>
    <row r="480" spans="2:4" x14ac:dyDescent="0.25">
      <c r="B480" s="82" t="s">
        <v>2346</v>
      </c>
      <c r="C480" t="s">
        <v>2347</v>
      </c>
      <c r="D480" s="9" t="n">
        <v>0.0</v>
      </c>
    </row>
    <row r="481" spans="2:4" x14ac:dyDescent="0.25">
      <c r="B481" s="82" t="s">
        <v>2348</v>
      </c>
      <c r="C481" t="s">
        <v>2349</v>
      </c>
      <c r="D481" s="9" t="n">
        <v>0.0</v>
      </c>
    </row>
    <row r="482" spans="2:4" x14ac:dyDescent="0.25">
      <c r="B482" s="82" t="s">
        <v>2350</v>
      </c>
      <c r="C482" t="s">
        <v>2351</v>
      </c>
      <c r="D482" s="9" t="n">
        <v>0.0</v>
      </c>
    </row>
    <row r="483" spans="2:4" x14ac:dyDescent="0.25">
      <c r="B483" s="82" t="s">
        <v>2352</v>
      </c>
      <c r="C483" t="s">
        <v>2353</v>
      </c>
      <c r="D483" s="9" t="n">
        <v>0.0</v>
      </c>
    </row>
    <row r="484" spans="2:4" x14ac:dyDescent="0.25">
      <c r="B484" s="82" t="s">
        <v>2354</v>
      </c>
      <c r="C484" t="s">
        <v>2355</v>
      </c>
      <c r="D484" s="9" t="n">
        <v>0.0</v>
      </c>
    </row>
    <row r="485" spans="2:4" x14ac:dyDescent="0.25">
      <c r="B485" s="82" t="s">
        <v>2356</v>
      </c>
      <c r="C485" t="s">
        <v>2357</v>
      </c>
      <c r="D485" s="9" t="n">
        <v>0.0</v>
      </c>
    </row>
    <row r="486" spans="2:4" x14ac:dyDescent="0.25">
      <c r="B486" s="82" t="s">
        <v>2358</v>
      </c>
      <c r="C486" t="s">
        <v>2359</v>
      </c>
      <c r="D486" s="9" t="n">
        <v>0.0</v>
      </c>
    </row>
    <row r="487" spans="2:4" x14ac:dyDescent="0.25">
      <c r="B487" s="82" t="s">
        <v>2360</v>
      </c>
      <c r="C487" t="s">
        <v>2361</v>
      </c>
      <c r="D487" s="9" t="n">
        <v>0.0</v>
      </c>
    </row>
    <row r="488" spans="2:4" x14ac:dyDescent="0.25">
      <c r="B488" s="82" t="s">
        <v>2362</v>
      </c>
      <c r="C488" t="s">
        <v>2363</v>
      </c>
      <c r="D488" s="9" t="n">
        <v>0.0</v>
      </c>
    </row>
    <row r="489" spans="2:4" x14ac:dyDescent="0.25">
      <c r="B489" s="82" t="s">
        <v>2364</v>
      </c>
      <c r="C489" t="s">
        <v>2365</v>
      </c>
      <c r="D489" s="9" t="n">
        <v>0.0</v>
      </c>
    </row>
    <row r="490" spans="2:4" x14ac:dyDescent="0.25">
      <c r="B490" s="82" t="s">
        <v>2366</v>
      </c>
      <c r="C490" t="s">
        <v>2367</v>
      </c>
      <c r="D490" s="9" t="n">
        <v>0.0</v>
      </c>
    </row>
    <row r="491" spans="2:4" x14ac:dyDescent="0.25">
      <c r="B491" s="82" t="s">
        <v>2368</v>
      </c>
      <c r="C491" t="s">
        <v>2369</v>
      </c>
      <c r="D491" s="9" t="n">
        <v>0.0</v>
      </c>
    </row>
    <row r="492" spans="2:4" x14ac:dyDescent="0.25">
      <c r="B492" s="82" t="s">
        <v>2370</v>
      </c>
      <c r="C492" t="s">
        <v>2371</v>
      </c>
      <c r="D492" s="9" t="n">
        <v>0.0</v>
      </c>
    </row>
    <row r="493" spans="2:4" x14ac:dyDescent="0.25">
      <c r="B493" s="82" t="s">
        <v>2372</v>
      </c>
      <c r="C493" t="s">
        <v>2373</v>
      </c>
      <c r="D493" s="9" t="n">
        <v>0.0</v>
      </c>
    </row>
    <row r="494" spans="2:4" x14ac:dyDescent="0.25">
      <c r="B494" s="82" t="s">
        <v>2374</v>
      </c>
      <c r="C494" t="s">
        <v>2375</v>
      </c>
      <c r="D494" s="9" t="n">
        <v>0.0</v>
      </c>
    </row>
    <row r="495" spans="2:4" x14ac:dyDescent="0.25">
      <c r="B495" s="82" t="s">
        <v>2376</v>
      </c>
      <c r="C495" t="s">
        <v>2377</v>
      </c>
      <c r="D495" s="9" t="n">
        <v>0.0</v>
      </c>
    </row>
    <row r="496" spans="2:4" x14ac:dyDescent="0.25">
      <c r="B496" s="82" t="s">
        <v>2378</v>
      </c>
      <c r="C496" t="s">
        <v>2379</v>
      </c>
      <c r="D496" s="9" t="n">
        <v>0.0</v>
      </c>
    </row>
    <row r="497" spans="2:4" x14ac:dyDescent="0.25">
      <c r="B497" s="82" t="s">
        <v>2380</v>
      </c>
      <c r="C497" t="s">
        <v>2381</v>
      </c>
      <c r="D497" s="9" t="n">
        <v>0.0</v>
      </c>
    </row>
    <row r="498" spans="2:4" x14ac:dyDescent="0.25">
      <c r="B498" s="82" t="s">
        <v>2382</v>
      </c>
      <c r="C498" t="s">
        <v>2383</v>
      </c>
      <c r="D498" s="9" t="n">
        <v>0.0</v>
      </c>
    </row>
    <row r="499" spans="2:4" x14ac:dyDescent="0.25">
      <c r="B499" s="82" t="s">
        <v>2384</v>
      </c>
      <c r="C499" t="s">
        <v>2385</v>
      </c>
      <c r="D499" s="9" t="n">
        <v>0.0</v>
      </c>
    </row>
    <row r="500" spans="2:4" x14ac:dyDescent="0.25">
      <c r="B500" s="82" t="s">
        <v>2386</v>
      </c>
      <c r="C500" t="s">
        <v>2387</v>
      </c>
      <c r="D500" s="9" t="n">
        <v>0.0</v>
      </c>
    </row>
    <row r="501" spans="2:4" x14ac:dyDescent="0.25">
      <c r="B501" s="82" t="s">
        <v>2388</v>
      </c>
      <c r="C501" t="s">
        <v>2389</v>
      </c>
      <c r="D501" s="9" t="n">
        <v>0.0</v>
      </c>
    </row>
    <row r="502" spans="2:4" x14ac:dyDescent="0.25">
      <c r="B502" s="82" t="s">
        <v>2390</v>
      </c>
      <c r="C502" t="s">
        <v>2391</v>
      </c>
      <c r="D502" s="9" t="n">
        <v>0.0</v>
      </c>
    </row>
    <row r="503" spans="2:4" x14ac:dyDescent="0.25">
      <c r="B503" s="82" t="s">
        <v>2392</v>
      </c>
      <c r="C503" t="s">
        <v>2393</v>
      </c>
      <c r="D503" s="9" t="n">
        <v>0.0</v>
      </c>
    </row>
    <row r="504" spans="2:4" x14ac:dyDescent="0.25">
      <c r="B504" s="82" t="s">
        <v>2394</v>
      </c>
      <c r="C504" t="s">
        <v>2395</v>
      </c>
      <c r="D504" s="9" t="n">
        <v>0.0</v>
      </c>
    </row>
    <row r="505" spans="2:4" x14ac:dyDescent="0.25">
      <c r="B505" s="82" t="s">
        <v>2396</v>
      </c>
      <c r="C505" t="s">
        <v>2397</v>
      </c>
      <c r="D505" s="9" t="n">
        <v>0.0</v>
      </c>
    </row>
    <row r="506" spans="2:4" x14ac:dyDescent="0.25">
      <c r="B506" s="82" t="s">
        <v>2398</v>
      </c>
      <c r="C506" t="s">
        <v>2399</v>
      </c>
      <c r="D506" s="9" t="n">
        <v>0.0</v>
      </c>
    </row>
    <row r="507" spans="2:4" x14ac:dyDescent="0.25">
      <c r="B507" s="82" t="s">
        <v>2400</v>
      </c>
      <c r="C507" t="s">
        <v>2401</v>
      </c>
      <c r="D507" s="9" t="n">
        <v>0.0</v>
      </c>
    </row>
    <row r="508" spans="2:4" x14ac:dyDescent="0.25">
      <c r="B508" s="82" t="s">
        <v>2402</v>
      </c>
      <c r="C508" t="s">
        <v>2403</v>
      </c>
      <c r="D508" s="9" t="n">
        <v>0.0</v>
      </c>
    </row>
    <row r="509" spans="2:4" x14ac:dyDescent="0.25">
      <c r="B509" s="82" t="s">
        <v>2404</v>
      </c>
      <c r="C509" t="s">
        <v>2405</v>
      </c>
      <c r="D509" s="9" t="n">
        <v>0.0</v>
      </c>
    </row>
    <row r="510" spans="2:4" x14ac:dyDescent="0.25">
      <c r="B510" s="82" t="s">
        <v>2406</v>
      </c>
      <c r="C510" t="s">
        <v>2407</v>
      </c>
      <c r="D510" s="9" t="n">
        <v>0.0</v>
      </c>
    </row>
    <row r="511" spans="2:4" x14ac:dyDescent="0.25">
      <c r="B511" s="82" t="s">
        <v>2408</v>
      </c>
      <c r="C511" t="s">
        <v>2409</v>
      </c>
      <c r="D511" s="9" t="n">
        <v>0.0</v>
      </c>
    </row>
    <row r="512" spans="2:4" x14ac:dyDescent="0.25">
      <c r="B512" s="82" t="s">
        <v>2410</v>
      </c>
      <c r="C512" t="s">
        <v>2411</v>
      </c>
      <c r="D512" s="9" t="n">
        <v>0.0</v>
      </c>
    </row>
    <row r="513" spans="2:4" x14ac:dyDescent="0.25">
      <c r="B513" s="82" t="s">
        <v>2412</v>
      </c>
      <c r="C513" t="s">
        <v>2413</v>
      </c>
      <c r="D513" s="9" t="n">
        <v>0.0</v>
      </c>
    </row>
    <row r="514" spans="2:4" x14ac:dyDescent="0.25">
      <c r="B514" s="82" t="s">
        <v>2414</v>
      </c>
      <c r="C514" t="s">
        <v>2415</v>
      </c>
      <c r="D514" s="9" t="n">
        <v>0.0</v>
      </c>
    </row>
    <row r="515" spans="2:4" x14ac:dyDescent="0.25">
      <c r="B515" s="82" t="s">
        <v>2416</v>
      </c>
      <c r="C515" t="s">
        <v>2417</v>
      </c>
      <c r="D515" s="9" t="n">
        <v>0.0</v>
      </c>
    </row>
    <row r="516" spans="2:4" x14ac:dyDescent="0.25">
      <c r="B516" s="82" t="s">
        <v>2418</v>
      </c>
      <c r="C516" t="s">
        <v>2419</v>
      </c>
      <c r="D516" s="9" t="n">
        <v>0.0</v>
      </c>
    </row>
    <row r="517" spans="2:4" x14ac:dyDescent="0.25">
      <c r="B517" s="82" t="s">
        <v>2420</v>
      </c>
      <c r="C517" t="s">
        <v>2421</v>
      </c>
      <c r="D517" s="9" t="n">
        <v>0.0</v>
      </c>
    </row>
    <row r="518" spans="2:4" x14ac:dyDescent="0.25">
      <c r="B518" s="82" t="s">
        <v>2422</v>
      </c>
      <c r="C518" t="s">
        <v>2423</v>
      </c>
      <c r="D518" s="9" t="n">
        <v>0.0</v>
      </c>
    </row>
    <row r="519" spans="2:4" x14ac:dyDescent="0.25">
      <c r="B519" s="82" t="s">
        <v>2424</v>
      </c>
      <c r="C519" t="s">
        <v>2425</v>
      </c>
      <c r="D519" s="9" t="n">
        <v>0.0</v>
      </c>
    </row>
    <row r="520" spans="2:4" x14ac:dyDescent="0.25">
      <c r="B520" s="82" t="s">
        <v>2426</v>
      </c>
      <c r="C520" t="s">
        <v>2427</v>
      </c>
      <c r="D520" s="9" t="n">
        <v>0.0</v>
      </c>
    </row>
    <row r="521" spans="2:4" x14ac:dyDescent="0.25">
      <c r="B521" s="82" t="s">
        <v>2428</v>
      </c>
      <c r="C521" t="s">
        <v>2429</v>
      </c>
      <c r="D521" s="9" t="n">
        <v>0.0</v>
      </c>
    </row>
    <row r="522" spans="2:4" x14ac:dyDescent="0.25">
      <c r="B522" s="82" t="s">
        <v>2430</v>
      </c>
      <c r="C522" t="s">
        <v>2431</v>
      </c>
      <c r="D522" s="9" t="n">
        <v>0.0</v>
      </c>
    </row>
    <row r="523" spans="2:4" x14ac:dyDescent="0.25">
      <c r="B523" s="82" t="s">
        <v>2432</v>
      </c>
      <c r="C523" t="s">
        <v>2433</v>
      </c>
      <c r="D523" s="9" t="n">
        <v>0.0</v>
      </c>
    </row>
    <row r="524" spans="2:4" x14ac:dyDescent="0.25">
      <c r="B524" s="82" t="s">
        <v>2434</v>
      </c>
      <c r="C524" t="s">
        <v>2435</v>
      </c>
      <c r="D524" s="9" t="n">
        <v>0.0</v>
      </c>
    </row>
    <row r="525" spans="2:4" x14ac:dyDescent="0.25">
      <c r="B525" s="82" t="s">
        <v>2436</v>
      </c>
      <c r="C525" t="s">
        <v>2437</v>
      </c>
      <c r="D525" s="9" t="n">
        <v>0.0</v>
      </c>
    </row>
    <row r="526" spans="2:4" x14ac:dyDescent="0.25">
      <c r="B526" s="82" t="s">
        <v>2438</v>
      </c>
      <c r="C526" t="s">
        <v>2439</v>
      </c>
      <c r="D526" s="9" t="n">
        <v>0.0</v>
      </c>
    </row>
    <row r="527" spans="2:4" x14ac:dyDescent="0.25">
      <c r="B527" s="82" t="s">
        <v>2440</v>
      </c>
      <c r="C527" t="s">
        <v>2441</v>
      </c>
      <c r="D527" s="9" t="n">
        <v>0.0</v>
      </c>
    </row>
    <row r="528" spans="2:4" x14ac:dyDescent="0.25">
      <c r="B528" s="82" t="s">
        <v>2442</v>
      </c>
      <c r="C528" t="s">
        <v>2443</v>
      </c>
      <c r="D528" s="9" t="n">
        <v>0.0</v>
      </c>
    </row>
    <row r="529" spans="2:4" x14ac:dyDescent="0.25">
      <c r="B529" s="82" t="s">
        <v>2444</v>
      </c>
      <c r="C529" t="s">
        <v>2445</v>
      </c>
      <c r="D529" s="9" t="n">
        <v>0.0</v>
      </c>
    </row>
    <row r="530" spans="2:4" x14ac:dyDescent="0.25">
      <c r="B530" s="82" t="s">
        <v>2446</v>
      </c>
      <c r="C530" t="s">
        <v>2447</v>
      </c>
      <c r="D530" s="9" t="n">
        <v>0.0</v>
      </c>
    </row>
    <row r="531" spans="2:4" x14ac:dyDescent="0.25">
      <c r="B531" s="82" t="s">
        <v>2448</v>
      </c>
      <c r="C531" t="s">
        <v>2449</v>
      </c>
      <c r="D531" s="9" t="n">
        <v>0.0</v>
      </c>
    </row>
    <row r="532" spans="2:4" x14ac:dyDescent="0.25">
      <c r="B532" s="82" t="s">
        <v>2450</v>
      </c>
      <c r="C532" t="s">
        <v>2451</v>
      </c>
      <c r="D532" s="9" t="n">
        <v>0.0</v>
      </c>
    </row>
    <row r="533" spans="2:4" x14ac:dyDescent="0.25">
      <c r="B533" s="82" t="s">
        <v>2452</v>
      </c>
      <c r="C533" t="s">
        <v>2453</v>
      </c>
      <c r="D533" s="9" t="n">
        <v>0.0</v>
      </c>
    </row>
    <row r="534" spans="2:4" x14ac:dyDescent="0.25">
      <c r="B534" s="82" t="s">
        <v>2454</v>
      </c>
      <c r="C534" t="s">
        <v>2455</v>
      </c>
      <c r="D534" s="9" t="n">
        <v>0.0</v>
      </c>
    </row>
    <row r="535" spans="2:4" x14ac:dyDescent="0.25">
      <c r="B535" s="82" t="s">
        <v>2456</v>
      </c>
      <c r="C535" t="s">
        <v>2457</v>
      </c>
      <c r="D535" s="9" t="n">
        <v>0.0</v>
      </c>
    </row>
    <row r="536" spans="2:4" x14ac:dyDescent="0.25">
      <c r="B536" s="82" t="s">
        <v>2458</v>
      </c>
      <c r="C536" t="s">
        <v>2459</v>
      </c>
      <c r="D536" s="9" t="n">
        <v>0.0</v>
      </c>
    </row>
    <row r="537" spans="2:4" x14ac:dyDescent="0.25">
      <c r="B537" s="82" t="s">
        <v>2460</v>
      </c>
      <c r="C537" t="s">
        <v>2461</v>
      </c>
      <c r="D537" s="9" t="n">
        <v>0.0</v>
      </c>
    </row>
    <row r="538" spans="2:4" x14ac:dyDescent="0.25">
      <c r="B538" s="82" t="s">
        <v>2462</v>
      </c>
      <c r="C538" t="s">
        <v>2463</v>
      </c>
      <c r="D538" s="9" t="n">
        <v>0.0</v>
      </c>
    </row>
    <row r="539" spans="2:4" x14ac:dyDescent="0.25">
      <c r="B539" s="82" t="s">
        <v>2464</v>
      </c>
      <c r="C539" t="s">
        <v>2465</v>
      </c>
      <c r="D539" s="9" t="n">
        <v>0.0</v>
      </c>
    </row>
    <row r="540" spans="2:4" x14ac:dyDescent="0.25">
      <c r="B540" s="82" t="s">
        <v>2466</v>
      </c>
      <c r="C540" t="s">
        <v>2467</v>
      </c>
      <c r="D540" s="9" t="n">
        <v>0.0</v>
      </c>
    </row>
    <row r="541" spans="2:4" x14ac:dyDescent="0.25">
      <c r="B541" s="82" t="s">
        <v>2468</v>
      </c>
      <c r="C541" t="s">
        <v>2469</v>
      </c>
      <c r="D541" s="9" t="n">
        <v>0.0</v>
      </c>
    </row>
    <row r="542" spans="2:4" x14ac:dyDescent="0.25">
      <c r="B542" s="82" t="s">
        <v>2470</v>
      </c>
      <c r="C542" t="s">
        <v>2471</v>
      </c>
      <c r="D542" s="9" t="n">
        <v>0.0</v>
      </c>
    </row>
    <row r="543" spans="2:4" x14ac:dyDescent="0.25">
      <c r="B543" s="82" t="s">
        <v>2472</v>
      </c>
      <c r="C543" t="s">
        <v>2473</v>
      </c>
      <c r="D543" s="9" t="n">
        <v>0.0</v>
      </c>
    </row>
    <row r="544" spans="2:4" x14ac:dyDescent="0.25">
      <c r="B544" s="82" t="s">
        <v>2474</v>
      </c>
      <c r="C544" t="s">
        <v>2475</v>
      </c>
      <c r="D544" s="9" t="n">
        <v>0.0</v>
      </c>
    </row>
    <row r="545" spans="2:4" x14ac:dyDescent="0.25">
      <c r="B545" s="82" t="s">
        <v>2476</v>
      </c>
      <c r="C545" t="s">
        <v>2477</v>
      </c>
      <c r="D545" s="9" t="n">
        <v>0.0</v>
      </c>
    </row>
    <row r="546" spans="2:4" x14ac:dyDescent="0.25">
      <c r="B546" s="82" t="s">
        <v>2478</v>
      </c>
      <c r="C546" t="s">
        <v>2479</v>
      </c>
      <c r="D546" s="9" t="n">
        <v>0.0</v>
      </c>
    </row>
    <row r="547" spans="2:4" x14ac:dyDescent="0.25">
      <c r="B547" s="82" t="s">
        <v>2480</v>
      </c>
      <c r="C547" t="s">
        <v>2481</v>
      </c>
      <c r="D547" s="9" t="n">
        <v>0.0</v>
      </c>
    </row>
    <row r="548" spans="2:4" x14ac:dyDescent="0.25">
      <c r="B548" s="82" t="s">
        <v>2482</v>
      </c>
      <c r="C548" t="s">
        <v>2483</v>
      </c>
      <c r="D548" s="9" t="n">
        <v>0.0</v>
      </c>
    </row>
    <row r="549" spans="2:4" x14ac:dyDescent="0.25">
      <c r="B549" s="82" t="s">
        <v>2484</v>
      </c>
      <c r="C549" t="s">
        <v>2485</v>
      </c>
      <c r="D549" s="9" t="n">
        <v>0.0</v>
      </c>
    </row>
    <row r="550" spans="2:4" x14ac:dyDescent="0.25">
      <c r="B550" s="82" t="s">
        <v>2486</v>
      </c>
      <c r="C550" t="s">
        <v>2487</v>
      </c>
      <c r="D550" s="9" t="n">
        <v>0.0</v>
      </c>
    </row>
    <row r="551" spans="2:4" x14ac:dyDescent="0.25">
      <c r="B551" s="82" t="s">
        <v>2488</v>
      </c>
      <c r="C551" t="s">
        <v>2489</v>
      </c>
      <c r="D551" s="9" t="n">
        <v>0.0</v>
      </c>
    </row>
    <row r="552" spans="2:4" x14ac:dyDescent="0.25">
      <c r="B552" s="82" t="s">
        <v>2490</v>
      </c>
      <c r="C552" t="s">
        <v>2491</v>
      </c>
      <c r="D552" s="9" t="n">
        <v>0.0</v>
      </c>
    </row>
    <row r="553" spans="2:4" x14ac:dyDescent="0.25">
      <c r="B553" s="82" t="s">
        <v>2492</v>
      </c>
      <c r="C553" t="s">
        <v>2493</v>
      </c>
      <c r="D553" s="9" t="n">
        <v>0.0</v>
      </c>
    </row>
    <row r="554" spans="2:4" x14ac:dyDescent="0.25">
      <c r="B554" s="82" t="s">
        <v>2494</v>
      </c>
      <c r="C554" t="s">
        <v>2495</v>
      </c>
      <c r="D554" s="9" t="n">
        <v>0.0</v>
      </c>
    </row>
    <row r="555" spans="2:4" x14ac:dyDescent="0.25">
      <c r="B555" s="82" t="s">
        <v>2496</v>
      </c>
      <c r="C555" t="s">
        <v>2497</v>
      </c>
      <c r="D555" s="9" t="n">
        <v>0.0</v>
      </c>
    </row>
    <row r="556" spans="2:4" x14ac:dyDescent="0.25">
      <c r="B556" s="82" t="s">
        <v>2498</v>
      </c>
      <c r="C556" t="s">
        <v>2499</v>
      </c>
      <c r="D556" s="9" t="n">
        <v>0.0</v>
      </c>
    </row>
    <row r="557" spans="2:4" x14ac:dyDescent="0.25">
      <c r="B557" s="82" t="s">
        <v>2500</v>
      </c>
      <c r="C557" t="s">
        <v>2501</v>
      </c>
      <c r="D557" s="9" t="n">
        <v>0.0</v>
      </c>
    </row>
    <row r="558" spans="2:4" x14ac:dyDescent="0.25">
      <c r="B558" s="82" t="s">
        <v>2502</v>
      </c>
      <c r="C558" t="s">
        <v>2503</v>
      </c>
      <c r="D558" s="9" t="n">
        <v>0.0</v>
      </c>
    </row>
    <row r="559" spans="2:4" x14ac:dyDescent="0.25">
      <c r="B559" s="82" t="s">
        <v>2504</v>
      </c>
      <c r="C559" t="s">
        <v>2505</v>
      </c>
      <c r="D559" s="9" t="n">
        <v>0.0</v>
      </c>
    </row>
    <row r="560" spans="2:4" x14ac:dyDescent="0.25">
      <c r="B560" s="82" t="s">
        <v>2506</v>
      </c>
      <c r="C560" t="s">
        <v>2507</v>
      </c>
      <c r="D560" s="9" t="n">
        <v>0.0</v>
      </c>
    </row>
    <row r="561" spans="2:4" x14ac:dyDescent="0.25">
      <c r="B561" s="82" t="s">
        <v>2508</v>
      </c>
      <c r="C561" t="s">
        <v>2509</v>
      </c>
      <c r="D561" s="9" t="n">
        <v>0.0</v>
      </c>
    </row>
    <row r="562" spans="2:4" x14ac:dyDescent="0.25">
      <c r="B562" s="82" t="s">
        <v>2510</v>
      </c>
      <c r="C562" t="s">
        <v>2511</v>
      </c>
      <c r="D562" s="9" t="n">
        <v>0.0</v>
      </c>
    </row>
    <row r="563" spans="2:4" x14ac:dyDescent="0.25">
      <c r="B563" s="82" t="s">
        <v>2512</v>
      </c>
      <c r="C563" t="s">
        <v>2513</v>
      </c>
      <c r="D563" s="9" t="n">
        <v>0.0</v>
      </c>
    </row>
    <row r="564" spans="2:4" x14ac:dyDescent="0.25">
      <c r="B564" s="82" t="s">
        <v>2514</v>
      </c>
      <c r="C564" t="s">
        <v>2515</v>
      </c>
      <c r="D564" s="9" t="n">
        <v>0.0</v>
      </c>
    </row>
    <row r="565" spans="2:4" x14ac:dyDescent="0.25">
      <c r="B565" s="82" t="s">
        <v>2516</v>
      </c>
      <c r="C565" t="s">
        <v>2517</v>
      </c>
      <c r="D565" s="9" t="n">
        <v>0.0</v>
      </c>
    </row>
    <row r="566" spans="2:4" x14ac:dyDescent="0.25">
      <c r="B566" s="82" t="s">
        <v>2518</v>
      </c>
      <c r="C566" t="s">
        <v>2519</v>
      </c>
      <c r="D566" s="9" t="n">
        <v>0.0</v>
      </c>
    </row>
    <row r="567" spans="2:4" x14ac:dyDescent="0.25">
      <c r="B567" s="82" t="s">
        <v>2520</v>
      </c>
      <c r="C567" t="s">
        <v>2521</v>
      </c>
      <c r="D567" s="9" t="n">
        <v>0.0</v>
      </c>
    </row>
    <row r="568" spans="2:4" x14ac:dyDescent="0.25">
      <c r="B568" s="82" t="s">
        <v>2522</v>
      </c>
      <c r="C568" t="s">
        <v>2523</v>
      </c>
      <c r="D568" s="9" t="n">
        <v>0.0</v>
      </c>
    </row>
    <row r="569" spans="2:4" x14ac:dyDescent="0.25">
      <c r="B569" s="82" t="s">
        <v>2524</v>
      </c>
      <c r="C569" t="s">
        <v>2525</v>
      </c>
      <c r="D569" s="9" t="n">
        <v>0.0</v>
      </c>
    </row>
    <row r="570" spans="2:4" x14ac:dyDescent="0.25">
      <c r="B570" s="82" t="s">
        <v>2526</v>
      </c>
      <c r="C570" t="s">
        <v>2527</v>
      </c>
      <c r="D570" s="9" t="n">
        <v>0.0</v>
      </c>
    </row>
    <row r="571" spans="2:4" x14ac:dyDescent="0.25">
      <c r="B571" s="82" t="s">
        <v>2528</v>
      </c>
      <c r="C571" t="s">
        <v>2529</v>
      </c>
      <c r="D571" s="9" t="n">
        <v>0.0</v>
      </c>
    </row>
    <row r="572" spans="2:4" x14ac:dyDescent="0.25">
      <c r="B572" s="82" t="s">
        <v>2530</v>
      </c>
      <c r="C572" t="s">
        <v>2531</v>
      </c>
      <c r="D572" s="9" t="n">
        <v>0.0</v>
      </c>
    </row>
    <row r="573" spans="2:4" x14ac:dyDescent="0.25">
      <c r="B573" s="82" t="s">
        <v>2532</v>
      </c>
      <c r="C573" t="s">
        <v>2533</v>
      </c>
      <c r="D573" s="9" t="n">
        <v>0.0</v>
      </c>
    </row>
    <row r="574" spans="2:4" x14ac:dyDescent="0.25">
      <c r="B574" s="82" t="s">
        <v>2534</v>
      </c>
      <c r="C574" t="s">
        <v>2535</v>
      </c>
      <c r="D574" s="9" t="n">
        <v>13.0</v>
      </c>
    </row>
    <row r="575" spans="2:4" x14ac:dyDescent="0.25">
      <c r="B575" s="82" t="s">
        <v>2536</v>
      </c>
      <c r="C575" t="s">
        <v>2537</v>
      </c>
      <c r="D575" s="9" t="n">
        <v>0.0</v>
      </c>
    </row>
    <row r="576" spans="2:4" x14ac:dyDescent="0.25">
      <c r="B576" s="82" t="s">
        <v>2538</v>
      </c>
      <c r="C576" t="s">
        <v>2539</v>
      </c>
      <c r="D576" s="9" t="n">
        <v>0.0</v>
      </c>
    </row>
    <row r="577" spans="2:4" x14ac:dyDescent="0.25">
      <c r="B577" s="82" t="s">
        <v>2540</v>
      </c>
      <c r="C577" t="s">
        <v>2541</v>
      </c>
      <c r="D577" s="9" t="n">
        <v>0.0</v>
      </c>
    </row>
    <row r="578" spans="2:4" x14ac:dyDescent="0.25">
      <c r="B578" s="82" t="s">
        <v>2542</v>
      </c>
      <c r="C578" t="s">
        <v>2543</v>
      </c>
      <c r="D578" s="9" t="n">
        <v>0.0</v>
      </c>
    </row>
    <row r="579" spans="2:4" x14ac:dyDescent="0.25">
      <c r="B579" s="82" t="s">
        <v>2544</v>
      </c>
      <c r="C579" t="s">
        <v>2545</v>
      </c>
      <c r="D579" s="9" t="n">
        <v>0.0</v>
      </c>
    </row>
    <row r="580" spans="2:4" x14ac:dyDescent="0.25">
      <c r="B580" s="82" t="s">
        <v>2546</v>
      </c>
      <c r="C580" t="s">
        <v>2547</v>
      </c>
      <c r="D580" s="9" t="n">
        <v>0.0</v>
      </c>
    </row>
    <row r="581" spans="2:4" x14ac:dyDescent="0.25">
      <c r="B581" s="82" t="s">
        <v>2548</v>
      </c>
      <c r="C581" t="s">
        <v>2549</v>
      </c>
      <c r="D581" s="9" t="n">
        <v>1.0</v>
      </c>
    </row>
    <row r="582" spans="2:4" x14ac:dyDescent="0.25">
      <c r="B582" s="82" t="s">
        <v>2550</v>
      </c>
      <c r="C582" t="s">
        <v>2551</v>
      </c>
      <c r="D582" s="9" t="n">
        <v>0.0</v>
      </c>
    </row>
    <row r="583" spans="2:4" x14ac:dyDescent="0.25">
      <c r="B583" s="82" t="s">
        <v>2552</v>
      </c>
      <c r="C583" t="s">
        <v>2553</v>
      </c>
      <c r="D583" s="9" t="n">
        <v>6876199.019999999</v>
      </c>
    </row>
    <row r="584" spans="2:4" x14ac:dyDescent="0.25">
      <c r="B584" s="82" t="s">
        <v>2554</v>
      </c>
      <c r="C584" t="s">
        <v>2555</v>
      </c>
      <c r="D584" s="9" t="n">
        <v>119440.12</v>
      </c>
    </row>
    <row r="585" spans="2:4" x14ac:dyDescent="0.25">
      <c r="B585" s="82" t="s">
        <v>2556</v>
      </c>
      <c r="C585" t="s">
        <v>2557</v>
      </c>
      <c r="D585" s="9" t="n">
        <v>2.12729887E7</v>
      </c>
    </row>
    <row r="586" spans="2:4" x14ac:dyDescent="0.25">
      <c r="B586" s="82" t="s">
        <v>2558</v>
      </c>
      <c r="C586" t="s">
        <v>2559</v>
      </c>
      <c r="D586" s="9" t="n">
        <v>0.0</v>
      </c>
    </row>
    <row r="587" spans="2:4" x14ac:dyDescent="0.25">
      <c r="B587" s="82" t="s">
        <v>2560</v>
      </c>
      <c r="C587" t="s">
        <v>2561</v>
      </c>
      <c r="D587" s="9" t="n">
        <v>390936.81</v>
      </c>
    </row>
    <row r="588" spans="2:4" x14ac:dyDescent="0.25">
      <c r="B588" s="82" t="s">
        <v>2562</v>
      </c>
      <c r="C588" t="s">
        <v>2563</v>
      </c>
      <c r="D588" s="9" t="n">
        <v>0.0</v>
      </c>
    </row>
    <row r="589" spans="2:4" x14ac:dyDescent="0.25">
      <c r="B589" s="82" t="s">
        <v>2564</v>
      </c>
      <c r="C589" t="s">
        <v>2565</v>
      </c>
      <c r="D589" s="9" t="n">
        <v>0.0</v>
      </c>
    </row>
    <row r="590" spans="2:4" x14ac:dyDescent="0.25">
      <c r="B590" s="82" t="s">
        <v>2566</v>
      </c>
      <c r="C590" t="s">
        <v>2567</v>
      </c>
      <c r="D590" s="9" t="n">
        <v>0.0</v>
      </c>
    </row>
    <row r="591" spans="2:4" x14ac:dyDescent="0.25">
      <c r="B591" s="82" t="s">
        <v>2568</v>
      </c>
      <c r="C591" t="s">
        <v>2569</v>
      </c>
      <c r="D591" s="9" t="n">
        <v>0.0</v>
      </c>
    </row>
    <row r="592" spans="2:4" x14ac:dyDescent="0.25">
      <c r="B592" s="82" t="s">
        <v>2570</v>
      </c>
      <c r="C592" t="s">
        <v>2571</v>
      </c>
      <c r="D592" s="9" t="n">
        <v>123.72</v>
      </c>
    </row>
    <row r="593" spans="2:4" x14ac:dyDescent="0.25">
      <c r="B593" s="82" t="s">
        <v>2572</v>
      </c>
      <c r="C593" t="s">
        <v>2573</v>
      </c>
      <c r="D593" s="9" t="n">
        <v>54699.99</v>
      </c>
    </row>
    <row r="594" spans="2:4" x14ac:dyDescent="0.25">
      <c r="B594" s="82" t="s">
        <v>2574</v>
      </c>
      <c r="C594" t="s">
        <v>2575</v>
      </c>
      <c r="D594" s="9" t="n">
        <v>0.0</v>
      </c>
    </row>
    <row r="595" spans="2:4" x14ac:dyDescent="0.25">
      <c r="B595" s="82" t="s">
        <v>2576</v>
      </c>
      <c r="C595" t="s">
        <v>2577</v>
      </c>
      <c r="D595" s="9" t="n">
        <v>0.0</v>
      </c>
    </row>
    <row r="596" spans="2:4" x14ac:dyDescent="0.25">
      <c r="B596" s="82" t="s">
        <v>2578</v>
      </c>
      <c r="C596" t="s">
        <v>2579</v>
      </c>
      <c r="D596" s="9" t="n">
        <v>0.0</v>
      </c>
    </row>
    <row r="597" spans="2:4" x14ac:dyDescent="0.25">
      <c r="B597" s="82" t="s">
        <v>2580</v>
      </c>
      <c r="C597" t="s">
        <v>2581</v>
      </c>
      <c r="D597" s="9" t="n">
        <v>0.0</v>
      </c>
    </row>
    <row r="598" spans="2:4" x14ac:dyDescent="0.25">
      <c r="B598" s="82" t="s">
        <v>2582</v>
      </c>
      <c r="C598" t="s">
        <v>2583</v>
      </c>
      <c r="D598" s="9" t="n">
        <v>0.0</v>
      </c>
    </row>
    <row r="599" spans="2:4" x14ac:dyDescent="0.25">
      <c r="B599" s="82" t="s">
        <v>2584</v>
      </c>
      <c r="C599" t="s">
        <v>2585</v>
      </c>
      <c r="D599" s="9" t="n">
        <v>0.0</v>
      </c>
    </row>
    <row r="600" spans="2:4" x14ac:dyDescent="0.25">
      <c r="B600" s="82" t="s">
        <v>2586</v>
      </c>
      <c r="C600" t="s">
        <v>2587</v>
      </c>
      <c r="D600" s="9" t="n">
        <v>0.0</v>
      </c>
    </row>
    <row r="601" spans="2:4" x14ac:dyDescent="0.25">
      <c r="B601" s="82" t="s">
        <v>2588</v>
      </c>
      <c r="C601" t="s">
        <v>2589</v>
      </c>
      <c r="D601" s="9" t="n">
        <v>0.0</v>
      </c>
    </row>
    <row r="602" spans="2:4" x14ac:dyDescent="0.25">
      <c r="B602" s="82" t="s">
        <v>2590</v>
      </c>
      <c r="C602" t="s">
        <v>2591</v>
      </c>
      <c r="D602" s="9" t="n">
        <v>0.0</v>
      </c>
    </row>
    <row r="603" spans="2:4" x14ac:dyDescent="0.25">
      <c r="B603" s="82" t="s">
        <v>2592</v>
      </c>
      <c r="C603" t="s">
        <v>2593</v>
      </c>
      <c r="D603" s="9" t="n">
        <v>0.0</v>
      </c>
    </row>
    <row r="604" spans="2:4" x14ac:dyDescent="0.25">
      <c r="B604" s="82" t="s">
        <v>2594</v>
      </c>
      <c r="C604" t="s">
        <v>2595</v>
      </c>
      <c r="D604" s="9" t="n">
        <v>0.0</v>
      </c>
    </row>
    <row r="605" spans="2:4" x14ac:dyDescent="0.25">
      <c r="B605" s="82" t="s">
        <v>2596</v>
      </c>
      <c r="C605" t="s">
        <v>2597</v>
      </c>
      <c r="D605" s="9" t="n">
        <v>9896190.469999999</v>
      </c>
    </row>
    <row r="606" spans="2:4" x14ac:dyDescent="0.25">
      <c r="B606" s="82" t="s">
        <v>2598</v>
      </c>
      <c r="C606" t="s">
        <v>2599</v>
      </c>
      <c r="D606" s="9" t="n">
        <v>3798062.28</v>
      </c>
    </row>
    <row r="607" spans="2:4" x14ac:dyDescent="0.25">
      <c r="B607" s="82" t="s">
        <v>2600</v>
      </c>
      <c r="C607" t="s">
        <v>2601</v>
      </c>
      <c r="D607" s="9" t="n">
        <v>2.794857953E7</v>
      </c>
    </row>
    <row r="608" spans="2:4" x14ac:dyDescent="0.25">
      <c r="B608" s="82" t="s">
        <v>2602</v>
      </c>
      <c r="C608" t="s">
        <v>2603</v>
      </c>
      <c r="D608" s="9" t="n">
        <v>8896695.31</v>
      </c>
    </row>
    <row r="609" spans="2:4" x14ac:dyDescent="0.25">
      <c r="B609" s="82" t="s">
        <v>2604</v>
      </c>
      <c r="C609" t="s">
        <v>2605</v>
      </c>
      <c r="D609" s="9" t="n">
        <v>1171858.72</v>
      </c>
    </row>
    <row r="610" spans="2:4" x14ac:dyDescent="0.25">
      <c r="B610" s="82" t="s">
        <v>2606</v>
      </c>
      <c r="C610" t="s">
        <v>2607</v>
      </c>
      <c r="D610" s="9" t="n">
        <v>4155942.64</v>
      </c>
    </row>
    <row r="611" spans="2:4" x14ac:dyDescent="0.25">
      <c r="B611" s="82" t="s">
        <v>2608</v>
      </c>
      <c r="C611" t="s">
        <v>2609</v>
      </c>
      <c r="D611" s="9" t="n">
        <v>3.325327048E7</v>
      </c>
    </row>
    <row r="612" spans="2:4" x14ac:dyDescent="0.25">
      <c r="B612" s="82" t="s">
        <v>2610</v>
      </c>
      <c r="C612" t="s">
        <v>2611</v>
      </c>
      <c r="D612" s="9" t="n">
        <v>0.0</v>
      </c>
    </row>
    <row r="613" spans="2:4" x14ac:dyDescent="0.25">
      <c r="B613" s="82" t="s">
        <v>2612</v>
      </c>
      <c r="C613" t="s">
        <v>2613</v>
      </c>
      <c r="D613" s="9" t="n">
        <v>0.0</v>
      </c>
    </row>
    <row r="614" spans="2:4" x14ac:dyDescent="0.25">
      <c r="B614" s="82" t="s">
        <v>2614</v>
      </c>
      <c r="C614" t="s">
        <v>2615</v>
      </c>
      <c r="D614" s="9" t="n">
        <v>1.486600844E7</v>
      </c>
    </row>
    <row r="615" spans="2:4" x14ac:dyDescent="0.25">
      <c r="B615" s="82" t="s">
        <v>2616</v>
      </c>
      <c r="C615" t="s">
        <v>2617</v>
      </c>
      <c r="D615" s="9" t="n">
        <v>3.023016817E7</v>
      </c>
    </row>
    <row r="616" spans="2:4" x14ac:dyDescent="0.25">
      <c r="B616" s="82" t="s">
        <v>2618</v>
      </c>
      <c r="C616" t="s">
        <v>2619</v>
      </c>
      <c r="D616" s="9" t="n">
        <v>0.0</v>
      </c>
    </row>
    <row r="617" spans="2:4" x14ac:dyDescent="0.25">
      <c r="B617" s="82" t="s">
        <v>2620</v>
      </c>
      <c r="C617" t="s">
        <v>2621</v>
      </c>
      <c r="D617" s="9" t="n">
        <v>1.14091289E7</v>
      </c>
    </row>
    <row r="618" spans="2:4" x14ac:dyDescent="0.25">
      <c r="B618" s="82" t="s">
        <v>2622</v>
      </c>
      <c r="C618" t="s">
        <v>2623</v>
      </c>
      <c r="D618" s="9" t="n">
        <v>137404.53</v>
      </c>
    </row>
    <row r="619" spans="2:4" x14ac:dyDescent="0.25">
      <c r="B619" s="82" t="s">
        <v>2624</v>
      </c>
      <c r="C619" t="s">
        <v>2625</v>
      </c>
      <c r="D619" s="9" t="n">
        <v>2.5484413180000007E7</v>
      </c>
    </row>
    <row r="620" spans="2:4" x14ac:dyDescent="0.25">
      <c r="B620" s="82" t="s">
        <v>2626</v>
      </c>
      <c r="C620" t="s">
        <v>2627</v>
      </c>
      <c r="D620" s="9" t="n">
        <v>0.0</v>
      </c>
    </row>
    <row r="621" spans="2:4" x14ac:dyDescent="0.25">
      <c r="B621" s="82" t="s">
        <v>2628</v>
      </c>
      <c r="C621" t="s">
        <v>2629</v>
      </c>
      <c r="D621" s="9" t="n">
        <v>0.0</v>
      </c>
    </row>
    <row r="622" spans="2:4" x14ac:dyDescent="0.25">
      <c r="B622" s="82" t="s">
        <v>2630</v>
      </c>
      <c r="C622" t="s">
        <v>2631</v>
      </c>
      <c r="D622" s="9" t="n">
        <v>1.002998618E7</v>
      </c>
    </row>
    <row r="623" spans="2:4" x14ac:dyDescent="0.25">
      <c r="B623" s="82" t="s">
        <v>2632</v>
      </c>
      <c r="C623" t="s">
        <v>2633</v>
      </c>
      <c r="D623" s="9" t="n">
        <v>1.363295005E7</v>
      </c>
    </row>
    <row r="624" spans="2:4" x14ac:dyDescent="0.25">
      <c r="B624" s="82" t="s">
        <v>2634</v>
      </c>
      <c r="C624" t="s">
        <v>2635</v>
      </c>
      <c r="D624" s="9" t="n">
        <v>0.0</v>
      </c>
    </row>
    <row r="625" spans="2:4" x14ac:dyDescent="0.25">
      <c r="B625" s="82" t="s">
        <v>2636</v>
      </c>
      <c r="C625" t="s">
        <v>2637</v>
      </c>
      <c r="D625" s="9" t="n">
        <v>0.0</v>
      </c>
    </row>
    <row r="626" spans="2:4" x14ac:dyDescent="0.25">
      <c r="B626" s="82" t="s">
        <v>2638</v>
      </c>
      <c r="C626" t="s">
        <v>2639</v>
      </c>
      <c r="D626" s="9" t="n">
        <v>0.0</v>
      </c>
    </row>
    <row r="627" spans="2:4" x14ac:dyDescent="0.25">
      <c r="B627" s="82" t="s">
        <v>2640</v>
      </c>
      <c r="C627" t="s">
        <v>2641</v>
      </c>
      <c r="D627" s="9" t="n">
        <v>0.0</v>
      </c>
    </row>
    <row r="628" spans="2:4" x14ac:dyDescent="0.25">
      <c r="B628" s="82" t="s">
        <v>2642</v>
      </c>
      <c r="C628" t="s">
        <v>2643</v>
      </c>
      <c r="D628" s="9" t="n">
        <v>0.0</v>
      </c>
    </row>
    <row r="629" spans="2:4" x14ac:dyDescent="0.25">
      <c r="B629" s="82" t="s">
        <v>2644</v>
      </c>
      <c r="C629" t="s">
        <v>2645</v>
      </c>
      <c r="D629" s="9" t="n">
        <v>0.0</v>
      </c>
    </row>
    <row r="630" spans="2:4" x14ac:dyDescent="0.25">
      <c r="B630" s="82" t="s">
        <v>2646</v>
      </c>
      <c r="C630" t="s">
        <v>2647</v>
      </c>
      <c r="D630" s="9" t="n">
        <v>0.0</v>
      </c>
    </row>
    <row r="631" spans="2:4" x14ac:dyDescent="0.25">
      <c r="B631" s="82" t="s">
        <v>2648</v>
      </c>
      <c r="C631" t="s">
        <v>2649</v>
      </c>
      <c r="D631" s="9" t="n">
        <v>1.0346150063999999E8</v>
      </c>
    </row>
    <row r="632" spans="2:4" x14ac:dyDescent="0.25">
      <c r="B632" s="82" t="s">
        <v>2650</v>
      </c>
      <c r="C632" t="s">
        <v>2651</v>
      </c>
      <c r="D632" s="9" t="n">
        <v>3.033607032E7</v>
      </c>
    </row>
    <row r="633" spans="2:4" x14ac:dyDescent="0.25">
      <c r="B633" s="82" t="s">
        <v>2652</v>
      </c>
      <c r="C633" t="s">
        <v>2653</v>
      </c>
      <c r="D633" s="9" t="n">
        <v>0.0</v>
      </c>
    </row>
    <row r="634" spans="2:4" x14ac:dyDescent="0.25">
      <c r="B634" s="82" t="s">
        <v>2654</v>
      </c>
      <c r="C634" t="s">
        <v>2655</v>
      </c>
      <c r="D634" s="9" t="n">
        <v>9408823.48</v>
      </c>
    </row>
    <row r="635" spans="2:4" x14ac:dyDescent="0.25">
      <c r="B635" s="82" t="s">
        <v>2656</v>
      </c>
      <c r="C635" t="s">
        <v>2657</v>
      </c>
      <c r="D635" s="9" t="n">
        <v>0.0</v>
      </c>
    </row>
    <row r="636" spans="2:4" x14ac:dyDescent="0.25">
      <c r="B636" s="82" t="s">
        <v>2658</v>
      </c>
      <c r="C636" t="s">
        <v>2659</v>
      </c>
      <c r="D636" s="9" t="n">
        <v>63352.11</v>
      </c>
    </row>
    <row r="637" spans="2:4" x14ac:dyDescent="0.25">
      <c r="B637" s="82" t="s">
        <v>2660</v>
      </c>
      <c r="C637" t="s">
        <v>2661</v>
      </c>
      <c r="D637" s="9" t="n">
        <v>23000.0</v>
      </c>
    </row>
    <row r="638" spans="2:4" x14ac:dyDescent="0.25">
      <c r="B638" s="82" t="s">
        <v>2662</v>
      </c>
      <c r="C638" t="s">
        <v>2663</v>
      </c>
      <c r="D638" s="9" t="n">
        <v>0.0</v>
      </c>
    </row>
    <row r="639" spans="2:4" x14ac:dyDescent="0.25">
      <c r="B639" s="82" t="s">
        <v>2664</v>
      </c>
      <c r="C639" t="s">
        <v>2665</v>
      </c>
      <c r="D639" s="9" t="n">
        <v>0.0</v>
      </c>
    </row>
    <row r="640" spans="2:4" x14ac:dyDescent="0.25">
      <c r="B640" s="82" t="s">
        <v>2666</v>
      </c>
      <c r="C640" t="s">
        <v>2667</v>
      </c>
      <c r="D640" s="9" t="n">
        <v>0.0</v>
      </c>
    </row>
    <row r="641" spans="2:4" x14ac:dyDescent="0.25">
      <c r="B641" s="82" t="s">
        <v>2668</v>
      </c>
      <c r="C641" t="s">
        <v>2669</v>
      </c>
      <c r="D641" s="9" t="n">
        <v>7358705.31</v>
      </c>
    </row>
    <row r="642" spans="2:4" x14ac:dyDescent="0.25">
      <c r="B642" s="82" t="s">
        <v>2670</v>
      </c>
      <c r="C642" t="s">
        <v>2671</v>
      </c>
      <c r="D642" s="9" t="n">
        <v>3454810.41</v>
      </c>
    </row>
    <row r="643" spans="2:4" x14ac:dyDescent="0.25">
      <c r="B643" s="82" t="s">
        <v>2672</v>
      </c>
      <c r="C643" t="s">
        <v>2673</v>
      </c>
      <c r="D643" s="9" t="n">
        <v>0.0</v>
      </c>
    </row>
    <row r="644" spans="2:4" x14ac:dyDescent="0.25">
      <c r="B644" s="82" t="s">
        <v>2674</v>
      </c>
      <c r="C644" t="s">
        <v>2675</v>
      </c>
      <c r="D644" s="9" t="n">
        <v>3087521.7</v>
      </c>
    </row>
    <row r="645" spans="2:4" x14ac:dyDescent="0.25">
      <c r="B645" s="82" t="s">
        <v>2676</v>
      </c>
      <c r="C645" t="s">
        <v>2677</v>
      </c>
      <c r="D645" s="9" t="n">
        <v>0.0</v>
      </c>
    </row>
    <row r="646" spans="2:4" x14ac:dyDescent="0.25">
      <c r="B646" s="82" t="s">
        <v>2678</v>
      </c>
      <c r="C646" t="s">
        <v>2679</v>
      </c>
      <c r="D646" s="9" t="n">
        <v>113133.34000000001</v>
      </c>
    </row>
    <row r="647" spans="2:4" x14ac:dyDescent="0.25">
      <c r="B647" s="82" t="s">
        <v>2680</v>
      </c>
      <c r="C647" t="s">
        <v>2681</v>
      </c>
      <c r="D647" s="9" t="n">
        <v>2432693.64</v>
      </c>
    </row>
    <row r="648" spans="2:4" x14ac:dyDescent="0.25">
      <c r="B648" s="82" t="s">
        <v>2682</v>
      </c>
      <c r="C648" t="s">
        <v>2683</v>
      </c>
      <c r="D648" s="9" t="n">
        <v>56034.36</v>
      </c>
    </row>
    <row r="649" spans="2:4" x14ac:dyDescent="0.25">
      <c r="B649" s="82" t="s">
        <v>2684</v>
      </c>
      <c r="C649" t="s">
        <v>2685</v>
      </c>
      <c r="D649" s="9" t="n">
        <v>667975.69</v>
      </c>
    </row>
    <row r="650" spans="2:4" x14ac:dyDescent="0.25">
      <c r="B650" s="82" t="s">
        <v>2686</v>
      </c>
      <c r="C650" t="s">
        <v>2687</v>
      </c>
      <c r="D650" s="9" t="n">
        <v>0.0</v>
      </c>
    </row>
    <row r="651" spans="2:4" x14ac:dyDescent="0.25">
      <c r="B651" s="82" t="s">
        <v>2688</v>
      </c>
      <c r="C651" t="s">
        <v>2689</v>
      </c>
      <c r="D651" s="9" t="n">
        <v>0.0</v>
      </c>
    </row>
    <row r="652" spans="2:4" x14ac:dyDescent="0.25">
      <c r="B652" s="82" t="s">
        <v>2690</v>
      </c>
      <c r="C652" t="s">
        <v>2691</v>
      </c>
      <c r="D652" s="9" t="n">
        <v>0.0</v>
      </c>
    </row>
    <row r="653" spans="2:4" x14ac:dyDescent="0.25">
      <c r="B653" s="82" t="s">
        <v>2692</v>
      </c>
      <c r="C653" t="s">
        <v>2693</v>
      </c>
      <c r="D653" s="9" t="n">
        <v>0.0</v>
      </c>
    </row>
    <row r="654" spans="2:4" x14ac:dyDescent="0.25">
      <c r="B654" s="82" t="s">
        <v>2694</v>
      </c>
      <c r="C654" t="s">
        <v>2695</v>
      </c>
      <c r="D654" s="9" t="n">
        <v>21185.99</v>
      </c>
    </row>
    <row r="655" spans="2:4" x14ac:dyDescent="0.25">
      <c r="B655" s="82" t="s">
        <v>2696</v>
      </c>
      <c r="C655" t="s">
        <v>2697</v>
      </c>
      <c r="D655" s="9" t="n">
        <v>0.0</v>
      </c>
    </row>
    <row r="656" spans="2:4" x14ac:dyDescent="0.25">
      <c r="B656" s="82" t="s">
        <v>2698</v>
      </c>
      <c r="C656" t="s">
        <v>2699</v>
      </c>
      <c r="D656" s="9" t="n">
        <v>0.0</v>
      </c>
    </row>
    <row r="657" spans="2:4" x14ac:dyDescent="0.25">
      <c r="B657" s="82" t="s">
        <v>2700</v>
      </c>
      <c r="C657" t="s">
        <v>2701</v>
      </c>
      <c r="D657" s="9" t="n">
        <v>0.0</v>
      </c>
    </row>
    <row r="658" spans="2:4" x14ac:dyDescent="0.25">
      <c r="B658" s="82" t="s">
        <v>2702</v>
      </c>
      <c r="C658" t="s">
        <v>2703</v>
      </c>
      <c r="D658" s="9" t="n">
        <v>0.0</v>
      </c>
    </row>
    <row r="659" spans="2:4" x14ac:dyDescent="0.25">
      <c r="B659" s="82" t="s">
        <v>2704</v>
      </c>
      <c r="C659" t="s">
        <v>2705</v>
      </c>
      <c r="D659" s="9" t="n">
        <v>2615250.38</v>
      </c>
    </row>
    <row r="660" spans="2:4" x14ac:dyDescent="0.25">
      <c r="B660" s="82" t="s">
        <v>2706</v>
      </c>
      <c r="C660" t="s">
        <v>2707</v>
      </c>
      <c r="D660" s="9" t="n">
        <v>0.0</v>
      </c>
    </row>
    <row r="661" spans="2:4" x14ac:dyDescent="0.25">
      <c r="B661" s="82" t="s">
        <v>2708</v>
      </c>
      <c r="C661" t="s">
        <v>2709</v>
      </c>
      <c r="D661" s="9" t="n">
        <v>0.0</v>
      </c>
    </row>
    <row r="662" spans="2:4" x14ac:dyDescent="0.25">
      <c r="B662" s="82" t="s">
        <v>2710</v>
      </c>
      <c r="C662" t="s">
        <v>2711</v>
      </c>
      <c r="D662" s="9" t="n">
        <v>0.0</v>
      </c>
    </row>
    <row r="663" spans="2:4" x14ac:dyDescent="0.25">
      <c r="B663" s="82" t="s">
        <v>2712</v>
      </c>
      <c r="C663" t="s">
        <v>2713</v>
      </c>
      <c r="D663" s="9" t="n">
        <v>0.0</v>
      </c>
    </row>
    <row r="664" spans="2:4" x14ac:dyDescent="0.25">
      <c r="B664" s="82" t="s">
        <v>2714</v>
      </c>
      <c r="C664" t="s">
        <v>2715</v>
      </c>
      <c r="D664" s="9" t="n">
        <v>0.0</v>
      </c>
    </row>
    <row r="665" spans="2:4" x14ac:dyDescent="0.25">
      <c r="B665" s="82" t="s">
        <v>2716</v>
      </c>
      <c r="C665" t="s">
        <v>2717</v>
      </c>
      <c r="D665" s="9" t="n">
        <v>0.0</v>
      </c>
    </row>
    <row r="666" spans="2:4" x14ac:dyDescent="0.25">
      <c r="B666" s="82" t="s">
        <v>2718</v>
      </c>
      <c r="C666" t="s">
        <v>2719</v>
      </c>
      <c r="D666" s="9" t="n">
        <v>0.0</v>
      </c>
    </row>
    <row r="667" spans="2:4" x14ac:dyDescent="0.25">
      <c r="B667" s="82" t="s">
        <v>2720</v>
      </c>
      <c r="C667" t="s">
        <v>2721</v>
      </c>
      <c r="D667" s="9" t="n">
        <v>0.0</v>
      </c>
    </row>
    <row r="668" spans="2:4" x14ac:dyDescent="0.25">
      <c r="B668" s="82" t="s">
        <v>2722</v>
      </c>
      <c r="C668" t="s">
        <v>2723</v>
      </c>
      <c r="D668" s="9" t="n">
        <v>0.0</v>
      </c>
    </row>
    <row r="669" spans="2:4" x14ac:dyDescent="0.25">
      <c r="B669" s="82" t="s">
        <v>2724</v>
      </c>
      <c r="C669" t="s">
        <v>2725</v>
      </c>
      <c r="D669" s="9" t="n">
        <v>0.0</v>
      </c>
    </row>
    <row r="670" spans="2:4" x14ac:dyDescent="0.25">
      <c r="B670" s="82" t="s">
        <v>2726</v>
      </c>
      <c r="C670" t="s">
        <v>2727</v>
      </c>
      <c r="D670" s="9" t="n">
        <v>0.0</v>
      </c>
    </row>
    <row r="671" spans="2:4" x14ac:dyDescent="0.25">
      <c r="B671" s="82" t="s">
        <v>2728</v>
      </c>
      <c r="C671" t="s">
        <v>2729</v>
      </c>
      <c r="D671" s="9" t="n">
        <v>0.0</v>
      </c>
    </row>
    <row r="672" spans="2:4" x14ac:dyDescent="0.25">
      <c r="B672" s="82" t="s">
        <v>2730</v>
      </c>
      <c r="C672" t="s">
        <v>2731</v>
      </c>
      <c r="D672" s="9" t="n">
        <v>0.0</v>
      </c>
    </row>
    <row r="673" spans="2:4" x14ac:dyDescent="0.25">
      <c r="B673" s="82" t="s">
        <v>2732</v>
      </c>
      <c r="C673" t="s">
        <v>2733</v>
      </c>
      <c r="D673" s="9" t="n">
        <v>0.0</v>
      </c>
    </row>
    <row r="674" spans="2:4" x14ac:dyDescent="0.25">
      <c r="B674" s="82" t="s">
        <v>2734</v>
      </c>
      <c r="C674" t="s">
        <v>2735</v>
      </c>
      <c r="D674" s="9" t="n">
        <v>6620.0</v>
      </c>
    </row>
    <row r="675" spans="2:4" x14ac:dyDescent="0.25">
      <c r="B675" s="82" t="s">
        <v>2736</v>
      </c>
      <c r="C675" t="s">
        <v>2737</v>
      </c>
      <c r="D675" s="9" t="n">
        <v>0.0</v>
      </c>
    </row>
    <row r="676" spans="2:4" x14ac:dyDescent="0.25">
      <c r="B676" s="82" t="s">
        <v>2738</v>
      </c>
      <c r="C676" t="s">
        <v>2739</v>
      </c>
      <c r="D676" s="9" t="n">
        <v>238000.0</v>
      </c>
    </row>
    <row r="677" spans="2:4" x14ac:dyDescent="0.25">
      <c r="B677" s="82" t="s">
        <v>2740</v>
      </c>
      <c r="C677" t="s">
        <v>2741</v>
      </c>
      <c r="D677" s="9" t="n">
        <v>0.0</v>
      </c>
    </row>
    <row r="678" spans="2:4" x14ac:dyDescent="0.25">
      <c r="B678" s="82" t="s">
        <v>2742</v>
      </c>
      <c r="C678" t="s">
        <v>2743</v>
      </c>
      <c r="D678" s="9" t="n">
        <v>0.0</v>
      </c>
    </row>
    <row r="679" spans="2:4" x14ac:dyDescent="0.25">
      <c r="B679" s="82" t="s">
        <v>2744</v>
      </c>
      <c r="C679" t="s">
        <v>2745</v>
      </c>
      <c r="D679" s="9" t="n">
        <v>210717.51</v>
      </c>
    </row>
    <row r="680" spans="2:4" x14ac:dyDescent="0.25">
      <c r="B680" s="82" t="s">
        <v>2746</v>
      </c>
      <c r="C680" t="s">
        <v>2747</v>
      </c>
      <c r="D680" s="9" t="n">
        <v>0.0</v>
      </c>
    </row>
    <row r="681" spans="2:4" x14ac:dyDescent="0.25">
      <c r="B681" s="82" t="s">
        <v>2748</v>
      </c>
      <c r="C681" t="s">
        <v>2749</v>
      </c>
      <c r="D681" s="9" t="n">
        <v>38230.0</v>
      </c>
    </row>
    <row r="682" spans="2:4" x14ac:dyDescent="0.25">
      <c r="B682" s="82" t="s">
        <v>2750</v>
      </c>
      <c r="C682" t="s">
        <v>2751</v>
      </c>
      <c r="D682" s="9" t="n">
        <v>0.0</v>
      </c>
    </row>
    <row r="683" spans="2:4" x14ac:dyDescent="0.25">
      <c r="B683" s="82" t="s">
        <v>2752</v>
      </c>
      <c r="C683" t="s">
        <v>2753</v>
      </c>
      <c r="D683" s="9" t="n">
        <v>0.0</v>
      </c>
    </row>
    <row r="684" spans="2:4" x14ac:dyDescent="0.25">
      <c r="B684" s="82" t="s">
        <v>2754</v>
      </c>
      <c r="C684" t="s">
        <v>2755</v>
      </c>
      <c r="D684" s="9" t="n">
        <v>359.0</v>
      </c>
    </row>
    <row r="685" spans="2:4" x14ac:dyDescent="0.25">
      <c r="B685" s="82" t="s">
        <v>2756</v>
      </c>
      <c r="C685" t="s">
        <v>2757</v>
      </c>
      <c r="D685" s="9" t="n">
        <v>6033.1</v>
      </c>
    </row>
    <row r="686" spans="2:4" x14ac:dyDescent="0.25">
      <c r="B686" s="82" t="s">
        <v>2758</v>
      </c>
      <c r="C686" t="s">
        <v>2759</v>
      </c>
      <c r="D686" s="9" t="n">
        <v>0.0</v>
      </c>
    </row>
    <row r="687" spans="2:4" x14ac:dyDescent="0.25">
      <c r="B687" s="82" t="s">
        <v>2760</v>
      </c>
      <c r="C687" t="s">
        <v>2761</v>
      </c>
      <c r="D687" s="9" t="n">
        <v>0.0</v>
      </c>
    </row>
    <row r="688" spans="2:4" x14ac:dyDescent="0.25">
      <c r="B688" s="82" t="s">
        <v>2762</v>
      </c>
      <c r="C688" t="s">
        <v>2763</v>
      </c>
      <c r="D688" s="9" t="n">
        <v>5554.0</v>
      </c>
    </row>
    <row r="689" spans="2:4" x14ac:dyDescent="0.25">
      <c r="B689" s="82" t="s">
        <v>2764</v>
      </c>
      <c r="C689" t="s">
        <v>2765</v>
      </c>
      <c r="D689" s="9" t="n">
        <v>131338.66</v>
      </c>
    </row>
    <row r="690" spans="2:4" x14ac:dyDescent="0.25">
      <c r="B690" s="82" t="s">
        <v>2766</v>
      </c>
      <c r="C690" t="s">
        <v>2767</v>
      </c>
      <c r="D690" s="9" t="n">
        <v>1951108.46</v>
      </c>
    </row>
    <row r="691" spans="2:4" x14ac:dyDescent="0.25">
      <c r="B691" s="82" t="s">
        <v>2768</v>
      </c>
      <c r="C691" t="s">
        <v>2769</v>
      </c>
      <c r="D691" s="9" t="n">
        <v>0.0</v>
      </c>
    </row>
    <row r="692" spans="2:4" x14ac:dyDescent="0.25">
      <c r="B692" s="82" t="s">
        <v>2770</v>
      </c>
      <c r="C692" t="s">
        <v>2771</v>
      </c>
      <c r="D692" s="9" t="n">
        <v>0.0</v>
      </c>
    </row>
    <row r="693" spans="2:4" x14ac:dyDescent="0.25">
      <c r="B693" s="82" t="s">
        <v>2772</v>
      </c>
      <c r="C693" t="s">
        <v>2773</v>
      </c>
      <c r="D693" s="9" t="n">
        <v>0.0</v>
      </c>
    </row>
    <row r="694" spans="2:4" x14ac:dyDescent="0.25">
      <c r="B694" s="82" t="s">
        <v>2774</v>
      </c>
      <c r="C694" t="s">
        <v>2775</v>
      </c>
      <c r="D694" s="9" t="n">
        <v>0.0</v>
      </c>
    </row>
    <row r="695" spans="2:4" x14ac:dyDescent="0.25">
      <c r="B695" s="82" t="s">
        <v>2776</v>
      </c>
      <c r="C695" t="s">
        <v>2777</v>
      </c>
      <c r="D695" s="9" t="n">
        <v>0.0</v>
      </c>
    </row>
    <row r="696" spans="2:4" x14ac:dyDescent="0.25">
      <c r="B696" s="82" t="s">
        <v>2778</v>
      </c>
      <c r="C696" t="s">
        <v>2779</v>
      </c>
      <c r="D696" s="9" t="n">
        <v>0.0</v>
      </c>
    </row>
    <row r="697" spans="2:4" x14ac:dyDescent="0.25">
      <c r="B697" s="82" t="s">
        <v>2780</v>
      </c>
      <c r="C697" t="s">
        <v>2781</v>
      </c>
      <c r="D697" s="9" t="n">
        <v>0.0</v>
      </c>
    </row>
    <row r="698" spans="2:4" x14ac:dyDescent="0.25">
      <c r="B698" s="82" t="s">
        <v>2782</v>
      </c>
      <c r="C698" t="s">
        <v>2783</v>
      </c>
      <c r="D698" s="9" t="n">
        <v>607449.2599999999</v>
      </c>
    </row>
    <row r="699" spans="2:4" x14ac:dyDescent="0.25">
      <c r="B699" s="82" t="s">
        <v>2784</v>
      </c>
      <c r="C699" t="s">
        <v>2785</v>
      </c>
      <c r="D699" s="9" t="n">
        <v>63133.72</v>
      </c>
    </row>
    <row r="700" spans="2:4" x14ac:dyDescent="0.25">
      <c r="B700" s="82" t="s">
        <v>2786</v>
      </c>
      <c r="C700" t="s">
        <v>2787</v>
      </c>
      <c r="D700" s="9" t="n">
        <v>525284.61</v>
      </c>
    </row>
    <row r="701" spans="2:4" x14ac:dyDescent="0.25">
      <c r="B701" s="82" t="s">
        <v>2788</v>
      </c>
      <c r="C701" t="s">
        <v>2789</v>
      </c>
      <c r="D701" s="9" t="n">
        <v>289313.04</v>
      </c>
    </row>
    <row r="702" spans="2:4" x14ac:dyDescent="0.25">
      <c r="B702" s="82" t="s">
        <v>2790</v>
      </c>
      <c r="C702" t="s">
        <v>2791</v>
      </c>
      <c r="D702" s="9" t="n">
        <v>2116.68</v>
      </c>
    </row>
    <row r="703" spans="2:4" x14ac:dyDescent="0.25">
      <c r="B703" s="82" t="s">
        <v>2792</v>
      </c>
      <c r="C703" t="s">
        <v>2793</v>
      </c>
      <c r="D703" s="9" t="n">
        <v>1307832.6999999997</v>
      </c>
    </row>
    <row r="704" spans="2:4" x14ac:dyDescent="0.25">
      <c r="B704" s="82" t="s">
        <v>2794</v>
      </c>
      <c r="C704" t="s">
        <v>2795</v>
      </c>
      <c r="D704" s="9" t="n">
        <v>0.0</v>
      </c>
    </row>
    <row r="705" spans="2:4" x14ac:dyDescent="0.25">
      <c r="B705" s="82" t="s">
        <v>2796</v>
      </c>
      <c r="C705" t="s">
        <v>2797</v>
      </c>
      <c r="D705" s="9" t="n">
        <v>112371.20999999999</v>
      </c>
    </row>
    <row r="706" spans="2:4" x14ac:dyDescent="0.25">
      <c r="B706" s="82" t="s">
        <v>2798</v>
      </c>
      <c r="C706" t="s">
        <v>2799</v>
      </c>
      <c r="D706" s="9" t="n">
        <v>108948.41</v>
      </c>
    </row>
    <row r="707" spans="2:4" x14ac:dyDescent="0.25">
      <c r="B707" s="82" t="s">
        <v>2800</v>
      </c>
      <c r="C707" t="s">
        <v>2801</v>
      </c>
      <c r="D707" s="9" t="n">
        <v>956207.37</v>
      </c>
    </row>
    <row r="708" spans="2:4" x14ac:dyDescent="0.25">
      <c r="B708" s="82" t="s">
        <v>2802</v>
      </c>
      <c r="C708" t="s">
        <v>2803</v>
      </c>
      <c r="D708" s="9" t="n">
        <v>0.0</v>
      </c>
    </row>
    <row r="709" spans="2:4" x14ac:dyDescent="0.25">
      <c r="B709" s="82" t="s">
        <v>2804</v>
      </c>
      <c r="C709" t="s">
        <v>2805</v>
      </c>
      <c r="D709" s="9" t="n">
        <v>0.0</v>
      </c>
    </row>
    <row r="710" spans="2:4" x14ac:dyDescent="0.25">
      <c r="B710" s="82" t="s">
        <v>2806</v>
      </c>
      <c r="C710" t="s">
        <v>2807</v>
      </c>
      <c r="D710" s="9" t="n">
        <v>0.0</v>
      </c>
    </row>
    <row r="711" spans="2:4" x14ac:dyDescent="0.25">
      <c r="B711" s="82" t="s">
        <v>2808</v>
      </c>
      <c r="C711" t="s">
        <v>2809</v>
      </c>
      <c r="D711" s="9" t="n">
        <v>0.0</v>
      </c>
    </row>
    <row r="712" spans="2:4" x14ac:dyDescent="0.25">
      <c r="B712" s="82" t="s">
        <v>2810</v>
      </c>
      <c r="C712" t="s">
        <v>2811</v>
      </c>
      <c r="D712" s="9" t="n">
        <v>0.0</v>
      </c>
    </row>
    <row r="713" spans="2:4" x14ac:dyDescent="0.25">
      <c r="B713" s="82" t="s">
        <v>2812</v>
      </c>
      <c r="C713" t="s">
        <v>2813</v>
      </c>
      <c r="D713" s="9" t="n">
        <v>0.0</v>
      </c>
    </row>
    <row r="714" spans="2:4" x14ac:dyDescent="0.25">
      <c r="B714" s="82" t="s">
        <v>2814</v>
      </c>
      <c r="C714" t="s">
        <v>2815</v>
      </c>
      <c r="D714" s="9" t="n">
        <v>0.0</v>
      </c>
    </row>
    <row r="715" spans="2:4" x14ac:dyDescent="0.25">
      <c r="B715" s="82" t="s">
        <v>2816</v>
      </c>
      <c r="C715" t="s">
        <v>2817</v>
      </c>
      <c r="D715" s="9" t="n">
        <v>0.0</v>
      </c>
    </row>
    <row r="716" spans="2:4" x14ac:dyDescent="0.25">
      <c r="B716" s="82" t="s">
        <v>2818</v>
      </c>
      <c r="C716" t="s">
        <v>2819</v>
      </c>
      <c r="D716" s="9" t="n">
        <v>60000.0</v>
      </c>
    </row>
    <row r="717" spans="2:4" x14ac:dyDescent="0.25">
      <c r="B717" s="82" t="s">
        <v>2820</v>
      </c>
      <c r="C717" t="s">
        <v>2821</v>
      </c>
      <c r="D717" s="9" t="n">
        <v>0.0</v>
      </c>
    </row>
    <row r="718" spans="2:4" x14ac:dyDescent="0.25">
      <c r="B718" s="82" t="s">
        <v>2822</v>
      </c>
      <c r="C718" t="s">
        <v>2823</v>
      </c>
      <c r="D718" s="9" t="n">
        <v>0.0</v>
      </c>
    </row>
    <row r="719" spans="2:4" x14ac:dyDescent="0.25">
      <c r="B719" s="82" t="s">
        <v>2824</v>
      </c>
      <c r="C719" t="s">
        <v>2825</v>
      </c>
      <c r="D719" s="9" t="n">
        <v>903389.77</v>
      </c>
    </row>
    <row r="720" spans="2:4" x14ac:dyDescent="0.25">
      <c r="B720" s="82" t="s">
        <v>2826</v>
      </c>
      <c r="C720" t="s">
        <v>2827</v>
      </c>
      <c r="D720" s="9" t="n">
        <v>0.0</v>
      </c>
    </row>
    <row r="721" spans="2:4" x14ac:dyDescent="0.25">
      <c r="B721" s="82" t="s">
        <v>2828</v>
      </c>
      <c r="C721" t="s">
        <v>2829</v>
      </c>
      <c r="D721" s="9" t="n">
        <v>0.0</v>
      </c>
    </row>
    <row r="722" spans="2:4" x14ac:dyDescent="0.25">
      <c r="B722" s="82" t="s">
        <v>529</v>
      </c>
      <c r="C722" t="s">
        <v>564</v>
      </c>
      <c r="D722" s="9" t="n">
        <v>850956.6900000001</v>
      </c>
    </row>
    <row r="723" spans="2:4" x14ac:dyDescent="0.25">
      <c r="B723" s="82" t="s">
        <v>8722</v>
      </c>
      <c r="C723" t="s">
        <v>8175</v>
      </c>
      <c r="D723" s="9" t="n">
        <v>1.193346E7</v>
      </c>
    </row>
    <row r="724" spans="2:4" x14ac:dyDescent="0.25">
      <c r="B724" s="82" t="s">
        <v>2830</v>
      </c>
      <c r="C724" t="s">
        <v>2831</v>
      </c>
      <c r="D724" s="9" t="n">
        <v>0.0</v>
      </c>
    </row>
    <row r="725" spans="2:4" x14ac:dyDescent="0.25">
      <c r="B725" s="82" t="s">
        <v>2832</v>
      </c>
      <c r="C725" t="s">
        <v>2833</v>
      </c>
      <c r="D725" s="9" t="n">
        <v>0.0</v>
      </c>
    </row>
    <row r="726" spans="2:4" x14ac:dyDescent="0.25">
      <c r="B726" s="82" t="s">
        <v>2834</v>
      </c>
      <c r="C726" t="s">
        <v>2835</v>
      </c>
      <c r="D726" s="9" t="n">
        <v>5.082946549E7</v>
      </c>
    </row>
    <row r="727" spans="2:4" x14ac:dyDescent="0.25">
      <c r="B727" s="82" t="s">
        <v>2836</v>
      </c>
      <c r="C727" t="s">
        <v>2837</v>
      </c>
      <c r="D727" s="9" t="n">
        <v>4.891434618E7</v>
      </c>
    </row>
    <row r="728" spans="2:4" x14ac:dyDescent="0.25">
      <c r="B728" s="82" t="s">
        <v>2838</v>
      </c>
      <c r="C728" t="s">
        <v>2839</v>
      </c>
      <c r="D728" s="9" t="n">
        <v>1.6187114E7</v>
      </c>
    </row>
    <row r="729" spans="2:4" x14ac:dyDescent="0.25">
      <c r="B729" s="82" t="s">
        <v>2840</v>
      </c>
      <c r="C729" t="s">
        <v>2841</v>
      </c>
      <c r="D729" s="9" t="n">
        <v>1915119.31</v>
      </c>
    </row>
    <row r="730" spans="2:4" x14ac:dyDescent="0.25">
      <c r="B730" s="82" t="s">
        <v>2842</v>
      </c>
      <c r="C730" t="s">
        <v>2843</v>
      </c>
      <c r="D730" s="9" t="n">
        <v>5.375713824E7</v>
      </c>
    </row>
    <row r="731" spans="2:4" x14ac:dyDescent="0.25">
      <c r="B731" s="82" t="s">
        <v>2844</v>
      </c>
      <c r="C731" t="s">
        <v>2845</v>
      </c>
      <c r="D731" s="9" t="n">
        <v>2.330497426E7</v>
      </c>
    </row>
    <row r="732" spans="2:4" x14ac:dyDescent="0.25">
      <c r="B732" s="82" t="s">
        <v>2846</v>
      </c>
      <c r="C732" t="s">
        <v>2847</v>
      </c>
      <c r="D732" s="9" t="n">
        <v>3297105.81</v>
      </c>
    </row>
    <row r="733" spans="2:4" x14ac:dyDescent="0.25">
      <c r="B733" s="82" t="s">
        <v>2848</v>
      </c>
      <c r="C733" t="s">
        <v>2849</v>
      </c>
      <c r="D733" s="9" t="n">
        <v>6.676122963E7</v>
      </c>
    </row>
    <row r="734" spans="2:4" x14ac:dyDescent="0.25">
      <c r="B734" s="82" t="s">
        <v>2850</v>
      </c>
      <c r="C734" t="s">
        <v>2851</v>
      </c>
      <c r="D734" s="9" t="n">
        <v>2.214545029E7</v>
      </c>
    </row>
    <row r="735" spans="2:4" x14ac:dyDescent="0.25">
      <c r="B735" s="82" t="s">
        <v>2852</v>
      </c>
      <c r="C735" t="s">
        <v>2853</v>
      </c>
      <c r="D735" s="9" t="n">
        <v>4.59053301E7</v>
      </c>
    </row>
    <row r="736" spans="2:4" x14ac:dyDescent="0.25">
      <c r="B736" s="82" t="s">
        <v>2854</v>
      </c>
      <c r="C736" t="s">
        <v>2855</v>
      </c>
      <c r="D736" s="9" t="n">
        <v>3.058263843E7</v>
      </c>
    </row>
    <row r="737" spans="2:4" x14ac:dyDescent="0.25">
      <c r="B737" s="82" t="s">
        <v>2856</v>
      </c>
      <c r="C737" t="s">
        <v>2857</v>
      </c>
      <c r="D737" s="9" t="n">
        <v>1.517675087E7</v>
      </c>
    </row>
    <row r="738" spans="2:4" x14ac:dyDescent="0.25">
      <c r="B738" s="82" t="s">
        <v>2858</v>
      </c>
      <c r="C738" t="s">
        <v>2859</v>
      </c>
      <c r="D738" s="9" t="n">
        <v>0.0</v>
      </c>
    </row>
    <row r="739" spans="2:4" x14ac:dyDescent="0.25">
      <c r="B739" s="82" t="s">
        <v>2860</v>
      </c>
      <c r="C739" t="s">
        <v>2861</v>
      </c>
      <c r="D739" s="9" t="n">
        <v>7725353.07</v>
      </c>
    </row>
    <row r="740" spans="2:4" x14ac:dyDescent="0.25">
      <c r="B740" s="82" t="s">
        <v>2862</v>
      </c>
      <c r="C740" t="s">
        <v>2863</v>
      </c>
      <c r="D740" s="9" t="n">
        <v>1.855486174E7</v>
      </c>
    </row>
    <row r="741" spans="2:4" x14ac:dyDescent="0.25">
      <c r="B741" s="82" t="s">
        <v>2864</v>
      </c>
      <c r="C741" t="s">
        <v>2865</v>
      </c>
      <c r="D741" s="9" t="n">
        <v>6.416058384E7</v>
      </c>
    </row>
    <row r="742" spans="2:4" x14ac:dyDescent="0.25">
      <c r="B742" s="82" t="s">
        <v>2866</v>
      </c>
      <c r="C742" t="s">
        <v>2867</v>
      </c>
      <c r="D742" s="9" t="n">
        <v>1.985568287E7</v>
      </c>
    </row>
    <row r="743" spans="2:4" x14ac:dyDescent="0.25">
      <c r="B743" s="82" t="s">
        <v>2868</v>
      </c>
      <c r="C743" t="s">
        <v>2869</v>
      </c>
      <c r="D743" s="9" t="n">
        <v>3.748174503E7</v>
      </c>
    </row>
    <row r="744" spans="2:4" x14ac:dyDescent="0.25">
      <c r="B744" s="82" t="s">
        <v>2870</v>
      </c>
      <c r="C744" t="s">
        <v>2871</v>
      </c>
      <c r="D744" s="9" t="n">
        <v>721871.7</v>
      </c>
    </row>
    <row r="745" spans="2:4" x14ac:dyDescent="0.25">
      <c r="B745" s="82" t="s">
        <v>2872</v>
      </c>
      <c r="C745" t="s">
        <v>2873</v>
      </c>
      <c r="D745" s="9" t="n">
        <v>2.4348159068E8</v>
      </c>
    </row>
    <row r="746" spans="2:4" x14ac:dyDescent="0.25">
      <c r="B746" s="82" t="s">
        <v>2874</v>
      </c>
      <c r="C746" t="s">
        <v>2875</v>
      </c>
      <c r="D746" s="9" t="n">
        <v>1104355.45</v>
      </c>
    </row>
    <row r="747" spans="2:4" x14ac:dyDescent="0.25">
      <c r="B747" s="82" t="s">
        <v>2876</v>
      </c>
      <c r="C747" t="s">
        <v>2877</v>
      </c>
      <c r="D747" s="9" t="n">
        <v>1.2199401304E8</v>
      </c>
    </row>
    <row r="748" spans="2:4" x14ac:dyDescent="0.25">
      <c r="B748" s="82" t="s">
        <v>2878</v>
      </c>
      <c r="C748" t="s">
        <v>2879</v>
      </c>
      <c r="D748" s="9" t="n">
        <v>1.9790102798E8</v>
      </c>
    </row>
    <row r="749" spans="2:4" x14ac:dyDescent="0.25">
      <c r="B749" s="82" t="s">
        <v>2880</v>
      </c>
      <c r="C749" t="s">
        <v>2881</v>
      </c>
      <c r="D749" s="9" t="n">
        <v>6802169.7</v>
      </c>
    </row>
    <row r="750" spans="2:4" x14ac:dyDescent="0.25">
      <c r="B750" s="82" t="s">
        <v>2882</v>
      </c>
      <c r="C750" t="s">
        <v>2883</v>
      </c>
      <c r="D750" s="9" t="n">
        <v>26798.61</v>
      </c>
    </row>
    <row r="751" spans="2:4" x14ac:dyDescent="0.25">
      <c r="B751" s="82" t="s">
        <v>2884</v>
      </c>
      <c r="C751" t="s">
        <v>2885</v>
      </c>
      <c r="D751" s="9" t="n">
        <v>92676.02</v>
      </c>
    </row>
    <row r="752" spans="2:4" x14ac:dyDescent="0.25">
      <c r="B752" s="82" t="s">
        <v>2886</v>
      </c>
      <c r="C752" t="s">
        <v>2887</v>
      </c>
      <c r="D752" s="9" t="n">
        <v>0.0</v>
      </c>
    </row>
    <row r="753" spans="2:4" x14ac:dyDescent="0.25">
      <c r="B753" s="82" t="s">
        <v>2888</v>
      </c>
      <c r="C753" t="s">
        <v>2889</v>
      </c>
      <c r="D753" s="9" t="n">
        <v>0.0</v>
      </c>
    </row>
    <row r="754" spans="2:4" x14ac:dyDescent="0.25">
      <c r="B754" s="82" t="s">
        <v>2890</v>
      </c>
      <c r="C754" t="s">
        <v>2891</v>
      </c>
      <c r="D754" s="9" t="n">
        <v>3.3677186847E8</v>
      </c>
    </row>
    <row r="755" spans="2:4" x14ac:dyDescent="0.25">
      <c r="B755" s="82" t="s">
        <v>8178</v>
      </c>
      <c r="C755" t="s">
        <v>8179</v>
      </c>
      <c r="D755" s="9" t="n">
        <v>6.5E7</v>
      </c>
    </row>
    <row r="756" spans="2:4" x14ac:dyDescent="0.25">
      <c r="B756" s="82" t="s">
        <v>2892</v>
      </c>
      <c r="C756" t="s">
        <v>2893</v>
      </c>
      <c r="D756" s="9" t="n">
        <v>0.0</v>
      </c>
    </row>
    <row r="757" spans="2:4" x14ac:dyDescent="0.25">
      <c r="B757" s="82" t="s">
        <v>2894</v>
      </c>
      <c r="C757" t="s">
        <v>2895</v>
      </c>
      <c r="D757" s="9" t="n">
        <v>0.0</v>
      </c>
    </row>
    <row r="758" spans="2:4" x14ac:dyDescent="0.25">
      <c r="B758" s="82" t="s">
        <v>2896</v>
      </c>
      <c r="C758" t="s">
        <v>2897</v>
      </c>
      <c r="D758" s="9" t="n">
        <v>0.0</v>
      </c>
    </row>
    <row r="759" spans="2:4" x14ac:dyDescent="0.25">
      <c r="B759" s="82" t="s">
        <v>2898</v>
      </c>
      <c r="C759" t="s">
        <v>2899</v>
      </c>
      <c r="D759" s="9" t="n">
        <v>4.88548867E7</v>
      </c>
    </row>
    <row r="760" spans="2:4" x14ac:dyDescent="0.25">
      <c r="B760" s="82" t="s">
        <v>2900</v>
      </c>
      <c r="C760" t="s">
        <v>2901</v>
      </c>
      <c r="D760" s="9" t="n">
        <v>0.0</v>
      </c>
    </row>
    <row r="761" spans="2:4" x14ac:dyDescent="0.25">
      <c r="B761" s="82" t="s">
        <v>8176</v>
      </c>
      <c r="C761" t="s">
        <v>8177</v>
      </c>
      <c r="D761" s="9" t="n">
        <v>4.37E7</v>
      </c>
    </row>
    <row r="762" spans="2:4" x14ac:dyDescent="0.25">
      <c r="B762" s="82" t="s">
        <v>2902</v>
      </c>
      <c r="C762" t="s">
        <v>2903</v>
      </c>
      <c r="D762" s="9" t="n">
        <v>0.0</v>
      </c>
    </row>
    <row r="763" spans="2:4" x14ac:dyDescent="0.25">
      <c r="B763" s="82" t="s">
        <v>2904</v>
      </c>
      <c r="C763" t="s">
        <v>2905</v>
      </c>
      <c r="D763" s="9" t="n">
        <v>0.0</v>
      </c>
    </row>
    <row r="764" spans="2:4" x14ac:dyDescent="0.25">
      <c r="B764" s="82" t="s">
        <v>2906</v>
      </c>
      <c r="C764" t="s">
        <v>2907</v>
      </c>
      <c r="D764" s="9" t="n">
        <v>0.0</v>
      </c>
    </row>
    <row r="765" spans="2:4" x14ac:dyDescent="0.25">
      <c r="B765" s="82" t="s">
        <v>2908</v>
      </c>
      <c r="C765" t="s">
        <v>2909</v>
      </c>
      <c r="D765" s="9" t="n">
        <v>984893.0700000002</v>
      </c>
    </row>
    <row r="766" spans="2:4" x14ac:dyDescent="0.25">
      <c r="B766" s="82" t="s">
        <v>2910</v>
      </c>
      <c r="C766" t="s">
        <v>2911</v>
      </c>
      <c r="D766" s="9" t="n">
        <v>532074.2</v>
      </c>
    </row>
    <row r="767" spans="2:4" x14ac:dyDescent="0.25">
      <c r="B767" s="82" t="s">
        <v>2912</v>
      </c>
      <c r="C767" t="s">
        <v>2913</v>
      </c>
      <c r="D767" s="9" t="n">
        <v>0.0</v>
      </c>
    </row>
    <row r="768" spans="2:4" x14ac:dyDescent="0.25">
      <c r="B768" s="82" t="s">
        <v>2914</v>
      </c>
      <c r="C768" t="s">
        <v>2915</v>
      </c>
      <c r="D768" s="9" t="n">
        <v>0.0</v>
      </c>
    </row>
    <row r="769" spans="2:4" x14ac:dyDescent="0.25">
      <c r="B769" s="82" t="s">
        <v>2916</v>
      </c>
      <c r="C769" t="s">
        <v>2917</v>
      </c>
      <c r="D769" s="9" t="n">
        <v>0.0</v>
      </c>
    </row>
    <row r="770" spans="2:4" x14ac:dyDescent="0.25">
      <c r="B770" s="82" t="s">
        <v>2918</v>
      </c>
      <c r="C770" t="s">
        <v>2919</v>
      </c>
      <c r="D770" s="9" t="n">
        <v>596980.32</v>
      </c>
    </row>
    <row r="771" spans="2:4" x14ac:dyDescent="0.25">
      <c r="B771" s="82" t="s">
        <v>8723</v>
      </c>
      <c r="C771" t="s">
        <v>8724</v>
      </c>
      <c r="D771" s="9" t="n">
        <v>103534.94</v>
      </c>
    </row>
    <row r="772" spans="2:4" x14ac:dyDescent="0.25">
      <c r="B772" s="82" t="s">
        <v>2920</v>
      </c>
      <c r="C772" t="s">
        <v>2921</v>
      </c>
      <c r="D772" s="9" t="n">
        <v>0.0</v>
      </c>
    </row>
    <row r="773" spans="2:4" x14ac:dyDescent="0.25">
      <c r="B773" s="82" t="s">
        <v>2922</v>
      </c>
      <c r="C773" t="s">
        <v>2923</v>
      </c>
      <c r="D773" s="9" t="n">
        <v>0.0</v>
      </c>
    </row>
    <row r="774" spans="2:4" x14ac:dyDescent="0.25">
      <c r="B774" s="82" t="s">
        <v>2924</v>
      </c>
      <c r="C774" t="s">
        <v>2925</v>
      </c>
      <c r="D774" s="9" t="n">
        <v>0.0</v>
      </c>
    </row>
    <row r="775" spans="2:4" x14ac:dyDescent="0.25">
      <c r="B775" s="82" t="s">
        <v>2926</v>
      </c>
      <c r="C775" t="s">
        <v>2927</v>
      </c>
      <c r="D775" s="9" t="n">
        <v>0.0</v>
      </c>
    </row>
    <row r="776" spans="2:4" x14ac:dyDescent="0.25">
      <c r="B776" s="82" t="s">
        <v>2928</v>
      </c>
      <c r="C776" t="s">
        <v>2929</v>
      </c>
      <c r="D776" s="9" t="n">
        <v>0.0</v>
      </c>
    </row>
    <row r="777" spans="2:4" x14ac:dyDescent="0.25">
      <c r="B777" s="82" t="s">
        <v>2930</v>
      </c>
      <c r="C777" t="s">
        <v>2931</v>
      </c>
      <c r="D777" s="9" t="n">
        <v>0.0</v>
      </c>
    </row>
    <row r="778" spans="2:4" x14ac:dyDescent="0.25">
      <c r="B778" s="82" t="s">
        <v>2932</v>
      </c>
      <c r="C778" t="s">
        <v>2933</v>
      </c>
      <c r="D778" s="9" t="n">
        <v>0.0</v>
      </c>
    </row>
    <row r="779" spans="2:4" x14ac:dyDescent="0.25">
      <c r="B779" s="82" t="s">
        <v>2934</v>
      </c>
      <c r="C779" t="s">
        <v>2935</v>
      </c>
      <c r="D779" s="9" t="n">
        <v>0.0</v>
      </c>
    </row>
    <row r="780" spans="2:4" x14ac:dyDescent="0.25">
      <c r="B780" s="82" t="s">
        <v>2936</v>
      </c>
      <c r="C780" t="s">
        <v>2937</v>
      </c>
      <c r="D780" s="9" t="n">
        <v>0.0</v>
      </c>
    </row>
    <row r="781" spans="2:4" x14ac:dyDescent="0.25">
      <c r="B781" s="82" t="s">
        <v>2938</v>
      </c>
      <c r="C781" t="s">
        <v>2939</v>
      </c>
      <c r="D781" s="9" t="n">
        <v>0.0</v>
      </c>
    </row>
    <row r="782" spans="2:4" x14ac:dyDescent="0.25">
      <c r="B782" s="82" t="s">
        <v>2940</v>
      </c>
      <c r="C782" t="s">
        <v>2941</v>
      </c>
      <c r="D782" s="9" t="n">
        <v>0.0</v>
      </c>
    </row>
    <row r="783" spans="2:4" x14ac:dyDescent="0.25">
      <c r="B783" s="82" t="s">
        <v>2942</v>
      </c>
      <c r="C783" t="s">
        <v>2943</v>
      </c>
      <c r="D783" s="9" t="n">
        <v>0.0</v>
      </c>
    </row>
    <row r="784" spans="2:4" x14ac:dyDescent="0.25">
      <c r="B784" s="82" t="s">
        <v>2944</v>
      </c>
      <c r="C784" t="s">
        <v>2945</v>
      </c>
      <c r="D784" s="9" t="n">
        <v>7053056.18</v>
      </c>
    </row>
    <row r="785" spans="2:4" x14ac:dyDescent="0.25">
      <c r="B785" s="82" t="s">
        <v>2946</v>
      </c>
      <c r="C785" t="s">
        <v>2947</v>
      </c>
      <c r="D785" s="9" t="n">
        <v>1367117.31</v>
      </c>
    </row>
    <row r="786" spans="2:4" x14ac:dyDescent="0.25">
      <c r="B786" s="82" t="s">
        <v>2948</v>
      </c>
      <c r="C786" t="s">
        <v>2949</v>
      </c>
      <c r="D786" s="9" t="n">
        <v>42331.29</v>
      </c>
    </row>
    <row r="787" spans="2:4" x14ac:dyDescent="0.25">
      <c r="B787" s="82" t="s">
        <v>2950</v>
      </c>
      <c r="C787" t="s">
        <v>2951</v>
      </c>
      <c r="D787" s="9" t="n">
        <v>1582605.3799999997</v>
      </c>
    </row>
    <row r="788" spans="2:4" x14ac:dyDescent="0.25">
      <c r="B788" s="82" t="s">
        <v>2952</v>
      </c>
      <c r="C788" t="s">
        <v>2953</v>
      </c>
      <c r="D788" s="9" t="n">
        <v>0.0</v>
      </c>
    </row>
    <row r="789" spans="2:4" x14ac:dyDescent="0.25">
      <c r="B789" s="82" t="s">
        <v>2954</v>
      </c>
      <c r="C789" t="s">
        <v>2955</v>
      </c>
      <c r="D789" s="9" t="n">
        <v>434438.29000000004</v>
      </c>
    </row>
    <row r="790" spans="2:4" x14ac:dyDescent="0.25">
      <c r="B790" s="82" t="s">
        <v>2956</v>
      </c>
      <c r="C790" t="s">
        <v>2957</v>
      </c>
      <c r="D790" s="9" t="n">
        <v>0.0</v>
      </c>
    </row>
    <row r="791" spans="2:4" x14ac:dyDescent="0.25">
      <c r="B791" s="82" t="s">
        <v>2958</v>
      </c>
      <c r="C791" t="s">
        <v>2959</v>
      </c>
      <c r="D791" s="9" t="n">
        <v>0.0</v>
      </c>
    </row>
    <row r="792" spans="2:4" x14ac:dyDescent="0.25">
      <c r="B792" s="82" t="s">
        <v>2960</v>
      </c>
      <c r="C792" t="s">
        <v>2961</v>
      </c>
      <c r="D792" s="9" t="n">
        <v>0.0</v>
      </c>
    </row>
    <row r="793" spans="2:4" x14ac:dyDescent="0.25">
      <c r="B793" s="82" t="s">
        <v>2962</v>
      </c>
      <c r="C793" t="s">
        <v>2963</v>
      </c>
      <c r="D793" s="9" t="n">
        <v>479979.98000000004</v>
      </c>
    </row>
    <row r="794" spans="2:4" x14ac:dyDescent="0.25">
      <c r="B794" s="82" t="s">
        <v>2964</v>
      </c>
      <c r="C794" t="s">
        <v>2965</v>
      </c>
      <c r="D794" s="9" t="n">
        <v>300077.28</v>
      </c>
    </row>
    <row r="795" spans="2:4" x14ac:dyDescent="0.25">
      <c r="B795" s="82" t="s">
        <v>2966</v>
      </c>
      <c r="C795" t="s">
        <v>2967</v>
      </c>
      <c r="D795" s="9" t="n">
        <v>875307.4399999996</v>
      </c>
    </row>
    <row r="796" spans="2:4" x14ac:dyDescent="0.25">
      <c r="B796" s="82" t="s">
        <v>2968</v>
      </c>
      <c r="C796" t="s">
        <v>2969</v>
      </c>
      <c r="D796" s="9" t="n">
        <v>2000000.0</v>
      </c>
    </row>
    <row r="797" spans="2:4" x14ac:dyDescent="0.25">
      <c r="B797" s="82" t="s">
        <v>2970</v>
      </c>
      <c r="C797" t="s">
        <v>2971</v>
      </c>
      <c r="D797" s="9" t="n">
        <v>100000.0</v>
      </c>
    </row>
    <row r="798" spans="2:4" x14ac:dyDescent="0.25">
      <c r="B798" s="82" t="s">
        <v>2972</v>
      </c>
      <c r="C798" t="s">
        <v>2973</v>
      </c>
      <c r="D798" s="9" t="n">
        <v>435828.41</v>
      </c>
    </row>
    <row r="799" spans="2:4" x14ac:dyDescent="0.25">
      <c r="B799" s="82" t="s">
        <v>2974</v>
      </c>
      <c r="C799" t="s">
        <v>2975</v>
      </c>
      <c r="D799" s="9" t="n">
        <v>210000.0</v>
      </c>
    </row>
    <row r="800" spans="2:4" x14ac:dyDescent="0.25">
      <c r="B800" s="82" t="s">
        <v>2976</v>
      </c>
      <c r="C800" t="s">
        <v>2977</v>
      </c>
      <c r="D800" s="9" t="n">
        <v>590160.0</v>
      </c>
    </row>
    <row r="801" spans="2:4" x14ac:dyDescent="0.25">
      <c r="B801" s="82" t="s">
        <v>2978</v>
      </c>
      <c r="C801" t="s">
        <v>2979</v>
      </c>
      <c r="D801" s="9" t="n">
        <v>0.0</v>
      </c>
    </row>
    <row r="802" spans="2:4" x14ac:dyDescent="0.25">
      <c r="B802" s="82" t="s">
        <v>2980</v>
      </c>
      <c r="C802" t="s">
        <v>2981</v>
      </c>
      <c r="D802" s="9" t="n">
        <v>0.0</v>
      </c>
    </row>
    <row r="803" spans="2:4" x14ac:dyDescent="0.25">
      <c r="B803" s="82" t="s">
        <v>2982</v>
      </c>
      <c r="C803" t="s">
        <v>2983</v>
      </c>
      <c r="D803" s="9" t="n">
        <v>102245.64</v>
      </c>
    </row>
    <row r="804" spans="2:4" x14ac:dyDescent="0.25">
      <c r="B804" s="82" t="s">
        <v>2984</v>
      </c>
      <c r="C804" t="s">
        <v>2985</v>
      </c>
      <c r="D804" s="9" t="n">
        <v>1.553816077E7</v>
      </c>
    </row>
    <row r="805" spans="2:4" x14ac:dyDescent="0.25">
      <c r="B805" s="82" t="s">
        <v>2986</v>
      </c>
      <c r="C805" t="s">
        <v>2987</v>
      </c>
      <c r="D805" s="9" t="n">
        <v>0.0</v>
      </c>
    </row>
    <row r="806" spans="2:4" x14ac:dyDescent="0.25">
      <c r="B806" s="82" t="s">
        <v>2988</v>
      </c>
      <c r="C806" t="s">
        <v>2989</v>
      </c>
      <c r="D806" s="9" t="n">
        <v>82584.51</v>
      </c>
    </row>
    <row r="807" spans="2:4" x14ac:dyDescent="0.25">
      <c r="B807" s="82" t="s">
        <v>2990</v>
      </c>
      <c r="C807" t="s">
        <v>2991</v>
      </c>
      <c r="D807" s="9" t="n">
        <v>0.0</v>
      </c>
    </row>
    <row r="808" spans="2:4" x14ac:dyDescent="0.25">
      <c r="B808" s="82" t="s">
        <v>2992</v>
      </c>
      <c r="C808" t="s">
        <v>2993</v>
      </c>
      <c r="D808" s="9" t="n">
        <v>91244.54999999999</v>
      </c>
    </row>
    <row r="809" spans="2:4" x14ac:dyDescent="0.25">
      <c r="B809" s="82" t="s">
        <v>2994</v>
      </c>
      <c r="C809" t="s">
        <v>2995</v>
      </c>
      <c r="D809" s="9" t="n">
        <v>1631569.68</v>
      </c>
    </row>
    <row r="810" spans="2:4" x14ac:dyDescent="0.25">
      <c r="B810" s="82" t="s">
        <v>2996</v>
      </c>
      <c r="C810" t="s">
        <v>2997</v>
      </c>
      <c r="D810" s="9" t="n">
        <v>0.0</v>
      </c>
    </row>
    <row r="811" spans="2:4" x14ac:dyDescent="0.25">
      <c r="B811" s="82" t="s">
        <v>2998</v>
      </c>
      <c r="C811" t="s">
        <v>2999</v>
      </c>
      <c r="D811" s="9" t="n">
        <v>459406.06</v>
      </c>
    </row>
    <row r="812" spans="2:4" x14ac:dyDescent="0.25">
      <c r="B812" s="82" t="s">
        <v>3000</v>
      </c>
      <c r="C812" t="s">
        <v>3001</v>
      </c>
      <c r="D812" s="9" t="n">
        <v>133510.12</v>
      </c>
    </row>
    <row r="813" spans="2:4" x14ac:dyDescent="0.25">
      <c r="B813" s="82" t="s">
        <v>3002</v>
      </c>
      <c r="C813" t="s">
        <v>3003</v>
      </c>
      <c r="D813" s="9" t="n">
        <v>43200.0</v>
      </c>
    </row>
    <row r="814" spans="2:4" x14ac:dyDescent="0.25">
      <c r="B814" s="82" t="s">
        <v>3004</v>
      </c>
      <c r="C814" t="s">
        <v>3005</v>
      </c>
      <c r="D814" s="9" t="n">
        <v>29419.79</v>
      </c>
    </row>
    <row r="815" spans="2:4" x14ac:dyDescent="0.25">
      <c r="B815" s="82" t="s">
        <v>3006</v>
      </c>
      <c r="C815" t="s">
        <v>3007</v>
      </c>
      <c r="D815" s="9" t="n">
        <v>37594.73</v>
      </c>
    </row>
    <row r="816" spans="2:4" x14ac:dyDescent="0.25">
      <c r="B816" s="82" t="s">
        <v>3008</v>
      </c>
      <c r="C816" t="s">
        <v>3009</v>
      </c>
      <c r="D816" s="9" t="n">
        <v>0.0</v>
      </c>
    </row>
    <row r="817" spans="2:4" x14ac:dyDescent="0.25">
      <c r="B817" s="82" t="s">
        <v>3010</v>
      </c>
      <c r="C817" t="s">
        <v>3011</v>
      </c>
      <c r="D817" s="9" t="n">
        <v>0.0</v>
      </c>
    </row>
    <row r="818" spans="2:4" x14ac:dyDescent="0.25">
      <c r="B818" s="82" t="s">
        <v>3012</v>
      </c>
      <c r="C818" t="s">
        <v>3013</v>
      </c>
      <c r="D818" s="9" t="n">
        <v>5678772.37</v>
      </c>
    </row>
    <row r="819" spans="2:4" x14ac:dyDescent="0.25">
      <c r="B819" s="82" t="s">
        <v>3014</v>
      </c>
      <c r="C819" t="s">
        <v>3015</v>
      </c>
      <c r="D819" s="9" t="n">
        <v>1584146.23</v>
      </c>
    </row>
    <row r="820" spans="2:4" x14ac:dyDescent="0.25">
      <c r="B820" s="82" t="s">
        <v>3016</v>
      </c>
      <c r="C820" t="s">
        <v>3017</v>
      </c>
      <c r="D820" s="9" t="n">
        <v>49348.41</v>
      </c>
    </row>
    <row r="821" spans="2:4" x14ac:dyDescent="0.25">
      <c r="B821" s="82" t="s">
        <v>3018</v>
      </c>
      <c r="C821" t="s">
        <v>3019</v>
      </c>
      <c r="D821" s="9" t="n">
        <v>471507.41000000003</v>
      </c>
    </row>
    <row r="822" spans="2:4" x14ac:dyDescent="0.25">
      <c r="B822" s="82" t="s">
        <v>3020</v>
      </c>
      <c r="C822" t="s">
        <v>3021</v>
      </c>
      <c r="D822" s="9" t="n">
        <v>0.0</v>
      </c>
    </row>
    <row r="823" spans="2:4" x14ac:dyDescent="0.25">
      <c r="B823" s="82" t="s">
        <v>3022</v>
      </c>
      <c r="C823" t="s">
        <v>3023</v>
      </c>
      <c r="D823" s="9" t="n">
        <v>0.0</v>
      </c>
    </row>
    <row r="824" spans="2:4" x14ac:dyDescent="0.25">
      <c r="B824" s="82" t="s">
        <v>3024</v>
      </c>
      <c r="C824" t="s">
        <v>3025</v>
      </c>
      <c r="D824" s="9" t="n">
        <v>20487.239999999998</v>
      </c>
    </row>
    <row r="825" spans="2:4" x14ac:dyDescent="0.25">
      <c r="B825" s="82" t="s">
        <v>3026</v>
      </c>
      <c r="C825" t="s">
        <v>3027</v>
      </c>
      <c r="D825" s="9" t="n">
        <v>2207091.8200000003</v>
      </c>
    </row>
    <row r="826" spans="2:4" x14ac:dyDescent="0.25">
      <c r="B826" s="82" t="s">
        <v>3028</v>
      </c>
      <c r="C826" t="s">
        <v>3029</v>
      </c>
      <c r="D826" s="9" t="n">
        <v>0.0</v>
      </c>
    </row>
    <row r="827" spans="2:4" x14ac:dyDescent="0.25">
      <c r="B827" s="82" t="s">
        <v>3030</v>
      </c>
      <c r="C827" t="s">
        <v>3031</v>
      </c>
      <c r="D827" s="9" t="n">
        <v>0.0</v>
      </c>
    </row>
    <row r="828" spans="2:4" x14ac:dyDescent="0.25">
      <c r="B828" s="82" t="s">
        <v>3032</v>
      </c>
      <c r="C828" t="s">
        <v>3033</v>
      </c>
      <c r="D828" s="9" t="n">
        <v>30.25</v>
      </c>
    </row>
    <row r="829" spans="2:4" x14ac:dyDescent="0.25">
      <c r="B829" s="82" t="s">
        <v>3034</v>
      </c>
      <c r="C829" t="s">
        <v>3035</v>
      </c>
      <c r="D829" s="9" t="n">
        <v>0.0</v>
      </c>
    </row>
    <row r="830" spans="2:4" x14ac:dyDescent="0.25">
      <c r="B830" s="82" t="s">
        <v>3036</v>
      </c>
      <c r="C830" t="s">
        <v>3037</v>
      </c>
      <c r="D830" s="9" t="n">
        <v>0.0</v>
      </c>
    </row>
    <row r="831" spans="2:4" x14ac:dyDescent="0.25">
      <c r="B831" s="82" t="s">
        <v>3038</v>
      </c>
      <c r="C831" t="s">
        <v>3039</v>
      </c>
      <c r="D831" s="9" t="n">
        <v>3266384.08</v>
      </c>
    </row>
    <row r="832" spans="2:4" x14ac:dyDescent="0.25">
      <c r="B832" s="82" t="s">
        <v>3040</v>
      </c>
      <c r="C832" t="s">
        <v>3041</v>
      </c>
      <c r="D832" s="9" t="n">
        <v>0.0</v>
      </c>
    </row>
    <row r="833" spans="2:4" x14ac:dyDescent="0.25">
      <c r="B833" s="82" t="s">
        <v>3042</v>
      </c>
      <c r="C833" t="s">
        <v>3043</v>
      </c>
      <c r="D833" s="9" t="n">
        <v>3.8741421315000004E8</v>
      </c>
    </row>
    <row r="834" spans="2:4" x14ac:dyDescent="0.25">
      <c r="B834" s="82" t="s">
        <v>3044</v>
      </c>
      <c r="C834" t="s">
        <v>3045</v>
      </c>
      <c r="D834" s="9" t="n">
        <v>0.0</v>
      </c>
    </row>
    <row r="835" spans="2:4" x14ac:dyDescent="0.25">
      <c r="B835" s="82" t="s">
        <v>3046</v>
      </c>
      <c r="C835" t="s">
        <v>3047</v>
      </c>
      <c r="D835" s="9" t="n">
        <v>0.0</v>
      </c>
    </row>
    <row r="836" spans="2:4" x14ac:dyDescent="0.25">
      <c r="B836" s="82" t="s">
        <v>3048</v>
      </c>
      <c r="C836" t="s">
        <v>3049</v>
      </c>
      <c r="D836" s="9" t="n">
        <v>0.0</v>
      </c>
    </row>
    <row r="837" spans="2:4" x14ac:dyDescent="0.25">
      <c r="B837" s="82" t="s">
        <v>3050</v>
      </c>
      <c r="C837" t="s">
        <v>3051</v>
      </c>
      <c r="D837" s="9" t="n">
        <v>0.0</v>
      </c>
    </row>
    <row r="838" spans="2:4" x14ac:dyDescent="0.25">
      <c r="B838" s="82" t="s">
        <v>3052</v>
      </c>
      <c r="C838" t="s">
        <v>3053</v>
      </c>
      <c r="D838" s="9" t="n">
        <v>0.0</v>
      </c>
    </row>
    <row r="839" spans="2:4" x14ac:dyDescent="0.25">
      <c r="B839" s="82" t="s">
        <v>3054</v>
      </c>
      <c r="C839" t="s">
        <v>3055</v>
      </c>
      <c r="D839" s="9" t="n">
        <v>0.0</v>
      </c>
    </row>
    <row r="840" spans="2:4" x14ac:dyDescent="0.25">
      <c r="B840" s="82" t="s">
        <v>3056</v>
      </c>
      <c r="C840" t="s">
        <v>3057</v>
      </c>
      <c r="D840" s="9" t="n">
        <v>0.0</v>
      </c>
    </row>
    <row r="841" spans="2:4" x14ac:dyDescent="0.25">
      <c r="B841" s="82" t="s">
        <v>3058</v>
      </c>
      <c r="C841" t="s">
        <v>3059</v>
      </c>
      <c r="D841" s="9" t="n">
        <v>0.0</v>
      </c>
    </row>
    <row r="842" spans="2:4" x14ac:dyDescent="0.25">
      <c r="B842" s="82" t="s">
        <v>3060</v>
      </c>
      <c r="C842" t="s">
        <v>3061</v>
      </c>
      <c r="D842" s="9" t="n">
        <v>0.0</v>
      </c>
    </row>
    <row r="843" spans="2:4" x14ac:dyDescent="0.25">
      <c r="B843" s="82" t="s">
        <v>3062</v>
      </c>
      <c r="C843" t="s">
        <v>3063</v>
      </c>
      <c r="D843" s="9" t="n">
        <v>0.0</v>
      </c>
    </row>
    <row r="844" spans="2:4" x14ac:dyDescent="0.25">
      <c r="B844" s="82" t="s">
        <v>3064</v>
      </c>
      <c r="C844" t="s">
        <v>3065</v>
      </c>
      <c r="D844" s="9" t="n">
        <v>0.0</v>
      </c>
    </row>
    <row r="845" spans="2:4" x14ac:dyDescent="0.25">
      <c r="B845" s="82" t="s">
        <v>3066</v>
      </c>
      <c r="C845" t="s">
        <v>3067</v>
      </c>
      <c r="D845" s="9" t="n">
        <v>0.0</v>
      </c>
    </row>
    <row r="846" spans="2:4" x14ac:dyDescent="0.25">
      <c r="B846" s="82" t="s">
        <v>3068</v>
      </c>
      <c r="C846" t="s">
        <v>3069</v>
      </c>
      <c r="D846" s="9" t="n">
        <v>1.265E8</v>
      </c>
    </row>
    <row r="847" spans="2:4" x14ac:dyDescent="0.25">
      <c r="B847" s="82" t="s">
        <v>3070</v>
      </c>
      <c r="C847" t="s">
        <v>3071</v>
      </c>
      <c r="D847" s="9" t="n">
        <v>0.0</v>
      </c>
    </row>
    <row r="848" spans="2:4" x14ac:dyDescent="0.25">
      <c r="B848" s="82" t="s">
        <v>3072</v>
      </c>
      <c r="C848" t="s">
        <v>3073</v>
      </c>
      <c r="D848" s="9" t="n">
        <v>1.167055E7</v>
      </c>
    </row>
    <row r="849" spans="2:4" x14ac:dyDescent="0.25">
      <c r="B849" s="82" t="s">
        <v>3074</v>
      </c>
      <c r="C849" t="s">
        <v>3075</v>
      </c>
      <c r="D849" s="9" t="n">
        <v>0.0</v>
      </c>
    </row>
    <row r="850" spans="2:4" x14ac:dyDescent="0.25">
      <c r="B850" s="82" t="s">
        <v>3076</v>
      </c>
      <c r="C850" t="s">
        <v>3077</v>
      </c>
      <c r="D850" s="9" t="n">
        <v>0.0</v>
      </c>
    </row>
    <row r="851" spans="2:4" x14ac:dyDescent="0.25">
      <c r="B851" s="82" t="s">
        <v>3078</v>
      </c>
      <c r="C851" t="s">
        <v>3079</v>
      </c>
      <c r="D851" s="9" t="n">
        <v>0.0</v>
      </c>
    </row>
    <row r="852" spans="2:4" x14ac:dyDescent="0.25">
      <c r="B852" s="82" t="s">
        <v>3080</v>
      </c>
      <c r="C852" t="s">
        <v>3081</v>
      </c>
      <c r="D852" s="9" t="n">
        <v>0.0</v>
      </c>
    </row>
    <row r="853" spans="2:4" x14ac:dyDescent="0.25">
      <c r="B853" s="82" t="s">
        <v>3082</v>
      </c>
      <c r="C853" t="s">
        <v>3083</v>
      </c>
      <c r="D853" s="9" t="n">
        <v>0.0</v>
      </c>
    </row>
    <row r="854" spans="2:4" x14ac:dyDescent="0.25">
      <c r="B854" s="82" t="s">
        <v>3084</v>
      </c>
      <c r="C854" t="s">
        <v>3085</v>
      </c>
      <c r="D854" s="9" t="n">
        <v>1.3E7</v>
      </c>
    </row>
    <row r="855" spans="2:4" x14ac:dyDescent="0.25">
      <c r="B855" s="82" t="s">
        <v>3086</v>
      </c>
      <c r="C855" t="s">
        <v>3087</v>
      </c>
      <c r="D855" s="9" t="n">
        <v>2.933904994E7</v>
      </c>
    </row>
    <row r="856" spans="2:4" x14ac:dyDescent="0.25">
      <c r="B856" s="82" t="s">
        <v>3088</v>
      </c>
      <c r="C856" t="s">
        <v>3089</v>
      </c>
      <c r="D856" s="9" t="n">
        <v>0.0</v>
      </c>
    </row>
    <row r="857" spans="2:4" x14ac:dyDescent="0.25">
      <c r="B857" s="82" t="s">
        <v>3090</v>
      </c>
      <c r="C857" t="s">
        <v>3091</v>
      </c>
      <c r="D857" s="9" t="n">
        <v>0.0</v>
      </c>
    </row>
    <row r="858" spans="2:4" x14ac:dyDescent="0.25">
      <c r="B858" s="82" t="s">
        <v>3092</v>
      </c>
      <c r="C858" t="s">
        <v>3093</v>
      </c>
      <c r="D858" s="9" t="n">
        <v>0.0</v>
      </c>
    </row>
    <row r="859" spans="2:4" x14ac:dyDescent="0.25">
      <c r="B859" s="82" t="s">
        <v>3094</v>
      </c>
      <c r="C859" t="s">
        <v>3095</v>
      </c>
      <c r="D859" s="9" t="n">
        <v>0.0</v>
      </c>
    </row>
    <row r="860" spans="2:4" x14ac:dyDescent="0.25">
      <c r="B860" s="82" t="s">
        <v>3096</v>
      </c>
      <c r="C860" t="s">
        <v>3097</v>
      </c>
      <c r="D860" s="9" t="n">
        <v>0.0</v>
      </c>
    </row>
    <row r="861" spans="2:4" x14ac:dyDescent="0.25">
      <c r="B861" s="82" t="s">
        <v>3098</v>
      </c>
      <c r="C861" t="s">
        <v>3099</v>
      </c>
      <c r="D861" s="9" t="n">
        <v>0.0</v>
      </c>
    </row>
    <row r="862" spans="2:4" x14ac:dyDescent="0.25">
      <c r="B862" s="82" t="s">
        <v>3100</v>
      </c>
      <c r="C862" t="s">
        <v>3101</v>
      </c>
      <c r="D862" s="9" t="n">
        <v>0.0</v>
      </c>
    </row>
    <row r="863" spans="2:4" x14ac:dyDescent="0.25">
      <c r="B863" s="82" t="s">
        <v>3102</v>
      </c>
      <c r="C863" t="s">
        <v>3103</v>
      </c>
      <c r="D863" s="9" t="n">
        <v>0.0</v>
      </c>
    </row>
    <row r="864" spans="2:4" x14ac:dyDescent="0.25">
      <c r="B864" s="82" t="s">
        <v>3104</v>
      </c>
      <c r="C864" t="s">
        <v>3105</v>
      </c>
      <c r="D864" s="9" t="n">
        <v>23281.7</v>
      </c>
    </row>
    <row r="865" spans="2:4" x14ac:dyDescent="0.25">
      <c r="B865" s="82" t="s">
        <v>3106</v>
      </c>
      <c r="C865" t="s">
        <v>3107</v>
      </c>
      <c r="D865" s="9" t="n">
        <v>20410.57</v>
      </c>
    </row>
    <row r="866" spans="2:4" x14ac:dyDescent="0.25">
      <c r="B866" s="82" t="s">
        <v>8180</v>
      </c>
      <c r="C866" t="s">
        <v>8181</v>
      </c>
      <c r="D866" s="9" t="n">
        <v>12944.64</v>
      </c>
    </row>
    <row r="867" spans="2:4" x14ac:dyDescent="0.25">
      <c r="B867" s="82" t="s">
        <v>3108</v>
      </c>
      <c r="C867" t="s">
        <v>3109</v>
      </c>
      <c r="D867" s="9" t="n">
        <v>122567.52</v>
      </c>
    </row>
    <row r="868" spans="2:4" x14ac:dyDescent="0.25">
      <c r="B868" s="82" t="s">
        <v>3110</v>
      </c>
      <c r="C868" t="s">
        <v>3111</v>
      </c>
      <c r="D868" s="9" t="n">
        <v>0.0</v>
      </c>
    </row>
    <row r="869" spans="2:4" x14ac:dyDescent="0.25">
      <c r="B869" s="82" t="s">
        <v>3112</v>
      </c>
      <c r="C869" t="s">
        <v>3113</v>
      </c>
      <c r="D869" s="9" t="n">
        <v>0.0</v>
      </c>
    </row>
    <row r="870" spans="2:4" x14ac:dyDescent="0.25">
      <c r="B870" s="82" t="s">
        <v>3114</v>
      </c>
      <c r="C870" t="s">
        <v>3115</v>
      </c>
      <c r="D870" s="9" t="n">
        <v>0.0</v>
      </c>
    </row>
    <row r="871" spans="2:4" x14ac:dyDescent="0.25">
      <c r="B871" s="82" t="s">
        <v>3116</v>
      </c>
      <c r="C871" t="s">
        <v>3117</v>
      </c>
      <c r="D871" s="9" t="n">
        <v>79.28999999999999</v>
      </c>
    </row>
    <row r="872" spans="2:4" x14ac:dyDescent="0.25">
      <c r="B872" s="82" t="s">
        <v>3118</v>
      </c>
      <c r="C872" t="s">
        <v>3119</v>
      </c>
      <c r="D872" s="9" t="n">
        <v>1609.94</v>
      </c>
    </row>
    <row r="873" spans="2:4" x14ac:dyDescent="0.25">
      <c r="B873" s="82" t="s">
        <v>3120</v>
      </c>
      <c r="C873" t="s">
        <v>3121</v>
      </c>
      <c r="D873" s="9" t="n">
        <v>0.0</v>
      </c>
    </row>
    <row r="874" spans="2:4" x14ac:dyDescent="0.25">
      <c r="B874" s="82" t="s">
        <v>3122</v>
      </c>
      <c r="C874" t="s">
        <v>3123</v>
      </c>
      <c r="D874" s="9" t="n">
        <v>0.0</v>
      </c>
    </row>
    <row r="875" spans="2:4" x14ac:dyDescent="0.25">
      <c r="B875" s="82" t="s">
        <v>3124</v>
      </c>
      <c r="C875" t="s">
        <v>3125</v>
      </c>
      <c r="D875" s="9" t="n">
        <v>213554.15</v>
      </c>
    </row>
    <row r="876" spans="2:4" x14ac:dyDescent="0.25">
      <c r="B876" s="82" t="s">
        <v>3126</v>
      </c>
      <c r="C876" t="s">
        <v>3127</v>
      </c>
      <c r="D876" s="9" t="n">
        <v>0.0</v>
      </c>
    </row>
    <row r="877" spans="2:4" x14ac:dyDescent="0.25">
      <c r="B877" s="82" t="s">
        <v>3128</v>
      </c>
      <c r="C877" t="s">
        <v>3129</v>
      </c>
      <c r="D877" s="9" t="n">
        <v>0.0</v>
      </c>
    </row>
    <row r="878" spans="2:4" x14ac:dyDescent="0.25">
      <c r="B878" s="82" t="s">
        <v>3130</v>
      </c>
      <c r="C878" t="s">
        <v>3131</v>
      </c>
      <c r="D878" s="9" t="n">
        <v>0.0</v>
      </c>
    </row>
    <row r="879" spans="2:4" x14ac:dyDescent="0.25">
      <c r="B879" s="82" t="s">
        <v>3132</v>
      </c>
      <c r="C879" t="s">
        <v>3133</v>
      </c>
      <c r="D879" s="9" t="n">
        <v>0.0</v>
      </c>
    </row>
    <row r="880" spans="2:4" x14ac:dyDescent="0.25">
      <c r="B880" s="82" t="s">
        <v>3134</v>
      </c>
      <c r="C880" t="s">
        <v>3135</v>
      </c>
      <c r="D880" s="9" t="n">
        <v>0.0</v>
      </c>
    </row>
    <row r="881" spans="2:4" x14ac:dyDescent="0.25">
      <c r="B881" s="82" t="s">
        <v>3136</v>
      </c>
      <c r="C881" t="s">
        <v>3137</v>
      </c>
      <c r="D881" s="9" t="n">
        <v>0.0</v>
      </c>
    </row>
    <row r="882" spans="2:4" x14ac:dyDescent="0.25">
      <c r="B882" s="82" t="s">
        <v>3138</v>
      </c>
      <c r="C882" t="s">
        <v>3139</v>
      </c>
      <c r="D882" s="9" t="n">
        <v>0.0</v>
      </c>
    </row>
    <row r="883" spans="2:4" x14ac:dyDescent="0.25">
      <c r="B883" s="82" t="s">
        <v>3140</v>
      </c>
      <c r="C883" t="s">
        <v>3141</v>
      </c>
      <c r="D883" s="9" t="n">
        <v>0.0</v>
      </c>
    </row>
    <row r="884" spans="2:4" x14ac:dyDescent="0.25">
      <c r="B884" s="82" t="s">
        <v>3142</v>
      </c>
      <c r="C884" t="s">
        <v>3143</v>
      </c>
      <c r="D884" s="9" t="n">
        <v>0.0</v>
      </c>
    </row>
    <row r="885" spans="2:4" x14ac:dyDescent="0.25">
      <c r="B885" s="82" t="s">
        <v>3144</v>
      </c>
      <c r="C885" t="s">
        <v>3145</v>
      </c>
      <c r="D885" s="9" t="n">
        <v>0.0</v>
      </c>
    </row>
    <row r="886" spans="2:4" x14ac:dyDescent="0.25">
      <c r="B886" s="82" t="s">
        <v>3146</v>
      </c>
      <c r="C886" t="s">
        <v>3147</v>
      </c>
      <c r="D886" s="9" t="n">
        <v>0.0</v>
      </c>
    </row>
    <row r="887" spans="2:4" x14ac:dyDescent="0.25">
      <c r="B887" s="82" t="s">
        <v>3148</v>
      </c>
      <c r="C887" t="s">
        <v>3149</v>
      </c>
      <c r="D887" s="9" t="n">
        <v>0.0</v>
      </c>
    </row>
    <row r="888" spans="2:4" x14ac:dyDescent="0.25">
      <c r="B888" s="82" t="s">
        <v>3150</v>
      </c>
      <c r="C888" t="s">
        <v>3151</v>
      </c>
      <c r="D888" s="9" t="n">
        <v>0.0</v>
      </c>
    </row>
    <row r="889" spans="2:4" x14ac:dyDescent="0.25">
      <c r="B889" s="82" t="s">
        <v>3152</v>
      </c>
      <c r="C889" t="s">
        <v>3153</v>
      </c>
      <c r="D889" s="9" t="n">
        <v>0.0</v>
      </c>
    </row>
    <row r="890" spans="2:4" x14ac:dyDescent="0.25">
      <c r="B890" s="82" t="s">
        <v>3154</v>
      </c>
      <c r="C890" t="s">
        <v>3155</v>
      </c>
      <c r="D890" s="9" t="n">
        <v>0.0</v>
      </c>
    </row>
    <row r="891" spans="2:4" x14ac:dyDescent="0.25">
      <c r="B891" s="82" t="s">
        <v>3156</v>
      </c>
      <c r="C891" t="s">
        <v>3157</v>
      </c>
      <c r="D891" s="9" t="n">
        <v>0.0</v>
      </c>
    </row>
    <row r="892" spans="2:4" x14ac:dyDescent="0.25">
      <c r="B892" s="82" t="s">
        <v>3158</v>
      </c>
      <c r="C892" t="s">
        <v>3159</v>
      </c>
      <c r="D892" s="9" t="n">
        <v>0.0</v>
      </c>
    </row>
    <row r="893" spans="2:4" x14ac:dyDescent="0.25">
      <c r="B893" s="82" t="s">
        <v>3160</v>
      </c>
      <c r="C893" t="s">
        <v>3161</v>
      </c>
      <c r="D893" s="9" t="n">
        <v>0.0</v>
      </c>
    </row>
    <row r="894" spans="2:4" x14ac:dyDescent="0.25">
      <c r="B894" s="82" t="s">
        <v>3162</v>
      </c>
      <c r="C894" t="s">
        <v>3163</v>
      </c>
      <c r="D894" s="9" t="n">
        <v>0.0</v>
      </c>
    </row>
    <row r="895" spans="2:4" x14ac:dyDescent="0.25">
      <c r="B895" s="82" t="s">
        <v>3164</v>
      </c>
      <c r="C895" t="s">
        <v>3165</v>
      </c>
      <c r="D895" s="9" t="n">
        <v>0.0</v>
      </c>
    </row>
    <row r="896" spans="2:4" x14ac:dyDescent="0.25">
      <c r="B896" s="82" t="s">
        <v>3166</v>
      </c>
      <c r="C896" t="s">
        <v>3167</v>
      </c>
      <c r="D896" s="9" t="n">
        <v>0.0</v>
      </c>
    </row>
    <row r="897" spans="2:4" x14ac:dyDescent="0.25">
      <c r="B897" s="82" t="s">
        <v>3168</v>
      </c>
      <c r="C897" t="s">
        <v>3169</v>
      </c>
      <c r="D897" s="9" t="n">
        <v>0.0</v>
      </c>
    </row>
    <row r="898" spans="2:4" x14ac:dyDescent="0.25">
      <c r="B898" s="82" t="s">
        <v>3170</v>
      </c>
      <c r="C898" t="s">
        <v>3171</v>
      </c>
      <c r="D898" s="9" t="n">
        <v>0.0</v>
      </c>
    </row>
    <row r="899" spans="2:4" x14ac:dyDescent="0.25">
      <c r="B899" s="82" t="s">
        <v>3172</v>
      </c>
      <c r="C899" t="s">
        <v>3173</v>
      </c>
      <c r="D899" s="9" t="n">
        <v>0.0</v>
      </c>
    </row>
    <row r="900" spans="2:4" x14ac:dyDescent="0.25">
      <c r="B900" s="82" t="s">
        <v>3174</v>
      </c>
      <c r="C900" t="s">
        <v>3175</v>
      </c>
      <c r="D900" s="9" t="n">
        <v>0.0</v>
      </c>
    </row>
    <row r="901" spans="2:4" x14ac:dyDescent="0.25">
      <c r="B901" s="82" t="s">
        <v>3176</v>
      </c>
      <c r="C901" t="s">
        <v>3177</v>
      </c>
      <c r="D901" s="9" t="n">
        <v>0.0</v>
      </c>
    </row>
    <row r="902" spans="2:4" x14ac:dyDescent="0.25">
      <c r="B902" s="82" t="s">
        <v>3178</v>
      </c>
      <c r="C902" t="s">
        <v>3179</v>
      </c>
      <c r="D902" s="9" t="n">
        <v>0.0</v>
      </c>
    </row>
    <row r="903" spans="2:4" x14ac:dyDescent="0.25">
      <c r="B903" s="82" t="s">
        <v>3180</v>
      </c>
      <c r="C903" t="s">
        <v>3181</v>
      </c>
      <c r="D903" s="9" t="n">
        <v>4500.0</v>
      </c>
    </row>
    <row r="904" spans="2:4" x14ac:dyDescent="0.25">
      <c r="B904" s="82" t="s">
        <v>3182</v>
      </c>
      <c r="C904" t="s">
        <v>3183</v>
      </c>
      <c r="D904" s="9" t="n">
        <v>1.3156426899999997E7</v>
      </c>
    </row>
    <row r="905" spans="2:4" x14ac:dyDescent="0.25">
      <c r="B905" s="82" t="s">
        <v>3184</v>
      </c>
      <c r="C905" t="s">
        <v>3185</v>
      </c>
      <c r="D905" s="9" t="n">
        <v>0.0</v>
      </c>
    </row>
    <row r="906" spans="2:4" x14ac:dyDescent="0.25">
      <c r="B906" s="82" t="s">
        <v>3186</v>
      </c>
      <c r="C906" t="s">
        <v>3187</v>
      </c>
      <c r="D906" s="9" t="n">
        <v>41855.79</v>
      </c>
    </row>
    <row r="907" spans="2:4" x14ac:dyDescent="0.25">
      <c r="B907" s="82" t="s">
        <v>3188</v>
      </c>
      <c r="C907" t="s">
        <v>3189</v>
      </c>
      <c r="D907" s="9" t="n">
        <v>54675.63</v>
      </c>
    </row>
    <row r="908" spans="2:4" x14ac:dyDescent="0.25">
      <c r="B908" s="82" t="s">
        <v>3190</v>
      </c>
      <c r="C908" t="s">
        <v>3191</v>
      </c>
      <c r="D908" s="9" t="n">
        <v>0.0</v>
      </c>
    </row>
    <row r="909" spans="2:4" x14ac:dyDescent="0.25">
      <c r="B909" s="82" t="s">
        <v>3192</v>
      </c>
      <c r="C909" t="s">
        <v>3193</v>
      </c>
      <c r="D909" s="9" t="n">
        <v>0.0</v>
      </c>
    </row>
    <row r="910" spans="2:4" x14ac:dyDescent="0.25">
      <c r="B910" s="82" t="s">
        <v>3194</v>
      </c>
      <c r="C910" t="s">
        <v>3195</v>
      </c>
      <c r="D910" s="9" t="n">
        <v>0.0</v>
      </c>
    </row>
    <row r="911" spans="2:4" x14ac:dyDescent="0.25">
      <c r="B911" s="82" t="s">
        <v>3196</v>
      </c>
      <c r="C911" t="s">
        <v>3197</v>
      </c>
      <c r="D911" s="9" t="n">
        <v>3156997.65</v>
      </c>
    </row>
    <row r="912" spans="2:4" x14ac:dyDescent="0.25">
      <c r="B912" s="82" t="s">
        <v>3198</v>
      </c>
      <c r="C912" t="s">
        <v>3199</v>
      </c>
      <c r="D912" s="9" t="n">
        <v>416859.09</v>
      </c>
    </row>
    <row r="913" spans="2:4" x14ac:dyDescent="0.25">
      <c r="B913" s="82" t="s">
        <v>3200</v>
      </c>
      <c r="C913" t="s">
        <v>3201</v>
      </c>
      <c r="D913" s="9" t="n">
        <v>22133.34</v>
      </c>
    </row>
    <row r="914" spans="2:4" x14ac:dyDescent="0.25">
      <c r="B914" s="82" t="s">
        <v>3202</v>
      </c>
      <c r="C914" t="s">
        <v>3203</v>
      </c>
      <c r="D914" s="9" t="n">
        <v>0.0</v>
      </c>
    </row>
    <row r="915" spans="2:4" x14ac:dyDescent="0.25">
      <c r="B915" s="82" t="s">
        <v>3204</v>
      </c>
      <c r="C915" t="s">
        <v>3205</v>
      </c>
      <c r="D915" s="9" t="n">
        <v>1180249.7399999998</v>
      </c>
    </row>
    <row r="916" spans="2:4" x14ac:dyDescent="0.25">
      <c r="B916" s="82" t="s">
        <v>3206</v>
      </c>
      <c r="C916" t="s">
        <v>3207</v>
      </c>
      <c r="D916" s="9" t="n">
        <v>0.0</v>
      </c>
    </row>
    <row r="917" spans="2:4" x14ac:dyDescent="0.25">
      <c r="B917" s="82" t="s">
        <v>3208</v>
      </c>
      <c r="C917" t="s">
        <v>3209</v>
      </c>
      <c r="D917" s="9" t="n">
        <v>123744.27999999998</v>
      </c>
    </row>
    <row r="918" spans="2:4" x14ac:dyDescent="0.25">
      <c r="B918" s="82" t="s">
        <v>3210</v>
      </c>
      <c r="C918" t="s">
        <v>3211</v>
      </c>
      <c r="D918" s="9" t="n">
        <v>0.0</v>
      </c>
    </row>
    <row r="919" spans="2:4" x14ac:dyDescent="0.25">
      <c r="B919" s="82" t="s">
        <v>3212</v>
      </c>
      <c r="C919" t="s">
        <v>3213</v>
      </c>
      <c r="D919" s="9" t="n">
        <v>0.0</v>
      </c>
    </row>
    <row r="920" spans="2:4" x14ac:dyDescent="0.25">
      <c r="B920" s="82" t="s">
        <v>3214</v>
      </c>
      <c r="C920" t="s">
        <v>3215</v>
      </c>
      <c r="D920" s="9" t="n">
        <v>0.0</v>
      </c>
    </row>
    <row r="921" spans="2:4" x14ac:dyDescent="0.25">
      <c r="B921" s="82" t="s">
        <v>3216</v>
      </c>
      <c r="C921" t="s">
        <v>3217</v>
      </c>
      <c r="D921" s="9" t="n">
        <v>0.0</v>
      </c>
    </row>
    <row r="922" spans="2:4" x14ac:dyDescent="0.25">
      <c r="B922" s="82" t="s">
        <v>3218</v>
      </c>
      <c r="C922" t="s">
        <v>3219</v>
      </c>
      <c r="D922" s="9" t="n">
        <v>0.0</v>
      </c>
    </row>
    <row r="923" spans="2:4" x14ac:dyDescent="0.25">
      <c r="B923" s="82" t="s">
        <v>3220</v>
      </c>
      <c r="C923" t="s">
        <v>3221</v>
      </c>
      <c r="D923" s="9" t="n">
        <v>4165014.87</v>
      </c>
    </row>
    <row r="924" spans="2:4" x14ac:dyDescent="0.25">
      <c r="B924" s="82" t="s">
        <v>3222</v>
      </c>
      <c r="C924" t="s">
        <v>3223</v>
      </c>
      <c r="D924" s="9" t="n">
        <v>139333.91</v>
      </c>
    </row>
    <row r="925" spans="2:4" x14ac:dyDescent="0.25">
      <c r="B925" s="82" t="s">
        <v>3224</v>
      </c>
      <c r="C925" t="s">
        <v>3225</v>
      </c>
      <c r="D925" s="9" t="n">
        <v>297134.73000000004</v>
      </c>
    </row>
    <row r="926" spans="2:4" x14ac:dyDescent="0.25">
      <c r="B926" s="82" t="s">
        <v>3226</v>
      </c>
      <c r="C926" t="s">
        <v>3227</v>
      </c>
      <c r="D926" s="9" t="n">
        <v>0.0</v>
      </c>
    </row>
    <row r="927" spans="2:4" x14ac:dyDescent="0.25">
      <c r="B927" s="82" t="s">
        <v>3228</v>
      </c>
      <c r="C927" t="s">
        <v>3229</v>
      </c>
      <c r="D927" s="9" t="n">
        <v>3763777.5</v>
      </c>
    </row>
    <row r="928" spans="2:4" x14ac:dyDescent="0.25">
      <c r="B928" s="82" t="s">
        <v>3230</v>
      </c>
      <c r="C928" t="s">
        <v>3231</v>
      </c>
      <c r="D928" s="9" t="n">
        <v>594447.5</v>
      </c>
    </row>
    <row r="929" spans="2:4" x14ac:dyDescent="0.25">
      <c r="B929" s="82" t="s">
        <v>3232</v>
      </c>
      <c r="C929" t="s">
        <v>3233</v>
      </c>
      <c r="D929" s="9" t="n">
        <v>92851.39</v>
      </c>
    </row>
    <row r="930" spans="2:4" x14ac:dyDescent="0.25">
      <c r="B930" s="82" t="s">
        <v>3234</v>
      </c>
      <c r="C930" t="s">
        <v>3235</v>
      </c>
      <c r="D930" s="9" t="n">
        <v>0.0</v>
      </c>
    </row>
    <row r="931" spans="2:4" x14ac:dyDescent="0.25">
      <c r="B931" s="82" t="s">
        <v>3236</v>
      </c>
      <c r="C931" t="s">
        <v>3237</v>
      </c>
      <c r="D931" s="9" t="n">
        <v>0.0</v>
      </c>
    </row>
    <row r="932" spans="2:4" x14ac:dyDescent="0.25">
      <c r="B932" s="82" t="s">
        <v>3238</v>
      </c>
      <c r="C932" t="s">
        <v>3239</v>
      </c>
      <c r="D932" s="9" t="n">
        <v>0.0</v>
      </c>
    </row>
    <row r="933" spans="2:4" x14ac:dyDescent="0.25">
      <c r="B933" s="82" t="s">
        <v>3240</v>
      </c>
      <c r="C933" t="s">
        <v>3241</v>
      </c>
      <c r="D933" s="9" t="n">
        <v>0.0</v>
      </c>
    </row>
    <row r="934" spans="2:4" x14ac:dyDescent="0.25">
      <c r="B934" s="82" t="s">
        <v>3242</v>
      </c>
      <c r="C934" t="s">
        <v>3243</v>
      </c>
      <c r="D934" s="9" t="n">
        <v>0.0</v>
      </c>
    </row>
    <row r="935" spans="2:4" x14ac:dyDescent="0.25">
      <c r="B935" s="82" t="s">
        <v>3244</v>
      </c>
      <c r="C935" t="s">
        <v>3245</v>
      </c>
      <c r="D935" s="9" t="n">
        <v>0.0</v>
      </c>
    </row>
    <row r="936" spans="2:4" x14ac:dyDescent="0.25">
      <c r="B936" s="82" t="s">
        <v>3246</v>
      </c>
      <c r="C936" t="s">
        <v>3247</v>
      </c>
      <c r="D936" s="9" t="n">
        <v>0.0</v>
      </c>
    </row>
    <row r="937" spans="2:4" x14ac:dyDescent="0.25">
      <c r="B937" s="82" t="s">
        <v>3248</v>
      </c>
      <c r="C937" t="s">
        <v>3249</v>
      </c>
      <c r="D937" s="9" t="n">
        <v>0.0</v>
      </c>
    </row>
    <row r="938" spans="2:4" x14ac:dyDescent="0.25">
      <c r="B938" s="82" t="s">
        <v>3250</v>
      </c>
      <c r="C938" t="s">
        <v>3251</v>
      </c>
      <c r="D938" s="9" t="n">
        <v>0.0</v>
      </c>
    </row>
    <row r="939" spans="2:4" x14ac:dyDescent="0.25">
      <c r="B939" s="82" t="s">
        <v>3252</v>
      </c>
      <c r="C939" t="s">
        <v>3253</v>
      </c>
      <c r="D939" s="9" t="n">
        <v>172101.25</v>
      </c>
    </row>
    <row r="940" spans="2:4" x14ac:dyDescent="0.25">
      <c r="B940" s="82" t="s">
        <v>3254</v>
      </c>
      <c r="C940" t="s">
        <v>3255</v>
      </c>
      <c r="D940" s="9" t="n">
        <v>0.0</v>
      </c>
    </row>
    <row r="941" spans="2:4" x14ac:dyDescent="0.25">
      <c r="B941" s="82" t="s">
        <v>3256</v>
      </c>
      <c r="C941" t="s">
        <v>3257</v>
      </c>
      <c r="D941" s="9" t="n">
        <v>0.0</v>
      </c>
    </row>
    <row r="942" spans="2:4" x14ac:dyDescent="0.25">
      <c r="B942" s="82" t="s">
        <v>3258</v>
      </c>
      <c r="C942" t="s">
        <v>3259</v>
      </c>
      <c r="D942" s="9" t="n">
        <v>0.0</v>
      </c>
    </row>
    <row r="943" spans="2:4" x14ac:dyDescent="0.25">
      <c r="B943" s="82" t="s">
        <v>3260</v>
      </c>
      <c r="C943" t="s">
        <v>3261</v>
      </c>
      <c r="D943" s="9" t="n">
        <v>509042.24</v>
      </c>
    </row>
    <row r="944" spans="2:4" x14ac:dyDescent="0.25">
      <c r="B944" s="82" t="s">
        <v>3262</v>
      </c>
      <c r="C944" t="s">
        <v>3263</v>
      </c>
      <c r="D944" s="9" t="n">
        <v>24199.93</v>
      </c>
    </row>
    <row r="945" spans="2:4" x14ac:dyDescent="0.25">
      <c r="B945" s="82" t="s">
        <v>3264</v>
      </c>
      <c r="C945" t="s">
        <v>3265</v>
      </c>
      <c r="D945" s="9" t="n">
        <v>37538.27</v>
      </c>
    </row>
    <row r="946" spans="2:4" x14ac:dyDescent="0.25">
      <c r="B946" s="82" t="s">
        <v>3266</v>
      </c>
      <c r="C946" t="s">
        <v>3267</v>
      </c>
      <c r="D946" s="9" t="n">
        <v>0.0</v>
      </c>
    </row>
    <row r="947" spans="2:4" x14ac:dyDescent="0.25">
      <c r="B947" s="82" t="s">
        <v>3268</v>
      </c>
      <c r="C947" t="s">
        <v>3269</v>
      </c>
      <c r="D947" s="9" t="n">
        <v>0.0</v>
      </c>
    </row>
    <row r="948" spans="2:4" x14ac:dyDescent="0.25">
      <c r="B948" s="82" t="s">
        <v>3270</v>
      </c>
      <c r="C948" t="s">
        <v>3271</v>
      </c>
      <c r="D948" s="9" t="n">
        <v>0.0</v>
      </c>
    </row>
    <row r="949" spans="2:4" x14ac:dyDescent="0.25">
      <c r="B949" s="82" t="s">
        <v>3272</v>
      </c>
      <c r="C949" t="s">
        <v>3273</v>
      </c>
      <c r="D949" s="9" t="n">
        <v>0.0</v>
      </c>
    </row>
    <row r="950" spans="2:4" x14ac:dyDescent="0.25">
      <c r="B950" s="82" t="s">
        <v>3274</v>
      </c>
      <c r="C950" t="s">
        <v>3275</v>
      </c>
      <c r="D950" s="9" t="n">
        <v>0.0</v>
      </c>
    </row>
    <row r="951" spans="2:4" x14ac:dyDescent="0.25">
      <c r="B951" s="82" t="s">
        <v>3276</v>
      </c>
      <c r="C951" t="s">
        <v>3277</v>
      </c>
      <c r="D951" s="9" t="n">
        <v>0.0</v>
      </c>
    </row>
    <row r="952" spans="2:4" x14ac:dyDescent="0.25">
      <c r="B952" s="82" t="s">
        <v>3278</v>
      </c>
      <c r="C952" t="s">
        <v>3279</v>
      </c>
      <c r="D952" s="9" t="n">
        <v>0.0</v>
      </c>
    </row>
    <row r="953" spans="2:4" x14ac:dyDescent="0.25">
      <c r="B953" s="82" t="s">
        <v>3280</v>
      </c>
      <c r="C953" t="s">
        <v>3281</v>
      </c>
      <c r="D953" s="9" t="n">
        <v>0.0</v>
      </c>
    </row>
    <row r="954" spans="2:4" x14ac:dyDescent="0.25">
      <c r="B954" s="82" t="s">
        <v>3282</v>
      </c>
      <c r="C954" t="s">
        <v>3283</v>
      </c>
      <c r="D954" s="9" t="n">
        <v>0.0</v>
      </c>
    </row>
    <row r="955" spans="2:4" x14ac:dyDescent="0.25">
      <c r="B955" s="82" t="s">
        <v>3284</v>
      </c>
      <c r="C955" t="s">
        <v>3285</v>
      </c>
      <c r="D955" s="9" t="n">
        <v>0.0</v>
      </c>
    </row>
    <row r="956" spans="2:4" x14ac:dyDescent="0.25">
      <c r="B956" s="82" t="s">
        <v>3286</v>
      </c>
      <c r="C956" t="s">
        <v>3287</v>
      </c>
      <c r="D956" s="9" t="n">
        <v>0.0</v>
      </c>
    </row>
    <row r="957" spans="2:4" x14ac:dyDescent="0.25">
      <c r="B957" s="82" t="s">
        <v>3288</v>
      </c>
      <c r="C957" t="s">
        <v>3289</v>
      </c>
      <c r="D957" s="9" t="n">
        <v>0.0</v>
      </c>
    </row>
    <row r="958" spans="2:4" x14ac:dyDescent="0.25">
      <c r="B958" s="82" t="s">
        <v>3290</v>
      </c>
      <c r="C958" t="s">
        <v>3291</v>
      </c>
      <c r="D958" s="9" t="n">
        <v>0.0</v>
      </c>
    </row>
    <row r="959" spans="2:4" x14ac:dyDescent="0.25">
      <c r="B959" s="82" t="s">
        <v>3292</v>
      </c>
      <c r="C959" t="s">
        <v>3293</v>
      </c>
      <c r="D959" s="9" t="n">
        <v>0.0</v>
      </c>
    </row>
    <row r="960" spans="2:4" x14ac:dyDescent="0.25">
      <c r="B960" s="82" t="s">
        <v>3294</v>
      </c>
      <c r="C960" t="s">
        <v>3295</v>
      </c>
      <c r="D960" s="9" t="n">
        <v>0.0</v>
      </c>
    </row>
    <row r="961" spans="2:4" x14ac:dyDescent="0.25">
      <c r="B961" s="82" t="s">
        <v>3296</v>
      </c>
      <c r="C961" t="s">
        <v>3297</v>
      </c>
      <c r="D961" s="9" t="n">
        <v>0.0</v>
      </c>
    </row>
    <row r="962" spans="2:4" x14ac:dyDescent="0.25">
      <c r="B962" s="82" t="s">
        <v>3298</v>
      </c>
      <c r="C962" t="s">
        <v>3299</v>
      </c>
      <c r="D962" s="9" t="n">
        <v>0.0</v>
      </c>
    </row>
    <row r="963" spans="2:4" x14ac:dyDescent="0.25">
      <c r="B963" s="82" t="s">
        <v>3300</v>
      </c>
      <c r="C963" t="s">
        <v>3301</v>
      </c>
      <c r="D963" s="9" t="n">
        <v>1925328.3000000003</v>
      </c>
    </row>
    <row r="964" spans="2:4" x14ac:dyDescent="0.25">
      <c r="B964" s="82" t="s">
        <v>3302</v>
      </c>
      <c r="C964" t="s">
        <v>3303</v>
      </c>
      <c r="D964" s="9" t="n">
        <v>176719.17</v>
      </c>
    </row>
    <row r="965" spans="2:4" x14ac:dyDescent="0.25">
      <c r="B965" s="82" t="s">
        <v>3304</v>
      </c>
      <c r="C965" t="s">
        <v>3305</v>
      </c>
      <c r="D965" s="9" t="n">
        <v>84764.93999999999</v>
      </c>
    </row>
    <row r="966" spans="2:4" x14ac:dyDescent="0.25">
      <c r="B966" s="82" t="s">
        <v>3306</v>
      </c>
      <c r="C966" t="s">
        <v>3307</v>
      </c>
      <c r="D966" s="9" t="n">
        <v>0.0</v>
      </c>
    </row>
    <row r="967" spans="2:4" x14ac:dyDescent="0.25">
      <c r="B967" s="82" t="s">
        <v>3308</v>
      </c>
      <c r="C967" t="s">
        <v>3309</v>
      </c>
      <c r="D967" s="9" t="n">
        <v>3324649.3400000003</v>
      </c>
    </row>
    <row r="968" spans="2:4" x14ac:dyDescent="0.25">
      <c r="B968" s="82" t="s">
        <v>3310</v>
      </c>
      <c r="C968" t="s">
        <v>3311</v>
      </c>
      <c r="D968" s="9" t="n">
        <v>251094.52000000002</v>
      </c>
    </row>
    <row r="969" spans="2:4" x14ac:dyDescent="0.25">
      <c r="B969" s="82" t="s">
        <v>3312</v>
      </c>
      <c r="C969" t="s">
        <v>3313</v>
      </c>
      <c r="D969" s="9" t="n">
        <v>98849.85</v>
      </c>
    </row>
    <row r="970" spans="2:4" x14ac:dyDescent="0.25">
      <c r="B970" s="82" t="s">
        <v>3314</v>
      </c>
      <c r="C970" t="s">
        <v>3315</v>
      </c>
      <c r="D970" s="9" t="n">
        <v>0.0</v>
      </c>
    </row>
    <row r="971" spans="2:4" x14ac:dyDescent="0.25">
      <c r="B971" s="82" t="s">
        <v>3316</v>
      </c>
      <c r="C971" t="s">
        <v>3317</v>
      </c>
      <c r="D971" s="9" t="n">
        <v>0.0</v>
      </c>
    </row>
    <row r="972" spans="2:4" x14ac:dyDescent="0.25">
      <c r="B972" s="82" t="s">
        <v>3318</v>
      </c>
      <c r="C972" t="s">
        <v>3319</v>
      </c>
      <c r="D972" s="9" t="n">
        <v>0.0</v>
      </c>
    </row>
    <row r="973" spans="2:4" x14ac:dyDescent="0.25">
      <c r="B973" s="82" t="s">
        <v>3320</v>
      </c>
      <c r="C973" t="s">
        <v>3321</v>
      </c>
      <c r="D973" s="9" t="n">
        <v>0.0</v>
      </c>
    </row>
    <row r="974" spans="2:4" x14ac:dyDescent="0.25">
      <c r="B974" s="82" t="s">
        <v>3322</v>
      </c>
      <c r="C974" t="s">
        <v>3323</v>
      </c>
      <c r="D974" s="9" t="n">
        <v>0.0</v>
      </c>
    </row>
    <row r="975" spans="2:4" x14ac:dyDescent="0.25">
      <c r="B975" s="82" t="s">
        <v>3324</v>
      </c>
      <c r="C975" t="s">
        <v>3325</v>
      </c>
      <c r="D975" s="9" t="n">
        <v>0.0</v>
      </c>
    </row>
    <row r="976" spans="2:4" x14ac:dyDescent="0.25">
      <c r="B976" s="82" t="s">
        <v>3326</v>
      </c>
      <c r="C976" t="s">
        <v>3327</v>
      </c>
      <c r="D976" s="9" t="n">
        <v>0.0</v>
      </c>
    </row>
    <row r="977" spans="2:4" x14ac:dyDescent="0.25">
      <c r="B977" s="82" t="s">
        <v>3328</v>
      </c>
      <c r="C977" t="s">
        <v>3329</v>
      </c>
      <c r="D977" s="9" t="n">
        <v>0.0</v>
      </c>
    </row>
    <row r="978" spans="2:4" x14ac:dyDescent="0.25">
      <c r="B978" s="82" t="s">
        <v>3330</v>
      </c>
      <c r="C978" t="s">
        <v>3331</v>
      </c>
      <c r="D978" s="9" t="n">
        <v>0.0</v>
      </c>
    </row>
    <row r="979" spans="2:4" x14ac:dyDescent="0.25">
      <c r="B979" s="82" t="s">
        <v>3332</v>
      </c>
      <c r="C979" t="s">
        <v>3333</v>
      </c>
      <c r="D979" s="9" t="n">
        <v>0.0</v>
      </c>
    </row>
    <row r="980" spans="2:4" x14ac:dyDescent="0.25">
      <c r="B980" s="82" t="s">
        <v>3334</v>
      </c>
      <c r="C980" t="s">
        <v>3335</v>
      </c>
      <c r="D980" s="9" t="n">
        <v>0.0</v>
      </c>
    </row>
    <row r="981" spans="2:4" x14ac:dyDescent="0.25">
      <c r="B981" s="82" t="s">
        <v>3336</v>
      </c>
      <c r="C981" t="s">
        <v>3337</v>
      </c>
      <c r="D981" s="9" t="n">
        <v>0.0</v>
      </c>
    </row>
    <row r="982" spans="2:4" x14ac:dyDescent="0.25">
      <c r="B982" s="82" t="s">
        <v>3338</v>
      </c>
      <c r="C982" t="s">
        <v>3339</v>
      </c>
      <c r="D982" s="9" t="n">
        <v>0.0</v>
      </c>
    </row>
    <row r="983" spans="2:4" x14ac:dyDescent="0.25">
      <c r="B983" s="82" t="s">
        <v>3340</v>
      </c>
      <c r="C983" t="s">
        <v>3341</v>
      </c>
      <c r="D983" s="9" t="n">
        <v>0.0</v>
      </c>
    </row>
    <row r="984" spans="2:4" x14ac:dyDescent="0.25">
      <c r="B984" s="82" t="s">
        <v>3342</v>
      </c>
      <c r="C984" t="s">
        <v>3343</v>
      </c>
      <c r="D984" s="9" t="n">
        <v>0.0</v>
      </c>
    </row>
    <row r="985" spans="2:4" x14ac:dyDescent="0.25">
      <c r="B985" s="82" t="s">
        <v>3344</v>
      </c>
      <c r="C985" t="s">
        <v>3345</v>
      </c>
      <c r="D985" s="9" t="n">
        <v>0.0</v>
      </c>
    </row>
    <row r="986" spans="2:4" x14ac:dyDescent="0.25">
      <c r="B986" s="82" t="s">
        <v>3346</v>
      </c>
      <c r="C986" t="s">
        <v>3347</v>
      </c>
      <c r="D986" s="9" t="n">
        <v>0.0</v>
      </c>
    </row>
    <row r="987" spans="2:4" x14ac:dyDescent="0.25">
      <c r="B987" s="82" t="s">
        <v>3348</v>
      </c>
      <c r="C987" t="s">
        <v>3349</v>
      </c>
      <c r="D987" s="9" t="n">
        <v>0.0</v>
      </c>
    </row>
    <row r="988" spans="2:4" x14ac:dyDescent="0.25">
      <c r="B988" s="82" t="s">
        <v>3350</v>
      </c>
      <c r="C988" t="s">
        <v>3351</v>
      </c>
      <c r="D988" s="9" t="n">
        <v>0.0</v>
      </c>
    </row>
    <row r="989" spans="2:4" x14ac:dyDescent="0.25">
      <c r="B989" s="82" t="s">
        <v>3352</v>
      </c>
      <c r="C989" t="s">
        <v>3353</v>
      </c>
      <c r="D989" s="9" t="n">
        <v>0.0</v>
      </c>
    </row>
    <row r="990" spans="2:4" x14ac:dyDescent="0.25">
      <c r="B990" s="82" t="s">
        <v>3354</v>
      </c>
      <c r="C990" t="s">
        <v>3355</v>
      </c>
      <c r="D990" s="9" t="n">
        <v>0.0</v>
      </c>
    </row>
    <row r="991" spans="2:4" x14ac:dyDescent="0.25">
      <c r="B991" s="82" t="s">
        <v>3356</v>
      </c>
      <c r="C991" t="s">
        <v>3357</v>
      </c>
      <c r="D991" s="9" t="n">
        <v>0.0</v>
      </c>
    </row>
    <row r="992" spans="2:4" x14ac:dyDescent="0.25">
      <c r="B992" s="82" t="s">
        <v>3358</v>
      </c>
      <c r="C992" t="s">
        <v>3359</v>
      </c>
      <c r="D992" s="9" t="n">
        <v>0.0</v>
      </c>
    </row>
    <row r="993" spans="2:4" x14ac:dyDescent="0.25">
      <c r="B993" s="82" t="s">
        <v>3360</v>
      </c>
      <c r="C993" t="s">
        <v>3361</v>
      </c>
      <c r="D993" s="9" t="n">
        <v>0.0</v>
      </c>
    </row>
    <row r="994" spans="2:4" x14ac:dyDescent="0.25">
      <c r="B994" s="82" t="s">
        <v>3362</v>
      </c>
      <c r="C994" t="s">
        <v>3363</v>
      </c>
      <c r="D994" s="9" t="n">
        <v>0.0</v>
      </c>
    </row>
    <row r="995" spans="2:4" x14ac:dyDescent="0.25">
      <c r="B995" s="82" t="s">
        <v>3364</v>
      </c>
      <c r="C995" t="s">
        <v>3365</v>
      </c>
      <c r="D995" s="9" t="n">
        <v>0.0</v>
      </c>
    </row>
    <row r="996" spans="2:4" x14ac:dyDescent="0.25">
      <c r="B996" s="82" t="s">
        <v>3366</v>
      </c>
      <c r="C996" t="s">
        <v>3367</v>
      </c>
      <c r="D996" s="9" t="n">
        <v>0.0</v>
      </c>
    </row>
    <row r="997" spans="2:4" x14ac:dyDescent="0.25">
      <c r="B997" s="82" t="s">
        <v>3368</v>
      </c>
      <c r="C997" t="s">
        <v>3369</v>
      </c>
      <c r="D997" s="9" t="n">
        <v>0.0</v>
      </c>
    </row>
    <row r="998" spans="2:4" x14ac:dyDescent="0.25">
      <c r="B998" s="82" t="s">
        <v>3370</v>
      </c>
      <c r="C998" t="s">
        <v>3371</v>
      </c>
      <c r="D998" s="9" t="n">
        <v>0.0</v>
      </c>
    </row>
    <row r="999" spans="2:4" x14ac:dyDescent="0.25">
      <c r="B999" s="82" t="s">
        <v>3372</v>
      </c>
      <c r="C999" t="s">
        <v>3373</v>
      </c>
      <c r="D999" s="9" t="n">
        <v>0.0</v>
      </c>
    </row>
    <row r="1000" spans="2:4" x14ac:dyDescent="0.25">
      <c r="B1000" s="82" t="s">
        <v>3374</v>
      </c>
      <c r="C1000" t="s">
        <v>3375</v>
      </c>
      <c r="D1000" s="9" t="n">
        <v>0.0</v>
      </c>
    </row>
    <row r="1001" spans="2:4" x14ac:dyDescent="0.25">
      <c r="B1001" s="82" t="s">
        <v>3376</v>
      </c>
      <c r="C1001" t="s">
        <v>3377</v>
      </c>
      <c r="D1001" s="9" t="n">
        <v>0.0</v>
      </c>
    </row>
    <row r="1002" spans="2:4" x14ac:dyDescent="0.25">
      <c r="B1002" s="82" t="s">
        <v>3378</v>
      </c>
      <c r="C1002" t="s">
        <v>3379</v>
      </c>
      <c r="D1002" s="9" t="n">
        <v>0.0</v>
      </c>
    </row>
    <row r="1003" spans="2:4" x14ac:dyDescent="0.25">
      <c r="B1003" s="82" t="s">
        <v>3380</v>
      </c>
      <c r="C1003" t="s">
        <v>3381</v>
      </c>
      <c r="D1003" s="9" t="n">
        <v>0.0</v>
      </c>
    </row>
    <row r="1004" spans="2:4" x14ac:dyDescent="0.25">
      <c r="B1004" s="82" t="s">
        <v>3382</v>
      </c>
      <c r="C1004" t="s">
        <v>3383</v>
      </c>
      <c r="D1004" s="9" t="n">
        <v>0.0</v>
      </c>
    </row>
    <row r="1005" spans="2:4" x14ac:dyDescent="0.25">
      <c r="B1005" s="82" t="s">
        <v>3384</v>
      </c>
      <c r="C1005" t="s">
        <v>3385</v>
      </c>
      <c r="D1005" s="9" t="n">
        <v>0.0</v>
      </c>
    </row>
    <row r="1006" spans="2:4" x14ac:dyDescent="0.25">
      <c r="B1006" s="82" t="s">
        <v>3386</v>
      </c>
      <c r="C1006" t="s">
        <v>3387</v>
      </c>
      <c r="D1006" s="9" t="n">
        <v>0.0</v>
      </c>
    </row>
    <row r="1007" spans="2:4" x14ac:dyDescent="0.25">
      <c r="B1007" s="82" t="s">
        <v>3388</v>
      </c>
      <c r="C1007" t="s">
        <v>3389</v>
      </c>
      <c r="D1007" s="9" t="n">
        <v>0.0</v>
      </c>
    </row>
    <row r="1008" spans="2:4" x14ac:dyDescent="0.25">
      <c r="B1008" s="82" t="s">
        <v>3390</v>
      </c>
      <c r="C1008" t="s">
        <v>3391</v>
      </c>
      <c r="D1008" s="9" t="n">
        <v>0.0</v>
      </c>
    </row>
    <row r="1009" spans="2:4" x14ac:dyDescent="0.25">
      <c r="B1009" s="82" t="s">
        <v>565</v>
      </c>
      <c r="C1009" t="s">
        <v>3392</v>
      </c>
      <c r="D1009" s="9" t="n">
        <v>0.0</v>
      </c>
    </row>
    <row r="1010" spans="2:4" x14ac:dyDescent="0.25">
      <c r="B1010" s="82" t="s">
        <v>566</v>
      </c>
      <c r="C1010" t="s">
        <v>3393</v>
      </c>
      <c r="D1010" s="9" t="n">
        <v>0.0</v>
      </c>
    </row>
    <row r="1011" spans="2:4" x14ac:dyDescent="0.25">
      <c r="B1011" s="82" t="s">
        <v>528</v>
      </c>
      <c r="C1011" t="s">
        <v>3394</v>
      </c>
      <c r="D1011" s="9" t="n">
        <v>0.0</v>
      </c>
    </row>
    <row r="1012" spans="2:4" x14ac:dyDescent="0.25">
      <c r="B1012" s="82" t="s">
        <v>567</v>
      </c>
      <c r="C1012" t="s">
        <v>3395</v>
      </c>
      <c r="D1012" s="9" t="n">
        <v>0.0</v>
      </c>
    </row>
    <row r="1013" spans="2:4" x14ac:dyDescent="0.25">
      <c r="B1013" s="82" t="s">
        <v>527</v>
      </c>
      <c r="C1013" t="s">
        <v>3396</v>
      </c>
      <c r="D1013" s="9" t="n">
        <v>0.0</v>
      </c>
    </row>
    <row r="1014" spans="2:4" x14ac:dyDescent="0.25">
      <c r="B1014" s="82" t="s">
        <v>568</v>
      </c>
      <c r="C1014" t="s">
        <v>3397</v>
      </c>
      <c r="D1014" s="9" t="n">
        <v>0.0</v>
      </c>
    </row>
    <row r="1015" spans="2:4" x14ac:dyDescent="0.25">
      <c r="B1015" s="82" t="s">
        <v>526</v>
      </c>
      <c r="C1015" t="s">
        <v>3398</v>
      </c>
      <c r="D1015" s="9" t="n">
        <v>0.0</v>
      </c>
    </row>
    <row r="1016" spans="2:4" x14ac:dyDescent="0.25">
      <c r="B1016" s="82" t="s">
        <v>569</v>
      </c>
      <c r="C1016" t="s">
        <v>3399</v>
      </c>
      <c r="D1016" s="9" t="n">
        <v>0.0</v>
      </c>
    </row>
    <row r="1017" spans="2:4" x14ac:dyDescent="0.25">
      <c r="B1017" s="82" t="s">
        <v>570</v>
      </c>
      <c r="C1017" t="s">
        <v>3400</v>
      </c>
      <c r="D1017" s="9" t="n">
        <v>0.0</v>
      </c>
    </row>
    <row r="1018" spans="2:4" x14ac:dyDescent="0.25">
      <c r="B1018" s="82" t="s">
        <v>571</v>
      </c>
      <c r="C1018" t="s">
        <v>3401</v>
      </c>
      <c r="D1018" s="9" t="n">
        <v>0.0</v>
      </c>
    </row>
    <row r="1019" spans="2:4" x14ac:dyDescent="0.25">
      <c r="B1019" s="82" t="s">
        <v>572</v>
      </c>
      <c r="C1019" t="s">
        <v>3402</v>
      </c>
      <c r="D1019" s="9" t="n">
        <v>0.0</v>
      </c>
    </row>
    <row r="1020" spans="2:4" x14ac:dyDescent="0.25">
      <c r="B1020" s="82" t="s">
        <v>573</v>
      </c>
      <c r="C1020" t="s">
        <v>3403</v>
      </c>
      <c r="D1020" s="9" t="n">
        <v>0.0</v>
      </c>
    </row>
    <row r="1021" spans="2:4" x14ac:dyDescent="0.25">
      <c r="B1021" s="82" t="s">
        <v>574</v>
      </c>
      <c r="C1021" t="s">
        <v>3404</v>
      </c>
      <c r="D1021" s="9" t="n">
        <v>0.0</v>
      </c>
    </row>
    <row r="1022" spans="2:4" x14ac:dyDescent="0.25">
      <c r="B1022" s="82" t="s">
        <v>575</v>
      </c>
      <c r="C1022" t="s">
        <v>3405</v>
      </c>
      <c r="D1022" s="9" t="n">
        <v>0.0</v>
      </c>
    </row>
    <row r="1023" spans="2:4" x14ac:dyDescent="0.25">
      <c r="B1023" s="82" t="s">
        <v>576</v>
      </c>
      <c r="C1023" t="s">
        <v>3406</v>
      </c>
      <c r="D1023" s="9" t="n">
        <v>0.0</v>
      </c>
    </row>
    <row r="1024" spans="2:4" x14ac:dyDescent="0.25">
      <c r="B1024" s="82" t="s">
        <v>577</v>
      </c>
      <c r="C1024" t="s">
        <v>3407</v>
      </c>
      <c r="D1024" s="9" t="n">
        <v>0.0</v>
      </c>
    </row>
    <row r="1025" spans="2:4" x14ac:dyDescent="0.25">
      <c r="B1025" s="82" t="s">
        <v>578</v>
      </c>
      <c r="C1025" t="s">
        <v>3408</v>
      </c>
      <c r="D1025" s="9" t="n">
        <v>0.0</v>
      </c>
    </row>
    <row r="1026" spans="2:4" x14ac:dyDescent="0.25">
      <c r="B1026" s="82" t="s">
        <v>579</v>
      </c>
      <c r="C1026" t="s">
        <v>3409</v>
      </c>
      <c r="D1026" s="9" t="n">
        <v>0.0</v>
      </c>
    </row>
    <row r="1027" spans="2:4" x14ac:dyDescent="0.25">
      <c r="B1027" s="82" t="s">
        <v>580</v>
      </c>
      <c r="C1027" t="s">
        <v>3410</v>
      </c>
      <c r="D1027" s="9" t="n">
        <v>0.0</v>
      </c>
    </row>
    <row r="1028" spans="2:4" x14ac:dyDescent="0.25">
      <c r="B1028" s="82" t="s">
        <v>581</v>
      </c>
      <c r="C1028" t="s">
        <v>3411</v>
      </c>
      <c r="D1028" s="9" t="n">
        <v>0.0</v>
      </c>
    </row>
    <row r="1029" spans="2:4" x14ac:dyDescent="0.25">
      <c r="B1029" s="82" t="s">
        <v>582</v>
      </c>
      <c r="C1029" t="s">
        <v>3412</v>
      </c>
      <c r="D1029" s="9" t="n">
        <v>0.0</v>
      </c>
    </row>
    <row r="1030" spans="2:4" x14ac:dyDescent="0.25">
      <c r="B1030" s="82" t="s">
        <v>583</v>
      </c>
      <c r="C1030" t="s">
        <v>3413</v>
      </c>
      <c r="D1030" s="9" t="n">
        <v>0.0</v>
      </c>
    </row>
    <row r="1031" spans="2:4" x14ac:dyDescent="0.25">
      <c r="B1031" s="82" t="s">
        <v>525</v>
      </c>
      <c r="C1031" t="s">
        <v>3414</v>
      </c>
      <c r="D1031" s="9" t="n">
        <v>0.0</v>
      </c>
    </row>
    <row r="1032" spans="2:4" x14ac:dyDescent="0.25">
      <c r="B1032" s="82" t="s">
        <v>584</v>
      </c>
      <c r="C1032" t="s">
        <v>3415</v>
      </c>
      <c r="D1032" s="9" t="n">
        <v>0.0</v>
      </c>
    </row>
    <row r="1033" spans="2:4" x14ac:dyDescent="0.25">
      <c r="B1033" s="82" t="s">
        <v>585</v>
      </c>
      <c r="C1033" t="s">
        <v>3416</v>
      </c>
      <c r="D1033" s="9" t="n">
        <v>0.0</v>
      </c>
    </row>
    <row r="1034" spans="2:4" x14ac:dyDescent="0.25">
      <c r="B1034" s="82" t="s">
        <v>586</v>
      </c>
      <c r="C1034" t="s">
        <v>3417</v>
      </c>
      <c r="D1034" s="9" t="n">
        <v>0.0</v>
      </c>
    </row>
    <row r="1035" spans="2:4" x14ac:dyDescent="0.25">
      <c r="B1035" s="82" t="s">
        <v>587</v>
      </c>
      <c r="C1035" t="s">
        <v>3418</v>
      </c>
      <c r="D1035" s="9" t="n">
        <v>0.0</v>
      </c>
    </row>
    <row r="1036" spans="2:4" x14ac:dyDescent="0.25">
      <c r="B1036" s="82" t="s">
        <v>588</v>
      </c>
      <c r="C1036" t="s">
        <v>3419</v>
      </c>
      <c r="D1036" s="9" t="n">
        <v>0.0</v>
      </c>
    </row>
    <row r="1037" spans="2:4" x14ac:dyDescent="0.25">
      <c r="B1037" s="82" t="s">
        <v>589</v>
      </c>
      <c r="C1037" t="s">
        <v>3420</v>
      </c>
      <c r="D1037" s="9" t="n">
        <v>0.0</v>
      </c>
    </row>
    <row r="1038" spans="2:4" x14ac:dyDescent="0.25">
      <c r="B1038" s="82" t="s">
        <v>590</v>
      </c>
      <c r="C1038" t="s">
        <v>3421</v>
      </c>
      <c r="D1038" s="9" t="n">
        <v>0.0</v>
      </c>
    </row>
    <row r="1039" spans="2:4" x14ac:dyDescent="0.25">
      <c r="B1039" s="82" t="s">
        <v>591</v>
      </c>
      <c r="C1039" t="s">
        <v>3422</v>
      </c>
      <c r="D1039" s="9" t="n">
        <v>0.0</v>
      </c>
    </row>
    <row r="1040" spans="2:4" x14ac:dyDescent="0.25">
      <c r="B1040" s="82" t="s">
        <v>592</v>
      </c>
      <c r="C1040" t="s">
        <v>3423</v>
      </c>
      <c r="D1040" s="9" t="n">
        <v>0.0</v>
      </c>
    </row>
    <row r="1041" spans="2:4" x14ac:dyDescent="0.25">
      <c r="B1041" s="82" t="s">
        <v>593</v>
      </c>
      <c r="C1041" t="s">
        <v>3424</v>
      </c>
      <c r="D1041" s="9" t="n">
        <v>0.0</v>
      </c>
    </row>
    <row r="1042" spans="2:4" x14ac:dyDescent="0.25">
      <c r="B1042" s="82" t="s">
        <v>594</v>
      </c>
      <c r="C1042" t="s">
        <v>3425</v>
      </c>
      <c r="D1042" s="9" t="n">
        <v>0.0</v>
      </c>
    </row>
    <row r="1043" spans="2:4" x14ac:dyDescent="0.25">
      <c r="B1043" s="82" t="s">
        <v>595</v>
      </c>
      <c r="C1043" t="s">
        <v>3426</v>
      </c>
      <c r="D1043" s="9" t="n">
        <v>0.0</v>
      </c>
    </row>
    <row r="1044" spans="2:4" x14ac:dyDescent="0.25">
      <c r="B1044" s="82" t="s">
        <v>596</v>
      </c>
      <c r="C1044" t="s">
        <v>3427</v>
      </c>
      <c r="D1044" s="9" t="n">
        <v>0.0</v>
      </c>
    </row>
    <row r="1045" spans="2:4" x14ac:dyDescent="0.25">
      <c r="B1045" s="82" t="s">
        <v>597</v>
      </c>
      <c r="C1045" t="s">
        <v>3428</v>
      </c>
      <c r="D1045" s="9" t="n">
        <v>0.0</v>
      </c>
    </row>
    <row r="1046" spans="2:4" x14ac:dyDescent="0.25">
      <c r="B1046" s="82" t="s">
        <v>598</v>
      </c>
      <c r="C1046" t="s">
        <v>3429</v>
      </c>
      <c r="D1046" s="9" t="n">
        <v>0.0</v>
      </c>
    </row>
    <row r="1047" spans="2:4" x14ac:dyDescent="0.25">
      <c r="B1047" s="82" t="s">
        <v>599</v>
      </c>
      <c r="C1047" t="s">
        <v>3430</v>
      </c>
      <c r="D1047" s="9" t="n">
        <v>0.0</v>
      </c>
    </row>
    <row r="1048" spans="2:4" x14ac:dyDescent="0.25">
      <c r="B1048" s="82" t="s">
        <v>600</v>
      </c>
      <c r="C1048" t="s">
        <v>3431</v>
      </c>
      <c r="D1048" s="9" t="n">
        <v>0.0</v>
      </c>
    </row>
    <row r="1049" spans="2:4" x14ac:dyDescent="0.25">
      <c r="B1049" s="82" t="s">
        <v>601</v>
      </c>
      <c r="C1049" t="s">
        <v>3432</v>
      </c>
      <c r="D1049" s="9" t="n">
        <v>0.0</v>
      </c>
    </row>
    <row r="1050" spans="2:4" x14ac:dyDescent="0.25">
      <c r="B1050" s="82" t="s">
        <v>602</v>
      </c>
      <c r="C1050" t="s">
        <v>3433</v>
      </c>
      <c r="D1050" s="9" t="n">
        <v>0.0</v>
      </c>
    </row>
    <row r="1051" spans="2:4" x14ac:dyDescent="0.25">
      <c r="B1051" s="82" t="s">
        <v>524</v>
      </c>
      <c r="C1051" t="s">
        <v>3434</v>
      </c>
      <c r="D1051" s="9" t="n">
        <v>0.0</v>
      </c>
    </row>
    <row r="1052" spans="2:4" x14ac:dyDescent="0.25">
      <c r="B1052" s="82" t="s">
        <v>603</v>
      </c>
      <c r="C1052" t="s">
        <v>3435</v>
      </c>
      <c r="D1052" s="9" t="n">
        <v>0.0</v>
      </c>
    </row>
    <row r="1053" spans="2:4" x14ac:dyDescent="0.25">
      <c r="B1053" s="82" t="s">
        <v>523</v>
      </c>
      <c r="C1053" t="s">
        <v>3436</v>
      </c>
      <c r="D1053" s="9" t="n">
        <v>0.0</v>
      </c>
    </row>
    <row r="1054" spans="2:4" x14ac:dyDescent="0.25">
      <c r="B1054" s="82" t="s">
        <v>604</v>
      </c>
      <c r="C1054" t="s">
        <v>3437</v>
      </c>
      <c r="D1054" s="9" t="n">
        <v>0.0</v>
      </c>
    </row>
    <row r="1055" spans="2:4" x14ac:dyDescent="0.25">
      <c r="B1055" s="82" t="s">
        <v>522</v>
      </c>
      <c r="C1055" t="s">
        <v>3438</v>
      </c>
      <c r="D1055" s="9" t="n">
        <v>0.0</v>
      </c>
    </row>
    <row r="1056" spans="2:4" x14ac:dyDescent="0.25">
      <c r="B1056" s="82" t="s">
        <v>521</v>
      </c>
      <c r="C1056" t="s">
        <v>3439</v>
      </c>
      <c r="D1056" s="9" t="n">
        <v>0.0</v>
      </c>
    </row>
    <row r="1057" spans="2:4" x14ac:dyDescent="0.25">
      <c r="B1057" s="82" t="s">
        <v>605</v>
      </c>
      <c r="C1057" t="s">
        <v>3440</v>
      </c>
      <c r="D1057" s="9" t="n">
        <v>0.0</v>
      </c>
    </row>
    <row r="1058" spans="2:4" x14ac:dyDescent="0.25">
      <c r="B1058" s="82" t="s">
        <v>606</v>
      </c>
      <c r="C1058" t="s">
        <v>3441</v>
      </c>
      <c r="D1058" s="9" t="n">
        <v>0.0</v>
      </c>
    </row>
    <row r="1059" spans="2:4" x14ac:dyDescent="0.25">
      <c r="B1059" s="82" t="s">
        <v>520</v>
      </c>
      <c r="C1059" t="s">
        <v>3442</v>
      </c>
      <c r="D1059" s="9" t="n">
        <v>241127.72</v>
      </c>
    </row>
    <row r="1060" spans="2:4" x14ac:dyDescent="0.25">
      <c r="B1060" s="82" t="s">
        <v>607</v>
      </c>
      <c r="C1060" t="s">
        <v>3443</v>
      </c>
      <c r="D1060" s="9" t="n">
        <v>74734.78</v>
      </c>
    </row>
    <row r="1061" spans="2:4" x14ac:dyDescent="0.25">
      <c r="B1061" s="82" t="s">
        <v>608</v>
      </c>
      <c r="C1061" t="s">
        <v>3444</v>
      </c>
      <c r="D1061" s="9" t="n">
        <v>0.0</v>
      </c>
    </row>
    <row r="1062" spans="2:4" x14ac:dyDescent="0.25">
      <c r="B1062" s="82" t="s">
        <v>609</v>
      </c>
      <c r="C1062" t="s">
        <v>3445</v>
      </c>
      <c r="D1062" s="9" t="n">
        <v>0.0</v>
      </c>
    </row>
    <row r="1063" spans="2:4" x14ac:dyDescent="0.25">
      <c r="B1063" s="82" t="s">
        <v>610</v>
      </c>
      <c r="C1063" t="s">
        <v>3446</v>
      </c>
      <c r="D1063" s="9" t="n">
        <v>0.0</v>
      </c>
    </row>
    <row r="1064" spans="2:4" x14ac:dyDescent="0.25">
      <c r="B1064" s="82" t="s">
        <v>519</v>
      </c>
      <c r="C1064" t="s">
        <v>3447</v>
      </c>
      <c r="D1064" s="9" t="n">
        <v>160705.0</v>
      </c>
    </row>
    <row r="1065" spans="2:4" x14ac:dyDescent="0.25">
      <c r="B1065" s="82" t="s">
        <v>518</v>
      </c>
      <c r="C1065" t="s">
        <v>3448</v>
      </c>
      <c r="D1065" s="9" t="n">
        <v>112083.68</v>
      </c>
    </row>
    <row r="1066" spans="2:4" x14ac:dyDescent="0.25">
      <c r="B1066" s="82" t="s">
        <v>611</v>
      </c>
      <c r="C1066" t="s">
        <v>3449</v>
      </c>
      <c r="D1066" s="9" t="n">
        <v>0.0</v>
      </c>
    </row>
    <row r="1067" spans="2:4" x14ac:dyDescent="0.25">
      <c r="B1067" s="82" t="s">
        <v>612</v>
      </c>
      <c r="C1067" t="s">
        <v>3450</v>
      </c>
      <c r="D1067" s="9" t="n">
        <v>0.0</v>
      </c>
    </row>
    <row r="1068" spans="2:4" x14ac:dyDescent="0.25">
      <c r="B1068" s="82" t="s">
        <v>613</v>
      </c>
      <c r="C1068" t="s">
        <v>3451</v>
      </c>
      <c r="D1068" s="9" t="n">
        <v>0.0</v>
      </c>
    </row>
    <row r="1069" spans="2:4" x14ac:dyDescent="0.25">
      <c r="B1069" s="82" t="s">
        <v>614</v>
      </c>
      <c r="C1069" t="s">
        <v>3452</v>
      </c>
      <c r="D1069" s="9" t="n">
        <v>0.0</v>
      </c>
    </row>
    <row r="1070" spans="2:4" x14ac:dyDescent="0.25">
      <c r="B1070" s="82" t="s">
        <v>615</v>
      </c>
      <c r="C1070" t="s">
        <v>3453</v>
      </c>
      <c r="D1070" s="9" t="n">
        <v>0.0</v>
      </c>
    </row>
    <row r="1071" spans="2:4" x14ac:dyDescent="0.25">
      <c r="B1071" s="82" t="s">
        <v>616</v>
      </c>
      <c r="C1071" t="s">
        <v>3454</v>
      </c>
      <c r="D1071" s="9" t="n">
        <v>0.0</v>
      </c>
    </row>
    <row r="1072" spans="2:4" x14ac:dyDescent="0.25">
      <c r="B1072" s="82" t="s">
        <v>517</v>
      </c>
      <c r="C1072" t="s">
        <v>3455</v>
      </c>
      <c r="D1072" s="9" t="n">
        <v>7006448.82</v>
      </c>
    </row>
    <row r="1073" spans="2:4" x14ac:dyDescent="0.25">
      <c r="B1073" s="82" t="s">
        <v>516</v>
      </c>
      <c r="C1073" t="s">
        <v>3456</v>
      </c>
      <c r="D1073" s="9" t="n">
        <v>10200.0</v>
      </c>
    </row>
    <row r="1074" spans="2:4" x14ac:dyDescent="0.25">
      <c r="B1074" s="82" t="s">
        <v>515</v>
      </c>
      <c r="C1074" t="s">
        <v>3457</v>
      </c>
      <c r="D1074" s="9" t="n">
        <v>23448.5</v>
      </c>
    </row>
    <row r="1075" spans="2:4" x14ac:dyDescent="0.25">
      <c r="B1075" s="82" t="s">
        <v>530</v>
      </c>
      <c r="C1075" t="s">
        <v>3458</v>
      </c>
      <c r="D1075" s="9" t="n">
        <v>717.5</v>
      </c>
    </row>
    <row r="1076" spans="2:4" x14ac:dyDescent="0.25">
      <c r="B1076" s="82" t="s">
        <v>617</v>
      </c>
      <c r="C1076" t="s">
        <v>3459</v>
      </c>
      <c r="D1076" s="9" t="n">
        <v>0.0</v>
      </c>
    </row>
    <row r="1077" spans="2:4" x14ac:dyDescent="0.25">
      <c r="B1077" s="82" t="s">
        <v>514</v>
      </c>
      <c r="C1077" t="s">
        <v>3460</v>
      </c>
      <c r="D1077" s="9" t="n">
        <v>4730.9</v>
      </c>
    </row>
    <row r="1078" spans="2:4" x14ac:dyDescent="0.25">
      <c r="B1078" s="82" t="s">
        <v>513</v>
      </c>
      <c r="C1078" t="s">
        <v>3461</v>
      </c>
      <c r="D1078" s="9" t="n">
        <v>22828.23</v>
      </c>
    </row>
    <row r="1079" spans="2:4" x14ac:dyDescent="0.25">
      <c r="B1079" s="82" t="s">
        <v>512</v>
      </c>
      <c r="C1079" t="s">
        <v>3462</v>
      </c>
      <c r="D1079" s="9" t="n">
        <v>28992.0</v>
      </c>
    </row>
    <row r="1080" spans="2:4" x14ac:dyDescent="0.25">
      <c r="B1080" s="82" t="s">
        <v>511</v>
      </c>
      <c r="C1080" t="s">
        <v>3463</v>
      </c>
      <c r="D1080" s="9" t="n">
        <v>556841.07</v>
      </c>
    </row>
    <row r="1081" spans="2:4" x14ac:dyDescent="0.25">
      <c r="B1081" s="82" t="s">
        <v>510</v>
      </c>
      <c r="C1081" t="s">
        <v>3464</v>
      </c>
      <c r="D1081" s="9" t="n">
        <v>1516465.6</v>
      </c>
    </row>
    <row r="1082" spans="2:4" x14ac:dyDescent="0.25">
      <c r="B1082" s="82" t="s">
        <v>509</v>
      </c>
      <c r="C1082" t="s">
        <v>3465</v>
      </c>
      <c r="D1082" s="9" t="n">
        <v>714310.0</v>
      </c>
    </row>
    <row r="1083" spans="2:4" x14ac:dyDescent="0.25">
      <c r="B1083" s="82" t="s">
        <v>508</v>
      </c>
      <c r="C1083" t="s">
        <v>3466</v>
      </c>
      <c r="D1083" s="9" t="n">
        <v>0.0</v>
      </c>
    </row>
    <row r="1084" spans="2:4" x14ac:dyDescent="0.25">
      <c r="B1084" s="82" t="s">
        <v>618</v>
      </c>
      <c r="C1084" t="s">
        <v>3467</v>
      </c>
      <c r="D1084" s="9" t="n">
        <v>0.0</v>
      </c>
    </row>
    <row r="1085" spans="2:4" x14ac:dyDescent="0.25">
      <c r="B1085" s="82" t="s">
        <v>619</v>
      </c>
      <c r="C1085" t="s">
        <v>3468</v>
      </c>
      <c r="D1085" s="9" t="n">
        <v>0.0</v>
      </c>
    </row>
    <row r="1086" spans="2:4" x14ac:dyDescent="0.25">
      <c r="B1086" s="82" t="s">
        <v>620</v>
      </c>
      <c r="C1086" t="s">
        <v>3469</v>
      </c>
      <c r="D1086" s="9" t="n">
        <v>0.0</v>
      </c>
    </row>
    <row r="1087" spans="2:4" x14ac:dyDescent="0.25">
      <c r="B1087" s="82" t="s">
        <v>507</v>
      </c>
      <c r="C1087" t="s">
        <v>3470</v>
      </c>
      <c r="D1087" s="9" t="n">
        <v>14377.78</v>
      </c>
    </row>
    <row r="1088" spans="2:4" x14ac:dyDescent="0.25">
      <c r="B1088" s="82" t="s">
        <v>621</v>
      </c>
      <c r="C1088" t="s">
        <v>3471</v>
      </c>
      <c r="D1088" s="9" t="n">
        <v>0.0</v>
      </c>
    </row>
    <row r="1089" spans="2:4" x14ac:dyDescent="0.25">
      <c r="B1089" s="82" t="s">
        <v>622</v>
      </c>
      <c r="C1089" t="s">
        <v>3472</v>
      </c>
      <c r="D1089" s="9" t="n">
        <v>0.0</v>
      </c>
    </row>
    <row r="1090" spans="2:4" x14ac:dyDescent="0.25">
      <c r="B1090" s="82" t="s">
        <v>623</v>
      </c>
      <c r="C1090" t="s">
        <v>3473</v>
      </c>
      <c r="D1090" s="9" t="n">
        <v>0.0</v>
      </c>
    </row>
    <row r="1091" spans="2:4" x14ac:dyDescent="0.25">
      <c r="B1091" s="82" t="s">
        <v>624</v>
      </c>
      <c r="C1091" t="s">
        <v>3474</v>
      </c>
      <c r="D1091" s="9" t="n">
        <v>0.0</v>
      </c>
    </row>
    <row r="1092" spans="2:4" x14ac:dyDescent="0.25">
      <c r="B1092" s="82" t="s">
        <v>625</v>
      </c>
      <c r="C1092" t="s">
        <v>3475</v>
      </c>
      <c r="D1092" s="9" t="n">
        <v>0.0</v>
      </c>
    </row>
    <row r="1093" spans="2:4" x14ac:dyDescent="0.25">
      <c r="B1093" s="82" t="s">
        <v>626</v>
      </c>
      <c r="C1093" t="s">
        <v>3476</v>
      </c>
      <c r="D1093" s="9" t="n">
        <v>0.0</v>
      </c>
    </row>
    <row r="1094" spans="2:4" x14ac:dyDescent="0.25">
      <c r="B1094" s="82" t="s">
        <v>627</v>
      </c>
      <c r="C1094" t="s">
        <v>3477</v>
      </c>
      <c r="D1094" s="9" t="n">
        <v>0.0</v>
      </c>
    </row>
    <row r="1095" spans="2:4" x14ac:dyDescent="0.25">
      <c r="B1095" s="82" t="s">
        <v>628</v>
      </c>
      <c r="C1095" t="s">
        <v>3478</v>
      </c>
      <c r="D1095" s="9" t="n">
        <v>0.0</v>
      </c>
    </row>
    <row r="1096" spans="2:4" x14ac:dyDescent="0.25">
      <c r="B1096" s="82" t="s">
        <v>629</v>
      </c>
      <c r="C1096" t="s">
        <v>3479</v>
      </c>
      <c r="D1096" s="9" t="n">
        <v>0.0</v>
      </c>
    </row>
    <row r="1097" spans="2:4" x14ac:dyDescent="0.25">
      <c r="B1097" s="82" t="s">
        <v>630</v>
      </c>
      <c r="C1097" t="s">
        <v>3480</v>
      </c>
      <c r="D1097" s="9" t="n">
        <v>0.0</v>
      </c>
    </row>
    <row r="1098" spans="2:4" x14ac:dyDescent="0.25">
      <c r="B1098" s="82" t="s">
        <v>631</v>
      </c>
      <c r="C1098" t="s">
        <v>3481</v>
      </c>
      <c r="D1098" s="9" t="n">
        <v>0.0</v>
      </c>
    </row>
    <row r="1099" spans="2:4" x14ac:dyDescent="0.25">
      <c r="B1099" s="82" t="s">
        <v>632</v>
      </c>
      <c r="C1099" t="s">
        <v>3482</v>
      </c>
      <c r="D1099" s="9" t="n">
        <v>0.0</v>
      </c>
    </row>
    <row r="1100" spans="2:4" x14ac:dyDescent="0.25">
      <c r="B1100" s="82" t="s">
        <v>633</v>
      </c>
      <c r="C1100" t="s">
        <v>3483</v>
      </c>
      <c r="D1100" s="9" t="n">
        <v>0.0</v>
      </c>
    </row>
    <row r="1101" spans="2:4" x14ac:dyDescent="0.25">
      <c r="B1101" s="82" t="s">
        <v>634</v>
      </c>
      <c r="C1101" t="s">
        <v>3484</v>
      </c>
      <c r="D1101" s="9" t="n">
        <v>0.0</v>
      </c>
    </row>
    <row r="1102" spans="2:4" x14ac:dyDescent="0.25">
      <c r="B1102" s="82" t="s">
        <v>635</v>
      </c>
      <c r="C1102" t="s">
        <v>3485</v>
      </c>
      <c r="D1102" s="9" t="n">
        <v>0.0</v>
      </c>
    </row>
    <row r="1103" spans="2:4" x14ac:dyDescent="0.25">
      <c r="B1103" s="82" t="s">
        <v>636</v>
      </c>
      <c r="C1103" t="s">
        <v>3486</v>
      </c>
      <c r="D1103" s="9" t="n">
        <v>0.0</v>
      </c>
    </row>
    <row r="1104" spans="2:4" x14ac:dyDescent="0.25">
      <c r="B1104" s="82" t="s">
        <v>637</v>
      </c>
      <c r="C1104" t="s">
        <v>3487</v>
      </c>
      <c r="D1104" s="9" t="n">
        <v>0.0</v>
      </c>
    </row>
    <row r="1105" spans="2:4" x14ac:dyDescent="0.25">
      <c r="B1105" s="82" t="s">
        <v>638</v>
      </c>
      <c r="C1105" t="s">
        <v>3488</v>
      </c>
      <c r="D1105" s="9" t="n">
        <v>0.0</v>
      </c>
    </row>
    <row r="1106" spans="2:4" x14ac:dyDescent="0.25">
      <c r="B1106" s="82" t="s">
        <v>639</v>
      </c>
      <c r="C1106" t="s">
        <v>3489</v>
      </c>
      <c r="D1106" s="9" t="n">
        <v>0.0</v>
      </c>
    </row>
    <row r="1107" spans="2:4" x14ac:dyDescent="0.25">
      <c r="B1107" s="82" t="s">
        <v>640</v>
      </c>
      <c r="C1107" t="s">
        <v>3490</v>
      </c>
      <c r="D1107" s="9" t="n">
        <v>0.0</v>
      </c>
    </row>
    <row r="1108" spans="2:4" x14ac:dyDescent="0.25">
      <c r="B1108" s="82" t="s">
        <v>641</v>
      </c>
      <c r="C1108" t="s">
        <v>3491</v>
      </c>
      <c r="D1108" s="9" t="n">
        <v>0.0</v>
      </c>
    </row>
    <row r="1109" spans="2:4" x14ac:dyDescent="0.25">
      <c r="B1109" s="82" t="s">
        <v>642</v>
      </c>
      <c r="C1109" t="s">
        <v>3492</v>
      </c>
      <c r="D1109" s="9" t="n">
        <v>0.0</v>
      </c>
    </row>
    <row r="1110" spans="2:4" x14ac:dyDescent="0.25">
      <c r="B1110" s="82" t="s">
        <v>643</v>
      </c>
      <c r="C1110" t="s">
        <v>3493</v>
      </c>
      <c r="D1110" s="9" t="n">
        <v>0.0</v>
      </c>
    </row>
    <row r="1111" spans="2:4" x14ac:dyDescent="0.25">
      <c r="B1111" s="82" t="s">
        <v>644</v>
      </c>
      <c r="C1111" t="s">
        <v>3494</v>
      </c>
      <c r="D1111" s="9" t="n">
        <v>0.0</v>
      </c>
    </row>
    <row r="1112" spans="2:4" x14ac:dyDescent="0.25">
      <c r="B1112" s="82" t="s">
        <v>645</v>
      </c>
      <c r="C1112" t="s">
        <v>3495</v>
      </c>
      <c r="D1112" s="9" t="n">
        <v>0.0</v>
      </c>
    </row>
    <row r="1113" spans="2:4" x14ac:dyDescent="0.25">
      <c r="B1113" s="82" t="s">
        <v>646</v>
      </c>
      <c r="C1113" t="s">
        <v>3496</v>
      </c>
      <c r="D1113" s="9" t="n">
        <v>0.0</v>
      </c>
    </row>
    <row r="1114" spans="2:4" x14ac:dyDescent="0.25">
      <c r="B1114" s="82" t="s">
        <v>647</v>
      </c>
      <c r="C1114" t="s">
        <v>3497</v>
      </c>
      <c r="D1114" s="9" t="n">
        <v>0.0</v>
      </c>
    </row>
    <row r="1115" spans="2:4" x14ac:dyDescent="0.25">
      <c r="B1115" s="82" t="s">
        <v>648</v>
      </c>
      <c r="C1115" t="s">
        <v>3498</v>
      </c>
      <c r="D1115" s="9" t="n">
        <v>0.0</v>
      </c>
    </row>
    <row r="1116" spans="2:4" x14ac:dyDescent="0.25">
      <c r="B1116" s="82" t="s">
        <v>506</v>
      </c>
      <c r="C1116" t="s">
        <v>3499</v>
      </c>
      <c r="D1116" s="9" t="n">
        <v>149999.0</v>
      </c>
    </row>
    <row r="1117" spans="2:4" x14ac:dyDescent="0.25">
      <c r="B1117" s="82" t="s">
        <v>505</v>
      </c>
      <c r="C1117" t="s">
        <v>3500</v>
      </c>
      <c r="D1117" s="9" t="n">
        <v>1.4116762549999999E7</v>
      </c>
    </row>
    <row r="1118" spans="2:4" x14ac:dyDescent="0.25">
      <c r="B1118" s="82" t="s">
        <v>649</v>
      </c>
      <c r="C1118" t="s">
        <v>3501</v>
      </c>
      <c r="D1118" s="9" t="n">
        <v>0.0</v>
      </c>
    </row>
    <row r="1119" spans="2:4" x14ac:dyDescent="0.25">
      <c r="B1119" s="82" t="s">
        <v>650</v>
      </c>
      <c r="C1119" t="s">
        <v>3502</v>
      </c>
      <c r="D1119" s="9" t="n">
        <v>0.0</v>
      </c>
    </row>
    <row r="1120" spans="2:4" x14ac:dyDescent="0.25">
      <c r="B1120" s="82" t="s">
        <v>504</v>
      </c>
      <c r="C1120" t="s">
        <v>3503</v>
      </c>
      <c r="D1120" s="9" t="n">
        <v>0.0</v>
      </c>
    </row>
    <row r="1121" spans="2:5" x14ac:dyDescent="0.25">
      <c r="B1121" s="82" t="s">
        <v>540</v>
      </c>
      <c r="C1121" t="s">
        <v>3504</v>
      </c>
      <c r="D1121" s="9" t="n">
        <v>122884.2</v>
      </c>
    </row>
    <row r="1122" spans="2:5" x14ac:dyDescent="0.25">
      <c r="B1122" s="82" t="s">
        <v>503</v>
      </c>
      <c r="C1122" t="s">
        <v>3505</v>
      </c>
      <c r="D1122" s="9" t="n">
        <v>3466175.9099999997</v>
      </c>
    </row>
    <row r="1123" spans="2:5" x14ac:dyDescent="0.25">
      <c r="B1123" s="82" t="s">
        <v>651</v>
      </c>
      <c r="C1123" t="s">
        <v>3506</v>
      </c>
      <c r="D1123" s="9" t="n">
        <v>325143.31</v>
      </c>
    </row>
    <row r="1124" spans="2:5" x14ac:dyDescent="0.25">
      <c r="B1124" s="82" t="s">
        <v>551</v>
      </c>
      <c r="C1124" t="s">
        <v>3507</v>
      </c>
      <c r="D1124" s="9" t="n">
        <v>47915.79</v>
      </c>
    </row>
    <row r="1125" spans="2:5" x14ac:dyDescent="0.25">
      <c r="B1125" s="82" t="s">
        <v>502</v>
      </c>
      <c r="C1125" t="s">
        <v>3508</v>
      </c>
      <c r="D1125" s="9" t="n">
        <v>70960.0</v>
      </c>
    </row>
    <row r="1126" spans="2:5" x14ac:dyDescent="0.25">
      <c r="B1126" s="82" t="s">
        <v>501</v>
      </c>
      <c r="C1126" t="s">
        <v>3509</v>
      </c>
      <c r="D1126" s="9" t="n">
        <v>353073.18000000005</v>
      </c>
    </row>
    <row r="1127" spans="2:5" x14ac:dyDescent="0.25">
      <c r="B1127" s="82" t="s">
        <v>652</v>
      </c>
      <c r="C1127" t="s">
        <v>3510</v>
      </c>
      <c r="D1127" s="9" t="n">
        <v>0.0</v>
      </c>
    </row>
    <row r="1128" spans="2:5" x14ac:dyDescent="0.25">
      <c r="B1128" s="82" t="s">
        <v>653</v>
      </c>
      <c r="C1128" t="s">
        <v>3511</v>
      </c>
      <c r="D1128" s="9" t="n">
        <v>0.0</v>
      </c>
    </row>
    <row r="1129" spans="2:5" x14ac:dyDescent="0.25">
      <c r="B1129" s="82" t="s">
        <v>500</v>
      </c>
      <c r="C1129" t="s">
        <v>3512</v>
      </c>
      <c r="D1129" s="9" t="n">
        <v>137811.62999999995</v>
      </c>
    </row>
    <row r="1130" spans="2:5" x14ac:dyDescent="0.25">
      <c r="B1130" s="82" t="s">
        <v>499</v>
      </c>
      <c r="C1130" t="s">
        <v>3513</v>
      </c>
      <c r="D1130" s="9" t="n">
        <v>716.2500000000001</v>
      </c>
      <c r="E1130" s="83">
        <v>422962.16</v>
      </c>
    </row>
    <row r="1131" spans="2:5" x14ac:dyDescent="0.25">
      <c r="B1131" s="82" t="s">
        <v>498</v>
      </c>
      <c r="C1131" t="s">
        <v>3514</v>
      </c>
      <c r="D1131" s="9" t="n">
        <v>830585.3799999999</v>
      </c>
      <c r="E1131" s="83">
        <v>1313.02</v>
      </c>
    </row>
    <row r="1132" spans="2:5" x14ac:dyDescent="0.25">
      <c r="B1132" s="82" t="s">
        <v>497</v>
      </c>
      <c r="C1132" t="s">
        <v>3515</v>
      </c>
      <c r="D1132" s="9" t="n">
        <v>3004586.230000001</v>
      </c>
      <c r="E1132" s="83">
        <v>2587131.86</v>
      </c>
    </row>
    <row r="1133" spans="2:5" x14ac:dyDescent="0.25">
      <c r="B1133" s="82" t="s">
        <v>496</v>
      </c>
      <c r="C1133" t="s">
        <v>3516</v>
      </c>
      <c r="D1133" s="9" t="n">
        <v>204.84</v>
      </c>
      <c r="E1133" s="83">
        <v>9009872.7799999993</v>
      </c>
    </row>
    <row r="1134" spans="2:5" x14ac:dyDescent="0.25">
      <c r="B1134" s="82" t="s">
        <v>495</v>
      </c>
      <c r="C1134" t="s">
        <v>3517</v>
      </c>
      <c r="D1134" s="9" t="n">
        <v>0.23</v>
      </c>
      <c r="E1134" t="n">
        <f>SUM(E1130:E1133)</f>
        <v>1.202127982E7</v>
      </c>
    </row>
    <row r="1135" spans="2:5" x14ac:dyDescent="0.25">
      <c r="B1135" s="82" t="s">
        <v>494</v>
      </c>
      <c r="C1135" t="s">
        <v>3518</v>
      </c>
      <c r="D1135" s="9" t="n">
        <v>0.0</v>
      </c>
    </row>
    <row r="1136" spans="2:5" x14ac:dyDescent="0.25">
      <c r="B1136" s="82" t="s">
        <v>654</v>
      </c>
      <c r="C1136" t="s">
        <v>3519</v>
      </c>
      <c r="D1136" s="9" t="n">
        <v>0.0</v>
      </c>
      <c r="E1136">
        <v>12321279.82</v>
      </c>
    </row>
    <row r="1137" spans="2:4" x14ac:dyDescent="0.25">
      <c r="B1137" s="82" t="s">
        <v>655</v>
      </c>
      <c r="C1137" t="s">
        <v>3520</v>
      </c>
      <c r="D1137" s="9" t="n">
        <v>0.0</v>
      </c>
    </row>
    <row r="1138" spans="2:4" x14ac:dyDescent="0.25">
      <c r="B1138" s="82" t="s">
        <v>656</v>
      </c>
      <c r="C1138" t="s">
        <v>3521</v>
      </c>
      <c r="D1138" s="9" t="n">
        <v>0.0</v>
      </c>
    </row>
    <row r="1139" spans="2:4" x14ac:dyDescent="0.25">
      <c r="B1139" s="82" t="s">
        <v>657</v>
      </c>
      <c r="C1139" t="s">
        <v>3522</v>
      </c>
      <c r="D1139" s="9" t="n">
        <v>0.0</v>
      </c>
    </row>
    <row r="1140" spans="2:4" x14ac:dyDescent="0.25">
      <c r="B1140" s="82" t="s">
        <v>658</v>
      </c>
      <c r="C1140" t="s">
        <v>3523</v>
      </c>
      <c r="D1140" s="9" t="n">
        <v>0.0</v>
      </c>
    </row>
    <row r="1141" spans="2:4" x14ac:dyDescent="0.25">
      <c r="B1141" s="82" t="s">
        <v>493</v>
      </c>
      <c r="C1141" t="s">
        <v>3524</v>
      </c>
      <c r="D1141" s="9" t="n">
        <v>3898997.29</v>
      </c>
    </row>
    <row r="1142" spans="2:4" x14ac:dyDescent="0.25">
      <c r="B1142" s="82" t="s">
        <v>8182</v>
      </c>
      <c r="C1142" t="s">
        <v>8183</v>
      </c>
      <c r="D1142" s="9" t="n">
        <v>0.0</v>
      </c>
    </row>
    <row r="1143" spans="2:4" x14ac:dyDescent="0.25">
      <c r="B1143" s="82" t="s">
        <v>8184</v>
      </c>
      <c r="C1143" t="s">
        <v>8185</v>
      </c>
      <c r="D1143" s="9" t="n">
        <v>684923.8200000001</v>
      </c>
    </row>
    <row r="1144" spans="2:4" x14ac:dyDescent="0.25">
      <c r="B1144" s="82" t="s">
        <v>659</v>
      </c>
      <c r="C1144" t="s">
        <v>3525</v>
      </c>
      <c r="D1144" s="9" t="n">
        <v>0.0</v>
      </c>
    </row>
    <row r="1145" spans="2:4" x14ac:dyDescent="0.25">
      <c r="B1145" s="82" t="s">
        <v>660</v>
      </c>
      <c r="C1145" t="s">
        <v>3526</v>
      </c>
      <c r="D1145" s="9" t="n">
        <v>0.0</v>
      </c>
    </row>
    <row r="1146" spans="2:4" x14ac:dyDescent="0.25">
      <c r="B1146" s="82" t="s">
        <v>661</v>
      </c>
      <c r="C1146" t="s">
        <v>3527</v>
      </c>
      <c r="D1146" s="9" t="n">
        <v>0.0</v>
      </c>
    </row>
    <row r="1147" spans="2:4" x14ac:dyDescent="0.25">
      <c r="B1147" s="82" t="s">
        <v>662</v>
      </c>
      <c r="C1147" t="s">
        <v>3528</v>
      </c>
      <c r="D1147" s="9" t="n">
        <v>0.0</v>
      </c>
    </row>
    <row r="1148" spans="2:4" x14ac:dyDescent="0.25">
      <c r="B1148" s="82" t="s">
        <v>663</v>
      </c>
      <c r="C1148" t="s">
        <v>3529</v>
      </c>
      <c r="D1148" s="9" t="n">
        <v>0.0</v>
      </c>
    </row>
    <row r="1149" spans="2:4" x14ac:dyDescent="0.25">
      <c r="B1149" s="82" t="s">
        <v>664</v>
      </c>
      <c r="C1149" t="s">
        <v>3530</v>
      </c>
      <c r="D1149" s="9" t="n">
        <v>0.0</v>
      </c>
    </row>
    <row r="1150" spans="2:4" x14ac:dyDescent="0.25">
      <c r="B1150" s="82" t="s">
        <v>492</v>
      </c>
      <c r="C1150" t="s">
        <v>3531</v>
      </c>
      <c r="D1150" s="9" t="n">
        <v>0.0</v>
      </c>
    </row>
    <row r="1151" spans="2:4" x14ac:dyDescent="0.25">
      <c r="B1151" s="82" t="s">
        <v>491</v>
      </c>
      <c r="C1151" t="s">
        <v>3532</v>
      </c>
      <c r="D1151" s="9" t="n">
        <v>478664.41</v>
      </c>
    </row>
    <row r="1152" spans="2:4" x14ac:dyDescent="0.25">
      <c r="B1152" s="82" t="s">
        <v>665</v>
      </c>
      <c r="C1152" t="s">
        <v>3533</v>
      </c>
      <c r="D1152" s="9" t="n">
        <v>0.0</v>
      </c>
    </row>
    <row r="1153" spans="2:4" x14ac:dyDescent="0.25">
      <c r="B1153" s="82" t="s">
        <v>490</v>
      </c>
      <c r="C1153" t="s">
        <v>3534</v>
      </c>
      <c r="D1153" s="9" t="n">
        <v>80923.17</v>
      </c>
    </row>
    <row r="1154" spans="2:4" x14ac:dyDescent="0.25">
      <c r="B1154" s="82" t="s">
        <v>532</v>
      </c>
      <c r="C1154" t="s">
        <v>3535</v>
      </c>
      <c r="D1154" s="9" t="n">
        <v>0.0</v>
      </c>
    </row>
    <row r="1155" spans="2:4" x14ac:dyDescent="0.25">
      <c r="B1155" s="82" t="s">
        <v>489</v>
      </c>
      <c r="C1155" t="s">
        <v>3536</v>
      </c>
      <c r="D1155" s="9" t="n">
        <v>7844819.829999999</v>
      </c>
    </row>
    <row r="1156" spans="2:4" x14ac:dyDescent="0.25">
      <c r="B1156" s="82" t="s">
        <v>488</v>
      </c>
      <c r="C1156" t="s">
        <v>3537</v>
      </c>
      <c r="D1156" s="9" t="n">
        <v>0.0</v>
      </c>
    </row>
    <row r="1157" spans="2:4" x14ac:dyDescent="0.25">
      <c r="B1157" s="82" t="s">
        <v>666</v>
      </c>
      <c r="C1157" t="s">
        <v>3538</v>
      </c>
      <c r="D1157" s="9" t="n">
        <v>0.0</v>
      </c>
    </row>
    <row r="1158" spans="2:4" x14ac:dyDescent="0.25">
      <c r="B1158" s="82" t="s">
        <v>487</v>
      </c>
      <c r="C1158" t="s">
        <v>3539</v>
      </c>
      <c r="D1158" s="9" t="n">
        <v>165152.78</v>
      </c>
    </row>
    <row r="1159" spans="2:4" x14ac:dyDescent="0.25">
      <c r="B1159" s="82" t="s">
        <v>486</v>
      </c>
      <c r="C1159" t="s">
        <v>3540</v>
      </c>
      <c r="D1159" s="9" t="n">
        <v>480987.63</v>
      </c>
    </row>
    <row r="1160" spans="2:4" x14ac:dyDescent="0.25">
      <c r="B1160" s="82" t="s">
        <v>485</v>
      </c>
      <c r="C1160" t="s">
        <v>3541</v>
      </c>
      <c r="D1160" s="9" t="n">
        <v>0.0</v>
      </c>
    </row>
    <row r="1161" spans="2:4" x14ac:dyDescent="0.25">
      <c r="B1161" s="82" t="s">
        <v>484</v>
      </c>
      <c r="C1161" t="s">
        <v>3542</v>
      </c>
      <c r="D1161" s="9" t="n">
        <v>616803.9900000001</v>
      </c>
    </row>
    <row r="1162" spans="2:4" x14ac:dyDescent="0.25">
      <c r="B1162" s="82" t="s">
        <v>483</v>
      </c>
      <c r="C1162" t="s">
        <v>3543</v>
      </c>
      <c r="D1162" s="9" t="n">
        <v>2877967.37</v>
      </c>
    </row>
    <row r="1163" spans="2:4" x14ac:dyDescent="0.25">
      <c r="B1163" s="82" t="s">
        <v>667</v>
      </c>
      <c r="C1163" t="s">
        <v>3544</v>
      </c>
      <c r="D1163" s="9" t="n">
        <v>0.0</v>
      </c>
    </row>
    <row r="1164" spans="2:4" x14ac:dyDescent="0.25">
      <c r="B1164" s="82" t="s">
        <v>482</v>
      </c>
      <c r="C1164" t="s">
        <v>3545</v>
      </c>
      <c r="D1164" s="9" t="n">
        <v>262954.59</v>
      </c>
    </row>
    <row r="1165" spans="2:4" x14ac:dyDescent="0.25">
      <c r="B1165" s="82" t="s">
        <v>668</v>
      </c>
      <c r="C1165" t="s">
        <v>3546</v>
      </c>
      <c r="D1165" s="9" t="n">
        <v>147244.16</v>
      </c>
    </row>
    <row r="1166" spans="2:4" x14ac:dyDescent="0.25">
      <c r="B1166" s="82" t="s">
        <v>481</v>
      </c>
      <c r="C1166" t="s">
        <v>3547</v>
      </c>
      <c r="D1166" s="9" t="n">
        <v>0.0</v>
      </c>
    </row>
    <row r="1167" spans="2:4" x14ac:dyDescent="0.25">
      <c r="B1167" s="82" t="s">
        <v>480</v>
      </c>
      <c r="C1167" t="s">
        <v>3548</v>
      </c>
      <c r="D1167" s="9" t="n">
        <v>584841.07</v>
      </c>
    </row>
    <row r="1168" spans="2:4" x14ac:dyDescent="0.25">
      <c r="B1168" s="82" t="s">
        <v>479</v>
      </c>
      <c r="C1168" t="s">
        <v>3549</v>
      </c>
      <c r="D1168" s="9" t="n">
        <v>123175.02</v>
      </c>
    </row>
    <row r="1169" spans="2:4" x14ac:dyDescent="0.25">
      <c r="B1169" s="82" t="s">
        <v>478</v>
      </c>
      <c r="C1169" t="s">
        <v>3550</v>
      </c>
      <c r="D1169" s="9" t="n">
        <v>291289.64</v>
      </c>
    </row>
    <row r="1170" spans="2:4" x14ac:dyDescent="0.25">
      <c r="B1170" s="82" t="s">
        <v>477</v>
      </c>
      <c r="C1170" t="s">
        <v>3551</v>
      </c>
      <c r="D1170" s="9" t="n">
        <v>280039.0</v>
      </c>
    </row>
    <row r="1171" spans="2:4" x14ac:dyDescent="0.25">
      <c r="B1171" s="82" t="s">
        <v>476</v>
      </c>
      <c r="C1171" t="s">
        <v>3552</v>
      </c>
      <c r="D1171" s="9" t="n">
        <v>71754.72</v>
      </c>
    </row>
    <row r="1172" spans="2:4" x14ac:dyDescent="0.25">
      <c r="B1172" s="82" t="s">
        <v>475</v>
      </c>
      <c r="C1172" t="s">
        <v>3553</v>
      </c>
      <c r="D1172" s="9" t="n">
        <v>38300.0</v>
      </c>
    </row>
    <row r="1173" spans="2:4" x14ac:dyDescent="0.25">
      <c r="B1173" s="82" t="s">
        <v>669</v>
      </c>
      <c r="C1173" t="s">
        <v>3554</v>
      </c>
      <c r="D1173" s="9" t="n">
        <v>0.0</v>
      </c>
    </row>
    <row r="1174" spans="2:4" x14ac:dyDescent="0.25">
      <c r="B1174" s="82" t="s">
        <v>670</v>
      </c>
      <c r="C1174" t="s">
        <v>3555</v>
      </c>
      <c r="D1174" s="9" t="n">
        <v>0.0</v>
      </c>
    </row>
    <row r="1175" spans="2:4" x14ac:dyDescent="0.25">
      <c r="B1175" s="82" t="s">
        <v>671</v>
      </c>
      <c r="C1175" t="s">
        <v>3556</v>
      </c>
      <c r="D1175" s="9" t="n">
        <v>15408.14</v>
      </c>
    </row>
    <row r="1176" spans="2:4" x14ac:dyDescent="0.25">
      <c r="B1176" s="82" t="s">
        <v>672</v>
      </c>
      <c r="C1176" t="s">
        <v>3557</v>
      </c>
      <c r="D1176" s="9" t="n">
        <v>0.0</v>
      </c>
    </row>
    <row r="1177" spans="2:4" x14ac:dyDescent="0.25">
      <c r="B1177" s="82" t="s">
        <v>673</v>
      </c>
      <c r="C1177" t="s">
        <v>8172</v>
      </c>
      <c r="D1177" s="9" t="n">
        <v>155900.0</v>
      </c>
    </row>
    <row r="1178" spans="2:4" x14ac:dyDescent="0.25">
      <c r="B1178" s="82" t="s">
        <v>474</v>
      </c>
      <c r="C1178" t="s">
        <v>3558</v>
      </c>
      <c r="D1178" s="9" t="n">
        <v>400000.0</v>
      </c>
    </row>
    <row r="1179" spans="2:4" x14ac:dyDescent="0.25">
      <c r="B1179" s="82" t="s">
        <v>473</v>
      </c>
      <c r="C1179" t="s">
        <v>85</v>
      </c>
      <c r="D1179" s="9" t="n">
        <v>3336234.4299999997</v>
      </c>
    </row>
    <row r="1180" spans="2:4" x14ac:dyDescent="0.25">
      <c r="B1180" s="82" t="s">
        <v>472</v>
      </c>
      <c r="C1180" t="s">
        <v>3559</v>
      </c>
      <c r="D1180" s="9" t="n">
        <v>297514.05999999994</v>
      </c>
    </row>
    <row r="1181" spans="2:4" x14ac:dyDescent="0.25">
      <c r="B1181" s="82" t="s">
        <v>471</v>
      </c>
      <c r="C1181" t="s">
        <v>3560</v>
      </c>
      <c r="D1181" s="9" t="n">
        <v>817077.78</v>
      </c>
    </row>
    <row r="1182" spans="2:4" x14ac:dyDescent="0.25">
      <c r="B1182" s="82" t="s">
        <v>470</v>
      </c>
      <c r="C1182" t="s">
        <v>3561</v>
      </c>
      <c r="D1182" s="9" t="n">
        <v>38350.0</v>
      </c>
    </row>
    <row r="1183" spans="2:4" x14ac:dyDescent="0.25">
      <c r="B1183" s="82" t="s">
        <v>469</v>
      </c>
      <c r="C1183" t="s">
        <v>3562</v>
      </c>
      <c r="D1183" s="9" t="n">
        <v>554793.8</v>
      </c>
    </row>
    <row r="1184" spans="2:4" x14ac:dyDescent="0.25">
      <c r="B1184" s="82" t="s">
        <v>468</v>
      </c>
      <c r="C1184" t="s">
        <v>3563</v>
      </c>
      <c r="D1184" s="9" t="n">
        <v>88931.87</v>
      </c>
    </row>
    <row r="1185" spans="2:4" x14ac:dyDescent="0.25">
      <c r="B1185" s="82" t="s">
        <v>467</v>
      </c>
      <c r="C1185" t="s">
        <v>3564</v>
      </c>
      <c r="D1185" s="9" t="n">
        <v>579350.12</v>
      </c>
    </row>
    <row r="1186" spans="2:4" x14ac:dyDescent="0.25">
      <c r="B1186" s="82" t="s">
        <v>466</v>
      </c>
      <c r="C1186" t="s">
        <v>3565</v>
      </c>
      <c r="D1186" s="9" t="n">
        <v>104442.28</v>
      </c>
    </row>
    <row r="1187" spans="2:4" x14ac:dyDescent="0.25">
      <c r="B1187" s="82" t="s">
        <v>465</v>
      </c>
      <c r="C1187" t="s">
        <v>3566</v>
      </c>
      <c r="D1187" s="9" t="n">
        <v>167863.27000000002</v>
      </c>
    </row>
    <row r="1188" spans="2:4" x14ac:dyDescent="0.25">
      <c r="B1188" s="82" t="s">
        <v>464</v>
      </c>
      <c r="C1188" t="s">
        <v>3567</v>
      </c>
      <c r="D1188" s="9" t="n">
        <v>295065.25</v>
      </c>
    </row>
    <row r="1189" spans="2:4" x14ac:dyDescent="0.25">
      <c r="B1189" s="82" t="s">
        <v>463</v>
      </c>
      <c r="C1189" t="s">
        <v>3568</v>
      </c>
      <c r="D1189" s="9" t="n">
        <v>746563.5300000001</v>
      </c>
    </row>
    <row r="1190" spans="2:4" x14ac:dyDescent="0.25">
      <c r="B1190" s="82" t="s">
        <v>462</v>
      </c>
      <c r="C1190" t="s">
        <v>3569</v>
      </c>
      <c r="D1190" s="9" t="n">
        <v>227241.94999999995</v>
      </c>
    </row>
    <row r="1191" spans="2:4" x14ac:dyDescent="0.25">
      <c r="B1191" s="82" t="s">
        <v>461</v>
      </c>
      <c r="C1191" t="s">
        <v>3570</v>
      </c>
      <c r="D1191" s="9" t="n">
        <v>0.0</v>
      </c>
    </row>
    <row r="1192" spans="2:4" x14ac:dyDescent="0.25">
      <c r="B1192" s="82" t="s">
        <v>460</v>
      </c>
      <c r="C1192" t="s">
        <v>3571</v>
      </c>
      <c r="D1192" s="9" t="n">
        <v>280940.02999999997</v>
      </c>
    </row>
    <row r="1193" spans="2:4" x14ac:dyDescent="0.25">
      <c r="B1193" s="82" t="s">
        <v>459</v>
      </c>
      <c r="C1193" t="s">
        <v>3572</v>
      </c>
      <c r="D1193" s="9" t="n">
        <v>45000.0</v>
      </c>
    </row>
    <row r="1194" spans="2:4" x14ac:dyDescent="0.25">
      <c r="B1194" s="82" t="s">
        <v>458</v>
      </c>
      <c r="C1194" t="s">
        <v>3573</v>
      </c>
      <c r="D1194" s="9" t="n">
        <v>0.0</v>
      </c>
    </row>
    <row r="1195" spans="2:4" x14ac:dyDescent="0.25">
      <c r="B1195" s="82" t="s">
        <v>457</v>
      </c>
      <c r="C1195" t="s">
        <v>3574</v>
      </c>
      <c r="D1195" s="9" t="n">
        <v>0.0</v>
      </c>
    </row>
    <row r="1196" spans="2:4" x14ac:dyDescent="0.25">
      <c r="B1196" s="82" t="s">
        <v>533</v>
      </c>
      <c r="C1196" t="s">
        <v>3575</v>
      </c>
      <c r="D1196" s="9" t="n">
        <v>300000.0</v>
      </c>
    </row>
    <row r="1197" spans="2:4" x14ac:dyDescent="0.25">
      <c r="B1197" s="82" t="s">
        <v>674</v>
      </c>
      <c r="C1197" t="s">
        <v>3576</v>
      </c>
      <c r="D1197" s="9" t="n">
        <v>0.0</v>
      </c>
    </row>
    <row r="1198" spans="2:4" x14ac:dyDescent="0.25">
      <c r="B1198" s="82" t="s">
        <v>675</v>
      </c>
      <c r="C1198" t="s">
        <v>3577</v>
      </c>
      <c r="D1198" s="9" t="n">
        <v>0.0</v>
      </c>
    </row>
    <row r="1199" spans="2:4" x14ac:dyDescent="0.25">
      <c r="B1199" s="82" t="s">
        <v>456</v>
      </c>
      <c r="C1199" t="s">
        <v>3578</v>
      </c>
      <c r="D1199" s="9" t="n">
        <v>477096.04</v>
      </c>
    </row>
    <row r="1200" spans="2:4" x14ac:dyDescent="0.25">
      <c r="B1200" s="82" t="s">
        <v>531</v>
      </c>
      <c r="C1200" t="s">
        <v>3579</v>
      </c>
      <c r="D1200" s="9" t="n">
        <v>12523.24</v>
      </c>
    </row>
    <row r="1201" spans="2:4" x14ac:dyDescent="0.25">
      <c r="B1201" s="82" t="s">
        <v>455</v>
      </c>
      <c r="C1201" t="s">
        <v>3580</v>
      </c>
      <c r="D1201" s="9" t="n">
        <v>202844.61000000002</v>
      </c>
    </row>
    <row r="1202" spans="2:4" x14ac:dyDescent="0.25">
      <c r="B1202" s="82" t="s">
        <v>454</v>
      </c>
      <c r="C1202" t="s">
        <v>3581</v>
      </c>
      <c r="D1202" s="9" t="n">
        <v>55423.46000000001</v>
      </c>
    </row>
    <row r="1203" spans="2:4" x14ac:dyDescent="0.25">
      <c r="B1203" s="82" t="s">
        <v>453</v>
      </c>
      <c r="C1203" t="s">
        <v>3582</v>
      </c>
      <c r="D1203" s="9" t="n">
        <v>338022.17000000004</v>
      </c>
    </row>
    <row r="1204" spans="2:4" x14ac:dyDescent="0.25">
      <c r="B1204" s="82" t="s">
        <v>452</v>
      </c>
      <c r="C1204" t="s">
        <v>3583</v>
      </c>
      <c r="D1204" s="9" t="n">
        <v>5000.0</v>
      </c>
    </row>
    <row r="1205" spans="2:4" x14ac:dyDescent="0.25">
      <c r="B1205" s="82" t="s">
        <v>676</v>
      </c>
      <c r="C1205" t="s">
        <v>3584</v>
      </c>
      <c r="D1205" s="9" t="n">
        <v>0.0</v>
      </c>
    </row>
    <row r="1206" spans="2:4" x14ac:dyDescent="0.25">
      <c r="B1206" s="82" t="s">
        <v>451</v>
      </c>
      <c r="C1206" t="s">
        <v>3585</v>
      </c>
      <c r="D1206" s="9" t="n">
        <v>87413.25</v>
      </c>
    </row>
    <row r="1207" spans="2:4" x14ac:dyDescent="0.25">
      <c r="B1207" s="82" t="s">
        <v>450</v>
      </c>
      <c r="C1207" t="s">
        <v>3586</v>
      </c>
      <c r="D1207" s="9" t="n">
        <v>0.0</v>
      </c>
    </row>
    <row r="1208" spans="2:4" x14ac:dyDescent="0.25">
      <c r="B1208" s="82" t="s">
        <v>449</v>
      </c>
      <c r="C1208" t="s">
        <v>3587</v>
      </c>
      <c r="D1208" s="9" t="n">
        <v>3056370.56</v>
      </c>
    </row>
    <row r="1209" spans="2:4" x14ac:dyDescent="0.25">
      <c r="B1209" s="82" t="s">
        <v>448</v>
      </c>
      <c r="C1209" t="s">
        <v>3588</v>
      </c>
      <c r="D1209" s="9" t="n">
        <v>128182.59</v>
      </c>
    </row>
    <row r="1210" spans="2:4" x14ac:dyDescent="0.25">
      <c r="B1210" s="82" t="s">
        <v>447</v>
      </c>
      <c r="C1210" t="s">
        <v>3589</v>
      </c>
      <c r="D1210" s="9" t="n">
        <v>168282.13999999998</v>
      </c>
    </row>
    <row r="1211" spans="2:4" x14ac:dyDescent="0.25">
      <c r="B1211" s="82" t="s">
        <v>446</v>
      </c>
      <c r="C1211" t="s">
        <v>3590</v>
      </c>
      <c r="D1211" s="9" t="n">
        <v>27260.0</v>
      </c>
    </row>
    <row r="1212" spans="2:4" x14ac:dyDescent="0.25">
      <c r="B1212" s="82" t="s">
        <v>445</v>
      </c>
      <c r="C1212" t="s">
        <v>3591</v>
      </c>
      <c r="D1212" s="9" t="n">
        <v>19230.0</v>
      </c>
    </row>
    <row r="1213" spans="2:4" x14ac:dyDescent="0.25">
      <c r="B1213" s="82" t="s">
        <v>538</v>
      </c>
      <c r="C1213" t="s">
        <v>3592</v>
      </c>
      <c r="D1213" s="9" t="n">
        <v>0.0</v>
      </c>
    </row>
    <row r="1214" spans="2:4" x14ac:dyDescent="0.25">
      <c r="B1214" s="82" t="s">
        <v>444</v>
      </c>
      <c r="C1214" t="s">
        <v>3593</v>
      </c>
      <c r="D1214" s="9" t="n">
        <v>20526.66</v>
      </c>
    </row>
    <row r="1215" spans="2:4" x14ac:dyDescent="0.25">
      <c r="B1215" s="82" t="s">
        <v>677</v>
      </c>
      <c r="C1215" t="s">
        <v>3594</v>
      </c>
      <c r="D1215" s="9" t="n">
        <v>0.0</v>
      </c>
    </row>
    <row r="1216" spans="2:4" x14ac:dyDescent="0.25">
      <c r="B1216" s="82" t="s">
        <v>443</v>
      </c>
      <c r="C1216" t="s">
        <v>3595</v>
      </c>
      <c r="D1216" s="9" t="n">
        <v>0.0</v>
      </c>
    </row>
    <row r="1217" spans="2:4" x14ac:dyDescent="0.25">
      <c r="B1217" s="82" t="s">
        <v>442</v>
      </c>
      <c r="C1217" t="s">
        <v>3596</v>
      </c>
      <c r="D1217" s="9" t="n">
        <v>3190.0</v>
      </c>
    </row>
    <row r="1218" spans="2:4" x14ac:dyDescent="0.25">
      <c r="B1218" s="82" t="s">
        <v>441</v>
      </c>
      <c r="C1218" t="s">
        <v>3597</v>
      </c>
      <c r="D1218" s="9" t="n">
        <v>6145.0</v>
      </c>
    </row>
    <row r="1219" spans="2:4" x14ac:dyDescent="0.25">
      <c r="B1219" s="82" t="s">
        <v>440</v>
      </c>
      <c r="C1219" t="s">
        <v>3598</v>
      </c>
      <c r="D1219" s="9" t="n">
        <v>1196373.67</v>
      </c>
    </row>
    <row r="1220" spans="2:4" x14ac:dyDescent="0.25">
      <c r="B1220" s="82" t="s">
        <v>439</v>
      </c>
      <c r="C1220" t="s">
        <v>3599</v>
      </c>
      <c r="D1220" s="9" t="n">
        <v>178454.18000000002</v>
      </c>
    </row>
    <row r="1221" spans="2:4" x14ac:dyDescent="0.25">
      <c r="B1221" s="82" t="s">
        <v>438</v>
      </c>
      <c r="C1221" t="s">
        <v>3600</v>
      </c>
      <c r="D1221" s="9" t="n">
        <v>65364.55</v>
      </c>
    </row>
    <row r="1222" spans="2:4" x14ac:dyDescent="0.25">
      <c r="B1222" s="82" t="s">
        <v>678</v>
      </c>
      <c r="C1222" t="s">
        <v>3601</v>
      </c>
      <c r="D1222" s="9" t="n">
        <v>0.0</v>
      </c>
    </row>
    <row r="1223" spans="2:4" x14ac:dyDescent="0.25">
      <c r="B1223" s="82" t="s">
        <v>437</v>
      </c>
      <c r="C1223" t="s">
        <v>3602</v>
      </c>
      <c r="D1223" s="9" t="n">
        <v>23338.0</v>
      </c>
    </row>
    <row r="1224" spans="2:4" x14ac:dyDescent="0.25">
      <c r="B1224" s="82" t="s">
        <v>539</v>
      </c>
      <c r="C1224" t="s">
        <v>3603</v>
      </c>
      <c r="D1224" s="9" t="n">
        <v>0.0</v>
      </c>
    </row>
    <row r="1225" spans="2:4" x14ac:dyDescent="0.25">
      <c r="B1225" s="82" t="s">
        <v>436</v>
      </c>
      <c r="C1225" t="s">
        <v>3604</v>
      </c>
      <c r="D1225" s="9" t="n">
        <v>71085.06</v>
      </c>
    </row>
    <row r="1226" spans="2:4" x14ac:dyDescent="0.25">
      <c r="B1226" s="82" t="s">
        <v>435</v>
      </c>
      <c r="C1226" t="s">
        <v>3605</v>
      </c>
      <c r="D1226" s="9" t="n">
        <v>0.0</v>
      </c>
    </row>
    <row r="1227" spans="2:4" x14ac:dyDescent="0.25">
      <c r="B1227" s="82" t="s">
        <v>434</v>
      </c>
      <c r="C1227" t="s">
        <v>3606</v>
      </c>
      <c r="D1227" s="9" t="n">
        <v>13073.5</v>
      </c>
    </row>
    <row r="1228" spans="2:4" x14ac:dyDescent="0.25">
      <c r="B1228" s="82" t="s">
        <v>433</v>
      </c>
      <c r="C1228" t="s">
        <v>3607</v>
      </c>
      <c r="D1228" s="9" t="n">
        <v>76932.78</v>
      </c>
    </row>
    <row r="1229" spans="2:4" x14ac:dyDescent="0.25">
      <c r="B1229" s="82" t="s">
        <v>432</v>
      </c>
      <c r="C1229" t="s">
        <v>3608</v>
      </c>
      <c r="D1229" s="9" t="n">
        <v>841942.8199999998</v>
      </c>
    </row>
    <row r="1230" spans="2:4" x14ac:dyDescent="0.25">
      <c r="B1230" s="82" t="s">
        <v>8725</v>
      </c>
      <c r="C1230" t="s">
        <v>8726</v>
      </c>
      <c r="D1230" s="9" t="n">
        <v>0.0</v>
      </c>
    </row>
    <row r="1231" spans="2:4" x14ac:dyDescent="0.25">
      <c r="B1231" s="82" t="s">
        <v>8727</v>
      </c>
      <c r="C1231" t="s">
        <v>8728</v>
      </c>
      <c r="D1231" s="9" t="n">
        <v>0.0</v>
      </c>
    </row>
    <row r="1232" spans="2:4" x14ac:dyDescent="0.25">
      <c r="B1232" s="82" t="s">
        <v>431</v>
      </c>
      <c r="C1232" t="s">
        <v>3609</v>
      </c>
      <c r="D1232" s="9" t="n">
        <v>343193.55</v>
      </c>
    </row>
    <row r="1233" spans="2:4" x14ac:dyDescent="0.25">
      <c r="B1233" s="82" t="s">
        <v>430</v>
      </c>
      <c r="C1233" t="s">
        <v>3610</v>
      </c>
      <c r="D1233" s="9" t="n">
        <v>1081582.99</v>
      </c>
    </row>
    <row r="1234" spans="2:4" x14ac:dyDescent="0.25">
      <c r="B1234" s="82" t="s">
        <v>679</v>
      </c>
      <c r="C1234" t="s">
        <v>3611</v>
      </c>
      <c r="D1234" s="9" t="n">
        <v>0.0</v>
      </c>
    </row>
    <row r="1235" spans="2:4" x14ac:dyDescent="0.25">
      <c r="B1235" s="82" t="s">
        <v>680</v>
      </c>
      <c r="C1235" t="s">
        <v>3612</v>
      </c>
      <c r="D1235" s="9" t="n">
        <v>0.0</v>
      </c>
    </row>
    <row r="1236" spans="2:4" x14ac:dyDescent="0.25">
      <c r="B1236" s="82" t="s">
        <v>429</v>
      </c>
      <c r="C1236" t="s">
        <v>3613</v>
      </c>
      <c r="D1236" s="9" t="n">
        <v>488773.72</v>
      </c>
    </row>
    <row r="1237" spans="2:4" x14ac:dyDescent="0.25">
      <c r="B1237" s="82" t="s">
        <v>428</v>
      </c>
      <c r="C1237" t="s">
        <v>3614</v>
      </c>
      <c r="D1237" s="9" t="n">
        <v>375467.76</v>
      </c>
    </row>
    <row r="1238" spans="2:4" x14ac:dyDescent="0.25">
      <c r="B1238" s="82" t="s">
        <v>541</v>
      </c>
      <c r="C1238" t="s">
        <v>3615</v>
      </c>
      <c r="D1238" s="9" t="n">
        <v>4508.15</v>
      </c>
    </row>
    <row r="1239" spans="2:4" x14ac:dyDescent="0.25">
      <c r="B1239" s="82" t="s">
        <v>427</v>
      </c>
      <c r="C1239" t="s">
        <v>3616</v>
      </c>
      <c r="D1239" s="9" t="n">
        <v>722805.5399999999</v>
      </c>
    </row>
    <row r="1240" spans="2:4" x14ac:dyDescent="0.25">
      <c r="B1240" s="82" t="s">
        <v>681</v>
      </c>
      <c r="C1240" t="s">
        <v>3617</v>
      </c>
      <c r="D1240" s="9" t="n">
        <v>0.0</v>
      </c>
    </row>
    <row r="1241" spans="2:4" x14ac:dyDescent="0.25">
      <c r="B1241" s="82" t="s">
        <v>426</v>
      </c>
      <c r="C1241" t="s">
        <v>3618</v>
      </c>
      <c r="D1241" s="9" t="n">
        <v>0.0</v>
      </c>
    </row>
    <row r="1242" spans="2:4" x14ac:dyDescent="0.25">
      <c r="B1242" s="82" t="s">
        <v>682</v>
      </c>
      <c r="C1242" t="s">
        <v>92</v>
      </c>
      <c r="D1242" s="9" t="n">
        <v>0.0</v>
      </c>
    </row>
    <row r="1243" spans="2:4" x14ac:dyDescent="0.25">
      <c r="B1243" s="82" t="s">
        <v>425</v>
      </c>
      <c r="C1243" t="s">
        <v>3619</v>
      </c>
      <c r="D1243" s="9" t="n">
        <v>2551143.0</v>
      </c>
    </row>
    <row r="1244" spans="2:4" x14ac:dyDescent="0.25">
      <c r="B1244" s="82" t="s">
        <v>8729</v>
      </c>
      <c r="C1244" t="s">
        <v>8730</v>
      </c>
      <c r="D1244" s="9" t="n">
        <v>0.0</v>
      </c>
    </row>
    <row r="1245" spans="2:4" x14ac:dyDescent="0.25">
      <c r="B1245" s="82" t="s">
        <v>683</v>
      </c>
      <c r="C1245" t="s">
        <v>3620</v>
      </c>
      <c r="D1245" s="9" t="n">
        <v>0.0</v>
      </c>
    </row>
    <row r="1246" spans="2:4" x14ac:dyDescent="0.25">
      <c r="B1246" s="82" t="s">
        <v>684</v>
      </c>
      <c r="C1246" t="s">
        <v>3621</v>
      </c>
      <c r="D1246" s="9" t="n">
        <v>0.0</v>
      </c>
    </row>
    <row r="1247" spans="2:4" x14ac:dyDescent="0.25">
      <c r="B1247" s="82" t="s">
        <v>424</v>
      </c>
      <c r="C1247" t="s">
        <v>3622</v>
      </c>
      <c r="D1247" s="9" t="n">
        <v>2500000.0</v>
      </c>
    </row>
    <row r="1248" spans="2:4" x14ac:dyDescent="0.25">
      <c r="B1248" s="82" t="s">
        <v>423</v>
      </c>
      <c r="C1248" t="s">
        <v>3623</v>
      </c>
      <c r="D1248" s="9" t="n">
        <v>0.0</v>
      </c>
    </row>
    <row r="1249" spans="2:4" x14ac:dyDescent="0.25">
      <c r="B1249" s="82" t="s">
        <v>685</v>
      </c>
      <c r="C1249" t="s">
        <v>3624</v>
      </c>
      <c r="D1249" s="9" t="n">
        <v>0.0</v>
      </c>
    </row>
    <row r="1250" spans="2:4" x14ac:dyDescent="0.25">
      <c r="B1250" s="82" t="s">
        <v>686</v>
      </c>
      <c r="C1250" t="s">
        <v>3625</v>
      </c>
      <c r="D1250" s="9" t="n">
        <v>0.0</v>
      </c>
    </row>
    <row r="1251" spans="2:4" x14ac:dyDescent="0.25">
      <c r="B1251" s="82" t="s">
        <v>422</v>
      </c>
      <c r="C1251" t="s">
        <v>3626</v>
      </c>
      <c r="D1251" s="9" t="n">
        <v>0.0</v>
      </c>
    </row>
    <row r="1252" spans="2:4" x14ac:dyDescent="0.25">
      <c r="B1252" s="82" t="s">
        <v>687</v>
      </c>
      <c r="C1252" t="s">
        <v>3627</v>
      </c>
      <c r="D1252" s="9" t="n">
        <v>0.0</v>
      </c>
    </row>
    <row r="1253" spans="2:4" x14ac:dyDescent="0.25">
      <c r="B1253" s="82" t="s">
        <v>688</v>
      </c>
      <c r="C1253" t="s">
        <v>3628</v>
      </c>
      <c r="D1253" s="9" t="n">
        <v>0.0</v>
      </c>
    </row>
    <row r="1254" spans="2:4" x14ac:dyDescent="0.25">
      <c r="B1254" t="s">
        <v>8173</v>
      </c>
      <c r="C1254" t="s">
        <v>8173</v>
      </c>
      <c r="D1254" t="s">
        <v>8173</v>
      </c>
    </row>
    <row r="1255" spans="2:4" x14ac:dyDescent="0.25">
      <c r="B1255" t="s">
        <v>8173</v>
      </c>
      <c r="C1255" t="s">
        <v>8173</v>
      </c>
      <c r="D1255" t="s">
        <v>8173</v>
      </c>
    </row>
    <row r="1256" spans="2:4" x14ac:dyDescent="0.25">
      <c r="B1256" t="s">
        <v>8173</v>
      </c>
      <c r="C1256" t="s">
        <v>8173</v>
      </c>
      <c r="D1256" t="s">
        <v>8173</v>
      </c>
    </row>
    <row r="1257" spans="2:4" x14ac:dyDescent="0.25">
      <c r="B1257" t="s">
        <v>8173</v>
      </c>
      <c r="C1257" t="s">
        <v>8173</v>
      </c>
      <c r="D1257" t="s">
        <v>8173</v>
      </c>
    </row>
    <row r="1258" spans="2:4" x14ac:dyDescent="0.25">
      <c r="B1258" t="s">
        <v>8173</v>
      </c>
      <c r="C1258" t="s">
        <v>8173</v>
      </c>
      <c r="D1258" t="s">
        <v>8173</v>
      </c>
    </row>
    <row r="1259" spans="2:4" x14ac:dyDescent="0.25">
      <c r="B1259" t="s">
        <v>8173</v>
      </c>
      <c r="C1259" t="s">
        <v>8173</v>
      </c>
      <c r="D1259" t="s">
        <v>8173</v>
      </c>
    </row>
    <row r="1260" spans="2:4" x14ac:dyDescent="0.25">
      <c r="B1260" t="s">
        <v>8173</v>
      </c>
      <c r="C1260" t="s">
        <v>8173</v>
      </c>
      <c r="D1260" t="s">
        <v>8173</v>
      </c>
    </row>
    <row r="1261" spans="2:4" x14ac:dyDescent="0.25">
      <c r="B1261" t="s">
        <v>8173</v>
      </c>
      <c r="C1261" t="s">
        <v>8173</v>
      </c>
      <c r="D1261" t="s">
        <v>8173</v>
      </c>
    </row>
    <row r="1262" spans="2:4" x14ac:dyDescent="0.25">
      <c r="B1262" t="s">
        <v>8173</v>
      </c>
      <c r="C1262" t="s">
        <v>8173</v>
      </c>
      <c r="D1262" t="s">
        <v>8173</v>
      </c>
    </row>
    <row r="1263" spans="2:4" x14ac:dyDescent="0.25">
      <c r="B1263" t="s">
        <v>8173</v>
      </c>
      <c r="C1263" t="s">
        <v>8173</v>
      </c>
      <c r="D1263" t="s">
        <v>8173</v>
      </c>
    </row>
    <row r="1264" spans="2:4" x14ac:dyDescent="0.25">
      <c r="B1264" t="s">
        <v>8173</v>
      </c>
      <c r="C1264" t="s">
        <v>8173</v>
      </c>
      <c r="D1264" t="s">
        <v>8173</v>
      </c>
    </row>
    <row r="1265" spans="2:4" x14ac:dyDescent="0.25">
      <c r="B1265" t="s">
        <v>8173</v>
      </c>
      <c r="C1265" t="s">
        <v>8173</v>
      </c>
      <c r="D1265" t="s">
        <v>8173</v>
      </c>
    </row>
    <row r="1266" spans="2:4" x14ac:dyDescent="0.25">
      <c r="B1266" t="s">
        <v>8173</v>
      </c>
      <c r="C1266" t="s">
        <v>8173</v>
      </c>
      <c r="D1266" t="s">
        <v>8173</v>
      </c>
    </row>
    <row r="1267" spans="2:4" x14ac:dyDescent="0.25">
      <c r="B1267" t="s">
        <v>8173</v>
      </c>
      <c r="C1267" t="s">
        <v>8173</v>
      </c>
      <c r="D1267" t="s">
        <v>8173</v>
      </c>
    </row>
    <row r="1268" spans="2:4" x14ac:dyDescent="0.25">
      <c r="B1268" t="s">
        <v>8173</v>
      </c>
      <c r="C1268" t="s">
        <v>8173</v>
      </c>
      <c r="D1268" t="s">
        <v>8173</v>
      </c>
    </row>
    <row r="1269" spans="2:4" x14ac:dyDescent="0.25">
      <c r="B1269" t="s">
        <v>8173</v>
      </c>
      <c r="C1269" t="s">
        <v>8173</v>
      </c>
      <c r="D1269" t="s">
        <v>8173</v>
      </c>
    </row>
    <row r="1270" spans="2:4" x14ac:dyDescent="0.25">
      <c r="B1270" t="s">
        <v>8173</v>
      </c>
      <c r="C1270" t="s">
        <v>8173</v>
      </c>
      <c r="D1270" t="s">
        <v>8173</v>
      </c>
    </row>
    <row r="1271" spans="2:4" x14ac:dyDescent="0.25">
      <c r="B1271" t="s">
        <v>8173</v>
      </c>
      <c r="C1271" t="s">
        <v>8173</v>
      </c>
      <c r="D1271" t="s">
        <v>8173</v>
      </c>
    </row>
  </sheetData>
  <dataValidations count="1">
    <dataValidation type="decimal" operator="greaterThanOrEqual" allowBlank="1" showInputMessage="1" showErrorMessage="1" errorTitle="Invalid Entry" error="The value you entered is not valid." sqref="D722 D724" xr:uid="{00000000-0002-0000-0600-000000000000}">
      <formula1>0</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H22"/>
  <sheetViews>
    <sheetView workbookViewId="0">
      <selection activeCell="D6" sqref="D6"/>
    </sheetView>
  </sheetViews>
  <sheetFormatPr defaultRowHeight="12.5" x14ac:dyDescent="0.25"/>
  <cols>
    <col min="1" max="1" customWidth="true" width="6.54296875" collapsed="true"/>
    <col min="2" max="2" customWidth="true" width="3.1796875" collapsed="true"/>
    <col min="3" max="3" bestFit="true" customWidth="true" width="12.26953125" collapsed="true"/>
    <col min="4" max="4" bestFit="true" customWidth="true" style="9" width="20.0" collapsed="true"/>
    <col min="5" max="5" customWidth="true" width="19.1796875" collapsed="true"/>
    <col min="6" max="6" customWidth="true" style="9" width="14.26953125" collapsed="true"/>
    <col min="7" max="7" customWidth="true" width="18.453125" collapsed="true"/>
    <col min="8" max="8" customWidth="true" width="17.0" collapsed="true"/>
  </cols>
  <sheetData>
    <row r="1" spans="1:8" s="2" customFormat="1" ht="12.75" customHeight="1" x14ac:dyDescent="0.3">
      <c r="A1" s="5" t="s">
        <v>13</v>
      </c>
      <c r="B1" s="5"/>
      <c r="C1" s="60"/>
      <c r="D1" s="75"/>
      <c r="E1" s="8"/>
      <c r="F1" s="75"/>
      <c r="G1" s="75"/>
    </row>
    <row r="2" spans="1:8" x14ac:dyDescent="0.25">
      <c r="A2" t="s">
        <v>830</v>
      </c>
    </row>
    <row r="4" spans="1:8" s="91" customFormat="1" ht="13" x14ac:dyDescent="0.3">
      <c r="A4" s="91" t="s">
        <v>1008</v>
      </c>
      <c r="D4" s="102"/>
      <c r="F4" s="102"/>
    </row>
    <row r="5" spans="1:8" ht="13" x14ac:dyDescent="0.3">
      <c r="B5" s="6" t="s">
        <v>1009</v>
      </c>
      <c r="C5" s="78" t="s">
        <v>820</v>
      </c>
      <c r="D5" s="9" t="str">
        <f>'ICBS-BP-SUMMARY'!C4</f>
        <v>8934322.4300000016</v>
      </c>
    </row>
    <row r="6" spans="1:8" x14ac:dyDescent="0.25">
      <c r="B6" s="78" t="s">
        <v>1010</v>
      </c>
      <c r="C6" s="78" t="s">
        <v>818</v>
      </c>
      <c r="D6" s="9" t="str">
        <f>'ICBS-BP-SUMMARY'!C2</f>
        <v>411232411.14000005</v>
      </c>
    </row>
    <row r="7" spans="1:8" ht="13" x14ac:dyDescent="0.3">
      <c r="B7" s="78" t="s">
        <v>1011</v>
      </c>
      <c r="C7" s="78" t="s">
        <v>819</v>
      </c>
      <c r="D7" s="104" t="str">
        <f>'ICBS-BP-SUMMARY'!C3</f>
        <v>26876246.000000007</v>
      </c>
      <c r="E7" s="90" t="n">
        <f>D5+D6+D7</f>
        <v>4.4704297957000005E8</v>
      </c>
    </row>
    <row r="10" spans="1:8" s="91" customFormat="1" ht="13" x14ac:dyDescent="0.3">
      <c r="A10" s="91" t="s">
        <v>1012</v>
      </c>
      <c r="D10" s="102"/>
      <c r="F10" s="102"/>
    </row>
    <row r="11" spans="1:8" s="91" customFormat="1" ht="13" x14ac:dyDescent="0.3">
      <c r="D11" s="102" t="s">
        <v>1013</v>
      </c>
      <c r="E11" s="91" t="s">
        <v>812</v>
      </c>
      <c r="F11" s="102" t="s">
        <v>1014</v>
      </c>
      <c r="G11" s="91" t="s">
        <v>814</v>
      </c>
    </row>
    <row r="12" spans="1:8" ht="13" x14ac:dyDescent="0.3">
      <c r="B12" s="6" t="s">
        <v>1009</v>
      </c>
      <c r="C12" s="78" t="s">
        <v>820</v>
      </c>
      <c r="D12" s="9" t="n">
        <f>'ICBS-DFOB-SUMMARY'!D2</f>
        <v>1.096005058E8</v>
      </c>
      <c r="E12" s="4" t="n">
        <f>'ICBS-DFOB-SUMMARY'!C2</f>
        <v>3.031061025E7</v>
      </c>
      <c r="F12" s="9" t="n">
        <f>'ICBS-DFOB-SUMMARY'!E2</f>
        <v>0.0</v>
      </c>
      <c r="G12" s="4" t="n">
        <f>'ICBS-DFOB-SUMMARY'!F2</f>
        <v>5.927749614E7</v>
      </c>
    </row>
    <row r="13" spans="1:8" x14ac:dyDescent="0.25">
      <c r="B13" s="78" t="s">
        <v>1010</v>
      </c>
      <c r="C13" s="78" t="s">
        <v>818</v>
      </c>
      <c r="D13" s="103" t="n">
        <f>'ICBS-DFOB-SUMMARY'!D3</f>
        <v>0.0</v>
      </c>
      <c r="E13" s="92" t="n">
        <f>'ICBS-DFOB-SUMMARY'!C3</f>
        <v>0.0</v>
      </c>
      <c r="F13" s="103" t="n">
        <f>'ICBS-DFOB-SUMMARY'!E3</f>
        <v>0.0</v>
      </c>
      <c r="G13" s="92" t="n">
        <f>'ICBS-DFOB-SUMMARY'!F3</f>
        <v>0.0</v>
      </c>
    </row>
    <row r="14" spans="1:8" x14ac:dyDescent="0.25">
      <c r="B14" s="78" t="s">
        <v>1011</v>
      </c>
      <c r="C14" s="78" t="s">
        <v>819</v>
      </c>
      <c r="D14" s="104" t="n">
        <f>'ICBS-DFOB-SUMMARY'!D4</f>
        <v>0.0</v>
      </c>
      <c r="E14" s="89" t="n">
        <f>'ICBS-DFOB-SUMMARY'!C4</f>
        <v>0.0</v>
      </c>
      <c r="F14" s="104" t="n">
        <f>'ICBS-DFOB-SUMMARY'!E4</f>
        <v>0.0</v>
      </c>
      <c r="G14" s="89" t="n">
        <f>'ICBS-DFOB-SUMMARY'!F4</f>
        <v>0.0</v>
      </c>
    </row>
    <row r="15" spans="1:8" ht="13" x14ac:dyDescent="0.3">
      <c r="D15" s="9" t="n">
        <f>SUM(D12:D14)</f>
        <v>1.096005058E8</v>
      </c>
      <c r="E15" s="4" t="n">
        <f>SUM(E12:E14)</f>
        <v>3.031061025E7</v>
      </c>
      <c r="F15" s="9" t="n">
        <f>SUM(F12:F14)</f>
        <v>0.0</v>
      </c>
      <c r="G15" s="4" t="n">
        <f>SUM(G12:G14)</f>
        <v>5.927749614E7</v>
      </c>
      <c r="H15" s="90" t="n">
        <f>D15+E15+F15+G15</f>
        <v>1.9918861219E8</v>
      </c>
    </row>
    <row r="18" spans="1:6" s="91" customFormat="1" ht="13" x14ac:dyDescent="0.3">
      <c r="A18" s="91" t="s">
        <v>1015</v>
      </c>
      <c r="D18" s="102"/>
      <c r="F18" s="102"/>
    </row>
    <row r="19" spans="1:6" ht="13" x14ac:dyDescent="0.3">
      <c r="B19" s="78" t="s">
        <v>1016</v>
      </c>
      <c r="C19" s="91" t="n">
        <f>'ICBS-CNTINGNT-SUMMARY'!B2</f>
        <v>2.0</v>
      </c>
    </row>
    <row r="22" spans="1:6" s="91" customFormat="1" ht="13" x14ac:dyDescent="0.3">
      <c r="D22" s="102"/>
      <c r="F22" s="10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9"/>
  <dimension ref="A1:D3"/>
  <sheetViews>
    <sheetView workbookViewId="0">
      <selection activeCell="C2" sqref="C2:D3"/>
    </sheetView>
  </sheetViews>
  <sheetFormatPr defaultRowHeight="12.5" x14ac:dyDescent="0.25"/>
  <cols>
    <col min="1" max="1" customWidth="true" width="12.7265625" collapsed="true"/>
    <col min="2" max="2" bestFit="true" customWidth="true" width="49.26953125" collapsed="true"/>
    <col min="3" max="3" bestFit="true" customWidth="true" width="24.1796875" collapsed="true"/>
    <col min="4" max="4" bestFit="true" customWidth="true" style="9" width="14.0" collapsed="true"/>
  </cols>
  <sheetData>
    <row r="1" spans="1:4" x14ac:dyDescent="0.25">
      <c r="A1" s="78"/>
      <c r="B1" s="78" t="s">
        <v>826</v>
      </c>
      <c r="C1" s="78" t="s">
        <v>827</v>
      </c>
      <c r="D1" s="9" t="s">
        <v>695</v>
      </c>
    </row>
    <row r="2" spans="1:4" x14ac:dyDescent="0.25">
      <c r="B2" t="s">
        <v>8175</v>
      </c>
      <c r="C2" s="9" t="s">
        <v>8722</v>
      </c>
      <c r="D2" t="n">
        <v>1.193346E7</v>
      </c>
    </row>
    <row r="3" spans="1:4" x14ac:dyDescent="0.25">
      <c r="B3" t="s">
        <v>821</v>
      </c>
      <c r="C3" s="9" t="s">
        <v>8715</v>
      </c>
      <c r="D3" t="n">
        <v>1814346.46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CAJE</vt:lpstr>
      <vt:lpstr>FS-TABLE</vt:lpstr>
      <vt:lpstr>FS</vt:lpstr>
      <vt:lpstr>TB</vt:lpstr>
      <vt:lpstr>ICBS-TB-SC</vt:lpstr>
      <vt:lpstr>ICBS-TB-GL</vt:lpstr>
      <vt:lpstr>SUM-OTHERINFO</vt:lpstr>
      <vt:lpstr>ICBS-OTHER-ASSET-25%</vt:lpstr>
      <vt:lpstr>ICBS-OTHER-LIAB-25%</vt:lpstr>
      <vt:lpstr>ICBS-OTHER-EXP-25%</vt:lpstr>
      <vt:lpstr>WP-FRP-CP-TABLE</vt:lpstr>
      <vt:lpstr>WP-FRP-SOCSIE-TABLE</vt:lpstr>
      <vt:lpstr>WP-FRP-OTHERLIAB-TABLE</vt:lpstr>
      <vt:lpstr>WP-FRP-NONFIN-TABLE</vt:lpstr>
      <vt:lpstr>WP-FRP-FINLIAB-TABLE</vt:lpstr>
      <vt:lpstr>WP-FRP-OTHRAST-TABLE</vt:lpstr>
      <vt:lpstr>WP-FRP-COCE-TABLE</vt:lpstr>
      <vt:lpstr>WP-FRP-BORROW-TABLE</vt:lpstr>
      <vt:lpstr>WP-FRP-CNTINGNT-TABLE</vt:lpstr>
      <vt:lpstr>WP-FRP-SIEACCT-TABLE</vt:lpstr>
      <vt:lpstr>WP-FRP-FINASSET-TABLE</vt:lpstr>
      <vt:lpstr>ICBS-BP-LISTING</vt:lpstr>
      <vt:lpstr>ICBS-BP-SUMMARY</vt:lpstr>
      <vt:lpstr>ICBS-CNTINGNT-LISTING</vt:lpstr>
      <vt:lpstr>ICBS-CNTINGNT-SUMMARY</vt:lpstr>
      <vt:lpstr>ICBS-DFOB-LISTING</vt:lpstr>
      <vt:lpstr>ICBS-DFOB-SUMMARY</vt:lpstr>
      <vt:lpstr>ICBS-SIEACCT-RESIDENT</vt:lpstr>
      <vt:lpstr>TB!Print_Area</vt:lpstr>
    </vt:vector>
  </TitlesOfParts>
  <Company>org1</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2004-08-25T08:37:30Z</dcterms:created>
  <dc:creator>RICHARD YAMSUAN</dc:creator>
  <cp:lastModifiedBy>Law</cp:lastModifiedBy>
  <cp:lastPrinted>2017-09-08T03:54:46Z</cp:lastPrinted>
  <dcterms:modified xsi:type="dcterms:W3CDTF">2018-05-15T02:07:26Z</dcterms:modified>
</cp:coreProperties>
</file>