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Computer\Spreadsheet\"/>
    </mc:Choice>
  </mc:AlternateContent>
  <xr:revisionPtr revIDLastSave="0" documentId="13_ncr:1_{0EF4D6AD-14C2-4421-A53A-521D5DA07483}" xr6:coauthVersionLast="45" xr6:coauthVersionMax="47" xr10:uidLastSave="{00000000-0000-0000-0000-000000000000}"/>
  <bookViews>
    <workbookView xWindow="-120" yWindow="-120" windowWidth="25440" windowHeight="15390" firstSheet="2" activeTab="4" xr2:uid="{00000000-000D-0000-FFFF-FFFF00000000}"/>
  </bookViews>
  <sheets>
    <sheet name="DFT" sheetId="1" r:id="rId1"/>
    <sheet name="FFT Composite" sheetId="2" r:id="rId2"/>
    <sheet name="FFT Prime" sheetId="3" r:id="rId3"/>
    <sheet name="IFFT Composite" sheetId="4" r:id="rId4"/>
    <sheet name="IFFT Prime" sheetId="5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60" i="5" l="1"/>
  <c r="F160" i="5"/>
  <c r="G160" i="5"/>
  <c r="H160" i="5"/>
  <c r="I160" i="5"/>
  <c r="J160" i="5"/>
  <c r="K160" i="5"/>
  <c r="L160" i="5"/>
  <c r="M160" i="5"/>
  <c r="N160" i="5"/>
  <c r="O160" i="5"/>
  <c r="D160" i="5"/>
  <c r="C160" i="5"/>
  <c r="AB77" i="3" l="1"/>
  <c r="W78" i="5" l="1"/>
  <c r="X78" i="5"/>
  <c r="S79" i="5"/>
  <c r="T79" i="5"/>
  <c r="AA79" i="5"/>
  <c r="AB79" i="5"/>
  <c r="W80" i="5"/>
  <c r="X80" i="5"/>
  <c r="S81" i="5"/>
  <c r="T81" i="5"/>
  <c r="AA81" i="5"/>
  <c r="AB81" i="5"/>
  <c r="W82" i="5"/>
  <c r="X82" i="5"/>
  <c r="S83" i="5"/>
  <c r="T83" i="5"/>
  <c r="AA83" i="5"/>
  <c r="AB83" i="5"/>
  <c r="W84" i="5"/>
  <c r="X84" i="5"/>
  <c r="S85" i="5"/>
  <c r="T85" i="5"/>
  <c r="AA85" i="5"/>
  <c r="AB85" i="5"/>
  <c r="W86" i="5"/>
  <c r="X86" i="5"/>
  <c r="S87" i="5"/>
  <c r="T87" i="5"/>
  <c r="AA87" i="5"/>
  <c r="AB87" i="5"/>
  <c r="W88" i="5"/>
  <c r="X88" i="5"/>
  <c r="T77" i="5"/>
  <c r="U77" i="5"/>
  <c r="AB77" i="5"/>
  <c r="N88" i="5"/>
  <c r="AB88" i="5" s="1"/>
  <c r="M88" i="5"/>
  <c r="AA88" i="5" s="1"/>
  <c r="L88" i="5"/>
  <c r="Z88" i="5" s="1"/>
  <c r="K88" i="5"/>
  <c r="Y88" i="5" s="1"/>
  <c r="J88" i="5"/>
  <c r="I88" i="5"/>
  <c r="H88" i="5"/>
  <c r="V88" i="5" s="1"/>
  <c r="G88" i="5"/>
  <c r="U88" i="5" s="1"/>
  <c r="F88" i="5"/>
  <c r="T88" i="5" s="1"/>
  <c r="E88" i="5"/>
  <c r="S88" i="5" s="1"/>
  <c r="D88" i="5"/>
  <c r="R88" i="5" s="1"/>
  <c r="C88" i="5"/>
  <c r="Q88" i="5" s="1"/>
  <c r="N87" i="5"/>
  <c r="M87" i="5"/>
  <c r="L87" i="5"/>
  <c r="Z87" i="5" s="1"/>
  <c r="K87" i="5"/>
  <c r="Y87" i="5" s="1"/>
  <c r="J87" i="5"/>
  <c r="X87" i="5" s="1"/>
  <c r="I87" i="5"/>
  <c r="W87" i="5" s="1"/>
  <c r="H87" i="5"/>
  <c r="V87" i="5" s="1"/>
  <c r="G87" i="5"/>
  <c r="U87" i="5" s="1"/>
  <c r="F87" i="5"/>
  <c r="E87" i="5"/>
  <c r="D87" i="5"/>
  <c r="R87" i="5" s="1"/>
  <c r="C87" i="5"/>
  <c r="Q87" i="5" s="1"/>
  <c r="N86" i="5"/>
  <c r="AB86" i="5" s="1"/>
  <c r="M86" i="5"/>
  <c r="AA86" i="5" s="1"/>
  <c r="L86" i="5"/>
  <c r="Z86" i="5" s="1"/>
  <c r="K86" i="5"/>
  <c r="Y86" i="5" s="1"/>
  <c r="J86" i="5"/>
  <c r="I86" i="5"/>
  <c r="H86" i="5"/>
  <c r="V86" i="5" s="1"/>
  <c r="G86" i="5"/>
  <c r="U86" i="5" s="1"/>
  <c r="F86" i="5"/>
  <c r="T86" i="5" s="1"/>
  <c r="E86" i="5"/>
  <c r="S86" i="5" s="1"/>
  <c r="D86" i="5"/>
  <c r="R86" i="5" s="1"/>
  <c r="C86" i="5"/>
  <c r="Q86" i="5" s="1"/>
  <c r="N85" i="5"/>
  <c r="M85" i="5"/>
  <c r="L85" i="5"/>
  <c r="Z85" i="5" s="1"/>
  <c r="K85" i="5"/>
  <c r="Y85" i="5" s="1"/>
  <c r="J85" i="5"/>
  <c r="X85" i="5" s="1"/>
  <c r="I85" i="5"/>
  <c r="W85" i="5" s="1"/>
  <c r="H85" i="5"/>
  <c r="V85" i="5" s="1"/>
  <c r="G85" i="5"/>
  <c r="U85" i="5" s="1"/>
  <c r="F85" i="5"/>
  <c r="E85" i="5"/>
  <c r="D85" i="5"/>
  <c r="R85" i="5" s="1"/>
  <c r="C85" i="5"/>
  <c r="Q85" i="5" s="1"/>
  <c r="N84" i="5"/>
  <c r="AB84" i="5" s="1"/>
  <c r="M84" i="5"/>
  <c r="AA84" i="5" s="1"/>
  <c r="L84" i="5"/>
  <c r="Z84" i="5" s="1"/>
  <c r="K84" i="5"/>
  <c r="Y84" i="5" s="1"/>
  <c r="J84" i="5"/>
  <c r="I84" i="5"/>
  <c r="H84" i="5"/>
  <c r="V84" i="5" s="1"/>
  <c r="G84" i="5"/>
  <c r="U84" i="5" s="1"/>
  <c r="F84" i="5"/>
  <c r="T84" i="5" s="1"/>
  <c r="E84" i="5"/>
  <c r="S84" i="5" s="1"/>
  <c r="D84" i="5"/>
  <c r="R84" i="5" s="1"/>
  <c r="C84" i="5"/>
  <c r="Q84" i="5" s="1"/>
  <c r="N83" i="5"/>
  <c r="M83" i="5"/>
  <c r="L83" i="5"/>
  <c r="Z83" i="5" s="1"/>
  <c r="K83" i="5"/>
  <c r="Y83" i="5" s="1"/>
  <c r="J83" i="5"/>
  <c r="X83" i="5" s="1"/>
  <c r="I83" i="5"/>
  <c r="W83" i="5" s="1"/>
  <c r="H83" i="5"/>
  <c r="V83" i="5" s="1"/>
  <c r="G83" i="5"/>
  <c r="U83" i="5" s="1"/>
  <c r="F83" i="5"/>
  <c r="E83" i="5"/>
  <c r="D83" i="5"/>
  <c r="R83" i="5" s="1"/>
  <c r="C83" i="5"/>
  <c r="Q83" i="5" s="1"/>
  <c r="N82" i="5"/>
  <c r="AB82" i="5" s="1"/>
  <c r="M82" i="5"/>
  <c r="AA82" i="5" s="1"/>
  <c r="L82" i="5"/>
  <c r="Z82" i="5" s="1"/>
  <c r="K82" i="5"/>
  <c r="Y82" i="5" s="1"/>
  <c r="J82" i="5"/>
  <c r="I82" i="5"/>
  <c r="H82" i="5"/>
  <c r="V82" i="5" s="1"/>
  <c r="G82" i="5"/>
  <c r="U82" i="5" s="1"/>
  <c r="F82" i="5"/>
  <c r="T82" i="5" s="1"/>
  <c r="E82" i="5"/>
  <c r="S82" i="5" s="1"/>
  <c r="D82" i="5"/>
  <c r="R82" i="5" s="1"/>
  <c r="C82" i="5"/>
  <c r="Q82" i="5" s="1"/>
  <c r="N81" i="5"/>
  <c r="M81" i="5"/>
  <c r="L81" i="5"/>
  <c r="Z81" i="5" s="1"/>
  <c r="K81" i="5"/>
  <c r="Y81" i="5" s="1"/>
  <c r="J81" i="5"/>
  <c r="X81" i="5" s="1"/>
  <c r="I81" i="5"/>
  <c r="W81" i="5" s="1"/>
  <c r="H81" i="5"/>
  <c r="V81" i="5" s="1"/>
  <c r="G81" i="5"/>
  <c r="U81" i="5" s="1"/>
  <c r="F81" i="5"/>
  <c r="E81" i="5"/>
  <c r="D81" i="5"/>
  <c r="R81" i="5" s="1"/>
  <c r="C81" i="5"/>
  <c r="Q81" i="5" s="1"/>
  <c r="N80" i="5"/>
  <c r="AB80" i="5" s="1"/>
  <c r="M80" i="5"/>
  <c r="AA80" i="5" s="1"/>
  <c r="L80" i="5"/>
  <c r="Z80" i="5" s="1"/>
  <c r="K80" i="5"/>
  <c r="Y80" i="5" s="1"/>
  <c r="J80" i="5"/>
  <c r="I80" i="5"/>
  <c r="H80" i="5"/>
  <c r="V80" i="5" s="1"/>
  <c r="G80" i="5"/>
  <c r="U80" i="5" s="1"/>
  <c r="F80" i="5"/>
  <c r="T80" i="5" s="1"/>
  <c r="E80" i="5"/>
  <c r="S80" i="5" s="1"/>
  <c r="D80" i="5"/>
  <c r="R80" i="5" s="1"/>
  <c r="C80" i="5"/>
  <c r="Q80" i="5" s="1"/>
  <c r="N79" i="5"/>
  <c r="M79" i="5"/>
  <c r="L79" i="5"/>
  <c r="Z79" i="5" s="1"/>
  <c r="K79" i="5"/>
  <c r="Y79" i="5" s="1"/>
  <c r="J79" i="5"/>
  <c r="X79" i="5" s="1"/>
  <c r="I79" i="5"/>
  <c r="W79" i="5" s="1"/>
  <c r="H79" i="5"/>
  <c r="V79" i="5" s="1"/>
  <c r="G79" i="5"/>
  <c r="U79" i="5" s="1"/>
  <c r="F79" i="5"/>
  <c r="E79" i="5"/>
  <c r="D79" i="5"/>
  <c r="R79" i="5" s="1"/>
  <c r="C79" i="5"/>
  <c r="Q79" i="5" s="1"/>
  <c r="N78" i="5"/>
  <c r="AB78" i="5" s="1"/>
  <c r="M78" i="5"/>
  <c r="AA78" i="5" s="1"/>
  <c r="L78" i="5"/>
  <c r="Z78" i="5" s="1"/>
  <c r="K78" i="5"/>
  <c r="Y78" i="5" s="1"/>
  <c r="J78" i="5"/>
  <c r="I78" i="5"/>
  <c r="H78" i="5"/>
  <c r="V78" i="5" s="1"/>
  <c r="G78" i="5"/>
  <c r="U78" i="5" s="1"/>
  <c r="F78" i="5"/>
  <c r="T78" i="5" s="1"/>
  <c r="E78" i="5"/>
  <c r="S78" i="5" s="1"/>
  <c r="D78" i="5"/>
  <c r="R78" i="5" s="1"/>
  <c r="C78" i="5"/>
  <c r="Q78" i="5" s="1"/>
  <c r="N77" i="5"/>
  <c r="M77" i="5"/>
  <c r="AA77" i="5" s="1"/>
  <c r="L77" i="5"/>
  <c r="Z77" i="5" s="1"/>
  <c r="K77" i="5"/>
  <c r="Y77" i="5" s="1"/>
  <c r="J77" i="5"/>
  <c r="X77" i="5" s="1"/>
  <c r="I77" i="5"/>
  <c r="W77" i="5" s="1"/>
  <c r="H77" i="5"/>
  <c r="V77" i="5" s="1"/>
  <c r="G77" i="5"/>
  <c r="F77" i="5"/>
  <c r="E77" i="5"/>
  <c r="S77" i="5" s="1"/>
  <c r="D77" i="5"/>
  <c r="R77" i="5" s="1"/>
  <c r="C77" i="5"/>
  <c r="Q77" i="5" s="1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N34" i="5"/>
  <c r="N112" i="5" s="1"/>
  <c r="M34" i="5"/>
  <c r="M112" i="5" s="1"/>
  <c r="L34" i="5"/>
  <c r="L112" i="5" s="1"/>
  <c r="K34" i="5"/>
  <c r="K112" i="5" s="1"/>
  <c r="J34" i="5"/>
  <c r="J112" i="5" s="1"/>
  <c r="I34" i="5"/>
  <c r="I112" i="5" s="1"/>
  <c r="H34" i="5"/>
  <c r="H112" i="5" s="1"/>
  <c r="G34" i="5"/>
  <c r="G112" i="5" s="1"/>
  <c r="F34" i="5"/>
  <c r="F112" i="5" s="1"/>
  <c r="E34" i="5"/>
  <c r="E112" i="5" s="1"/>
  <c r="D34" i="5"/>
  <c r="D112" i="5" s="1"/>
  <c r="C34" i="5"/>
  <c r="C112" i="5" s="1"/>
  <c r="N32" i="5"/>
  <c r="E69" i="5" s="1"/>
  <c r="S69" i="5" s="1"/>
  <c r="M32" i="5"/>
  <c r="C68" i="5" s="1"/>
  <c r="Q68" i="5" s="1"/>
  <c r="L32" i="5"/>
  <c r="K32" i="5"/>
  <c r="J66" i="5" s="1"/>
  <c r="X66" i="5" s="1"/>
  <c r="J32" i="5"/>
  <c r="I32" i="5"/>
  <c r="D64" i="5" s="1"/>
  <c r="R64" i="5" s="1"/>
  <c r="H32" i="5"/>
  <c r="E63" i="5" s="1"/>
  <c r="S63" i="5" s="1"/>
  <c r="G32" i="5"/>
  <c r="J62" i="5" s="1"/>
  <c r="X62" i="5" s="1"/>
  <c r="F32" i="5"/>
  <c r="E32" i="5"/>
  <c r="F158" i="5" s="1"/>
  <c r="D32" i="5"/>
  <c r="E158" i="5" s="1"/>
  <c r="C32" i="5"/>
  <c r="D158" i="5" s="1"/>
  <c r="N24" i="5"/>
  <c r="M24" i="5"/>
  <c r="L24" i="5"/>
  <c r="K24" i="5"/>
  <c r="J24" i="5"/>
  <c r="I24" i="5"/>
  <c r="H24" i="5"/>
  <c r="G24" i="5"/>
  <c r="F24" i="5"/>
  <c r="E24" i="5"/>
  <c r="D24" i="5"/>
  <c r="C24" i="5"/>
  <c r="N23" i="5"/>
  <c r="M23" i="5"/>
  <c r="L23" i="5"/>
  <c r="K23" i="5"/>
  <c r="J23" i="5"/>
  <c r="I23" i="5"/>
  <c r="H23" i="5"/>
  <c r="G23" i="5"/>
  <c r="F23" i="5"/>
  <c r="E23" i="5"/>
  <c r="D23" i="5"/>
  <c r="C23" i="5"/>
  <c r="N22" i="5"/>
  <c r="M22" i="5"/>
  <c r="L22" i="5"/>
  <c r="K22" i="5"/>
  <c r="J22" i="5"/>
  <c r="I22" i="5"/>
  <c r="H22" i="5"/>
  <c r="G22" i="5"/>
  <c r="F22" i="5"/>
  <c r="E22" i="5"/>
  <c r="D22" i="5"/>
  <c r="C22" i="5"/>
  <c r="N21" i="5"/>
  <c r="M21" i="5"/>
  <c r="L21" i="5"/>
  <c r="K21" i="5"/>
  <c r="J21" i="5"/>
  <c r="I21" i="5"/>
  <c r="H21" i="5"/>
  <c r="G21" i="5"/>
  <c r="F21" i="5"/>
  <c r="E21" i="5"/>
  <c r="D21" i="5"/>
  <c r="C21" i="5"/>
  <c r="N20" i="5"/>
  <c r="M20" i="5"/>
  <c r="L20" i="5"/>
  <c r="K20" i="5"/>
  <c r="J20" i="5"/>
  <c r="I20" i="5"/>
  <c r="H20" i="5"/>
  <c r="G20" i="5"/>
  <c r="F20" i="5"/>
  <c r="E20" i="5"/>
  <c r="D20" i="5"/>
  <c r="C20" i="5"/>
  <c r="N19" i="5"/>
  <c r="M19" i="5"/>
  <c r="L19" i="5"/>
  <c r="K19" i="5"/>
  <c r="J19" i="5"/>
  <c r="I19" i="5"/>
  <c r="H19" i="5"/>
  <c r="G19" i="5"/>
  <c r="F19" i="5"/>
  <c r="E19" i="5"/>
  <c r="D19" i="5"/>
  <c r="C19" i="5"/>
  <c r="N18" i="5"/>
  <c r="M18" i="5"/>
  <c r="L18" i="5"/>
  <c r="K18" i="5"/>
  <c r="J18" i="5"/>
  <c r="I18" i="5"/>
  <c r="H18" i="5"/>
  <c r="G18" i="5"/>
  <c r="F18" i="5"/>
  <c r="E18" i="5"/>
  <c r="D18" i="5"/>
  <c r="C18" i="5"/>
  <c r="N17" i="5"/>
  <c r="M17" i="5"/>
  <c r="L17" i="5"/>
  <c r="K17" i="5"/>
  <c r="J17" i="5"/>
  <c r="I17" i="5"/>
  <c r="H17" i="5"/>
  <c r="G17" i="5"/>
  <c r="F17" i="5"/>
  <c r="E17" i="5"/>
  <c r="D17" i="5"/>
  <c r="C17" i="5"/>
  <c r="N16" i="5"/>
  <c r="M16" i="5"/>
  <c r="L16" i="5"/>
  <c r="K16" i="5"/>
  <c r="J16" i="5"/>
  <c r="I16" i="5"/>
  <c r="H16" i="5"/>
  <c r="G16" i="5"/>
  <c r="F16" i="5"/>
  <c r="E16" i="5"/>
  <c r="D16" i="5"/>
  <c r="C16" i="5"/>
  <c r="N15" i="5"/>
  <c r="M15" i="5"/>
  <c r="L15" i="5"/>
  <c r="K15" i="5"/>
  <c r="J15" i="5"/>
  <c r="I15" i="5"/>
  <c r="H15" i="5"/>
  <c r="G15" i="5"/>
  <c r="F15" i="5"/>
  <c r="E15" i="5"/>
  <c r="D15" i="5"/>
  <c r="C15" i="5"/>
  <c r="N14" i="5"/>
  <c r="M14" i="5"/>
  <c r="L14" i="5"/>
  <c r="K14" i="5"/>
  <c r="J14" i="5"/>
  <c r="I14" i="5"/>
  <c r="H14" i="5"/>
  <c r="G14" i="5"/>
  <c r="F14" i="5"/>
  <c r="E14" i="5"/>
  <c r="D14" i="5"/>
  <c r="C14" i="5"/>
  <c r="N13" i="5"/>
  <c r="M13" i="5"/>
  <c r="L13" i="5"/>
  <c r="K13" i="5"/>
  <c r="J13" i="5"/>
  <c r="I13" i="5"/>
  <c r="H13" i="5"/>
  <c r="G13" i="5"/>
  <c r="F13" i="5"/>
  <c r="E13" i="5"/>
  <c r="D13" i="5"/>
  <c r="C13" i="5"/>
  <c r="N61" i="5" l="1"/>
  <c r="AB61" i="5" s="1"/>
  <c r="K158" i="5"/>
  <c r="G65" i="5"/>
  <c r="U65" i="5" s="1"/>
  <c r="N65" i="5"/>
  <c r="AB65" i="5" s="1"/>
  <c r="F65" i="5"/>
  <c r="T65" i="5" s="1"/>
  <c r="I65" i="5"/>
  <c r="W65" i="5" s="1"/>
  <c r="M158" i="5"/>
  <c r="G67" i="5"/>
  <c r="U67" i="5" s="1"/>
  <c r="N67" i="5"/>
  <c r="AB67" i="5" s="1"/>
  <c r="F67" i="5"/>
  <c r="T67" i="5" s="1"/>
  <c r="I67" i="5"/>
  <c r="W67" i="5" s="1"/>
  <c r="C58" i="5"/>
  <c r="Q58" i="5" s="1"/>
  <c r="K58" i="5"/>
  <c r="Y58" i="5" s="1"/>
  <c r="C59" i="5"/>
  <c r="Q59" i="5" s="1"/>
  <c r="K59" i="5"/>
  <c r="Y59" i="5" s="1"/>
  <c r="C60" i="5"/>
  <c r="Q60" i="5" s="1"/>
  <c r="K60" i="5"/>
  <c r="Y60" i="5" s="1"/>
  <c r="D61" i="5"/>
  <c r="R61" i="5" s="1"/>
  <c r="M61" i="5"/>
  <c r="AA61" i="5" s="1"/>
  <c r="G62" i="5"/>
  <c r="U62" i="5" s="1"/>
  <c r="L63" i="5"/>
  <c r="Z63" i="5" s="1"/>
  <c r="J64" i="5"/>
  <c r="X64" i="5" s="1"/>
  <c r="K65" i="5"/>
  <c r="Y65" i="5" s="1"/>
  <c r="L66" i="5"/>
  <c r="Z66" i="5" s="1"/>
  <c r="M67" i="5"/>
  <c r="AA67" i="5" s="1"/>
  <c r="D69" i="5"/>
  <c r="R69" i="5" s="1"/>
  <c r="N158" i="5"/>
  <c r="G68" i="5"/>
  <c r="U68" i="5" s="1"/>
  <c r="N68" i="5"/>
  <c r="AB68" i="5" s="1"/>
  <c r="F68" i="5"/>
  <c r="T68" i="5" s="1"/>
  <c r="I68" i="5"/>
  <c r="W68" i="5" s="1"/>
  <c r="D58" i="5"/>
  <c r="R58" i="5" s="1"/>
  <c r="D97" i="5" s="1"/>
  <c r="L58" i="5"/>
  <c r="Z58" i="5" s="1"/>
  <c r="D59" i="5"/>
  <c r="R59" i="5" s="1"/>
  <c r="L59" i="5"/>
  <c r="Z59" i="5" s="1"/>
  <c r="D60" i="5"/>
  <c r="R60" i="5" s="1"/>
  <c r="L60" i="5"/>
  <c r="Z60" i="5" s="1"/>
  <c r="E61" i="5"/>
  <c r="S61" i="5" s="1"/>
  <c r="H62" i="5"/>
  <c r="V62" i="5" s="1"/>
  <c r="C63" i="5"/>
  <c r="Q63" i="5" s="1"/>
  <c r="M63" i="5"/>
  <c r="AA63" i="5" s="1"/>
  <c r="K64" i="5"/>
  <c r="Y64" i="5" s="1"/>
  <c r="L65" i="5"/>
  <c r="Z65" i="5" s="1"/>
  <c r="M66" i="5"/>
  <c r="AA66" i="5" s="1"/>
  <c r="C67" i="5"/>
  <c r="Q67" i="5" s="1"/>
  <c r="D68" i="5"/>
  <c r="R68" i="5" s="1"/>
  <c r="C94" i="5"/>
  <c r="K94" i="5"/>
  <c r="L100" i="5"/>
  <c r="C101" i="5"/>
  <c r="K101" i="5"/>
  <c r="G158" i="5"/>
  <c r="I61" i="5"/>
  <c r="W61" i="5" s="1"/>
  <c r="G69" i="5"/>
  <c r="U69" i="5" s="1"/>
  <c r="O158" i="5"/>
  <c r="N69" i="5"/>
  <c r="AB69" i="5" s="1"/>
  <c r="F69" i="5"/>
  <c r="T69" i="5" s="1"/>
  <c r="I69" i="5"/>
  <c r="W69" i="5" s="1"/>
  <c r="E58" i="5"/>
  <c r="S58" i="5" s="1"/>
  <c r="M58" i="5"/>
  <c r="AA58" i="5" s="1"/>
  <c r="M99" i="5" s="1"/>
  <c r="E59" i="5"/>
  <c r="S59" i="5" s="1"/>
  <c r="M59" i="5"/>
  <c r="AA59" i="5" s="1"/>
  <c r="E60" i="5"/>
  <c r="S60" i="5" s="1"/>
  <c r="M60" i="5"/>
  <c r="AA60" i="5" s="1"/>
  <c r="F61" i="5"/>
  <c r="T61" i="5" s="1"/>
  <c r="D63" i="5"/>
  <c r="R63" i="5" s="1"/>
  <c r="N63" i="5"/>
  <c r="AB63" i="5" s="1"/>
  <c r="L64" i="5"/>
  <c r="Z64" i="5" s="1"/>
  <c r="M65" i="5"/>
  <c r="AA65" i="5" s="1"/>
  <c r="C66" i="5"/>
  <c r="Q66" i="5" s="1"/>
  <c r="D67" i="5"/>
  <c r="R67" i="5" s="1"/>
  <c r="E68" i="5"/>
  <c r="S68" i="5" s="1"/>
  <c r="H69" i="5"/>
  <c r="V69" i="5" s="1"/>
  <c r="L94" i="5"/>
  <c r="E100" i="5"/>
  <c r="M100" i="5"/>
  <c r="C102" i="5"/>
  <c r="K102" i="5"/>
  <c r="H158" i="5"/>
  <c r="I62" i="5"/>
  <c r="W62" i="5" s="1"/>
  <c r="F58" i="5"/>
  <c r="N58" i="5"/>
  <c r="F59" i="5"/>
  <c r="T59" i="5" s="1"/>
  <c r="N59" i="5"/>
  <c r="AB59" i="5" s="1"/>
  <c r="F60" i="5"/>
  <c r="T60" i="5" s="1"/>
  <c r="N60" i="5"/>
  <c r="AB60" i="5" s="1"/>
  <c r="G61" i="5"/>
  <c r="U61" i="5" s="1"/>
  <c r="K62" i="5"/>
  <c r="Y62" i="5" s="1"/>
  <c r="C64" i="5"/>
  <c r="Q64" i="5" s="1"/>
  <c r="M64" i="5"/>
  <c r="AA64" i="5" s="1"/>
  <c r="C65" i="5"/>
  <c r="Q65" i="5" s="1"/>
  <c r="D66" i="5"/>
  <c r="R66" i="5" s="1"/>
  <c r="E67" i="5"/>
  <c r="S67" i="5" s="1"/>
  <c r="H68" i="5"/>
  <c r="V68" i="5" s="1"/>
  <c r="J69" i="5"/>
  <c r="X69" i="5" s="1"/>
  <c r="E94" i="5"/>
  <c r="M94" i="5"/>
  <c r="C95" i="5"/>
  <c r="K95" i="5"/>
  <c r="E101" i="5"/>
  <c r="M101" i="5"/>
  <c r="C103" i="5"/>
  <c r="K103" i="5"/>
  <c r="I158" i="5"/>
  <c r="G63" i="5"/>
  <c r="U63" i="5" s="1"/>
  <c r="I63" i="5"/>
  <c r="W63" i="5" s="1"/>
  <c r="G58" i="5"/>
  <c r="G59" i="5"/>
  <c r="U59" i="5" s="1"/>
  <c r="G60" i="5"/>
  <c r="U60" i="5" s="1"/>
  <c r="H61" i="5"/>
  <c r="V61" i="5" s="1"/>
  <c r="C62" i="5"/>
  <c r="Q62" i="5" s="1"/>
  <c r="L62" i="5"/>
  <c r="Z62" i="5" s="1"/>
  <c r="F63" i="5"/>
  <c r="T63" i="5" s="1"/>
  <c r="D65" i="5"/>
  <c r="R65" i="5" s="1"/>
  <c r="E66" i="5"/>
  <c r="S66" i="5" s="1"/>
  <c r="H67" i="5"/>
  <c r="V67" i="5" s="1"/>
  <c r="J68" i="5"/>
  <c r="X68" i="5" s="1"/>
  <c r="K69" i="5"/>
  <c r="Y69" i="5" s="1"/>
  <c r="D95" i="5"/>
  <c r="C96" i="5"/>
  <c r="K96" i="5"/>
  <c r="E102" i="5"/>
  <c r="M102" i="5"/>
  <c r="C104" i="5"/>
  <c r="J158" i="5"/>
  <c r="G64" i="5"/>
  <c r="U64" i="5" s="1"/>
  <c r="N64" i="5"/>
  <c r="AB64" i="5" s="1"/>
  <c r="I64" i="5"/>
  <c r="W64" i="5" s="1"/>
  <c r="H58" i="5"/>
  <c r="H59" i="5"/>
  <c r="V59" i="5" s="1"/>
  <c r="H60" i="5"/>
  <c r="V60" i="5" s="1"/>
  <c r="J61" i="5"/>
  <c r="X61" i="5" s="1"/>
  <c r="D62" i="5"/>
  <c r="R62" i="5" s="1"/>
  <c r="M62" i="5"/>
  <c r="AA62" i="5" s="1"/>
  <c r="H63" i="5"/>
  <c r="V63" i="5" s="1"/>
  <c r="E64" i="5"/>
  <c r="S64" i="5" s="1"/>
  <c r="E65" i="5"/>
  <c r="S65" i="5" s="1"/>
  <c r="H66" i="5"/>
  <c r="V66" i="5" s="1"/>
  <c r="J67" i="5"/>
  <c r="X67" i="5" s="1"/>
  <c r="K68" i="5"/>
  <c r="Y68" i="5" s="1"/>
  <c r="L69" i="5"/>
  <c r="Z69" i="5" s="1"/>
  <c r="E95" i="5"/>
  <c r="M95" i="5"/>
  <c r="C97" i="5"/>
  <c r="K97" i="5"/>
  <c r="E103" i="5"/>
  <c r="M103" i="5"/>
  <c r="I58" i="5"/>
  <c r="I59" i="5"/>
  <c r="W59" i="5" s="1"/>
  <c r="I60" i="5"/>
  <c r="W60" i="5" s="1"/>
  <c r="K61" i="5"/>
  <c r="Y61" i="5" s="1"/>
  <c r="E62" i="5"/>
  <c r="S62" i="5" s="1"/>
  <c r="N62" i="5"/>
  <c r="AB62" i="5" s="1"/>
  <c r="J63" i="5"/>
  <c r="X63" i="5" s="1"/>
  <c r="F64" i="5"/>
  <c r="T64" i="5" s="1"/>
  <c r="H65" i="5"/>
  <c r="V65" i="5" s="1"/>
  <c r="K67" i="5"/>
  <c r="Y67" i="5" s="1"/>
  <c r="L68" i="5"/>
  <c r="Z68" i="5" s="1"/>
  <c r="M69" i="5"/>
  <c r="AA69" i="5" s="1"/>
  <c r="C93" i="5"/>
  <c r="K93" i="5"/>
  <c r="E96" i="5"/>
  <c r="M96" i="5"/>
  <c r="C98" i="5"/>
  <c r="K98" i="5"/>
  <c r="E104" i="5"/>
  <c r="L158" i="5"/>
  <c r="G66" i="5"/>
  <c r="U66" i="5" s="1"/>
  <c r="N66" i="5"/>
  <c r="AB66" i="5" s="1"/>
  <c r="F66" i="5"/>
  <c r="T66" i="5" s="1"/>
  <c r="I66" i="5"/>
  <c r="W66" i="5" s="1"/>
  <c r="J58" i="5"/>
  <c r="X58" i="5" s="1"/>
  <c r="J59" i="5"/>
  <c r="X59" i="5" s="1"/>
  <c r="J60" i="5"/>
  <c r="X60" i="5" s="1"/>
  <c r="C61" i="5"/>
  <c r="Q61" i="5" s="1"/>
  <c r="L61" i="5"/>
  <c r="Z61" i="5" s="1"/>
  <c r="F62" i="5"/>
  <c r="T62" i="5" s="1"/>
  <c r="K63" i="5"/>
  <c r="Y63" i="5" s="1"/>
  <c r="H64" i="5"/>
  <c r="V64" i="5" s="1"/>
  <c r="J65" i="5"/>
  <c r="X65" i="5" s="1"/>
  <c r="K66" i="5"/>
  <c r="Y66" i="5" s="1"/>
  <c r="L67" i="5"/>
  <c r="Z67" i="5" s="1"/>
  <c r="M68" i="5"/>
  <c r="AA68" i="5" s="1"/>
  <c r="C69" i="5"/>
  <c r="Q69" i="5" s="1"/>
  <c r="L93" i="5"/>
  <c r="E97" i="5"/>
  <c r="M97" i="5"/>
  <c r="D98" i="5"/>
  <c r="L98" i="5"/>
  <c r="C99" i="5"/>
  <c r="K99" i="5"/>
  <c r="J100" i="5"/>
  <c r="L103" i="5"/>
  <c r="L104" i="5"/>
  <c r="M104" i="5"/>
  <c r="K104" i="5"/>
  <c r="C78" i="3"/>
  <c r="Q78" i="3" s="1"/>
  <c r="D78" i="3"/>
  <c r="E78" i="3"/>
  <c r="F78" i="3"/>
  <c r="G78" i="3"/>
  <c r="H78" i="3"/>
  <c r="I78" i="3"/>
  <c r="W78" i="3" s="1"/>
  <c r="J78" i="3"/>
  <c r="X78" i="3" s="1"/>
  <c r="K78" i="3"/>
  <c r="L78" i="3"/>
  <c r="M78" i="3"/>
  <c r="N78" i="3"/>
  <c r="AB78" i="3" s="1"/>
  <c r="C79" i="3"/>
  <c r="D79" i="3"/>
  <c r="E79" i="3"/>
  <c r="S79" i="3" s="1"/>
  <c r="F79" i="3"/>
  <c r="T79" i="3" s="1"/>
  <c r="G79" i="3"/>
  <c r="H79" i="3"/>
  <c r="I79" i="3"/>
  <c r="J79" i="3"/>
  <c r="X79" i="3" s="1"/>
  <c r="K79" i="3"/>
  <c r="L79" i="3"/>
  <c r="M79" i="3"/>
  <c r="AA79" i="3" s="1"/>
  <c r="N79" i="3"/>
  <c r="C80" i="3"/>
  <c r="Q80" i="3" s="1"/>
  <c r="D80" i="3"/>
  <c r="E80" i="3"/>
  <c r="F80" i="3"/>
  <c r="T80" i="3" s="1"/>
  <c r="G80" i="3"/>
  <c r="H80" i="3"/>
  <c r="V80" i="3" s="1"/>
  <c r="I80" i="3"/>
  <c r="J80" i="3"/>
  <c r="X80" i="3" s="1"/>
  <c r="K80" i="3"/>
  <c r="L80" i="3"/>
  <c r="M80" i="3"/>
  <c r="N80" i="3"/>
  <c r="AB80" i="3" s="1"/>
  <c r="C81" i="3"/>
  <c r="D81" i="3"/>
  <c r="R81" i="3" s="1"/>
  <c r="E81" i="3"/>
  <c r="S81" i="3" s="1"/>
  <c r="F81" i="3"/>
  <c r="T81" i="3" s="1"/>
  <c r="G81" i="3"/>
  <c r="H81" i="3"/>
  <c r="I81" i="3"/>
  <c r="J81" i="3"/>
  <c r="X81" i="3" s="1"/>
  <c r="K81" i="3"/>
  <c r="Y81" i="3" s="1"/>
  <c r="L81" i="3"/>
  <c r="Z81" i="3" s="1"/>
  <c r="M81" i="3"/>
  <c r="AA81" i="3" s="1"/>
  <c r="N81" i="3"/>
  <c r="C82" i="3"/>
  <c r="Q82" i="3" s="1"/>
  <c r="D82" i="3"/>
  <c r="E82" i="3"/>
  <c r="F82" i="3"/>
  <c r="T82" i="3" s="1"/>
  <c r="G82" i="3"/>
  <c r="H82" i="3"/>
  <c r="I82" i="3"/>
  <c r="W82" i="3" s="1"/>
  <c r="J82" i="3"/>
  <c r="X82" i="3" s="1"/>
  <c r="K82" i="3"/>
  <c r="L82" i="3"/>
  <c r="M82" i="3"/>
  <c r="N82" i="3"/>
  <c r="C83" i="3"/>
  <c r="D83" i="3"/>
  <c r="R83" i="3" s="1"/>
  <c r="E83" i="3"/>
  <c r="S83" i="3" s="1"/>
  <c r="F83" i="3"/>
  <c r="T83" i="3" s="1"/>
  <c r="G83" i="3"/>
  <c r="H83" i="3"/>
  <c r="I83" i="3"/>
  <c r="J83" i="3"/>
  <c r="X83" i="3" s="1"/>
  <c r="K83" i="3"/>
  <c r="L83" i="3"/>
  <c r="Z83" i="3" s="1"/>
  <c r="M83" i="3"/>
  <c r="AA83" i="3" s="1"/>
  <c r="N83" i="3"/>
  <c r="C84" i="3"/>
  <c r="Q84" i="3" s="1"/>
  <c r="D84" i="3"/>
  <c r="E84" i="3"/>
  <c r="F84" i="3"/>
  <c r="T84" i="3" s="1"/>
  <c r="G84" i="3"/>
  <c r="H84" i="3"/>
  <c r="V84" i="3" s="1"/>
  <c r="I84" i="3"/>
  <c r="W84" i="3" s="1"/>
  <c r="J84" i="3"/>
  <c r="X84" i="3" s="1"/>
  <c r="K84" i="3"/>
  <c r="L84" i="3"/>
  <c r="M84" i="3"/>
  <c r="N84" i="3"/>
  <c r="AB84" i="3" s="1"/>
  <c r="C85" i="3"/>
  <c r="D85" i="3"/>
  <c r="R85" i="3" s="1"/>
  <c r="E85" i="3"/>
  <c r="F85" i="3"/>
  <c r="T85" i="3" s="1"/>
  <c r="G85" i="3"/>
  <c r="H85" i="3"/>
  <c r="I85" i="3"/>
  <c r="J85" i="3"/>
  <c r="X85" i="3" s="1"/>
  <c r="K85" i="3"/>
  <c r="Y85" i="3" s="1"/>
  <c r="L85" i="3"/>
  <c r="Z85" i="3" s="1"/>
  <c r="M85" i="3"/>
  <c r="AA85" i="3" s="1"/>
  <c r="N85" i="3"/>
  <c r="C86" i="3"/>
  <c r="Q86" i="3" s="1"/>
  <c r="D86" i="3"/>
  <c r="E86" i="3"/>
  <c r="F86" i="3"/>
  <c r="T86" i="3" s="1"/>
  <c r="G86" i="3"/>
  <c r="H86" i="3"/>
  <c r="V86" i="3" s="1"/>
  <c r="I86" i="3"/>
  <c r="W86" i="3" s="1"/>
  <c r="J86" i="3"/>
  <c r="X86" i="3" s="1"/>
  <c r="K86" i="3"/>
  <c r="L86" i="3"/>
  <c r="M86" i="3"/>
  <c r="N86" i="3"/>
  <c r="AB86" i="3" s="1"/>
  <c r="C87" i="3"/>
  <c r="Q87" i="3" s="1"/>
  <c r="D87" i="3"/>
  <c r="R87" i="3" s="1"/>
  <c r="E87" i="3"/>
  <c r="S87" i="3" s="1"/>
  <c r="F87" i="3"/>
  <c r="T87" i="3" s="1"/>
  <c r="G87" i="3"/>
  <c r="U87" i="3" s="1"/>
  <c r="H87" i="3"/>
  <c r="I87" i="3"/>
  <c r="J87" i="3"/>
  <c r="X87" i="3" s="1"/>
  <c r="K87" i="3"/>
  <c r="L87" i="3"/>
  <c r="Z87" i="3" s="1"/>
  <c r="M87" i="3"/>
  <c r="AA87" i="3" s="1"/>
  <c r="N87" i="3"/>
  <c r="AB87" i="3" s="1"/>
  <c r="C88" i="3"/>
  <c r="D88" i="3"/>
  <c r="E88" i="3"/>
  <c r="F88" i="3"/>
  <c r="T88" i="3" s="1"/>
  <c r="G88" i="3"/>
  <c r="U88" i="3" s="1"/>
  <c r="H88" i="3"/>
  <c r="V88" i="3" s="1"/>
  <c r="I88" i="3"/>
  <c r="W88" i="3" s="1"/>
  <c r="J88" i="3"/>
  <c r="X88" i="3" s="1"/>
  <c r="K88" i="3"/>
  <c r="L88" i="3"/>
  <c r="M88" i="3"/>
  <c r="N88" i="3"/>
  <c r="AB88" i="3" s="1"/>
  <c r="D77" i="3"/>
  <c r="R77" i="3" s="1"/>
  <c r="E77" i="3"/>
  <c r="S77" i="3" s="1"/>
  <c r="F77" i="3"/>
  <c r="T77" i="3" s="1"/>
  <c r="G77" i="3"/>
  <c r="U77" i="3" s="1"/>
  <c r="H77" i="3"/>
  <c r="V77" i="3" s="1"/>
  <c r="I77" i="3"/>
  <c r="W77" i="3" s="1"/>
  <c r="J77" i="3"/>
  <c r="K77" i="3"/>
  <c r="Y77" i="3" s="1"/>
  <c r="L77" i="3"/>
  <c r="Z77" i="3" s="1"/>
  <c r="M77" i="3"/>
  <c r="AA77" i="3" s="1"/>
  <c r="N77" i="3"/>
  <c r="C77" i="3"/>
  <c r="Q77" i="3" s="1"/>
  <c r="S78" i="3"/>
  <c r="T78" i="3"/>
  <c r="AA78" i="3"/>
  <c r="Q79" i="3"/>
  <c r="W79" i="3"/>
  <c r="S80" i="3"/>
  <c r="AA80" i="3"/>
  <c r="Q81" i="3"/>
  <c r="W81" i="3"/>
  <c r="S82" i="3"/>
  <c r="AA82" i="3"/>
  <c r="AB82" i="3"/>
  <c r="Q83" i="3"/>
  <c r="W83" i="3"/>
  <c r="S84" i="3"/>
  <c r="AA84" i="3"/>
  <c r="Q85" i="3"/>
  <c r="W85" i="3"/>
  <c r="S86" i="3"/>
  <c r="AA86" i="3"/>
  <c r="V87" i="3"/>
  <c r="W87" i="3"/>
  <c r="Y87" i="3"/>
  <c r="Q88" i="3"/>
  <c r="R88" i="3"/>
  <c r="S88" i="3"/>
  <c r="Y88" i="3"/>
  <c r="Z88" i="3"/>
  <c r="AA88" i="3"/>
  <c r="X77" i="3"/>
  <c r="R78" i="3"/>
  <c r="U78" i="3"/>
  <c r="V78" i="3"/>
  <c r="Y78" i="3"/>
  <c r="Z78" i="3"/>
  <c r="R79" i="3"/>
  <c r="U79" i="3"/>
  <c r="V79" i="3"/>
  <c r="Y79" i="3"/>
  <c r="Z79" i="3"/>
  <c r="AB79" i="3"/>
  <c r="R80" i="3"/>
  <c r="U80" i="3"/>
  <c r="W80" i="3"/>
  <c r="Y80" i="3"/>
  <c r="Z80" i="3"/>
  <c r="U81" i="3"/>
  <c r="V81" i="3"/>
  <c r="AB81" i="3"/>
  <c r="R82" i="3"/>
  <c r="U82" i="3"/>
  <c r="V82" i="3"/>
  <c r="Y82" i="3"/>
  <c r="Z82" i="3"/>
  <c r="U83" i="3"/>
  <c r="V83" i="3"/>
  <c r="Y83" i="3"/>
  <c r="AB83" i="3"/>
  <c r="R84" i="3"/>
  <c r="U84" i="3"/>
  <c r="Y84" i="3"/>
  <c r="Z84" i="3"/>
  <c r="S85" i="3"/>
  <c r="U85" i="3"/>
  <c r="V85" i="3"/>
  <c r="AB85" i="3"/>
  <c r="R86" i="3"/>
  <c r="U86" i="3"/>
  <c r="Y86" i="3"/>
  <c r="Z86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D41" i="3"/>
  <c r="E41" i="3"/>
  <c r="F41" i="3"/>
  <c r="G41" i="3"/>
  <c r="H41" i="3"/>
  <c r="I41" i="3"/>
  <c r="J41" i="3"/>
  <c r="K41" i="3"/>
  <c r="L41" i="3"/>
  <c r="M41" i="3"/>
  <c r="N41" i="3"/>
  <c r="O41" i="3"/>
  <c r="C41" i="3"/>
  <c r="C34" i="3"/>
  <c r="C112" i="3" s="1"/>
  <c r="D34" i="3"/>
  <c r="D112" i="3" s="1"/>
  <c r="E34" i="3"/>
  <c r="E112" i="3" s="1"/>
  <c r="F34" i="3"/>
  <c r="G34" i="3"/>
  <c r="G112" i="3" s="1"/>
  <c r="H34" i="3"/>
  <c r="H112" i="3" s="1"/>
  <c r="I34" i="3"/>
  <c r="I112" i="3" s="1"/>
  <c r="J34" i="3"/>
  <c r="J112" i="3" s="1"/>
  <c r="K34" i="3"/>
  <c r="K112" i="3" s="1"/>
  <c r="L34" i="3"/>
  <c r="L112" i="3" s="1"/>
  <c r="M34" i="3"/>
  <c r="M112" i="3" s="1"/>
  <c r="N34" i="3"/>
  <c r="N112" i="3" s="1"/>
  <c r="D32" i="3"/>
  <c r="E158" i="3" s="1"/>
  <c r="E32" i="3"/>
  <c r="F32" i="3"/>
  <c r="C61" i="3" s="1"/>
  <c r="Q61" i="3" s="1"/>
  <c r="G32" i="3"/>
  <c r="H32" i="3"/>
  <c r="I158" i="3" s="1"/>
  <c r="I32" i="3"/>
  <c r="J32" i="3"/>
  <c r="K32" i="3"/>
  <c r="L32" i="3"/>
  <c r="C67" i="3" s="1"/>
  <c r="Q67" i="3" s="1"/>
  <c r="M32" i="3"/>
  <c r="N32" i="3"/>
  <c r="C69" i="3" s="1"/>
  <c r="Q69" i="3" s="1"/>
  <c r="C32" i="3"/>
  <c r="D158" i="3" s="1"/>
  <c r="F13" i="3"/>
  <c r="G13" i="3"/>
  <c r="H13" i="3"/>
  <c r="I13" i="3"/>
  <c r="J13" i="3"/>
  <c r="K13" i="3"/>
  <c r="L13" i="3"/>
  <c r="M13" i="3"/>
  <c r="N13" i="3"/>
  <c r="F14" i="3"/>
  <c r="G14" i="3"/>
  <c r="H14" i="3"/>
  <c r="I14" i="3"/>
  <c r="J14" i="3"/>
  <c r="K14" i="3"/>
  <c r="L14" i="3"/>
  <c r="M14" i="3"/>
  <c r="N14" i="3"/>
  <c r="F15" i="3"/>
  <c r="G15" i="3"/>
  <c r="H15" i="3"/>
  <c r="I15" i="3"/>
  <c r="J15" i="3"/>
  <c r="K15" i="3"/>
  <c r="L15" i="3"/>
  <c r="M15" i="3"/>
  <c r="N15" i="3"/>
  <c r="F16" i="3"/>
  <c r="G16" i="3"/>
  <c r="H16" i="3"/>
  <c r="I16" i="3"/>
  <c r="J16" i="3"/>
  <c r="K16" i="3"/>
  <c r="L16" i="3"/>
  <c r="M16" i="3"/>
  <c r="N16" i="3"/>
  <c r="F17" i="3"/>
  <c r="G17" i="3"/>
  <c r="H17" i="3"/>
  <c r="I17" i="3"/>
  <c r="J17" i="3"/>
  <c r="K17" i="3"/>
  <c r="L17" i="3"/>
  <c r="M17" i="3"/>
  <c r="N17" i="3"/>
  <c r="F18" i="3"/>
  <c r="G18" i="3"/>
  <c r="H18" i="3"/>
  <c r="I18" i="3"/>
  <c r="J18" i="3"/>
  <c r="K18" i="3"/>
  <c r="L18" i="3"/>
  <c r="M18" i="3"/>
  <c r="N18" i="3"/>
  <c r="F19" i="3"/>
  <c r="G19" i="3"/>
  <c r="H19" i="3"/>
  <c r="I19" i="3"/>
  <c r="J19" i="3"/>
  <c r="K19" i="3"/>
  <c r="L19" i="3"/>
  <c r="M19" i="3"/>
  <c r="N19" i="3"/>
  <c r="F20" i="3"/>
  <c r="G20" i="3"/>
  <c r="H20" i="3"/>
  <c r="I20" i="3"/>
  <c r="J20" i="3"/>
  <c r="K20" i="3"/>
  <c r="L20" i="3"/>
  <c r="M20" i="3"/>
  <c r="N20" i="3"/>
  <c r="F21" i="3"/>
  <c r="G21" i="3"/>
  <c r="H21" i="3"/>
  <c r="I21" i="3"/>
  <c r="J21" i="3"/>
  <c r="K21" i="3"/>
  <c r="L21" i="3"/>
  <c r="M21" i="3"/>
  <c r="N21" i="3"/>
  <c r="F22" i="3"/>
  <c r="G22" i="3"/>
  <c r="H22" i="3"/>
  <c r="I22" i="3"/>
  <c r="J22" i="3"/>
  <c r="K22" i="3"/>
  <c r="L22" i="3"/>
  <c r="M22" i="3"/>
  <c r="N22" i="3"/>
  <c r="F23" i="3"/>
  <c r="G23" i="3"/>
  <c r="H23" i="3"/>
  <c r="I23" i="3"/>
  <c r="J23" i="3"/>
  <c r="K23" i="3"/>
  <c r="L23" i="3"/>
  <c r="M23" i="3"/>
  <c r="N23" i="3"/>
  <c r="F24" i="3"/>
  <c r="G24" i="3"/>
  <c r="H24" i="3"/>
  <c r="I24" i="3"/>
  <c r="J24" i="3"/>
  <c r="K24" i="3"/>
  <c r="L24" i="3"/>
  <c r="M24" i="3"/>
  <c r="N24" i="3"/>
  <c r="C14" i="3"/>
  <c r="D14" i="3"/>
  <c r="E14" i="3"/>
  <c r="C15" i="3"/>
  <c r="D15" i="3"/>
  <c r="E15" i="3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E21" i="3"/>
  <c r="C22" i="3"/>
  <c r="D22" i="3"/>
  <c r="E22" i="3"/>
  <c r="C23" i="3"/>
  <c r="D23" i="3"/>
  <c r="E23" i="3"/>
  <c r="C24" i="3"/>
  <c r="D24" i="3"/>
  <c r="E24" i="3"/>
  <c r="D13" i="3"/>
  <c r="E13" i="3"/>
  <c r="C13" i="3"/>
  <c r="W58" i="5" l="1"/>
  <c r="F97" i="5"/>
  <c r="T58" i="5"/>
  <c r="AB58" i="5"/>
  <c r="D96" i="5"/>
  <c r="D102" i="5"/>
  <c r="D104" i="5"/>
  <c r="V58" i="5"/>
  <c r="H98" i="5" s="1"/>
  <c r="D93" i="5"/>
  <c r="U58" i="5"/>
  <c r="D103" i="5"/>
  <c r="D94" i="5"/>
  <c r="D100" i="5"/>
  <c r="D101" i="5"/>
  <c r="L96" i="5"/>
  <c r="N94" i="5"/>
  <c r="K100" i="5"/>
  <c r="D99" i="5"/>
  <c r="J94" i="5"/>
  <c r="J104" i="5"/>
  <c r="J99" i="5"/>
  <c r="L97" i="5"/>
  <c r="J97" i="5"/>
  <c r="G93" i="5"/>
  <c r="N95" i="5"/>
  <c r="I103" i="5"/>
  <c r="G97" i="5"/>
  <c r="N101" i="5"/>
  <c r="E99" i="5"/>
  <c r="H95" i="5"/>
  <c r="I101" i="5"/>
  <c r="N93" i="5"/>
  <c r="N98" i="5"/>
  <c r="J103" i="5"/>
  <c r="H96" i="5"/>
  <c r="I94" i="5"/>
  <c r="J101" i="5"/>
  <c r="C100" i="5"/>
  <c r="M98" i="5"/>
  <c r="F96" i="5"/>
  <c r="M93" i="5"/>
  <c r="L95" i="5"/>
  <c r="G98" i="5"/>
  <c r="I95" i="5"/>
  <c r="I98" i="5"/>
  <c r="N96" i="5"/>
  <c r="H97" i="5"/>
  <c r="L101" i="5"/>
  <c r="H103" i="5"/>
  <c r="L99" i="5"/>
  <c r="G95" i="5"/>
  <c r="J98" i="5"/>
  <c r="J93" i="5"/>
  <c r="I96" i="5"/>
  <c r="N102" i="5"/>
  <c r="J95" i="5"/>
  <c r="E93" i="5"/>
  <c r="L102" i="5"/>
  <c r="J96" i="5"/>
  <c r="J102" i="5"/>
  <c r="E98" i="5"/>
  <c r="C18" i="4" a="1"/>
  <c r="C18" i="4" s="1"/>
  <c r="D64" i="3"/>
  <c r="R64" i="3" s="1"/>
  <c r="G68" i="3"/>
  <c r="U68" i="3" s="1"/>
  <c r="G60" i="3"/>
  <c r="U60" i="3" s="1"/>
  <c r="F58" i="3"/>
  <c r="T58" i="3" s="1"/>
  <c r="F97" i="3" s="1"/>
  <c r="C65" i="3"/>
  <c r="Q65" i="3" s="1"/>
  <c r="G62" i="3"/>
  <c r="U62" i="3" s="1"/>
  <c r="H158" i="3"/>
  <c r="E64" i="3"/>
  <c r="S64" i="3" s="1"/>
  <c r="I65" i="3"/>
  <c r="W65" i="3" s="1"/>
  <c r="L68" i="3"/>
  <c r="Z68" i="3" s="1"/>
  <c r="O158" i="3"/>
  <c r="G158" i="3"/>
  <c r="C63" i="3"/>
  <c r="Q63" i="3" s="1"/>
  <c r="H65" i="3"/>
  <c r="V65" i="3" s="1"/>
  <c r="F112" i="3"/>
  <c r="N158" i="3"/>
  <c r="F158" i="3"/>
  <c r="J158" i="3"/>
  <c r="M158" i="3"/>
  <c r="G66" i="3"/>
  <c r="U66" i="3" s="1"/>
  <c r="N58" i="3"/>
  <c r="AB58" i="3" s="1"/>
  <c r="N99" i="3" s="1"/>
  <c r="L158" i="3"/>
  <c r="K158" i="3"/>
  <c r="F101" i="3"/>
  <c r="F99" i="3"/>
  <c r="F93" i="3"/>
  <c r="F104" i="3"/>
  <c r="F102" i="3"/>
  <c r="F100" i="3"/>
  <c r="F98" i="3"/>
  <c r="F96" i="3"/>
  <c r="N94" i="3"/>
  <c r="F103" i="3"/>
  <c r="C59" i="3"/>
  <c r="Q59" i="3" s="1"/>
  <c r="D68" i="3"/>
  <c r="R68" i="3" s="1"/>
  <c r="M64" i="3"/>
  <c r="AA64" i="3" s="1"/>
  <c r="L60" i="3"/>
  <c r="Z60" i="3" s="1"/>
  <c r="I67" i="3"/>
  <c r="W67" i="3" s="1"/>
  <c r="L64" i="3"/>
  <c r="Z64" i="3" s="1"/>
  <c r="D60" i="3"/>
  <c r="R60" i="3" s="1"/>
  <c r="E68" i="3"/>
  <c r="S68" i="3" s="1"/>
  <c r="H67" i="3"/>
  <c r="V67" i="3" s="1"/>
  <c r="H61" i="3"/>
  <c r="V61" i="3" s="1"/>
  <c r="M60" i="3"/>
  <c r="AA60" i="3" s="1"/>
  <c r="G64" i="3"/>
  <c r="U64" i="3" s="1"/>
  <c r="M66" i="3"/>
  <c r="AA66" i="3" s="1"/>
  <c r="M62" i="3"/>
  <c r="AA62" i="3" s="1"/>
  <c r="M68" i="3"/>
  <c r="AA68" i="3" s="1"/>
  <c r="H69" i="3"/>
  <c r="V69" i="3" s="1"/>
  <c r="E60" i="3"/>
  <c r="S60" i="3" s="1"/>
  <c r="I59" i="3"/>
  <c r="W59" i="3" s="1"/>
  <c r="E66" i="3"/>
  <c r="S66" i="3" s="1"/>
  <c r="E62" i="3"/>
  <c r="S62" i="3" s="1"/>
  <c r="H58" i="3"/>
  <c r="L66" i="3"/>
  <c r="Z66" i="3" s="1"/>
  <c r="H59" i="3"/>
  <c r="V59" i="3" s="1"/>
  <c r="I69" i="3"/>
  <c r="W69" i="3" s="1"/>
  <c r="D66" i="3"/>
  <c r="R66" i="3" s="1"/>
  <c r="I61" i="3"/>
  <c r="W61" i="3" s="1"/>
  <c r="M58" i="3"/>
  <c r="C58" i="3"/>
  <c r="G58" i="3"/>
  <c r="J69" i="3"/>
  <c r="X69" i="3" s="1"/>
  <c r="N68" i="3"/>
  <c r="AB68" i="3" s="1"/>
  <c r="F68" i="3"/>
  <c r="T68" i="3" s="1"/>
  <c r="J67" i="3"/>
  <c r="X67" i="3" s="1"/>
  <c r="N66" i="3"/>
  <c r="AB66" i="3" s="1"/>
  <c r="F66" i="3"/>
  <c r="T66" i="3" s="1"/>
  <c r="J65" i="3"/>
  <c r="X65" i="3" s="1"/>
  <c r="N64" i="3"/>
  <c r="AB64" i="3" s="1"/>
  <c r="F64" i="3"/>
  <c r="T64" i="3" s="1"/>
  <c r="J63" i="3"/>
  <c r="X63" i="3" s="1"/>
  <c r="N62" i="3"/>
  <c r="AB62" i="3" s="1"/>
  <c r="F62" i="3"/>
  <c r="T62" i="3" s="1"/>
  <c r="J61" i="3"/>
  <c r="X61" i="3" s="1"/>
  <c r="N60" i="3"/>
  <c r="AB60" i="3" s="1"/>
  <c r="F60" i="3"/>
  <c r="T60" i="3" s="1"/>
  <c r="J59" i="3"/>
  <c r="X59" i="3" s="1"/>
  <c r="I63" i="3"/>
  <c r="W63" i="3" s="1"/>
  <c r="L58" i="3"/>
  <c r="D58" i="3"/>
  <c r="G69" i="3"/>
  <c r="U69" i="3" s="1"/>
  <c r="K68" i="3"/>
  <c r="Y68" i="3" s="1"/>
  <c r="C68" i="3"/>
  <c r="Q68" i="3" s="1"/>
  <c r="G67" i="3"/>
  <c r="U67" i="3" s="1"/>
  <c r="K66" i="3"/>
  <c r="Y66" i="3" s="1"/>
  <c r="C66" i="3"/>
  <c r="Q66" i="3" s="1"/>
  <c r="G65" i="3"/>
  <c r="U65" i="3" s="1"/>
  <c r="K64" i="3"/>
  <c r="Y64" i="3" s="1"/>
  <c r="C64" i="3"/>
  <c r="Q64" i="3" s="1"/>
  <c r="G63" i="3"/>
  <c r="U63" i="3" s="1"/>
  <c r="K62" i="3"/>
  <c r="Y62" i="3" s="1"/>
  <c r="C62" i="3"/>
  <c r="Q62" i="3" s="1"/>
  <c r="G61" i="3"/>
  <c r="U61" i="3" s="1"/>
  <c r="K60" i="3"/>
  <c r="Y60" i="3" s="1"/>
  <c r="C60" i="3"/>
  <c r="Q60" i="3" s="1"/>
  <c r="G59" i="3"/>
  <c r="U59" i="3" s="1"/>
  <c r="H63" i="3"/>
  <c r="V63" i="3" s="1"/>
  <c r="K58" i="3"/>
  <c r="N69" i="3"/>
  <c r="AB69" i="3" s="1"/>
  <c r="F69" i="3"/>
  <c r="T69" i="3" s="1"/>
  <c r="J68" i="3"/>
  <c r="X68" i="3" s="1"/>
  <c r="N67" i="3"/>
  <c r="AB67" i="3" s="1"/>
  <c r="F67" i="3"/>
  <c r="T67" i="3" s="1"/>
  <c r="J66" i="3"/>
  <c r="X66" i="3" s="1"/>
  <c r="N65" i="3"/>
  <c r="AB65" i="3" s="1"/>
  <c r="F65" i="3"/>
  <c r="T65" i="3" s="1"/>
  <c r="J64" i="3"/>
  <c r="X64" i="3" s="1"/>
  <c r="N63" i="3"/>
  <c r="AB63" i="3" s="1"/>
  <c r="F63" i="3"/>
  <c r="T63" i="3" s="1"/>
  <c r="J62" i="3"/>
  <c r="X62" i="3" s="1"/>
  <c r="N61" i="3"/>
  <c r="AB61" i="3" s="1"/>
  <c r="F61" i="3"/>
  <c r="T61" i="3" s="1"/>
  <c r="J60" i="3"/>
  <c r="X60" i="3" s="1"/>
  <c r="N59" i="3"/>
  <c r="AB59" i="3" s="1"/>
  <c r="F59" i="3"/>
  <c r="T59" i="3" s="1"/>
  <c r="E58" i="3"/>
  <c r="L62" i="3"/>
  <c r="Z62" i="3" s="1"/>
  <c r="J58" i="3"/>
  <c r="M69" i="3"/>
  <c r="AA69" i="3" s="1"/>
  <c r="E69" i="3"/>
  <c r="S69" i="3" s="1"/>
  <c r="I68" i="3"/>
  <c r="W68" i="3" s="1"/>
  <c r="M67" i="3"/>
  <c r="AA67" i="3" s="1"/>
  <c r="E67" i="3"/>
  <c r="S67" i="3" s="1"/>
  <c r="I66" i="3"/>
  <c r="W66" i="3" s="1"/>
  <c r="M65" i="3"/>
  <c r="AA65" i="3" s="1"/>
  <c r="E65" i="3"/>
  <c r="S65" i="3" s="1"/>
  <c r="I64" i="3"/>
  <c r="W64" i="3" s="1"/>
  <c r="M63" i="3"/>
  <c r="AA63" i="3" s="1"/>
  <c r="E63" i="3"/>
  <c r="S63" i="3" s="1"/>
  <c r="I62" i="3"/>
  <c r="W62" i="3" s="1"/>
  <c r="M61" i="3"/>
  <c r="AA61" i="3" s="1"/>
  <c r="E61" i="3"/>
  <c r="S61" i="3" s="1"/>
  <c r="I60" i="3"/>
  <c r="W60" i="3" s="1"/>
  <c r="M59" i="3"/>
  <c r="AA59" i="3" s="1"/>
  <c r="E59" i="3"/>
  <c r="S59" i="3" s="1"/>
  <c r="I58" i="3"/>
  <c r="L69" i="3"/>
  <c r="Z69" i="3" s="1"/>
  <c r="D69" i="3"/>
  <c r="R69" i="3" s="1"/>
  <c r="H68" i="3"/>
  <c r="V68" i="3" s="1"/>
  <c r="L67" i="3"/>
  <c r="Z67" i="3" s="1"/>
  <c r="D67" i="3"/>
  <c r="R67" i="3" s="1"/>
  <c r="H66" i="3"/>
  <c r="V66" i="3" s="1"/>
  <c r="L65" i="3"/>
  <c r="Z65" i="3" s="1"/>
  <c r="D65" i="3"/>
  <c r="R65" i="3" s="1"/>
  <c r="H64" i="3"/>
  <c r="V64" i="3" s="1"/>
  <c r="L63" i="3"/>
  <c r="Z63" i="3" s="1"/>
  <c r="D63" i="3"/>
  <c r="R63" i="3" s="1"/>
  <c r="H62" i="3"/>
  <c r="V62" i="3" s="1"/>
  <c r="L61" i="3"/>
  <c r="Z61" i="3" s="1"/>
  <c r="D61" i="3"/>
  <c r="R61" i="3" s="1"/>
  <c r="H60" i="3"/>
  <c r="V60" i="3" s="1"/>
  <c r="L59" i="3"/>
  <c r="Z59" i="3" s="1"/>
  <c r="D59" i="3"/>
  <c r="R59" i="3" s="1"/>
  <c r="D62" i="3"/>
  <c r="R62" i="3" s="1"/>
  <c r="K69" i="3"/>
  <c r="Y69" i="3" s="1"/>
  <c r="K67" i="3"/>
  <c r="Y67" i="3" s="1"/>
  <c r="K65" i="3"/>
  <c r="Y65" i="3" s="1"/>
  <c r="K63" i="3"/>
  <c r="Y63" i="3" s="1"/>
  <c r="K61" i="3"/>
  <c r="Y61" i="3" s="1"/>
  <c r="K59" i="3"/>
  <c r="Y59" i="3" s="1"/>
  <c r="B11" i="1"/>
  <c r="C11" i="1"/>
  <c r="D11" i="1"/>
  <c r="E11" i="1"/>
  <c r="F11" i="1" s="1"/>
  <c r="B12" i="1"/>
  <c r="C12" i="1" s="1"/>
  <c r="F12" i="1" s="1"/>
  <c r="C7" i="3" s="1"/>
  <c r="D12" i="1"/>
  <c r="E12" i="1"/>
  <c r="B13" i="1"/>
  <c r="C13" i="1"/>
  <c r="F13" i="1" s="1"/>
  <c r="D7" i="3" s="1"/>
  <c r="D13" i="1"/>
  <c r="E13" i="1"/>
  <c r="B14" i="1"/>
  <c r="C14" i="1" s="1"/>
  <c r="B15" i="1"/>
  <c r="C15" i="1" s="1"/>
  <c r="B16" i="1"/>
  <c r="C16" i="1" s="1"/>
  <c r="E16" i="1"/>
  <c r="B17" i="1"/>
  <c r="D17" i="1" s="1"/>
  <c r="C17" i="1"/>
  <c r="B18" i="1"/>
  <c r="C18" i="1" s="1"/>
  <c r="B19" i="1"/>
  <c r="C19" i="1"/>
  <c r="D19" i="1"/>
  <c r="E19" i="1"/>
  <c r="F19" i="1"/>
  <c r="J7" i="3" s="1"/>
  <c r="J176" i="3" s="1"/>
  <c r="B20" i="1"/>
  <c r="C20" i="1" s="1"/>
  <c r="B21" i="1"/>
  <c r="E21" i="1" s="1"/>
  <c r="C21" i="1"/>
  <c r="F21" i="1" s="1"/>
  <c r="L7" i="3" s="1"/>
  <c r="D21" i="1"/>
  <c r="B22" i="1"/>
  <c r="C22" i="1"/>
  <c r="D22" i="1"/>
  <c r="F22" i="1" s="1"/>
  <c r="M7" i="3" s="1"/>
  <c r="E22" i="1"/>
  <c r="B23" i="1"/>
  <c r="D23" i="1" s="1"/>
  <c r="C23" i="1"/>
  <c r="F23" i="1" s="1"/>
  <c r="N7" i="3" s="1"/>
  <c r="E23" i="1"/>
  <c r="B24" i="1"/>
  <c r="C24" i="1" s="1"/>
  <c r="F24" i="1" s="1"/>
  <c r="O7" i="3" s="1"/>
  <c r="D24" i="1"/>
  <c r="E24" i="1"/>
  <c r="B25" i="1"/>
  <c r="C25" i="1"/>
  <c r="D25" i="1"/>
  <c r="E25" i="1"/>
  <c r="F25" i="1" s="1"/>
  <c r="H102" i="5" l="1"/>
  <c r="G96" i="5"/>
  <c r="G104" i="5"/>
  <c r="G100" i="5"/>
  <c r="G99" i="5"/>
  <c r="G94" i="5"/>
  <c r="G101" i="5"/>
  <c r="G102" i="5"/>
  <c r="N97" i="5"/>
  <c r="N103" i="5"/>
  <c r="N104" i="5"/>
  <c r="N99" i="5"/>
  <c r="G103" i="5"/>
  <c r="O103" i="5" s="1"/>
  <c r="N100" i="5"/>
  <c r="F104" i="5"/>
  <c r="F99" i="5"/>
  <c r="F101" i="5"/>
  <c r="O101" i="5" s="1"/>
  <c r="F103" i="5"/>
  <c r="F100" i="5"/>
  <c r="O100" i="5" s="1"/>
  <c r="F95" i="5"/>
  <c r="O95" i="5" s="1"/>
  <c r="F93" i="5"/>
  <c r="O93" i="5" s="1"/>
  <c r="F94" i="5"/>
  <c r="F98" i="5"/>
  <c r="O98" i="5" s="1"/>
  <c r="F102" i="5"/>
  <c r="H93" i="5"/>
  <c r="H99" i="5"/>
  <c r="H104" i="5"/>
  <c r="H100" i="5"/>
  <c r="H101" i="5"/>
  <c r="H94" i="5"/>
  <c r="I97" i="5"/>
  <c r="O97" i="5" s="1"/>
  <c r="I99" i="5"/>
  <c r="O99" i="5" s="1"/>
  <c r="I104" i="5"/>
  <c r="I93" i="5"/>
  <c r="I100" i="5"/>
  <c r="I102" i="5"/>
  <c r="O102" i="5" s="1"/>
  <c r="O94" i="5"/>
  <c r="O96" i="5"/>
  <c r="D31" i="4"/>
  <c r="D32" i="4"/>
  <c r="D29" i="4"/>
  <c r="D33" i="4"/>
  <c r="D30" i="4"/>
  <c r="D27" i="4"/>
  <c r="L175" i="3"/>
  <c r="L180" i="3"/>
  <c r="G114" i="3"/>
  <c r="G121" i="3" s="1"/>
  <c r="L168" i="3"/>
  <c r="L171" i="3"/>
  <c r="L174" i="3"/>
  <c r="L169" i="3"/>
  <c r="L170" i="3"/>
  <c r="L179" i="3"/>
  <c r="L178" i="3"/>
  <c r="L177" i="3"/>
  <c r="L172" i="3"/>
  <c r="L176" i="3"/>
  <c r="L173" i="3"/>
  <c r="F16" i="1"/>
  <c r="G7" i="3" s="1"/>
  <c r="C168" i="3"/>
  <c r="C173" i="3"/>
  <c r="C174" i="3"/>
  <c r="C177" i="3"/>
  <c r="C170" i="3"/>
  <c r="C172" i="3"/>
  <c r="C178" i="3"/>
  <c r="C180" i="3"/>
  <c r="C171" i="3"/>
  <c r="C169" i="3"/>
  <c r="C179" i="3"/>
  <c r="C176" i="3"/>
  <c r="C175" i="3"/>
  <c r="O172" i="3"/>
  <c r="O175" i="3"/>
  <c r="O170" i="3"/>
  <c r="O171" i="3"/>
  <c r="O168" i="3"/>
  <c r="O180" i="3"/>
  <c r="O179" i="3"/>
  <c r="O169" i="3"/>
  <c r="O173" i="3"/>
  <c r="O177" i="3"/>
  <c r="O174" i="3"/>
  <c r="O178" i="3"/>
  <c r="O176" i="3"/>
  <c r="I114" i="3"/>
  <c r="I130" i="3" s="1"/>
  <c r="D173" i="3"/>
  <c r="D175" i="3"/>
  <c r="D168" i="3"/>
  <c r="D171" i="3"/>
  <c r="C114" i="3"/>
  <c r="C131" i="3" s="1"/>
  <c r="D174" i="3"/>
  <c r="D169" i="3"/>
  <c r="D170" i="3"/>
  <c r="D179" i="3"/>
  <c r="D178" i="3"/>
  <c r="D172" i="3"/>
  <c r="D180" i="3"/>
  <c r="D177" i="3"/>
  <c r="D176" i="3"/>
  <c r="M177" i="3"/>
  <c r="M174" i="3"/>
  <c r="M172" i="3"/>
  <c r="M173" i="3"/>
  <c r="M168" i="3"/>
  <c r="M171" i="3"/>
  <c r="M175" i="3"/>
  <c r="M179" i="3"/>
  <c r="M170" i="3"/>
  <c r="E114" i="3"/>
  <c r="M176" i="3"/>
  <c r="M180" i="3"/>
  <c r="M178" i="3"/>
  <c r="M169" i="3"/>
  <c r="N175" i="3"/>
  <c r="H114" i="3"/>
  <c r="H130" i="3" s="1"/>
  <c r="N171" i="3"/>
  <c r="N173" i="3"/>
  <c r="N178" i="3"/>
  <c r="N168" i="3"/>
  <c r="N179" i="3"/>
  <c r="N169" i="3"/>
  <c r="N172" i="3"/>
  <c r="N180" i="3"/>
  <c r="N177" i="3"/>
  <c r="N170" i="3"/>
  <c r="N176" i="3"/>
  <c r="N174" i="3"/>
  <c r="F17" i="1"/>
  <c r="H7" i="3" s="1"/>
  <c r="D16" i="1"/>
  <c r="J177" i="3"/>
  <c r="J179" i="3"/>
  <c r="J175" i="3"/>
  <c r="J169" i="3"/>
  <c r="J168" i="3"/>
  <c r="E15" i="1"/>
  <c r="J178" i="3"/>
  <c r="E18" i="1"/>
  <c r="D15" i="1"/>
  <c r="F15" i="1" s="1"/>
  <c r="F7" i="3" s="1"/>
  <c r="D114" i="3"/>
  <c r="D128" i="3" s="1"/>
  <c r="D18" i="1"/>
  <c r="F18" i="1" s="1"/>
  <c r="I7" i="3" s="1"/>
  <c r="J170" i="3"/>
  <c r="J180" i="3"/>
  <c r="E14" i="1"/>
  <c r="E17" i="1"/>
  <c r="D14" i="1"/>
  <c r="F14" i="1" s="1"/>
  <c r="J172" i="3"/>
  <c r="J171" i="3"/>
  <c r="J174" i="3"/>
  <c r="E20" i="1"/>
  <c r="J173" i="3"/>
  <c r="D20" i="1"/>
  <c r="F20" i="1" s="1"/>
  <c r="K7" i="3" s="1"/>
  <c r="F95" i="3"/>
  <c r="F94" i="3"/>
  <c r="D125" i="3"/>
  <c r="C132" i="3"/>
  <c r="N93" i="3"/>
  <c r="N101" i="3"/>
  <c r="C122" i="3"/>
  <c r="C128" i="3"/>
  <c r="N103" i="3"/>
  <c r="N100" i="3"/>
  <c r="N96" i="3"/>
  <c r="C124" i="3"/>
  <c r="G122" i="3"/>
  <c r="N95" i="3"/>
  <c r="N104" i="3"/>
  <c r="N102" i="3"/>
  <c r="N97" i="3"/>
  <c r="C130" i="3"/>
  <c r="N98" i="3"/>
  <c r="C126" i="3"/>
  <c r="C127" i="3"/>
  <c r="C123" i="3"/>
  <c r="H132" i="3"/>
  <c r="AA58" i="3"/>
  <c r="M103" i="3" s="1"/>
  <c r="Y58" i="3"/>
  <c r="K104" i="3" s="1"/>
  <c r="V58" i="3"/>
  <c r="H96" i="3" s="1"/>
  <c r="S58" i="3"/>
  <c r="E98" i="3" s="1"/>
  <c r="R58" i="3"/>
  <c r="D95" i="3" s="1"/>
  <c r="U58" i="3"/>
  <c r="G102" i="3" s="1"/>
  <c r="Q58" i="3"/>
  <c r="C95" i="3" s="1"/>
  <c r="W58" i="3"/>
  <c r="I98" i="3" s="1"/>
  <c r="Z58" i="3"/>
  <c r="L97" i="3" s="1"/>
  <c r="X58" i="3"/>
  <c r="J104" i="3" s="1"/>
  <c r="L99" i="3"/>
  <c r="D98" i="3"/>
  <c r="K102" i="3"/>
  <c r="K101" i="3"/>
  <c r="M104" i="3"/>
  <c r="K94" i="3"/>
  <c r="K95" i="3"/>
  <c r="K98" i="3"/>
  <c r="E93" i="3"/>
  <c r="D96" i="3"/>
  <c r="I123" i="3" l="1"/>
  <c r="I127" i="3"/>
  <c r="I129" i="3"/>
  <c r="I132" i="3"/>
  <c r="I124" i="3"/>
  <c r="G132" i="3"/>
  <c r="I126" i="3"/>
  <c r="I131" i="3"/>
  <c r="I122" i="3"/>
  <c r="D122" i="3"/>
  <c r="H121" i="3"/>
  <c r="G130" i="3"/>
  <c r="C125" i="3"/>
  <c r="O104" i="5"/>
  <c r="H126" i="3"/>
  <c r="H124" i="3"/>
  <c r="D130" i="3"/>
  <c r="D127" i="3"/>
  <c r="D123" i="3"/>
  <c r="D121" i="3"/>
  <c r="D131" i="3"/>
  <c r="D124" i="3"/>
  <c r="E7" i="3"/>
  <c r="C6" i="2" a="1"/>
  <c r="C6" i="2" s="1"/>
  <c r="C18" i="2" s="1" a="1"/>
  <c r="C18" i="2" s="1"/>
  <c r="B30" i="1" a="1"/>
  <c r="K173" i="3"/>
  <c r="K177" i="3"/>
  <c r="K170" i="3"/>
  <c r="K172" i="3"/>
  <c r="K168" i="3"/>
  <c r="L114" i="3"/>
  <c r="K178" i="3"/>
  <c r="K180" i="3"/>
  <c r="K171" i="3"/>
  <c r="K179" i="3"/>
  <c r="K169" i="3"/>
  <c r="K176" i="3"/>
  <c r="K175" i="3"/>
  <c r="K174" i="3"/>
  <c r="F174" i="3"/>
  <c r="F175" i="3"/>
  <c r="F171" i="3"/>
  <c r="F173" i="3"/>
  <c r="F178" i="3"/>
  <c r="F168" i="3"/>
  <c r="F179" i="3"/>
  <c r="F169" i="3"/>
  <c r="K114" i="3"/>
  <c r="F172" i="3"/>
  <c r="F180" i="3"/>
  <c r="F177" i="3"/>
  <c r="F170" i="3"/>
  <c r="F176" i="3"/>
  <c r="I176" i="3"/>
  <c r="J114" i="3"/>
  <c r="I172" i="3"/>
  <c r="I179" i="3"/>
  <c r="I174" i="3"/>
  <c r="I180" i="3"/>
  <c r="I170" i="3"/>
  <c r="I173" i="3"/>
  <c r="I169" i="3"/>
  <c r="I168" i="3"/>
  <c r="I178" i="3"/>
  <c r="I171" i="3"/>
  <c r="I177" i="3"/>
  <c r="I175" i="3"/>
  <c r="H122" i="3"/>
  <c r="H125" i="3"/>
  <c r="H123" i="3"/>
  <c r="H128" i="3"/>
  <c r="H131" i="3"/>
  <c r="H129" i="3"/>
  <c r="H127" i="3"/>
  <c r="G172" i="3"/>
  <c r="G175" i="3"/>
  <c r="G170" i="3"/>
  <c r="G171" i="3"/>
  <c r="G168" i="3"/>
  <c r="G180" i="3"/>
  <c r="M114" i="3"/>
  <c r="G179" i="3"/>
  <c r="G169" i="3"/>
  <c r="G173" i="3"/>
  <c r="G177" i="3"/>
  <c r="G174" i="3"/>
  <c r="G178" i="3"/>
  <c r="G176" i="3"/>
  <c r="I121" i="3"/>
  <c r="I125" i="3"/>
  <c r="I128" i="3"/>
  <c r="H98" i="3"/>
  <c r="H168" i="3"/>
  <c r="H173" i="3"/>
  <c r="H174" i="3"/>
  <c r="H172" i="3"/>
  <c r="H176" i="3"/>
  <c r="H169" i="3"/>
  <c r="H180" i="3"/>
  <c r="H171" i="3"/>
  <c r="H177" i="3"/>
  <c r="H179" i="3"/>
  <c r="H170" i="3"/>
  <c r="H178" i="3"/>
  <c r="H175" i="3"/>
  <c r="F114" i="3"/>
  <c r="E121" i="3"/>
  <c r="E128" i="3"/>
  <c r="E126" i="3"/>
  <c r="E124" i="3"/>
  <c r="E131" i="3"/>
  <c r="E129" i="3"/>
  <c r="E127" i="3"/>
  <c r="E125" i="3"/>
  <c r="E123" i="3"/>
  <c r="E122" i="3"/>
  <c r="E132" i="3"/>
  <c r="E130" i="3"/>
  <c r="D126" i="3"/>
  <c r="D129" i="3"/>
  <c r="D132" i="3"/>
  <c r="H104" i="3"/>
  <c r="H99" i="3"/>
  <c r="G128" i="3"/>
  <c r="G125" i="3"/>
  <c r="G123" i="3"/>
  <c r="G124" i="3"/>
  <c r="G131" i="3"/>
  <c r="G126" i="3"/>
  <c r="G129" i="3"/>
  <c r="G127" i="3"/>
  <c r="M94" i="3"/>
  <c r="C129" i="3"/>
  <c r="C121" i="3"/>
  <c r="I102" i="3"/>
  <c r="M98" i="3"/>
  <c r="M102" i="3"/>
  <c r="I97" i="3"/>
  <c r="M93" i="3"/>
  <c r="M99" i="3"/>
  <c r="M95" i="3"/>
  <c r="C96" i="3"/>
  <c r="M100" i="3"/>
  <c r="M96" i="3"/>
  <c r="H94" i="3"/>
  <c r="C93" i="3"/>
  <c r="H95" i="3"/>
  <c r="M101" i="3"/>
  <c r="I103" i="3"/>
  <c r="H100" i="3"/>
  <c r="H103" i="3"/>
  <c r="D93" i="3"/>
  <c r="L95" i="3"/>
  <c r="D103" i="3"/>
  <c r="D100" i="3"/>
  <c r="D104" i="3"/>
  <c r="J103" i="3"/>
  <c r="D97" i="3"/>
  <c r="D94" i="3"/>
  <c r="J95" i="3"/>
  <c r="C99" i="3"/>
  <c r="C103" i="3"/>
  <c r="K99" i="3"/>
  <c r="D99" i="3"/>
  <c r="K96" i="3"/>
  <c r="M97" i="3"/>
  <c r="D101" i="3"/>
  <c r="C102" i="3"/>
  <c r="L104" i="3"/>
  <c r="J102" i="3"/>
  <c r="H97" i="3"/>
  <c r="H101" i="3"/>
  <c r="J97" i="3"/>
  <c r="C104" i="3"/>
  <c r="H102" i="3"/>
  <c r="C100" i="3"/>
  <c r="C97" i="3"/>
  <c r="H93" i="3"/>
  <c r="G97" i="3"/>
  <c r="I101" i="3"/>
  <c r="I96" i="3"/>
  <c r="G104" i="3"/>
  <c r="J100" i="3"/>
  <c r="J94" i="3"/>
  <c r="J98" i="3"/>
  <c r="I100" i="3"/>
  <c r="C98" i="3"/>
  <c r="D102" i="3"/>
  <c r="E104" i="3"/>
  <c r="I93" i="3"/>
  <c r="G94" i="3"/>
  <c r="E101" i="3"/>
  <c r="L102" i="3"/>
  <c r="L100" i="3"/>
  <c r="G93" i="3"/>
  <c r="L96" i="3"/>
  <c r="E100" i="3"/>
  <c r="E103" i="3"/>
  <c r="E99" i="3"/>
  <c r="G103" i="3"/>
  <c r="E102" i="3"/>
  <c r="I95" i="3"/>
  <c r="I99" i="3"/>
  <c r="G99" i="3"/>
  <c r="L98" i="3"/>
  <c r="E95" i="3"/>
  <c r="G95" i="3"/>
  <c r="G100" i="3"/>
  <c r="K93" i="3"/>
  <c r="E96" i="3"/>
  <c r="K103" i="3"/>
  <c r="K97" i="3"/>
  <c r="L103" i="3"/>
  <c r="L101" i="3"/>
  <c r="J93" i="3"/>
  <c r="J96" i="3"/>
  <c r="K100" i="3"/>
  <c r="E97" i="3"/>
  <c r="E94" i="3"/>
  <c r="L94" i="3"/>
  <c r="L93" i="3"/>
  <c r="J99" i="3"/>
  <c r="C94" i="3"/>
  <c r="I104" i="3"/>
  <c r="G101" i="3"/>
  <c r="I94" i="3"/>
  <c r="J101" i="3"/>
  <c r="C101" i="3"/>
  <c r="G98" i="3"/>
  <c r="G96" i="3"/>
  <c r="M122" i="3" l="1"/>
  <c r="M132" i="3"/>
  <c r="M127" i="3"/>
  <c r="M124" i="3"/>
  <c r="M125" i="3"/>
  <c r="M129" i="3"/>
  <c r="M130" i="3"/>
  <c r="M123" i="3"/>
  <c r="M131" i="3"/>
  <c r="M128" i="3"/>
  <c r="M121" i="3"/>
  <c r="M126" i="3"/>
  <c r="K124" i="3"/>
  <c r="K122" i="3"/>
  <c r="K131" i="3"/>
  <c r="K123" i="3"/>
  <c r="K129" i="3"/>
  <c r="K132" i="3"/>
  <c r="K125" i="3"/>
  <c r="K130" i="3"/>
  <c r="K127" i="3"/>
  <c r="K128" i="3"/>
  <c r="K121" i="3"/>
  <c r="K126" i="3"/>
  <c r="J129" i="3"/>
  <c r="J127" i="3"/>
  <c r="J126" i="3"/>
  <c r="J125" i="3"/>
  <c r="J124" i="3"/>
  <c r="J123" i="3"/>
  <c r="J122" i="3"/>
  <c r="J121" i="3"/>
  <c r="J132" i="3"/>
  <c r="J130" i="3"/>
  <c r="J131" i="3"/>
  <c r="J128" i="3"/>
  <c r="L121" i="3"/>
  <c r="L129" i="3"/>
  <c r="L126" i="3"/>
  <c r="L125" i="3"/>
  <c r="L128" i="3"/>
  <c r="L132" i="3"/>
  <c r="L122" i="3"/>
  <c r="L130" i="3"/>
  <c r="L127" i="3"/>
  <c r="L131" i="3"/>
  <c r="L124" i="3"/>
  <c r="L123" i="3"/>
  <c r="F124" i="3"/>
  <c r="F127" i="3"/>
  <c r="F130" i="3"/>
  <c r="F128" i="3"/>
  <c r="F122" i="3"/>
  <c r="F121" i="3"/>
  <c r="F131" i="3"/>
  <c r="F126" i="3"/>
  <c r="F123" i="3"/>
  <c r="F129" i="3"/>
  <c r="F125" i="3"/>
  <c r="F132" i="3"/>
  <c r="C34" i="1"/>
  <c r="D35" i="1"/>
  <c r="E36" i="1"/>
  <c r="F37" i="1"/>
  <c r="G38" i="1"/>
  <c r="H39" i="1"/>
  <c r="I40" i="1"/>
  <c r="J41" i="1"/>
  <c r="K42" i="1"/>
  <c r="L43" i="1"/>
  <c r="M44" i="1"/>
  <c r="N45" i="1"/>
  <c r="O46" i="1"/>
  <c r="C33" i="1"/>
  <c r="D34" i="1"/>
  <c r="E35" i="1"/>
  <c r="F36" i="1"/>
  <c r="D33" i="1"/>
  <c r="E34" i="1"/>
  <c r="F35" i="1"/>
  <c r="G36" i="1"/>
  <c r="H37" i="1"/>
  <c r="I38" i="1"/>
  <c r="J39" i="1"/>
  <c r="K40" i="1"/>
  <c r="L41" i="1"/>
  <c r="M42" i="1"/>
  <c r="N43" i="1"/>
  <c r="O44" i="1"/>
  <c r="P45" i="1"/>
  <c r="C32" i="1"/>
  <c r="F38" i="1"/>
  <c r="J40" i="1"/>
  <c r="E33" i="1"/>
  <c r="F34" i="1"/>
  <c r="G35" i="1"/>
  <c r="H36" i="1"/>
  <c r="I37" i="1"/>
  <c r="J38" i="1"/>
  <c r="K39" i="1"/>
  <c r="L40" i="1"/>
  <c r="M41" i="1"/>
  <c r="N42" i="1"/>
  <c r="O43" i="1"/>
  <c r="P44" i="1"/>
  <c r="D32" i="1"/>
  <c r="F33" i="1"/>
  <c r="G34" i="1"/>
  <c r="H35" i="1"/>
  <c r="I36" i="1"/>
  <c r="J37" i="1"/>
  <c r="K38" i="1"/>
  <c r="L39" i="1"/>
  <c r="M40" i="1"/>
  <c r="N41" i="1"/>
  <c r="O42" i="1"/>
  <c r="P43" i="1"/>
  <c r="C46" i="1"/>
  <c r="E32" i="1"/>
  <c r="K43" i="1"/>
  <c r="H38" i="1"/>
  <c r="G33" i="1"/>
  <c r="H34" i="1"/>
  <c r="I35" i="1"/>
  <c r="J36" i="1"/>
  <c r="K37" i="1"/>
  <c r="L38" i="1"/>
  <c r="M39" i="1"/>
  <c r="N40" i="1"/>
  <c r="O41" i="1"/>
  <c r="P42" i="1"/>
  <c r="C45" i="1"/>
  <c r="D46" i="1"/>
  <c r="F32" i="1"/>
  <c r="C35" i="1"/>
  <c r="H33" i="1"/>
  <c r="I34" i="1"/>
  <c r="J35" i="1"/>
  <c r="K36" i="1"/>
  <c r="L37" i="1"/>
  <c r="M38" i="1"/>
  <c r="N39" i="1"/>
  <c r="O40" i="1"/>
  <c r="P41" i="1"/>
  <c r="C44" i="1"/>
  <c r="D45" i="1"/>
  <c r="E46" i="1"/>
  <c r="G32" i="1"/>
  <c r="I41" i="1"/>
  <c r="K41" i="1"/>
  <c r="I33" i="1"/>
  <c r="J34" i="1"/>
  <c r="K35" i="1"/>
  <c r="L36" i="1"/>
  <c r="M37" i="1"/>
  <c r="N38" i="1"/>
  <c r="O39" i="1"/>
  <c r="P40" i="1"/>
  <c r="C43" i="1"/>
  <c r="D44" i="1"/>
  <c r="E45" i="1"/>
  <c r="F46" i="1"/>
  <c r="H32" i="1"/>
  <c r="J33" i="1"/>
  <c r="K34" i="1"/>
  <c r="L35" i="1"/>
  <c r="M36" i="1"/>
  <c r="N37" i="1"/>
  <c r="O38" i="1"/>
  <c r="P39" i="1"/>
  <c r="C42" i="1"/>
  <c r="D43" i="1"/>
  <c r="E44" i="1"/>
  <c r="F45" i="1"/>
  <c r="G46" i="1"/>
  <c r="I32" i="1"/>
  <c r="M46" i="1"/>
  <c r="G39" i="1"/>
  <c r="K33" i="1"/>
  <c r="L34" i="1"/>
  <c r="M35" i="1"/>
  <c r="N36" i="1"/>
  <c r="O37" i="1"/>
  <c r="P38" i="1"/>
  <c r="C41" i="1"/>
  <c r="D42" i="1"/>
  <c r="E43" i="1"/>
  <c r="F44" i="1"/>
  <c r="G45" i="1"/>
  <c r="H46" i="1"/>
  <c r="J32" i="1"/>
  <c r="M45" i="1"/>
  <c r="N44" i="1"/>
  <c r="L33" i="1"/>
  <c r="M34" i="1"/>
  <c r="N35" i="1"/>
  <c r="O36" i="1"/>
  <c r="P37" i="1"/>
  <c r="C40" i="1"/>
  <c r="D41" i="1"/>
  <c r="E42" i="1"/>
  <c r="F43" i="1"/>
  <c r="G44" i="1"/>
  <c r="H45" i="1"/>
  <c r="I46" i="1"/>
  <c r="K32" i="1"/>
  <c r="L45" i="1"/>
  <c r="E37" i="1"/>
  <c r="I39" i="1"/>
  <c r="M33" i="1"/>
  <c r="N34" i="1"/>
  <c r="O35" i="1"/>
  <c r="P36" i="1"/>
  <c r="C39" i="1"/>
  <c r="D40" i="1"/>
  <c r="E41" i="1"/>
  <c r="F42" i="1"/>
  <c r="G43" i="1"/>
  <c r="H44" i="1"/>
  <c r="I45" i="1"/>
  <c r="J46" i="1"/>
  <c r="L32" i="1"/>
  <c r="O32" i="1"/>
  <c r="N46" i="1"/>
  <c r="L42" i="1"/>
  <c r="N33" i="1"/>
  <c r="O34" i="1"/>
  <c r="P35" i="1"/>
  <c r="C38" i="1"/>
  <c r="D39" i="1"/>
  <c r="E40" i="1"/>
  <c r="F41" i="1"/>
  <c r="G42" i="1"/>
  <c r="H43" i="1"/>
  <c r="I44" i="1"/>
  <c r="J45" i="1"/>
  <c r="K46" i="1"/>
  <c r="M32" i="1"/>
  <c r="H40" i="1"/>
  <c r="G37" i="1"/>
  <c r="O33" i="1"/>
  <c r="P34" i="1"/>
  <c r="C37" i="1"/>
  <c r="D38" i="1"/>
  <c r="E39" i="1"/>
  <c r="F40" i="1"/>
  <c r="G41" i="1"/>
  <c r="H42" i="1"/>
  <c r="I43" i="1"/>
  <c r="J44" i="1"/>
  <c r="K45" i="1"/>
  <c r="L46" i="1"/>
  <c r="N32" i="1"/>
  <c r="J42" i="1"/>
  <c r="M43" i="1"/>
  <c r="P33" i="1"/>
  <c r="C36" i="1"/>
  <c r="D37" i="1"/>
  <c r="E38" i="1"/>
  <c r="F39" i="1"/>
  <c r="G40" i="1"/>
  <c r="H41" i="1"/>
  <c r="I42" i="1"/>
  <c r="J43" i="1"/>
  <c r="K44" i="1"/>
  <c r="B30" i="1"/>
  <c r="D36" i="1"/>
  <c r="P32" i="1"/>
  <c r="O45" i="1"/>
  <c r="L44" i="1"/>
  <c r="P46" i="1"/>
  <c r="D31" i="2"/>
  <c r="D33" i="2"/>
  <c r="D32" i="2"/>
  <c r="D30" i="2"/>
  <c r="D27" i="2"/>
  <c r="D29" i="2"/>
  <c r="E177" i="3"/>
  <c r="P177" i="3" s="1"/>
  <c r="E174" i="3"/>
  <c r="P174" i="3" s="1"/>
  <c r="E172" i="3"/>
  <c r="P172" i="3" s="1"/>
  <c r="E173" i="3"/>
  <c r="P173" i="3" s="1"/>
  <c r="E168" i="3"/>
  <c r="P168" i="3" s="1"/>
  <c r="N114" i="3"/>
  <c r="E171" i="3"/>
  <c r="P171" i="3" s="1"/>
  <c r="E175" i="3"/>
  <c r="P175" i="3" s="1"/>
  <c r="E179" i="3"/>
  <c r="P179" i="3" s="1"/>
  <c r="E170" i="3"/>
  <c r="P170" i="3" s="1"/>
  <c r="E176" i="3"/>
  <c r="P176" i="3" s="1"/>
  <c r="E180" i="3"/>
  <c r="P180" i="3" s="1"/>
  <c r="E178" i="3"/>
  <c r="P178" i="3" s="1"/>
  <c r="E169" i="3"/>
  <c r="P169" i="3" s="1"/>
  <c r="C160" i="3"/>
  <c r="C7" i="5" s="1"/>
  <c r="O104" i="3"/>
  <c r="O97" i="3"/>
  <c r="O98" i="3"/>
  <c r="O94" i="3"/>
  <c r="O95" i="3"/>
  <c r="O102" i="3"/>
  <c r="O100" i="3"/>
  <c r="O103" i="3"/>
  <c r="O96" i="3"/>
  <c r="O101" i="3"/>
  <c r="O99" i="3"/>
  <c r="O93" i="3"/>
  <c r="C171" i="5" l="1"/>
  <c r="C179" i="5"/>
  <c r="C176" i="5"/>
  <c r="C173" i="5"/>
  <c r="C178" i="5"/>
  <c r="C170" i="5"/>
  <c r="C175" i="5"/>
  <c r="C180" i="5"/>
  <c r="C172" i="5"/>
  <c r="C169" i="5"/>
  <c r="C177" i="5"/>
  <c r="C168" i="5"/>
  <c r="C174" i="5"/>
  <c r="C161" i="3"/>
  <c r="C162" i="3"/>
  <c r="Q169" i="3"/>
  <c r="R169" i="3"/>
  <c r="Q177" i="3"/>
  <c r="R177" i="3"/>
  <c r="Q178" i="3"/>
  <c r="R178" i="3"/>
  <c r="R180" i="3"/>
  <c r="Q180" i="3"/>
  <c r="R176" i="3"/>
  <c r="Q176" i="3"/>
  <c r="R170" i="3"/>
  <c r="Q170" i="3"/>
  <c r="Q179" i="3"/>
  <c r="R179" i="3"/>
  <c r="Q175" i="3"/>
  <c r="R175" i="3"/>
  <c r="Q174" i="3"/>
  <c r="R174" i="3"/>
  <c r="Q171" i="3"/>
  <c r="R171" i="3"/>
  <c r="N123" i="3"/>
  <c r="O123" i="3" s="1"/>
  <c r="E137" i="3" s="1"/>
  <c r="N127" i="3"/>
  <c r="O127" i="3" s="1"/>
  <c r="I137" i="3" s="1"/>
  <c r="N128" i="3"/>
  <c r="O128" i="3" s="1"/>
  <c r="J137" i="3" s="1"/>
  <c r="N124" i="3"/>
  <c r="O124" i="3" s="1"/>
  <c r="F137" i="3" s="1"/>
  <c r="N122" i="3"/>
  <c r="O122" i="3" s="1"/>
  <c r="D137" i="3" s="1"/>
  <c r="N129" i="3"/>
  <c r="O129" i="3" s="1"/>
  <c r="K137" i="3" s="1"/>
  <c r="N131" i="3"/>
  <c r="O131" i="3" s="1"/>
  <c r="M137" i="3" s="1"/>
  <c r="N130" i="3"/>
  <c r="O130" i="3" s="1"/>
  <c r="L137" i="3" s="1"/>
  <c r="N132" i="3"/>
  <c r="O132" i="3" s="1"/>
  <c r="N137" i="3" s="1"/>
  <c r="N121" i="3"/>
  <c r="O121" i="3" s="1"/>
  <c r="C137" i="3" s="1"/>
  <c r="N125" i="3"/>
  <c r="O125" i="3" s="1"/>
  <c r="G137" i="3" s="1"/>
  <c r="N126" i="3"/>
  <c r="O126" i="3" s="1"/>
  <c r="H137" i="3" s="1"/>
  <c r="R168" i="3"/>
  <c r="Q168" i="3"/>
  <c r="B33" i="1"/>
  <c r="Q33" i="1" s="1"/>
  <c r="B32" i="1"/>
  <c r="B46" i="1"/>
  <c r="Q46" i="1" s="1"/>
  <c r="B45" i="1"/>
  <c r="Q45" i="1" s="1"/>
  <c r="B44" i="1"/>
  <c r="Q44" i="1" s="1"/>
  <c r="B43" i="1"/>
  <c r="Q43" i="1" s="1"/>
  <c r="B42" i="1"/>
  <c r="Q42" i="1" s="1"/>
  <c r="B41" i="1"/>
  <c r="Q41" i="1" s="1"/>
  <c r="B40" i="1"/>
  <c r="Q40" i="1" s="1"/>
  <c r="B39" i="1"/>
  <c r="Q39" i="1" s="1"/>
  <c r="B38" i="1"/>
  <c r="Q38" i="1" s="1"/>
  <c r="B34" i="1"/>
  <c r="Q34" i="1" s="1"/>
  <c r="B37" i="1"/>
  <c r="Q37" i="1" s="1"/>
  <c r="B36" i="1"/>
  <c r="Q36" i="1" s="1"/>
  <c r="B35" i="1"/>
  <c r="Q35" i="1" s="1"/>
  <c r="Q173" i="3"/>
  <c r="R173" i="3"/>
  <c r="Q172" i="3"/>
  <c r="R172" i="3"/>
  <c r="H146" i="3" l="1"/>
  <c r="H144" i="3"/>
  <c r="H148" i="3"/>
  <c r="H150" i="3"/>
  <c r="H153" i="3"/>
  <c r="H152" i="3"/>
  <c r="H154" i="3"/>
  <c r="H143" i="3"/>
  <c r="H145" i="3"/>
  <c r="H147" i="3"/>
  <c r="H149" i="3"/>
  <c r="H151" i="3"/>
  <c r="K146" i="3"/>
  <c r="K151" i="3"/>
  <c r="K148" i="3"/>
  <c r="K150" i="3"/>
  <c r="K152" i="3"/>
  <c r="K154" i="3"/>
  <c r="K149" i="3"/>
  <c r="K143" i="3"/>
  <c r="K145" i="3"/>
  <c r="K144" i="3"/>
  <c r="K147" i="3"/>
  <c r="K153" i="3"/>
  <c r="G143" i="3"/>
  <c r="G145" i="3"/>
  <c r="G147" i="3"/>
  <c r="G151" i="3"/>
  <c r="G150" i="3"/>
  <c r="G149" i="3"/>
  <c r="G153" i="3"/>
  <c r="G148" i="3"/>
  <c r="G152" i="3"/>
  <c r="G144" i="3"/>
  <c r="G154" i="3"/>
  <c r="G146" i="3"/>
  <c r="L147" i="3"/>
  <c r="L149" i="3"/>
  <c r="L151" i="3"/>
  <c r="L153" i="3"/>
  <c r="L143" i="3"/>
  <c r="L150" i="3"/>
  <c r="L144" i="3"/>
  <c r="L146" i="3"/>
  <c r="L145" i="3"/>
  <c r="L148" i="3"/>
  <c r="L152" i="3"/>
  <c r="L154" i="3"/>
  <c r="D153" i="3"/>
  <c r="D152" i="3"/>
  <c r="D150" i="3"/>
  <c r="D154" i="3"/>
  <c r="D143" i="3"/>
  <c r="D145" i="3"/>
  <c r="D147" i="3"/>
  <c r="D149" i="3"/>
  <c r="D148" i="3"/>
  <c r="D151" i="3"/>
  <c r="D146" i="3"/>
  <c r="D144" i="3"/>
  <c r="I152" i="3"/>
  <c r="I148" i="3"/>
  <c r="I144" i="3"/>
  <c r="I150" i="3"/>
  <c r="I147" i="3"/>
  <c r="I151" i="3"/>
  <c r="I153" i="3"/>
  <c r="I149" i="3"/>
  <c r="I146" i="3"/>
  <c r="I145" i="3"/>
  <c r="I143" i="3"/>
  <c r="I154" i="3"/>
  <c r="E143" i="3"/>
  <c r="E145" i="3"/>
  <c r="E147" i="3"/>
  <c r="E148" i="3"/>
  <c r="E149" i="3"/>
  <c r="E151" i="3"/>
  <c r="E150" i="3"/>
  <c r="E153" i="3"/>
  <c r="E144" i="3"/>
  <c r="E146" i="3"/>
  <c r="E152" i="3"/>
  <c r="E154" i="3"/>
  <c r="F144" i="3"/>
  <c r="F143" i="3"/>
  <c r="F151" i="3"/>
  <c r="F146" i="3"/>
  <c r="F153" i="3"/>
  <c r="F148" i="3"/>
  <c r="F152" i="3"/>
  <c r="F145" i="3"/>
  <c r="F154" i="3"/>
  <c r="F149" i="3"/>
  <c r="F150" i="3"/>
  <c r="F147" i="3"/>
  <c r="M151" i="3"/>
  <c r="M144" i="3"/>
  <c r="M153" i="3"/>
  <c r="M143" i="3"/>
  <c r="M149" i="3"/>
  <c r="M152" i="3"/>
  <c r="M147" i="3"/>
  <c r="M150" i="3"/>
  <c r="M146" i="3"/>
  <c r="M154" i="3"/>
  <c r="M145" i="3"/>
  <c r="M148" i="3"/>
  <c r="N148" i="3"/>
  <c r="N143" i="3"/>
  <c r="N150" i="3"/>
  <c r="N152" i="3"/>
  <c r="N146" i="3"/>
  <c r="N154" i="3"/>
  <c r="N144" i="3"/>
  <c r="N145" i="3"/>
  <c r="N147" i="3"/>
  <c r="N149" i="3"/>
  <c r="N151" i="3"/>
  <c r="N153" i="3"/>
  <c r="S36" i="1"/>
  <c r="R36" i="1"/>
  <c r="S37" i="1"/>
  <c r="R37" i="1"/>
  <c r="S35" i="1"/>
  <c r="R35" i="1"/>
  <c r="S34" i="1"/>
  <c r="R34" i="1"/>
  <c r="S33" i="1"/>
  <c r="R33" i="1"/>
  <c r="C146" i="3"/>
  <c r="C143" i="3"/>
  <c r="C151" i="3"/>
  <c r="C144" i="3"/>
  <c r="C150" i="3"/>
  <c r="C148" i="3"/>
  <c r="C152" i="3"/>
  <c r="C153" i="3"/>
  <c r="C154" i="3"/>
  <c r="C149" i="3"/>
  <c r="C145" i="3"/>
  <c r="C147" i="3"/>
  <c r="S38" i="1"/>
  <c r="R38" i="1"/>
  <c r="S39" i="1"/>
  <c r="R39" i="1"/>
  <c r="S40" i="1"/>
  <c r="R40" i="1"/>
  <c r="R41" i="1"/>
  <c r="S41" i="1"/>
  <c r="S42" i="1"/>
  <c r="R42" i="1"/>
  <c r="S43" i="1"/>
  <c r="R43" i="1"/>
  <c r="J154" i="3"/>
  <c r="J152" i="3"/>
  <c r="J144" i="3"/>
  <c r="J143" i="3"/>
  <c r="J146" i="3"/>
  <c r="J148" i="3"/>
  <c r="J150" i="3"/>
  <c r="J145" i="3"/>
  <c r="J147" i="3"/>
  <c r="J149" i="3"/>
  <c r="J151" i="3"/>
  <c r="J153" i="3"/>
  <c r="S45" i="1"/>
  <c r="R45" i="1"/>
  <c r="S44" i="1"/>
  <c r="R44" i="1"/>
  <c r="S46" i="1"/>
  <c r="R46" i="1"/>
  <c r="E47" i="1"/>
  <c r="Q32" i="1"/>
  <c r="O143" i="3" l="1"/>
  <c r="Q143" i="3" s="1"/>
  <c r="D160" i="3" s="1"/>
  <c r="D161" i="3" s="1"/>
  <c r="O149" i="3"/>
  <c r="Q149" i="3" s="1"/>
  <c r="O160" i="3" s="1"/>
  <c r="O161" i="3" s="1"/>
  <c r="O148" i="3"/>
  <c r="Q148" i="3" s="1"/>
  <c r="I160" i="3" s="1"/>
  <c r="I161" i="3" s="1"/>
  <c r="B51" i="1" a="1"/>
  <c r="S32" i="1"/>
  <c r="R32" i="1"/>
  <c r="O153" i="3"/>
  <c r="Q153" i="3" s="1"/>
  <c r="M160" i="3" s="1"/>
  <c r="M7" i="5" s="1"/>
  <c r="O150" i="3"/>
  <c r="Q150" i="3" s="1"/>
  <c r="N160" i="3" s="1"/>
  <c r="N7" i="5" s="1"/>
  <c r="O145" i="3"/>
  <c r="Q145" i="3" s="1"/>
  <c r="G160" i="3" s="1"/>
  <c r="G7" i="5" s="1"/>
  <c r="O144" i="3"/>
  <c r="Q144" i="3" s="1"/>
  <c r="E160" i="3" s="1"/>
  <c r="E7" i="5" s="1"/>
  <c r="O152" i="3"/>
  <c r="Q152" i="3" s="1"/>
  <c r="H160" i="3" s="1"/>
  <c r="H7" i="5" s="1"/>
  <c r="O154" i="3"/>
  <c r="Q154" i="3" s="1"/>
  <c r="J160" i="3" s="1"/>
  <c r="J7" i="5" s="1"/>
  <c r="O151" i="3"/>
  <c r="Q151" i="3" s="1"/>
  <c r="L160" i="3" s="1"/>
  <c r="L7" i="5" s="1"/>
  <c r="O147" i="3"/>
  <c r="Q147" i="3" s="1"/>
  <c r="F160" i="3" s="1"/>
  <c r="F7" i="5" s="1"/>
  <c r="O146" i="3"/>
  <c r="Q146" i="3" s="1"/>
  <c r="K160" i="3" s="1"/>
  <c r="K7" i="5" s="1"/>
  <c r="D162" i="3" l="1"/>
  <c r="D7" i="5"/>
  <c r="L174" i="5"/>
  <c r="L171" i="5"/>
  <c r="L179" i="5"/>
  <c r="L176" i="5"/>
  <c r="L168" i="5"/>
  <c r="L173" i="5"/>
  <c r="L180" i="5"/>
  <c r="L170" i="5"/>
  <c r="L178" i="5"/>
  <c r="L175" i="5"/>
  <c r="L172" i="5"/>
  <c r="L169" i="5"/>
  <c r="L177" i="5"/>
  <c r="G114" i="5"/>
  <c r="J176" i="5"/>
  <c r="J168" i="5"/>
  <c r="J173" i="5"/>
  <c r="J170" i="5"/>
  <c r="J178" i="5"/>
  <c r="J175" i="5"/>
  <c r="J172" i="5"/>
  <c r="J180" i="5"/>
  <c r="J169" i="5"/>
  <c r="J177" i="5"/>
  <c r="J171" i="5"/>
  <c r="J179" i="5"/>
  <c r="J174" i="5"/>
  <c r="D114" i="5"/>
  <c r="E169" i="5"/>
  <c r="E177" i="5"/>
  <c r="E175" i="5"/>
  <c r="E174" i="5"/>
  <c r="E171" i="5"/>
  <c r="E179" i="5"/>
  <c r="E168" i="5"/>
  <c r="E176" i="5"/>
  <c r="E173" i="5"/>
  <c r="E178" i="5"/>
  <c r="E170" i="5"/>
  <c r="E172" i="5"/>
  <c r="E180" i="5"/>
  <c r="N114" i="5"/>
  <c r="H170" i="5"/>
  <c r="H178" i="5"/>
  <c r="H175" i="5"/>
  <c r="H172" i="5"/>
  <c r="H180" i="5"/>
  <c r="H169" i="5"/>
  <c r="H177" i="5"/>
  <c r="H176" i="5"/>
  <c r="H174" i="5"/>
  <c r="H168" i="5"/>
  <c r="H171" i="5"/>
  <c r="H179" i="5"/>
  <c r="H173" i="5"/>
  <c r="F114" i="5"/>
  <c r="G175" i="5"/>
  <c r="G172" i="5"/>
  <c r="G169" i="5"/>
  <c r="G177" i="5"/>
  <c r="G174" i="5"/>
  <c r="G171" i="5"/>
  <c r="G179" i="5"/>
  <c r="G168" i="5"/>
  <c r="G173" i="5"/>
  <c r="G176" i="5"/>
  <c r="G170" i="5"/>
  <c r="G178" i="5"/>
  <c r="G180" i="5"/>
  <c r="M114" i="5"/>
  <c r="I162" i="3"/>
  <c r="I7" i="5"/>
  <c r="N172" i="5"/>
  <c r="N180" i="5"/>
  <c r="N169" i="5"/>
  <c r="N177" i="5"/>
  <c r="N174" i="5"/>
  <c r="N179" i="5"/>
  <c r="N171" i="5"/>
  <c r="N176" i="5"/>
  <c r="N168" i="5"/>
  <c r="N173" i="5"/>
  <c r="N175" i="5"/>
  <c r="N170" i="5"/>
  <c r="N178" i="5"/>
  <c r="H114" i="5"/>
  <c r="M169" i="5"/>
  <c r="M177" i="5"/>
  <c r="M174" i="5"/>
  <c r="M175" i="5"/>
  <c r="M171" i="5"/>
  <c r="M179" i="5"/>
  <c r="M168" i="5"/>
  <c r="M176" i="5"/>
  <c r="M173" i="5"/>
  <c r="M170" i="5"/>
  <c r="M178" i="5"/>
  <c r="M172" i="5"/>
  <c r="M180" i="5"/>
  <c r="E114" i="5"/>
  <c r="O162" i="3"/>
  <c r="O7" i="5"/>
  <c r="F172" i="5"/>
  <c r="F180" i="5"/>
  <c r="F169" i="5"/>
  <c r="F177" i="5"/>
  <c r="F170" i="5"/>
  <c r="F174" i="5"/>
  <c r="F171" i="5"/>
  <c r="F179" i="5"/>
  <c r="F176" i="5"/>
  <c r="F168" i="5"/>
  <c r="F173" i="5"/>
  <c r="F178" i="5"/>
  <c r="F175" i="5"/>
  <c r="K114" i="5"/>
  <c r="D174" i="5"/>
  <c r="D171" i="5"/>
  <c r="D179" i="5"/>
  <c r="D180" i="5"/>
  <c r="D176" i="5"/>
  <c r="D168" i="5"/>
  <c r="D173" i="5"/>
  <c r="D172" i="5"/>
  <c r="D170" i="5"/>
  <c r="D178" i="5"/>
  <c r="D175" i="5"/>
  <c r="D169" i="5"/>
  <c r="D177" i="5"/>
  <c r="C114" i="5"/>
  <c r="K171" i="5"/>
  <c r="K179" i="5"/>
  <c r="K176" i="5"/>
  <c r="K168" i="5"/>
  <c r="K173" i="5"/>
  <c r="K169" i="5"/>
  <c r="K170" i="5"/>
  <c r="K178" i="5"/>
  <c r="K175" i="5"/>
  <c r="K177" i="5"/>
  <c r="K172" i="5"/>
  <c r="K180" i="5"/>
  <c r="K174" i="5"/>
  <c r="L114" i="5"/>
  <c r="G20" i="4" a="1"/>
  <c r="G20" i="4" s="1"/>
  <c r="F20" i="4" a="1"/>
  <c r="F20" i="4" s="1"/>
  <c r="G19" i="4" a="1"/>
  <c r="G19" i="4" s="1"/>
  <c r="G18" i="4" a="1"/>
  <c r="G18" i="4" s="1"/>
  <c r="F19" i="4" a="1"/>
  <c r="F19" i="4" s="1"/>
  <c r="F18" i="4" a="1"/>
  <c r="F18" i="4" s="1"/>
  <c r="E20" i="4" a="1"/>
  <c r="E20" i="4" s="1"/>
  <c r="D18" i="4" a="1"/>
  <c r="D18" i="4" s="1"/>
  <c r="E19" i="4" a="1"/>
  <c r="E19" i="4" s="1"/>
  <c r="C20" i="4" a="1"/>
  <c r="C20" i="4" s="1"/>
  <c r="E18" i="4" a="1"/>
  <c r="E18" i="4" s="1"/>
  <c r="D20" i="4" a="1"/>
  <c r="D20" i="4" s="1"/>
  <c r="D19" i="4" a="1"/>
  <c r="D19" i="4" s="1"/>
  <c r="C19" i="4" a="1"/>
  <c r="C19" i="4" s="1"/>
  <c r="F161" i="3"/>
  <c r="F162" i="3"/>
  <c r="L162" i="3"/>
  <c r="L161" i="3"/>
  <c r="J162" i="3"/>
  <c r="J161" i="3"/>
  <c r="H162" i="3"/>
  <c r="H161" i="3"/>
  <c r="E161" i="3"/>
  <c r="E162" i="3"/>
  <c r="G162" i="3"/>
  <c r="G161" i="3"/>
  <c r="N161" i="3"/>
  <c r="N162" i="3"/>
  <c r="M161" i="3"/>
  <c r="M162" i="3"/>
  <c r="K161" i="3"/>
  <c r="K162" i="3"/>
  <c r="B51" i="1"/>
  <c r="L129" i="5" l="1"/>
  <c r="L131" i="5"/>
  <c r="L122" i="5"/>
  <c r="L124" i="5"/>
  <c r="L126" i="5"/>
  <c r="L128" i="5"/>
  <c r="L130" i="5"/>
  <c r="L132" i="5"/>
  <c r="L125" i="5"/>
  <c r="L123" i="5"/>
  <c r="L127" i="5"/>
  <c r="L121" i="5"/>
  <c r="I173" i="5"/>
  <c r="I171" i="5"/>
  <c r="I179" i="5"/>
  <c r="I170" i="5"/>
  <c r="I178" i="5"/>
  <c r="I175" i="5"/>
  <c r="I172" i="5"/>
  <c r="I180" i="5"/>
  <c r="I169" i="5"/>
  <c r="I177" i="5"/>
  <c r="I174" i="5"/>
  <c r="I176" i="5"/>
  <c r="I168" i="5"/>
  <c r="J114" i="5"/>
  <c r="F123" i="5"/>
  <c r="F125" i="5"/>
  <c r="F127" i="5"/>
  <c r="F129" i="5"/>
  <c r="F131" i="5"/>
  <c r="F122" i="5"/>
  <c r="F124" i="5"/>
  <c r="F126" i="5"/>
  <c r="F128" i="5"/>
  <c r="F130" i="5"/>
  <c r="F132" i="5"/>
  <c r="F121" i="5"/>
  <c r="O175" i="5"/>
  <c r="O180" i="5"/>
  <c r="O172" i="5"/>
  <c r="P172" i="5" s="1"/>
  <c r="O169" i="5"/>
  <c r="O177" i="5"/>
  <c r="O173" i="5"/>
  <c r="O174" i="5"/>
  <c r="O171" i="5"/>
  <c r="O179" i="5"/>
  <c r="O168" i="5"/>
  <c r="O176" i="5"/>
  <c r="O170" i="5"/>
  <c r="O178" i="5"/>
  <c r="I114" i="5"/>
  <c r="H126" i="5"/>
  <c r="H130" i="5"/>
  <c r="H121" i="5"/>
  <c r="H124" i="5"/>
  <c r="H123" i="5"/>
  <c r="H125" i="5"/>
  <c r="H127" i="5"/>
  <c r="H129" i="5"/>
  <c r="H131" i="5"/>
  <c r="H132" i="5"/>
  <c r="H122" i="5"/>
  <c r="H128" i="5"/>
  <c r="M122" i="5"/>
  <c r="M124" i="5"/>
  <c r="M126" i="5"/>
  <c r="M128" i="5"/>
  <c r="M130" i="5"/>
  <c r="M132" i="5"/>
  <c r="M123" i="5"/>
  <c r="M125" i="5"/>
  <c r="M127" i="5"/>
  <c r="M129" i="5"/>
  <c r="M131" i="5"/>
  <c r="M121" i="5"/>
  <c r="G121" i="5"/>
  <c r="G123" i="5"/>
  <c r="G125" i="5"/>
  <c r="G127" i="5"/>
  <c r="G129" i="5"/>
  <c r="G131" i="5"/>
  <c r="G122" i="5"/>
  <c r="G124" i="5"/>
  <c r="G126" i="5"/>
  <c r="G128" i="5"/>
  <c r="G130" i="5"/>
  <c r="G132" i="5"/>
  <c r="P179" i="5"/>
  <c r="K122" i="5"/>
  <c r="K124" i="5"/>
  <c r="K126" i="5"/>
  <c r="K128" i="5"/>
  <c r="K130" i="5"/>
  <c r="K132" i="5"/>
  <c r="K121" i="5"/>
  <c r="K123" i="5"/>
  <c r="K125" i="5"/>
  <c r="K127" i="5"/>
  <c r="K129" i="5"/>
  <c r="K131" i="5"/>
  <c r="E122" i="5"/>
  <c r="E124" i="5"/>
  <c r="E126" i="5"/>
  <c r="E128" i="5"/>
  <c r="E130" i="5"/>
  <c r="E132" i="5"/>
  <c r="E121" i="5"/>
  <c r="E123" i="5"/>
  <c r="E125" i="5"/>
  <c r="E127" i="5"/>
  <c r="E129" i="5"/>
  <c r="E131" i="5"/>
  <c r="D122" i="5"/>
  <c r="D124" i="5"/>
  <c r="D126" i="5"/>
  <c r="D128" i="5"/>
  <c r="D130" i="5"/>
  <c r="D132" i="5"/>
  <c r="D125" i="5"/>
  <c r="D131" i="5"/>
  <c r="D129" i="5"/>
  <c r="D121" i="5"/>
  <c r="D127" i="5"/>
  <c r="D123" i="5"/>
  <c r="C161" i="5"/>
  <c r="C162" i="5"/>
  <c r="P173" i="5"/>
  <c r="C121" i="5"/>
  <c r="C122" i="5"/>
  <c r="C124" i="5"/>
  <c r="C126" i="5"/>
  <c r="C128" i="5"/>
  <c r="C130" i="5"/>
  <c r="C132" i="5"/>
  <c r="C123" i="5"/>
  <c r="C125" i="5"/>
  <c r="C127" i="5"/>
  <c r="C129" i="5"/>
  <c r="C131" i="5"/>
  <c r="N123" i="5"/>
  <c r="N125" i="5"/>
  <c r="N127" i="5"/>
  <c r="N129" i="5"/>
  <c r="N131" i="5"/>
  <c r="N122" i="5"/>
  <c r="N124" i="5"/>
  <c r="N126" i="5"/>
  <c r="N128" i="5"/>
  <c r="N130" i="5"/>
  <c r="N132" i="5"/>
  <c r="N121" i="5"/>
  <c r="D37" i="4"/>
  <c r="D34" i="4"/>
  <c r="D38" i="4"/>
  <c r="D35" i="4"/>
  <c r="D36" i="4"/>
  <c r="E37" i="4"/>
  <c r="E34" i="4"/>
  <c r="E36" i="4"/>
  <c r="E38" i="4"/>
  <c r="E35" i="4"/>
  <c r="E40" i="4"/>
  <c r="E41" i="4"/>
  <c r="E39" i="4"/>
  <c r="E42" i="4"/>
  <c r="E43" i="4"/>
  <c r="F31" i="4"/>
  <c r="F29" i="4"/>
  <c r="F30" i="4"/>
  <c r="F32" i="4"/>
  <c r="F33" i="4"/>
  <c r="D41" i="4"/>
  <c r="D40" i="4"/>
  <c r="D42" i="4"/>
  <c r="D39" i="4"/>
  <c r="D43" i="4"/>
  <c r="F34" i="4"/>
  <c r="F37" i="4"/>
  <c r="F38" i="4"/>
  <c r="F35" i="4"/>
  <c r="F36" i="4"/>
  <c r="E31" i="4"/>
  <c r="E29" i="4"/>
  <c r="E32" i="4"/>
  <c r="E33" i="4"/>
  <c r="E30" i="4"/>
  <c r="F43" i="4"/>
  <c r="F40" i="4"/>
  <c r="F41" i="4"/>
  <c r="F39" i="4"/>
  <c r="F42" i="4"/>
  <c r="G30" i="4"/>
  <c r="G31" i="4"/>
  <c r="G29" i="4"/>
  <c r="G32" i="4"/>
  <c r="G33" i="4"/>
  <c r="G37" i="4"/>
  <c r="G34" i="4"/>
  <c r="G38" i="4"/>
  <c r="G35" i="4"/>
  <c r="G36" i="4"/>
  <c r="H33" i="4"/>
  <c r="H30" i="4"/>
  <c r="H31" i="4"/>
  <c r="H29" i="4"/>
  <c r="H32" i="4"/>
  <c r="H37" i="4"/>
  <c r="H34" i="4"/>
  <c r="H36" i="4"/>
  <c r="H38" i="4"/>
  <c r="H35" i="4"/>
  <c r="G43" i="4"/>
  <c r="G40" i="4"/>
  <c r="G41" i="4"/>
  <c r="G42" i="4"/>
  <c r="G39" i="4"/>
  <c r="H40" i="4"/>
  <c r="H43" i="4"/>
  <c r="H41" i="4"/>
  <c r="H42" i="4"/>
  <c r="H39" i="4"/>
  <c r="F27" i="4"/>
  <c r="E27" i="4"/>
  <c r="G27" i="4"/>
  <c r="H27" i="4"/>
  <c r="B53" i="1"/>
  <c r="B54" i="1"/>
  <c r="B56" i="1"/>
  <c r="B57" i="1"/>
  <c r="B58" i="1"/>
  <c r="B59" i="1"/>
  <c r="B60" i="1"/>
  <c r="B61" i="1"/>
  <c r="B62" i="1"/>
  <c r="B63" i="1"/>
  <c r="B64" i="1"/>
  <c r="B65" i="1"/>
  <c r="B55" i="1"/>
  <c r="B66" i="1"/>
  <c r="B67" i="1"/>
  <c r="P175" i="5" l="1"/>
  <c r="R175" i="5" s="1"/>
  <c r="P168" i="5"/>
  <c r="R168" i="5" s="1"/>
  <c r="P174" i="5"/>
  <c r="R174" i="5" s="1"/>
  <c r="P169" i="5"/>
  <c r="Q169" i="5" s="1"/>
  <c r="P177" i="5"/>
  <c r="R177" i="5" s="1"/>
  <c r="P170" i="5"/>
  <c r="R170" i="5" s="1"/>
  <c r="P171" i="5"/>
  <c r="R171" i="5" s="1"/>
  <c r="P180" i="5"/>
  <c r="Q180" i="5" s="1"/>
  <c r="P178" i="5"/>
  <c r="Q178" i="5" s="1"/>
  <c r="P176" i="5"/>
  <c r="Q176" i="5" s="1"/>
  <c r="I40" i="4"/>
  <c r="I41" i="4"/>
  <c r="I36" i="4"/>
  <c r="I35" i="4"/>
  <c r="I30" i="4"/>
  <c r="I38" i="4"/>
  <c r="I33" i="4"/>
  <c r="I34" i="4"/>
  <c r="I32" i="4"/>
  <c r="I43" i="4"/>
  <c r="I37" i="4"/>
  <c r="I29" i="4"/>
  <c r="I39" i="4"/>
  <c r="I31" i="4"/>
  <c r="I42" i="4"/>
  <c r="R172" i="5"/>
  <c r="Q172" i="5"/>
  <c r="R173" i="5"/>
  <c r="Q173" i="5"/>
  <c r="J122" i="5"/>
  <c r="J124" i="5"/>
  <c r="J126" i="5"/>
  <c r="J128" i="5"/>
  <c r="J130" i="5"/>
  <c r="J132" i="5"/>
  <c r="J121" i="5"/>
  <c r="J123" i="5"/>
  <c r="J125" i="5"/>
  <c r="J127" i="5"/>
  <c r="J129" i="5"/>
  <c r="J131" i="5"/>
  <c r="R179" i="5"/>
  <c r="Q179" i="5"/>
  <c r="I121" i="5"/>
  <c r="I123" i="5"/>
  <c r="I125" i="5"/>
  <c r="I127" i="5"/>
  <c r="I129" i="5"/>
  <c r="I131" i="5"/>
  <c r="I122" i="5"/>
  <c r="I124" i="5"/>
  <c r="I126" i="5"/>
  <c r="I128" i="5"/>
  <c r="I130" i="5"/>
  <c r="I132" i="5"/>
  <c r="Q175" i="5"/>
  <c r="O130" i="5" l="1"/>
  <c r="L137" i="5" s="1"/>
  <c r="L150" i="5" s="1"/>
  <c r="Q168" i="5"/>
  <c r="R169" i="5"/>
  <c r="Q174" i="5"/>
  <c r="O126" i="5"/>
  <c r="H137" i="5" s="1"/>
  <c r="H149" i="5" s="1"/>
  <c r="Q170" i="5"/>
  <c r="O122" i="5"/>
  <c r="D137" i="5" s="1"/>
  <c r="O131" i="5"/>
  <c r="M137" i="5" s="1"/>
  <c r="M147" i="5" s="1"/>
  <c r="O129" i="5"/>
  <c r="K137" i="5" s="1"/>
  <c r="K143" i="5" s="1"/>
  <c r="O128" i="5"/>
  <c r="J137" i="5" s="1"/>
  <c r="J149" i="5" s="1"/>
  <c r="R180" i="5"/>
  <c r="R176" i="5"/>
  <c r="O124" i="5"/>
  <c r="F137" i="5" s="1"/>
  <c r="F148" i="5" s="1"/>
  <c r="R178" i="5"/>
  <c r="Q177" i="5"/>
  <c r="O132" i="5"/>
  <c r="N137" i="5" s="1"/>
  <c r="N143" i="5" s="1"/>
  <c r="O127" i="5"/>
  <c r="I137" i="5" s="1"/>
  <c r="I148" i="5" s="1"/>
  <c r="Q171" i="5"/>
  <c r="O125" i="5"/>
  <c r="G137" i="5" s="1"/>
  <c r="G150" i="5" s="1"/>
  <c r="O123" i="5"/>
  <c r="E137" i="5" s="1"/>
  <c r="E143" i="5" s="1"/>
  <c r="O121" i="5"/>
  <c r="C137" i="5" s="1"/>
  <c r="C153" i="5" s="1"/>
  <c r="L151" i="5"/>
  <c r="L153" i="5"/>
  <c r="L146" i="5"/>
  <c r="L148" i="5"/>
  <c r="J144" i="5"/>
  <c r="G146" i="5"/>
  <c r="G154" i="5"/>
  <c r="E151" i="5"/>
  <c r="E153" i="5"/>
  <c r="E144" i="5"/>
  <c r="E152" i="5"/>
  <c r="E154" i="5"/>
  <c r="K151" i="5"/>
  <c r="K152" i="5"/>
  <c r="F152" i="5"/>
  <c r="F153" i="5"/>
  <c r="D146" i="5"/>
  <c r="D154" i="5"/>
  <c r="D143" i="5"/>
  <c r="D150" i="5"/>
  <c r="D145" i="5"/>
  <c r="D147" i="5"/>
  <c r="D149" i="5"/>
  <c r="D151" i="5"/>
  <c r="D153" i="5"/>
  <c r="D148" i="5"/>
  <c r="D152" i="5"/>
  <c r="D144" i="5"/>
  <c r="C50" i="4" a="1"/>
  <c r="C49" i="4" a="1"/>
  <c r="C48" i="4" a="1"/>
  <c r="I149" i="5" l="1"/>
  <c r="K145" i="5"/>
  <c r="I145" i="5"/>
  <c r="L149" i="5"/>
  <c r="F150" i="5"/>
  <c r="F146" i="5"/>
  <c r="F144" i="5"/>
  <c r="N154" i="5"/>
  <c r="L147" i="5"/>
  <c r="F149" i="5"/>
  <c r="K150" i="5"/>
  <c r="L144" i="5"/>
  <c r="F147" i="5"/>
  <c r="K144" i="5"/>
  <c r="F145" i="5"/>
  <c r="K153" i="5"/>
  <c r="M145" i="5"/>
  <c r="K149" i="5"/>
  <c r="E149" i="5"/>
  <c r="N153" i="5"/>
  <c r="M146" i="5"/>
  <c r="J143" i="5"/>
  <c r="L145" i="5"/>
  <c r="I154" i="5"/>
  <c r="M148" i="5"/>
  <c r="M143" i="5"/>
  <c r="J145" i="5"/>
  <c r="K154" i="5"/>
  <c r="K147" i="5"/>
  <c r="E147" i="5"/>
  <c r="N147" i="5"/>
  <c r="M144" i="5"/>
  <c r="J152" i="5"/>
  <c r="L152" i="5"/>
  <c r="L143" i="5"/>
  <c r="M152" i="5"/>
  <c r="J150" i="5"/>
  <c r="N144" i="5"/>
  <c r="J148" i="5"/>
  <c r="M150" i="5"/>
  <c r="M153" i="5"/>
  <c r="M151" i="5"/>
  <c r="K146" i="5"/>
  <c r="I151" i="5"/>
  <c r="M154" i="5"/>
  <c r="M149" i="5"/>
  <c r="J146" i="5"/>
  <c r="J147" i="5"/>
  <c r="I152" i="5"/>
  <c r="F154" i="5"/>
  <c r="K148" i="5"/>
  <c r="E145" i="5"/>
  <c r="I146" i="5"/>
  <c r="J153" i="5"/>
  <c r="L154" i="5"/>
  <c r="H145" i="5"/>
  <c r="I144" i="5"/>
  <c r="J151" i="5"/>
  <c r="H152" i="5"/>
  <c r="H153" i="5"/>
  <c r="H150" i="5"/>
  <c r="H146" i="5"/>
  <c r="F143" i="5"/>
  <c r="I147" i="5"/>
  <c r="I143" i="5"/>
  <c r="H154" i="5"/>
  <c r="C154" i="5"/>
  <c r="F151" i="5"/>
  <c r="I150" i="5"/>
  <c r="N152" i="5"/>
  <c r="J154" i="5"/>
  <c r="H151" i="5"/>
  <c r="H144" i="5"/>
  <c r="I153" i="5"/>
  <c r="N150" i="5"/>
  <c r="H143" i="5"/>
  <c r="H147" i="5"/>
  <c r="G148" i="5"/>
  <c r="G144" i="5"/>
  <c r="C148" i="5"/>
  <c r="H148" i="5"/>
  <c r="G151" i="5"/>
  <c r="G149" i="5"/>
  <c r="G147" i="5"/>
  <c r="G143" i="5"/>
  <c r="C151" i="5"/>
  <c r="C149" i="5"/>
  <c r="C147" i="5"/>
  <c r="N151" i="5"/>
  <c r="N148" i="5"/>
  <c r="C152" i="5"/>
  <c r="C145" i="5"/>
  <c r="N149" i="5"/>
  <c r="N146" i="5"/>
  <c r="C150" i="5"/>
  <c r="E150" i="5"/>
  <c r="N145" i="5"/>
  <c r="C144" i="5"/>
  <c r="E146" i="5"/>
  <c r="C143" i="5"/>
  <c r="G145" i="5"/>
  <c r="C146" i="5"/>
  <c r="E148" i="5"/>
  <c r="G152" i="5"/>
  <c r="G153" i="5"/>
  <c r="O154" i="5"/>
  <c r="Q154" i="5" s="1"/>
  <c r="C50" i="4"/>
  <c r="C58" i="4" s="1"/>
  <c r="C48" i="4"/>
  <c r="C56" i="4" s="1"/>
  <c r="C49" i="4"/>
  <c r="C57" i="4" s="1"/>
  <c r="O152" i="5" l="1"/>
  <c r="Q152" i="5" s="1"/>
  <c r="H161" i="5" s="1"/>
  <c r="O147" i="5"/>
  <c r="Q147" i="5" s="1"/>
  <c r="F162" i="5" s="1"/>
  <c r="O153" i="5"/>
  <c r="Q153" i="5" s="1"/>
  <c r="M162" i="5" s="1"/>
  <c r="O148" i="5"/>
  <c r="Q148" i="5" s="1"/>
  <c r="I162" i="5" s="1"/>
  <c r="O143" i="5"/>
  <c r="Q143" i="5" s="1"/>
  <c r="D161" i="5" s="1"/>
  <c r="O144" i="5"/>
  <c r="Q144" i="5" s="1"/>
  <c r="E161" i="5" s="1"/>
  <c r="O150" i="5"/>
  <c r="Q150" i="5" s="1"/>
  <c r="N161" i="5" s="1"/>
  <c r="O149" i="5"/>
  <c r="Q149" i="5" s="1"/>
  <c r="O162" i="5" s="1"/>
  <c r="O151" i="5"/>
  <c r="Q151" i="5" s="1"/>
  <c r="L161" i="5" s="1"/>
  <c r="O146" i="5"/>
  <c r="Q146" i="5" s="1"/>
  <c r="K162" i="5" s="1"/>
  <c r="O145" i="5"/>
  <c r="Q145" i="5" s="1"/>
  <c r="G161" i="5" s="1"/>
  <c r="J161" i="5"/>
  <c r="J162" i="5"/>
  <c r="E66" i="4"/>
  <c r="E64" i="4"/>
  <c r="E65" i="4"/>
  <c r="F65" i="4"/>
  <c r="F66" i="4"/>
  <c r="F64" i="4"/>
  <c r="D65" i="4"/>
  <c r="D66" i="4"/>
  <c r="G66" i="4" s="1"/>
  <c r="D64" i="4"/>
  <c r="G64" i="4" s="1"/>
  <c r="F161" i="5" l="1"/>
  <c r="H162" i="5"/>
  <c r="I161" i="5"/>
  <c r="M161" i="5"/>
  <c r="O161" i="5"/>
  <c r="D162" i="5"/>
  <c r="N162" i="5"/>
  <c r="E162" i="5"/>
  <c r="L162" i="5"/>
  <c r="K161" i="5"/>
  <c r="G162" i="5"/>
  <c r="G65" i="4"/>
  <c r="C84" i="4" s="1"/>
  <c r="H91" i="4" s="1"/>
  <c r="C85" i="4"/>
  <c r="M91" i="4" s="1"/>
  <c r="C83" i="4"/>
  <c r="C91" i="4" s="1"/>
  <c r="M93" i="4" l="1"/>
  <c r="M92" i="4"/>
  <c r="H92" i="4"/>
  <c r="H93" i="4"/>
  <c r="C93" i="4"/>
  <c r="C92" i="4"/>
  <c r="C96" i="4" l="1"/>
  <c r="H96" i="4"/>
  <c r="M95" i="4"/>
  <c r="M96" i="4"/>
  <c r="C95" i="4"/>
  <c r="H95" i="4"/>
  <c r="G50" i="4" l="1"/>
  <c r="G58" i="4" s="1"/>
  <c r="F50" i="4"/>
  <c r="F58" i="4" s="1"/>
  <c r="E50" i="4"/>
  <c r="E58" i="4" s="1"/>
  <c r="D50" i="4"/>
  <c r="D58" i="4" s="1"/>
  <c r="G49" i="4"/>
  <c r="G57" i="4" s="1"/>
  <c r="F49" i="4"/>
  <c r="F57" i="4" s="1"/>
  <c r="E49" i="4"/>
  <c r="E57" i="4" s="1"/>
  <c r="D49" i="4"/>
  <c r="D57" i="4" s="1"/>
  <c r="G48" i="4"/>
  <c r="G56" i="4" s="1"/>
  <c r="F48" i="4"/>
  <c r="F56" i="4" s="1"/>
  <c r="E48" i="4"/>
  <c r="E56" i="4" s="1"/>
  <c r="D48" i="4"/>
  <c r="D56" i="4" s="1"/>
  <c r="Q6" i="2"/>
  <c r="G20" i="2" s="1" a="1"/>
  <c r="G20" i="2" s="1"/>
  <c r="P6" i="2"/>
  <c r="G19" i="2" s="1" a="1"/>
  <c r="G19" i="2" s="1"/>
  <c r="O6" i="2"/>
  <c r="G18" i="2" s="1" a="1"/>
  <c r="G18" i="2" s="1"/>
  <c r="N6" i="2"/>
  <c r="F20" i="2" s="1" a="1"/>
  <c r="F20" i="2" s="1"/>
  <c r="M6" i="2"/>
  <c r="F19" i="2" s="1" a="1"/>
  <c r="F19" i="2" s="1"/>
  <c r="L6" i="2"/>
  <c r="F18" i="2" s="1" a="1"/>
  <c r="F18" i="2" s="1"/>
  <c r="K6" i="2"/>
  <c r="J6" i="2"/>
  <c r="I6" i="2"/>
  <c r="H6" i="2"/>
  <c r="D20" i="2" s="1" a="1"/>
  <c r="D20" i="2" s="1"/>
  <c r="G6" i="2"/>
  <c r="D19" i="2" s="1" a="1"/>
  <c r="D19" i="2" s="1"/>
  <c r="F6" i="2"/>
  <c r="D18" i="2" s="1" a="1"/>
  <c r="D18" i="2" s="1"/>
  <c r="E6" i="2"/>
  <c r="C20" i="2" s="1" a="1"/>
  <c r="C20" i="2" s="1"/>
  <c r="D6" i="2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E59" i="1" l="1"/>
  <c r="E60" i="1"/>
  <c r="E61" i="1"/>
  <c r="E62" i="1"/>
  <c r="E58" i="1"/>
  <c r="E57" i="1"/>
  <c r="E67" i="1"/>
  <c r="E64" i="1"/>
  <c r="E66" i="1"/>
  <c r="E63" i="1"/>
  <c r="E54" i="1"/>
  <c r="E65" i="1"/>
  <c r="E55" i="1"/>
  <c r="E56" i="1"/>
  <c r="E53" i="1"/>
  <c r="M67" i="1"/>
  <c r="M60" i="1"/>
  <c r="M53" i="1"/>
  <c r="M56" i="1"/>
  <c r="M58" i="1"/>
  <c r="M65" i="1"/>
  <c r="M55" i="1"/>
  <c r="M57" i="1"/>
  <c r="M62" i="1"/>
  <c r="M61" i="1"/>
  <c r="M64" i="1"/>
  <c r="M54" i="1"/>
  <c r="M66" i="1"/>
  <c r="M63" i="1"/>
  <c r="M59" i="1"/>
  <c r="J63" i="1"/>
  <c r="J53" i="1"/>
  <c r="J58" i="1"/>
  <c r="J64" i="1"/>
  <c r="J57" i="1"/>
  <c r="J65" i="1"/>
  <c r="J66" i="1"/>
  <c r="J67" i="1"/>
  <c r="J56" i="1"/>
  <c r="J55" i="1"/>
  <c r="J62" i="1"/>
  <c r="J61" i="1"/>
  <c r="J54" i="1"/>
  <c r="J60" i="1"/>
  <c r="J59" i="1"/>
  <c r="C56" i="1"/>
  <c r="C54" i="1"/>
  <c r="Q54" i="1" s="1"/>
  <c r="C57" i="1"/>
  <c r="C67" i="1"/>
  <c r="C58" i="1"/>
  <c r="C59" i="1"/>
  <c r="C60" i="1"/>
  <c r="C66" i="1"/>
  <c r="C55" i="1"/>
  <c r="C53" i="1"/>
  <c r="C65" i="1"/>
  <c r="C62" i="1"/>
  <c r="C64" i="1"/>
  <c r="C61" i="1"/>
  <c r="C63" i="1"/>
  <c r="K53" i="1"/>
  <c r="K60" i="1"/>
  <c r="K62" i="1"/>
  <c r="K64" i="1"/>
  <c r="K65" i="1"/>
  <c r="K58" i="1"/>
  <c r="K66" i="1"/>
  <c r="K67" i="1"/>
  <c r="K57" i="1"/>
  <c r="K54" i="1"/>
  <c r="K56" i="1"/>
  <c r="K63" i="1"/>
  <c r="K55" i="1"/>
  <c r="K61" i="1"/>
  <c r="K59" i="1"/>
  <c r="D58" i="1"/>
  <c r="D59" i="1"/>
  <c r="D60" i="1"/>
  <c r="D61" i="1"/>
  <c r="D53" i="1"/>
  <c r="D67" i="1"/>
  <c r="D55" i="1"/>
  <c r="D56" i="1"/>
  <c r="D66" i="1"/>
  <c r="D63" i="1"/>
  <c r="D65" i="1"/>
  <c r="D62" i="1"/>
  <c r="D64" i="1"/>
  <c r="D54" i="1"/>
  <c r="D57" i="1"/>
  <c r="L59" i="1"/>
  <c r="L63" i="1"/>
  <c r="L66" i="1"/>
  <c r="L67" i="1"/>
  <c r="L58" i="1"/>
  <c r="L53" i="1"/>
  <c r="L55" i="1"/>
  <c r="L57" i="1"/>
  <c r="L62" i="1"/>
  <c r="L64" i="1"/>
  <c r="L54" i="1"/>
  <c r="L56" i="1"/>
  <c r="L65" i="1"/>
  <c r="L60" i="1"/>
  <c r="L61" i="1"/>
  <c r="O65" i="1"/>
  <c r="O58" i="1"/>
  <c r="O66" i="1"/>
  <c r="O60" i="1"/>
  <c r="O67" i="1"/>
  <c r="O57" i="1"/>
  <c r="O59" i="1"/>
  <c r="O63" i="1"/>
  <c r="O56" i="1"/>
  <c r="O64" i="1"/>
  <c r="O54" i="1"/>
  <c r="O55" i="1"/>
  <c r="O62" i="1"/>
  <c r="O53" i="1"/>
  <c r="O61" i="1"/>
  <c r="F61" i="1"/>
  <c r="F62" i="1"/>
  <c r="F63" i="1"/>
  <c r="F58" i="1"/>
  <c r="F53" i="1"/>
  <c r="F65" i="1"/>
  <c r="F67" i="1"/>
  <c r="F64" i="1"/>
  <c r="F66" i="1"/>
  <c r="F54" i="1"/>
  <c r="F57" i="1"/>
  <c r="F55" i="1"/>
  <c r="F60" i="1"/>
  <c r="F56" i="1"/>
  <c r="F59" i="1"/>
  <c r="N60" i="1"/>
  <c r="N53" i="1"/>
  <c r="N67" i="1"/>
  <c r="N57" i="1"/>
  <c r="N59" i="1"/>
  <c r="N66" i="1"/>
  <c r="N56" i="1"/>
  <c r="N58" i="1"/>
  <c r="N62" i="1"/>
  <c r="N63" i="1"/>
  <c r="N55" i="1"/>
  <c r="N54" i="1"/>
  <c r="N65" i="1"/>
  <c r="N64" i="1"/>
  <c r="N61" i="1"/>
  <c r="G58" i="1"/>
  <c r="G59" i="1"/>
  <c r="G66" i="1"/>
  <c r="G53" i="1"/>
  <c r="G65" i="1"/>
  <c r="G67" i="1"/>
  <c r="G56" i="1"/>
  <c r="G55" i="1"/>
  <c r="G57" i="1"/>
  <c r="G61" i="1"/>
  <c r="G54" i="1"/>
  <c r="G62" i="1"/>
  <c r="G63" i="1"/>
  <c r="G64" i="1"/>
  <c r="G60" i="1"/>
  <c r="H60" i="1"/>
  <c r="H59" i="1"/>
  <c r="H67" i="1"/>
  <c r="H61" i="1"/>
  <c r="H66" i="1"/>
  <c r="H53" i="1"/>
  <c r="H56" i="1"/>
  <c r="H57" i="1"/>
  <c r="H62" i="1"/>
  <c r="H55" i="1"/>
  <c r="H63" i="1"/>
  <c r="H64" i="1"/>
  <c r="H65" i="1"/>
  <c r="H54" i="1"/>
  <c r="H58" i="1"/>
  <c r="P58" i="1"/>
  <c r="P53" i="1"/>
  <c r="P60" i="1"/>
  <c r="P67" i="1"/>
  <c r="P54" i="1"/>
  <c r="P64" i="1"/>
  <c r="P65" i="1"/>
  <c r="P63" i="1"/>
  <c r="P55" i="1"/>
  <c r="P56" i="1"/>
  <c r="P57" i="1"/>
  <c r="P66" i="1"/>
  <c r="P62" i="1"/>
  <c r="P59" i="1"/>
  <c r="P61" i="1"/>
  <c r="I60" i="1"/>
  <c r="I58" i="1"/>
  <c r="I67" i="1"/>
  <c r="I62" i="1"/>
  <c r="I53" i="1"/>
  <c r="I57" i="1"/>
  <c r="I63" i="1"/>
  <c r="I56" i="1"/>
  <c r="I55" i="1"/>
  <c r="I64" i="1"/>
  <c r="I65" i="1"/>
  <c r="I66" i="1"/>
  <c r="I54" i="1"/>
  <c r="I61" i="1"/>
  <c r="I59" i="1"/>
  <c r="F77" i="4"/>
  <c r="F78" i="4"/>
  <c r="F76" i="4"/>
  <c r="E67" i="4"/>
  <c r="E68" i="4"/>
  <c r="E69" i="4"/>
  <c r="E70" i="4"/>
  <c r="E72" i="4"/>
  <c r="E71" i="4"/>
  <c r="E74" i="4"/>
  <c r="E75" i="4"/>
  <c r="E73" i="4"/>
  <c r="D68" i="4"/>
  <c r="G68" i="4" s="1"/>
  <c r="D84" i="4" s="1"/>
  <c r="I91" i="4" s="1"/>
  <c r="D69" i="4"/>
  <c r="D67" i="4"/>
  <c r="F68" i="4"/>
  <c r="F69" i="4"/>
  <c r="F67" i="4"/>
  <c r="E77" i="4"/>
  <c r="E76" i="4"/>
  <c r="E78" i="4"/>
  <c r="D71" i="4"/>
  <c r="D72" i="4"/>
  <c r="D70" i="4"/>
  <c r="F70" i="4"/>
  <c r="F71" i="4"/>
  <c r="F72" i="4"/>
  <c r="D76" i="4"/>
  <c r="G76" i="4" s="1"/>
  <c r="G83" i="4" s="1"/>
  <c r="G91" i="4" s="1"/>
  <c r="D78" i="4"/>
  <c r="G78" i="4" s="1"/>
  <c r="G85" i="4" s="1"/>
  <c r="Q91" i="4" s="1"/>
  <c r="D77" i="4"/>
  <c r="G77" i="4" s="1"/>
  <c r="G84" i="4" s="1"/>
  <c r="L91" i="4" s="1"/>
  <c r="D75" i="4"/>
  <c r="D74" i="4"/>
  <c r="G74" i="4" s="1"/>
  <c r="F84" i="4" s="1"/>
  <c r="K91" i="4" s="1"/>
  <c r="D73" i="4"/>
  <c r="G73" i="4" s="1"/>
  <c r="F83" i="4" s="1"/>
  <c r="F91" i="4" s="1"/>
  <c r="F73" i="4"/>
  <c r="F74" i="4"/>
  <c r="F75" i="4"/>
  <c r="E38" i="2"/>
  <c r="E34" i="2"/>
  <c r="E35" i="2"/>
  <c r="E37" i="2"/>
  <c r="E36" i="2"/>
  <c r="H41" i="2"/>
  <c r="H42" i="2"/>
  <c r="H43" i="2"/>
  <c r="H40" i="2"/>
  <c r="H39" i="2"/>
  <c r="E20" i="2" s="1" a="1"/>
  <c r="E20" i="2" s="1"/>
  <c r="G29" i="2"/>
  <c r="G32" i="2"/>
  <c r="G33" i="2"/>
  <c r="G31" i="2"/>
  <c r="G30" i="2"/>
  <c r="G27" i="2"/>
  <c r="D42" i="2"/>
  <c r="D39" i="2"/>
  <c r="D43" i="2"/>
  <c r="D41" i="2"/>
  <c r="D40" i="2"/>
  <c r="G37" i="2"/>
  <c r="G38" i="2"/>
  <c r="G36" i="2"/>
  <c r="G34" i="2"/>
  <c r="G35" i="2"/>
  <c r="E27" i="2"/>
  <c r="E31" i="2"/>
  <c r="E29" i="2"/>
  <c r="E32" i="2"/>
  <c r="E33" i="2"/>
  <c r="E30" i="2"/>
  <c r="G42" i="2"/>
  <c r="G39" i="2"/>
  <c r="E18" i="2" s="1" a="1"/>
  <c r="E18" i="2" s="1"/>
  <c r="G43" i="2"/>
  <c r="G40" i="2"/>
  <c r="G41" i="2"/>
  <c r="H33" i="2"/>
  <c r="H30" i="2"/>
  <c r="H29" i="2"/>
  <c r="H32" i="2"/>
  <c r="H27" i="2"/>
  <c r="H31" i="2"/>
  <c r="E39" i="2"/>
  <c r="E19" i="2" s="1" a="1"/>
  <c r="E19" i="2" s="1"/>
  <c r="E43" i="2"/>
  <c r="E41" i="2"/>
  <c r="E42" i="2"/>
  <c r="E40" i="2"/>
  <c r="H36" i="2"/>
  <c r="H34" i="2"/>
  <c r="C19" i="2" s="1" a="1"/>
  <c r="C19" i="2" s="1"/>
  <c r="H35" i="2"/>
  <c r="H38" i="2"/>
  <c r="H37" i="2"/>
  <c r="Q65" i="1" l="1"/>
  <c r="Q57" i="1"/>
  <c r="Q53" i="1"/>
  <c r="Q55" i="1"/>
  <c r="Q56" i="1"/>
  <c r="R54" i="1"/>
  <c r="S54" i="1"/>
  <c r="Q66" i="1"/>
  <c r="Q63" i="1"/>
  <c r="Q60" i="1"/>
  <c r="Q61" i="1"/>
  <c r="Q59" i="1"/>
  <c r="Q64" i="1"/>
  <c r="Q58" i="1"/>
  <c r="Q62" i="1"/>
  <c r="Q67" i="1"/>
  <c r="K93" i="4"/>
  <c r="K92" i="4"/>
  <c r="G70" i="4"/>
  <c r="E83" i="4" s="1"/>
  <c r="E91" i="4" s="1"/>
  <c r="G75" i="4"/>
  <c r="F85" i="4" s="1"/>
  <c r="P91" i="4" s="1"/>
  <c r="G72" i="4"/>
  <c r="E85" i="4" s="1"/>
  <c r="O91" i="4" s="1"/>
  <c r="G67" i="4"/>
  <c r="D83" i="4" s="1"/>
  <c r="D91" i="4" s="1"/>
  <c r="L92" i="4"/>
  <c r="L93" i="4"/>
  <c r="G69" i="4"/>
  <c r="D85" i="4" s="1"/>
  <c r="N91" i="4" s="1"/>
  <c r="F92" i="4"/>
  <c r="F93" i="4"/>
  <c r="G71" i="4"/>
  <c r="E84" i="4" s="1"/>
  <c r="J91" i="4" s="1"/>
  <c r="G93" i="4"/>
  <c r="G92" i="4"/>
  <c r="I92" i="4"/>
  <c r="I93" i="4"/>
  <c r="Q92" i="4"/>
  <c r="Q93" i="4"/>
  <c r="F35" i="2"/>
  <c r="F38" i="2"/>
  <c r="F34" i="2"/>
  <c r="F37" i="2"/>
  <c r="F36" i="2"/>
  <c r="D37" i="2"/>
  <c r="D38" i="2"/>
  <c r="D34" i="2"/>
  <c r="D36" i="2"/>
  <c r="D35" i="2"/>
  <c r="I35" i="2" s="1"/>
  <c r="F31" i="2"/>
  <c r="I31" i="2" s="1"/>
  <c r="F27" i="2"/>
  <c r="F32" i="2"/>
  <c r="I32" i="2" s="1"/>
  <c r="F29" i="2"/>
  <c r="I29" i="2" s="1"/>
  <c r="F33" i="2"/>
  <c r="I33" i="2" s="1"/>
  <c r="F30" i="2"/>
  <c r="I30" i="2" s="1"/>
  <c r="F39" i="2"/>
  <c r="I39" i="2" s="1"/>
  <c r="F42" i="2"/>
  <c r="I42" i="2" s="1"/>
  <c r="F40" i="2"/>
  <c r="I40" i="2" s="1"/>
  <c r="F41" i="2"/>
  <c r="I41" i="2" s="1"/>
  <c r="F43" i="2"/>
  <c r="I43" i="2" s="1"/>
  <c r="I36" i="2" l="1"/>
  <c r="I37" i="2"/>
  <c r="I38" i="2"/>
  <c r="S67" i="1"/>
  <c r="R67" i="1"/>
  <c r="R66" i="1"/>
  <c r="S66" i="1"/>
  <c r="R62" i="1"/>
  <c r="S62" i="1"/>
  <c r="S58" i="1"/>
  <c r="R58" i="1"/>
  <c r="R64" i="1"/>
  <c r="S64" i="1"/>
  <c r="R56" i="1"/>
  <c r="S56" i="1"/>
  <c r="R59" i="1"/>
  <c r="S59" i="1"/>
  <c r="R55" i="1"/>
  <c r="S55" i="1"/>
  <c r="S61" i="1"/>
  <c r="R61" i="1"/>
  <c r="R53" i="1"/>
  <c r="S53" i="1"/>
  <c r="R60" i="1"/>
  <c r="S60" i="1"/>
  <c r="R57" i="1"/>
  <c r="S57" i="1"/>
  <c r="R63" i="1"/>
  <c r="S63" i="1"/>
  <c r="R65" i="1"/>
  <c r="S65" i="1"/>
  <c r="I34" i="2"/>
  <c r="P93" i="4"/>
  <c r="P92" i="4"/>
  <c r="N93" i="4"/>
  <c r="N92" i="4"/>
  <c r="I96" i="4"/>
  <c r="I95" i="4"/>
  <c r="L95" i="4"/>
  <c r="L96" i="4"/>
  <c r="J93" i="4"/>
  <c r="J92" i="4"/>
  <c r="G95" i="4"/>
  <c r="G96" i="4"/>
  <c r="D92" i="4"/>
  <c r="D93" i="4"/>
  <c r="O92" i="4"/>
  <c r="O93" i="4"/>
  <c r="E93" i="4"/>
  <c r="E92" i="4"/>
  <c r="F95" i="4"/>
  <c r="F96" i="4"/>
  <c r="K95" i="4"/>
  <c r="K96" i="4"/>
  <c r="Q96" i="4"/>
  <c r="Q95" i="4"/>
  <c r="C50" i="2" a="1"/>
  <c r="C48" i="2" a="1"/>
  <c r="C49" i="2" l="1" a="1"/>
  <c r="C49" i="2" s="1"/>
  <c r="C57" i="2" s="1"/>
  <c r="O96" i="4"/>
  <c r="O95" i="4"/>
  <c r="D95" i="4"/>
  <c r="D96" i="4"/>
  <c r="N95" i="4"/>
  <c r="N96" i="4"/>
  <c r="E96" i="4"/>
  <c r="E95" i="4"/>
  <c r="J95" i="4"/>
  <c r="J96" i="4"/>
  <c r="P95" i="4"/>
  <c r="P96" i="4"/>
  <c r="C48" i="2"/>
  <c r="C56" i="2" s="1"/>
  <c r="D48" i="2"/>
  <c r="D56" i="2" s="1"/>
  <c r="G48" i="2"/>
  <c r="G56" i="2" s="1"/>
  <c r="E48" i="2"/>
  <c r="E56" i="2" s="1"/>
  <c r="F48" i="2"/>
  <c r="F56" i="2" s="1"/>
  <c r="C50" i="2"/>
  <c r="C58" i="2" s="1"/>
  <c r="G50" i="2"/>
  <c r="E50" i="2"/>
  <c r="E58" i="2" s="1"/>
  <c r="F50" i="2"/>
  <c r="D50" i="2"/>
  <c r="G49" i="2" l="1"/>
  <c r="G57" i="2" s="1"/>
  <c r="E76" i="2" s="1"/>
  <c r="E49" i="2"/>
  <c r="F49" i="2"/>
  <c r="D49" i="2"/>
  <c r="D57" i="2" s="1"/>
  <c r="E68" i="2" s="1"/>
  <c r="F65" i="2"/>
  <c r="F64" i="2"/>
  <c r="F66" i="2"/>
  <c r="E66" i="2"/>
  <c r="E64" i="2"/>
  <c r="E65" i="2"/>
  <c r="D73" i="2"/>
  <c r="D74" i="2"/>
  <c r="D75" i="2"/>
  <c r="F71" i="2"/>
  <c r="F72" i="2"/>
  <c r="F70" i="2"/>
  <c r="D58" i="2" s="1"/>
  <c r="D72" i="2"/>
  <c r="D71" i="2"/>
  <c r="D70" i="2"/>
  <c r="D76" i="2"/>
  <c r="D78" i="2"/>
  <c r="D77" i="2"/>
  <c r="D67" i="2"/>
  <c r="D69" i="2"/>
  <c r="D68" i="2"/>
  <c r="E78" i="2"/>
  <c r="E77" i="2"/>
  <c r="D64" i="2"/>
  <c r="D66" i="2"/>
  <c r="D65" i="2"/>
  <c r="E67" i="2" l="1"/>
  <c r="F57" i="2" s="1"/>
  <c r="E73" i="2" s="1"/>
  <c r="E57" i="2" s="1"/>
  <c r="E69" i="2"/>
  <c r="G66" i="2"/>
  <c r="C85" i="2" s="1"/>
  <c r="M91" i="2" s="1"/>
  <c r="G64" i="2"/>
  <c r="C83" i="2" s="1"/>
  <c r="C91" i="2" s="1"/>
  <c r="F68" i="2"/>
  <c r="G68" i="2" s="1"/>
  <c r="D84" i="2" s="1"/>
  <c r="I91" i="2" s="1"/>
  <c r="F69" i="2"/>
  <c r="G69" i="2" s="1"/>
  <c r="D85" i="2" s="1"/>
  <c r="N91" i="2" s="1"/>
  <c r="F67" i="2"/>
  <c r="F58" i="2" s="1"/>
  <c r="G65" i="2"/>
  <c r="C84" i="2" s="1"/>
  <c r="H91" i="2" s="1"/>
  <c r="E75" i="2"/>
  <c r="E74" i="2"/>
  <c r="N93" i="2" l="1"/>
  <c r="N92" i="2"/>
  <c r="I92" i="2"/>
  <c r="I93" i="2"/>
  <c r="F75" i="2"/>
  <c r="G75" i="2" s="1"/>
  <c r="F85" i="2" s="1"/>
  <c r="P91" i="2" s="1"/>
  <c r="F74" i="2"/>
  <c r="G74" i="2" s="1"/>
  <c r="F84" i="2" s="1"/>
  <c r="K91" i="2" s="1"/>
  <c r="F73" i="2"/>
  <c r="G58" i="2" s="1"/>
  <c r="C93" i="2"/>
  <c r="C92" i="2"/>
  <c r="M92" i="2"/>
  <c r="M93" i="2"/>
  <c r="H93" i="2"/>
  <c r="H92" i="2"/>
  <c r="G67" i="2"/>
  <c r="D83" i="2" s="1"/>
  <c r="D91" i="2" s="1"/>
  <c r="E70" i="2"/>
  <c r="G70" i="2" s="1"/>
  <c r="E83" i="2" s="1"/>
  <c r="E91" i="2" s="1"/>
  <c r="E72" i="2"/>
  <c r="G72" i="2" s="1"/>
  <c r="E85" i="2" s="1"/>
  <c r="O91" i="2" s="1"/>
  <c r="E71" i="2"/>
  <c r="G71" i="2" s="1"/>
  <c r="E84" i="2" s="1"/>
  <c r="J91" i="2" s="1"/>
  <c r="G73" i="2" l="1"/>
  <c r="F83" i="2" s="1"/>
  <c r="F91" i="2" s="1"/>
  <c r="F92" i="2" s="1"/>
  <c r="P93" i="2"/>
  <c r="P92" i="2"/>
  <c r="K93" i="2"/>
  <c r="K92" i="2"/>
  <c r="J92" i="2"/>
  <c r="J93" i="2"/>
  <c r="O92" i="2"/>
  <c r="O93" i="2"/>
  <c r="E93" i="2"/>
  <c r="E92" i="2"/>
  <c r="D92" i="2"/>
  <c r="D93" i="2"/>
  <c r="F78" i="2"/>
  <c r="G78" i="2" s="1"/>
  <c r="G85" i="2" s="1"/>
  <c r="Q91" i="2" s="1"/>
  <c r="F76" i="2"/>
  <c r="G76" i="2" s="1"/>
  <c r="G83" i="2" s="1"/>
  <c r="G91" i="2" s="1"/>
  <c r="F77" i="2"/>
  <c r="G77" i="2" s="1"/>
  <c r="G84" i="2" s="1"/>
  <c r="L91" i="2" s="1"/>
  <c r="F93" i="2" l="1"/>
  <c r="Q93" i="2"/>
  <c r="Q92" i="2"/>
  <c r="L92" i="2"/>
  <c r="L93" i="2"/>
  <c r="G92" i="2"/>
  <c r="G93" i="2"/>
  <c r="F9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Brilliantika</author>
  </authors>
  <commentList>
    <comment ref="F95" authorId="0" shapeId="0" xr:uid="{27B5B21B-F64C-4010-BED1-72702D23CFBD}">
      <text>
        <r>
          <rPr>
            <sz val="9"/>
            <color indexed="81"/>
            <rFont val="Tahoma"/>
            <family val="2"/>
          </rPr>
          <t>See that FFT needs less multiplication than DFT. The computation efficiency increases exponentially as data length gets larger.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<sst xmlns="http://schemas.openxmlformats.org/spreadsheetml/2006/main" count="311" uniqueCount="137">
  <si>
    <t>t</t>
  </si>
  <si>
    <t>n</t>
  </si>
  <si>
    <t>A</t>
  </si>
  <si>
    <t>f</t>
  </si>
  <si>
    <t>x1</t>
  </si>
  <si>
    <t>x2</t>
  </si>
  <si>
    <t>x3</t>
  </si>
  <si>
    <t>x[n]</t>
  </si>
  <si>
    <t>k</t>
  </si>
  <si>
    <t>y[k]</t>
  </si>
  <si>
    <t>ye[k]</t>
  </si>
  <si>
    <t>yi[k]</t>
  </si>
  <si>
    <t>DFT</t>
  </si>
  <si>
    <t>N =</t>
  </si>
  <si>
    <t>IDFT</t>
  </si>
  <si>
    <t>exp(-2pijkn/N)x[n] = (cos(2pikn/N)-jsin(2pikn/N))x[n]</t>
  </si>
  <si>
    <t>exp(2pijkn/N)y[k] = (cos(2pikn/N)+jsin(2pikn/N))y[k]</t>
  </si>
  <si>
    <t>xe[n]</t>
  </si>
  <si>
    <t>xi[n]</t>
  </si>
  <si>
    <t>Input data</t>
  </si>
  <si>
    <t>N</t>
  </si>
  <si>
    <t>Convert into N1 by N2 2d-array</t>
  </si>
  <si>
    <t>N1</t>
  </si>
  <si>
    <t>N2</t>
  </si>
  <si>
    <t>2.</t>
  </si>
  <si>
    <t>1.</t>
  </si>
  <si>
    <t>3.</t>
  </si>
  <si>
    <t>n1</t>
  </si>
  <si>
    <t>n2</t>
  </si>
  <si>
    <t>k2</t>
  </si>
  <si>
    <t>exp(xxxx)</t>
  </si>
  <si>
    <t>First row DFT</t>
  </si>
  <si>
    <t>Note that FFT can be used for each row, but DFT is used here just for easy explanatory.</t>
  </si>
  <si>
    <t>DFT results</t>
  </si>
  <si>
    <t>Multiply by twiddle factors</t>
  </si>
  <si>
    <t>4.</t>
  </si>
  <si>
    <t>5.</t>
  </si>
  <si>
    <t>k1</t>
  </si>
  <si>
    <t>y[n2,k1]</t>
  </si>
  <si>
    <t>Final FFT result</t>
  </si>
  <si>
    <t>xa[n1,n2]</t>
  </si>
  <si>
    <t>x[0,n2]</t>
  </si>
  <si>
    <t>ya[n1,k2]</t>
  </si>
  <si>
    <t>xb[n1,n2] = exp(-2pijn1n2/N)ya[n1,n2]</t>
  </si>
  <si>
    <t>Concatenate each row of yb</t>
  </si>
  <si>
    <t>Perform DFT or FFT on each row of 2D xa</t>
  </si>
  <si>
    <t>y[k1,n2]</t>
  </si>
  <si>
    <t>Perform DFT or FFT on each column of 2D xb</t>
  </si>
  <si>
    <t>Number of multiplications</t>
  </si>
  <si>
    <t>Find primitive roots of N</t>
  </si>
  <si>
    <t>r</t>
  </si>
  <si>
    <t>≢</t>
  </si>
  <si>
    <r>
      <t xml:space="preserve">The 2 and 7 are multiplicative inverse of mod 13 because 2*7 </t>
    </r>
    <r>
      <rPr>
        <sz val="11"/>
        <color theme="1"/>
        <rFont val="Calibri"/>
        <family val="2"/>
      </rPr>
      <t>≡ 1 mod 13.</t>
    </r>
    <r>
      <rPr>
        <sz val="11"/>
        <color theme="1"/>
        <rFont val="맑은 고딕"/>
        <family val="2"/>
        <scheme val="minor"/>
      </rPr>
      <t xml:space="preserve"> So permutation generated by 2 and 7 are used forward.</t>
    </r>
  </si>
  <si>
    <t>Make circulant matrix C</t>
  </si>
  <si>
    <t>Original twiddle factors</t>
  </si>
  <si>
    <t>pa</t>
  </si>
  <si>
    <t>r^pa mod N</t>
  </si>
  <si>
    <r>
      <t xml:space="preserve">See that r = 2, 6, 7, 11 are primitive roots of mod 13 because all r^pa ≢ 1 mod N for every 1 </t>
    </r>
    <r>
      <rPr>
        <sz val="11"/>
        <color theme="1"/>
        <rFont val="Calibri"/>
        <family val="2"/>
      </rPr>
      <t>≤ pr ≤ N-2</t>
    </r>
    <r>
      <rPr>
        <sz val="11"/>
        <color theme="1"/>
        <rFont val="맑은 고딕"/>
        <family val="2"/>
        <scheme val="minor"/>
      </rPr>
      <t>.</t>
    </r>
  </si>
  <si>
    <t>Exponent of twiddle factor, pwa[k,n] = (k*n) mod N</t>
  </si>
  <si>
    <t>Circulant matrix C</t>
  </si>
  <si>
    <t>ka</t>
  </si>
  <si>
    <t>na</t>
  </si>
  <si>
    <t>perm1[pa] = 2^pa mod N</t>
  </si>
  <si>
    <t>perm2[pa] = 7^pa mod N</t>
  </si>
  <si>
    <t>perm2</t>
  </si>
  <si>
    <t>DFT matrix F with length N-1 by N-1</t>
  </si>
  <si>
    <t>cc</t>
  </si>
  <si>
    <t>rc</t>
  </si>
  <si>
    <t>cf</t>
  </si>
  <si>
    <t>rf</t>
  </si>
  <si>
    <t>pwf[rf,cf] = (rf*cf) mod (N-1)</t>
  </si>
  <si>
    <t>pwc[rc,cc] = pwa[perm1[rc],perm2[cc]]</t>
  </si>
  <si>
    <t>cd</t>
  </si>
  <si>
    <t>rd</t>
  </si>
  <si>
    <t>C[rc,cc] = exp(-2*pi*pwa[rc,cc]/N)</t>
  </si>
  <si>
    <t>See that in C, each row is previous row shifted once</t>
  </si>
  <si>
    <t>F[rf,cf]*C[0,cf]</t>
  </si>
  <si>
    <t>Make eigenvalues of C</t>
  </si>
  <si>
    <t>eig[rd]</t>
  </si>
  <si>
    <t>perm1</t>
  </si>
  <si>
    <t>Note that because length of data is not prime N anymore, IFFT can be done here. IDFT just for explanatory.</t>
  </si>
  <si>
    <t>Circulated input xa</t>
  </si>
  <si>
    <t>xa[na]</t>
  </si>
  <si>
    <t>IDFT to xa</t>
  </si>
  <si>
    <t>Not to be confused, although this is inverse DFT, "xa" is used to denote that it is just circulation of main input x.</t>
  </si>
  <si>
    <t>F[rf,cf] = exp(-2*pi*pwa[rf,cf]/(N-1))</t>
  </si>
  <si>
    <t>ya[ka]</t>
  </si>
  <si>
    <t>exp(2*pi*ka*na/(N-1))*xa[na]</t>
  </si>
  <si>
    <t>Multiply eig(C) with ya to become next FFT input xb</t>
  </si>
  <si>
    <t>xb[nb]</t>
  </si>
  <si>
    <t>nb</t>
  </si>
  <si>
    <t>6.</t>
  </si>
  <si>
    <t>Perform IDFT or IFFT to circulated input xa</t>
  </si>
  <si>
    <t>kb</t>
  </si>
  <si>
    <t>exp(2*pi*kb*nb/(N-1))*xb[nb]</t>
  </si>
  <si>
    <t>yb[kb]</t>
  </si>
  <si>
    <t>7.</t>
  </si>
  <si>
    <t>Reindex yb for final result y</t>
  </si>
  <si>
    <t>Perform DFT or FFT to xb to become yb, and add x[0] to become yc</t>
  </si>
  <si>
    <t>yc[kc] = yb[kb] + x[0]</t>
  </si>
  <si>
    <t>-</t>
  </si>
  <si>
    <t>Direct DFT to input x for result comparison</t>
  </si>
  <si>
    <r>
      <t>Note that C = F*diag(eig(C))*F</t>
    </r>
    <r>
      <rPr>
        <vertAlign val="superscript"/>
        <sz val="11"/>
        <color theme="1"/>
        <rFont val="맑은 고딕"/>
        <family val="2"/>
        <scheme val="minor"/>
      </rPr>
      <t>-1</t>
    </r>
  </si>
  <si>
    <t>Eigenvalues of C is F*C[0,:]</t>
  </si>
  <si>
    <t>So instead of calculating directly C*xa, IFFT and FFT can be done for speed (step 4-6).</t>
  </si>
  <si>
    <t>4.44089209850063E-16</t>
  </si>
  <si>
    <t>4.51102977775184-21.2227265171652i</t>
  </si>
  <si>
    <t>-0.74794417274765+1.67991011681863i</t>
  </si>
  <si>
    <t>-0.126017882968924+0.173448735774476i</t>
  </si>
  <si>
    <t>3.84822876902036-3.46496074700921i</t>
  </si>
  <si>
    <t>-3.33197000333983+1.92371377836001i</t>
  </si>
  <si>
    <t>-2.19207469826073+0.7122482450787i</t>
  </si>
  <si>
    <t>-1.96125178945506+0.206135869494114i</t>
  </si>
  <si>
    <t>-1.96125178945506-0.206135869494126i</t>
  </si>
  <si>
    <t>-2.19207469826072-0.712248245078699i</t>
  </si>
  <si>
    <t>-3.33197000333983-1.92371377836001i</t>
  </si>
  <si>
    <t>3.84822876902037+3.46496074700922i</t>
  </si>
  <si>
    <t>-0.126017882968925-0.17344873577446i</t>
  </si>
  <si>
    <t>-0.74794417274767-1.67991011681863i</t>
  </si>
  <si>
    <t>4.51102977775181+21.2227265171651i</t>
  </si>
  <si>
    <t>exp(-2*pi*kb*nb/(N-1))*xb[nb]</t>
  </si>
  <si>
    <t>Direct IDFT to input x for result comparison</t>
  </si>
  <si>
    <t>exp(-2*pi*ka*na/(N-1))*xa[na]</t>
  </si>
  <si>
    <t>DFT to xa</t>
  </si>
  <si>
    <t>Note that because length of data is not prime N anymore, FFT can be done here. DFT just for explanatory.</t>
  </si>
  <si>
    <t>Perform IDFT or IFFT to xb to become yb, and add x[0] to become yc</t>
  </si>
  <si>
    <t>Reindex yb and divide by N for final result y</t>
  </si>
  <si>
    <t>F[rf,cf] = exp(2*pi*pwa[rf,cf]/(N-1))</t>
  </si>
  <si>
    <t>C[rc,cc] = exp(2*pi*pwa[rc,cc]/N)</t>
  </si>
  <si>
    <t>FFT for composite length using Cooley-Tukey algorithm</t>
  </si>
  <si>
    <t>Inverse FFT for composite length using Cooley-Tukey algorithm</t>
  </si>
  <si>
    <t>FFT for prime length using Rader algorithm</t>
  </si>
  <si>
    <t>Inverse FFT for prime length using Rader algorithm</t>
  </si>
  <si>
    <t>Discrete Fourier Transform using naïve algorithm</t>
  </si>
  <si>
    <t>There is algorithm to efficiently find smallest primitive root. Note that permutation from root 7 is simply reverse from root 2.</t>
    <phoneticPr fontId="7" type="noConversion"/>
  </si>
  <si>
    <t>There is algorithm to efficiently find smallest primitive root. Note that permutation from root 7 is simply reverse of from root 2.</t>
    <phoneticPr fontId="7" type="noConversion"/>
  </si>
  <si>
    <t>Note that eigenvalue here is simply same sign of real part and opposite sign of imaginary part from eigen in FFT prime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</si>
</sst>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Cambria Math"/>
      <family val="1"/>
    </font>
    <font>
      <vertAlign val="superscript"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/>
    <xf numFmtId="0" fontId="0" fillId="0" borderId="0" xfId="0" applyAlignment="1"/>
    <xf numFmtId="0" fontId="3" fillId="0" borderId="0" xfId="0" applyFont="1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/>
    <xf numFmtId="2" fontId="2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FFT Cooley-Tukey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'FFT Composite'!$C$92:$Q$92</c:f>
              <c:numCache>
                <c:formatCode>0.00</c:formatCode>
                <c:ptCount val="15"/>
                <c:pt idx="0">
                  <c:v>4.4408920985006301E-16</c:v>
                </c:pt>
                <c:pt idx="1">
                  <c:v>4.5110297777518404</c:v>
                </c:pt>
                <c:pt idx="2">
                  <c:v>-0.74794417274765002</c:v>
                </c:pt>
                <c:pt idx="3">
                  <c:v>-0.12601788296892399</c:v>
                </c:pt>
                <c:pt idx="4">
                  <c:v>3.84822876902036</c:v>
                </c:pt>
                <c:pt idx="5">
                  <c:v>-3.3319700033398298</c:v>
                </c:pt>
                <c:pt idx="6">
                  <c:v>-2.19207469826073</c:v>
                </c:pt>
                <c:pt idx="7">
                  <c:v>-1.9612517894550601</c:v>
                </c:pt>
                <c:pt idx="8">
                  <c:v>-1.9612517894550601</c:v>
                </c:pt>
                <c:pt idx="9">
                  <c:v>-2.1920746982607202</c:v>
                </c:pt>
                <c:pt idx="10">
                  <c:v>-3.3319700033398298</c:v>
                </c:pt>
                <c:pt idx="11">
                  <c:v>3.8482287690203698</c:v>
                </c:pt>
                <c:pt idx="12">
                  <c:v>-0.12601788296892499</c:v>
                </c:pt>
                <c:pt idx="13">
                  <c:v>-0.74794417274767</c:v>
                </c:pt>
                <c:pt idx="14">
                  <c:v>4.5110297777518102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1D-4D87-9AF8-E2A2241A4BEF}"/>
            </c:ext>
          </c:extLst>
        </c:ser>
        <c:ser>
          <c:idx val="1"/>
          <c:order val="1"/>
          <c:tx>
            <c:v>Imag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'FFT Composite'!$C$93:$Q$93</c:f>
              <c:numCache>
                <c:formatCode>0.00</c:formatCode>
                <c:ptCount val="15"/>
                <c:pt idx="0">
                  <c:v>0</c:v>
                </c:pt>
                <c:pt idx="1">
                  <c:v>-21.222726517165199</c:v>
                </c:pt>
                <c:pt idx="2">
                  <c:v>1.6799101168186299</c:v>
                </c:pt>
                <c:pt idx="3">
                  <c:v>0.173448735774476</c:v>
                </c:pt>
                <c:pt idx="4">
                  <c:v>-3.4649607470092101</c:v>
                </c:pt>
                <c:pt idx="5">
                  <c:v>1.92371377836001</c:v>
                </c:pt>
                <c:pt idx="6">
                  <c:v>0.71224824507869999</c:v>
                </c:pt>
                <c:pt idx="7">
                  <c:v>0.206135869494114</c:v>
                </c:pt>
                <c:pt idx="8">
                  <c:v>-0.20613586949412599</c:v>
                </c:pt>
                <c:pt idx="9">
                  <c:v>-0.71224824507869899</c:v>
                </c:pt>
                <c:pt idx="10">
                  <c:v>-1.92371377836001</c:v>
                </c:pt>
                <c:pt idx="11">
                  <c:v>3.4649607470092199</c:v>
                </c:pt>
                <c:pt idx="12">
                  <c:v>-0.17344873577445999</c:v>
                </c:pt>
                <c:pt idx="13">
                  <c:v>-1.6799101168186299</c:v>
                </c:pt>
                <c:pt idx="14">
                  <c:v>21.2227265171651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1D-4D87-9AF8-E2A2241A4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504128"/>
        <c:axId val="1828580064"/>
      </c:scatterChart>
      <c:valAx>
        <c:axId val="204050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8580064"/>
        <c:crosses val="autoZero"/>
        <c:crossBetween val="midCat"/>
      </c:valAx>
      <c:valAx>
        <c:axId val="182858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4050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FFT Rader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'FFT Prime'!$C$161:$O$161</c:f>
              <c:numCache>
                <c:formatCode>0.00</c:formatCode>
                <c:ptCount val="13"/>
                <c:pt idx="0">
                  <c:v>0</c:v>
                </c:pt>
                <c:pt idx="1">
                  <c:v>4.7551820043489101</c:v>
                </c:pt>
                <c:pt idx="2">
                  <c:v>0.57810572045068798</c:v>
                </c:pt>
                <c:pt idx="3">
                  <c:v>-0.51625314835470204</c:v>
                </c:pt>
                <c:pt idx="4">
                  <c:v>5.70141099890383</c:v>
                </c:pt>
                <c:pt idx="5">
                  <c:v>2.3103417103625401</c:v>
                </c:pt>
                <c:pt idx="6">
                  <c:v>1.96897705626303</c:v>
                </c:pt>
                <c:pt idx="7">
                  <c:v>1.96897705626301</c:v>
                </c:pt>
                <c:pt idx="8">
                  <c:v>2.3103417103625201</c:v>
                </c:pt>
                <c:pt idx="9">
                  <c:v>5.70141099890383</c:v>
                </c:pt>
                <c:pt idx="10">
                  <c:v>-0.51625314835471203</c:v>
                </c:pt>
                <c:pt idx="11">
                  <c:v>0.57810572045066799</c:v>
                </c:pt>
                <c:pt idx="12">
                  <c:v>4.7551820043488799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55-454D-B6C0-3D564064848F}"/>
            </c:ext>
          </c:extLst>
        </c:ser>
        <c:ser>
          <c:idx val="1"/>
          <c:order val="1"/>
          <c:tx>
            <c:v>Imag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'FFT Prime'!$C$162:$O$162</c:f>
              <c:numCache>
                <c:formatCode>0.00</c:formatCode>
                <c:ptCount val="13"/>
                <c:pt idx="0">
                  <c:v>0</c:v>
                </c:pt>
                <c:pt idx="1">
                  <c:v>-19.292531774879802</c:v>
                </c:pt>
                <c:pt idx="2">
                  <c:v>-1.1014884224224299</c:v>
                </c:pt>
                <c:pt idx="3">
                  <c:v>0.58272934202822901</c:v>
                </c:pt>
                <c:pt idx="4">
                  <c:v>-3.9353998654464899</c:v>
                </c:pt>
                <c:pt idx="5">
                  <c:v>-0.87619703683413597</c:v>
                </c:pt>
                <c:pt idx="6">
                  <c:v>-0.239077099090586</c:v>
                </c:pt>
                <c:pt idx="7">
                  <c:v>0.23907709909059499</c:v>
                </c:pt>
                <c:pt idx="8">
                  <c:v>0.87619703683414696</c:v>
                </c:pt>
                <c:pt idx="9">
                  <c:v>3.9353998654464899</c:v>
                </c:pt>
                <c:pt idx="10">
                  <c:v>-0.58272934202823101</c:v>
                </c:pt>
                <c:pt idx="11">
                  <c:v>1.10148842242242</c:v>
                </c:pt>
                <c:pt idx="12">
                  <c:v>19.292531774879802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55-454D-B6C0-3D5640648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195648"/>
        <c:axId val="1828582976"/>
      </c:scatterChart>
      <c:valAx>
        <c:axId val="199319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8582976"/>
        <c:crosses val="autoZero"/>
        <c:crossBetween val="midCat"/>
      </c:valAx>
      <c:valAx>
        <c:axId val="182858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319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DFT (N=13)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'FFT Prime'!$Q$168:$Q$180</c:f>
              <c:numCache>
                <c:formatCode>0.00</c:formatCode>
                <c:ptCount val="13"/>
                <c:pt idx="0">
                  <c:v>8.8817841970012504E-16</c:v>
                </c:pt>
                <c:pt idx="1">
                  <c:v>4.7551820043489101</c:v>
                </c:pt>
                <c:pt idx="2">
                  <c:v>0.57810572045067099</c:v>
                </c:pt>
                <c:pt idx="3">
                  <c:v>-0.51625314835470704</c:v>
                </c:pt>
                <c:pt idx="4">
                  <c:v>5.70141099890383</c:v>
                </c:pt>
                <c:pt idx="5">
                  <c:v>2.3103417103625401</c:v>
                </c:pt>
                <c:pt idx="6">
                  <c:v>1.96897705626303</c:v>
                </c:pt>
                <c:pt idx="7">
                  <c:v>1.96897705626303</c:v>
                </c:pt>
                <c:pt idx="8">
                  <c:v>2.3103417103625401</c:v>
                </c:pt>
                <c:pt idx="9">
                  <c:v>5.7014109989038202</c:v>
                </c:pt>
                <c:pt idx="10">
                  <c:v>-0.51625314835469605</c:v>
                </c:pt>
                <c:pt idx="11">
                  <c:v>0.57810572045066699</c:v>
                </c:pt>
                <c:pt idx="12">
                  <c:v>4.7551820043488897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76-44F9-8859-F3B3C148B833}"/>
            </c:ext>
          </c:extLst>
        </c:ser>
        <c:ser>
          <c:idx val="1"/>
          <c:order val="1"/>
          <c:tx>
            <c:v>Imag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'FFT Prime'!$R$168:$R$180</c:f>
              <c:numCache>
                <c:formatCode>0.00</c:formatCode>
                <c:ptCount val="13"/>
                <c:pt idx="0">
                  <c:v>0</c:v>
                </c:pt>
                <c:pt idx="1">
                  <c:v>-19.292531774879802</c:v>
                </c:pt>
                <c:pt idx="2">
                  <c:v>-1.1014884224224299</c:v>
                </c:pt>
                <c:pt idx="3">
                  <c:v>0.58272934202821602</c:v>
                </c:pt>
                <c:pt idx="4">
                  <c:v>-3.9353998654464899</c:v>
                </c:pt>
                <c:pt idx="5">
                  <c:v>-0.87619703683414496</c:v>
                </c:pt>
                <c:pt idx="6">
                  <c:v>-0.23907709909057201</c:v>
                </c:pt>
                <c:pt idx="7">
                  <c:v>0.23907709909056199</c:v>
                </c:pt>
                <c:pt idx="8">
                  <c:v>0.87619703683413497</c:v>
                </c:pt>
                <c:pt idx="9">
                  <c:v>3.9353998654465001</c:v>
                </c:pt>
                <c:pt idx="10">
                  <c:v>-0.58272934202821702</c:v>
                </c:pt>
                <c:pt idx="11">
                  <c:v>1.10148842242242</c:v>
                </c:pt>
                <c:pt idx="12">
                  <c:v>19.292531774879802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76-44F9-8859-F3B3C148B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195648"/>
        <c:axId val="1828582976"/>
      </c:scatterChart>
      <c:valAx>
        <c:axId val="199319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8582976"/>
        <c:crosses val="autoZero"/>
        <c:crossBetween val="midCat"/>
      </c:valAx>
      <c:valAx>
        <c:axId val="182858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319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FFT Cooley-Tukey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'IFFT Composite'!$C$92:$Q$92</c:f>
              <c:numCache>
                <c:formatCode>0.00</c:formatCode>
                <c:ptCount val="15"/>
                <c:pt idx="0">
                  <c:v>-1.33226762955019E-15</c:v>
                </c:pt>
                <c:pt idx="1">
                  <c:v>2.2765791295344999</c:v>
                </c:pt>
                <c:pt idx="2">
                  <c:v>1.9116107082865299</c:v>
                </c:pt>
                <c:pt idx="3">
                  <c:v>2.1429522540774402</c:v>
                </c:pt>
                <c:pt idx="4">
                  <c:v>3.7066152190135</c:v>
                </c:pt>
                <c:pt idx="5">
                  <c:v>2.7793781865216398</c:v>
                </c:pt>
                <c:pt idx="6">
                  <c:v>0.32672330517085602</c:v>
                </c:pt>
                <c:pt idx="7">
                  <c:v>-1.60334708472949E-15</c:v>
                </c:pt>
                <c:pt idx="8">
                  <c:v>-0.32672330517084702</c:v>
                </c:pt>
                <c:pt idx="9">
                  <c:v>-2.77937818652165</c:v>
                </c:pt>
                <c:pt idx="10">
                  <c:v>-3.7066152190135</c:v>
                </c:pt>
                <c:pt idx="11">
                  <c:v>-2.14295225407743</c:v>
                </c:pt>
                <c:pt idx="12">
                  <c:v>-1.9116107082865299</c:v>
                </c:pt>
                <c:pt idx="13">
                  <c:v>-2.2765791295344999</c:v>
                </c:pt>
                <c:pt idx="14">
                  <c:v>1.6653345369377301E-15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Real</c:v>
                </c15:tx>
              </c15:filteredSeriesTitle>
            </c:ext>
            <c:ext xmlns:c16="http://schemas.microsoft.com/office/drawing/2014/chart" uri="{C3380CC4-5D6E-409C-BE32-E72D297353CC}">
              <c16:uniqueId val="{00000000-807A-433F-ACE9-6D79408B085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'IFFT Composite'!$C$93:$Q$93</c:f>
              <c:numCache>
                <c:formatCode>0.00</c:formatCode>
                <c:ptCount val="15"/>
                <c:pt idx="0">
                  <c:v>-5.3290705182007703E-15</c:v>
                </c:pt>
                <c:pt idx="1">
                  <c:v>-6.9573976209842999E-15</c:v>
                </c:pt>
                <c:pt idx="2">
                  <c:v>-3.47869881049217E-15</c:v>
                </c:pt>
                <c:pt idx="3">
                  <c:v>1.7763568394002501E-15</c:v>
                </c:pt>
                <c:pt idx="4">
                  <c:v>-2.8125649957170599E-15</c:v>
                </c:pt>
                <c:pt idx="5">
                  <c:v>4.5889218351172998E-15</c:v>
                </c:pt>
                <c:pt idx="6">
                  <c:v>6.36527867451757E-15</c:v>
                </c:pt>
                <c:pt idx="7">
                  <c:v>6.5133084111342704E-15</c:v>
                </c:pt>
                <c:pt idx="8">
                  <c:v>1.7763568394002501E-15</c:v>
                </c:pt>
                <c:pt idx="9">
                  <c:v>3.7007434154171998E-15</c:v>
                </c:pt>
                <c:pt idx="10">
                  <c:v>7.8455760406844306E-15</c:v>
                </c:pt>
                <c:pt idx="11">
                  <c:v>-2.9605947323337501E-16</c:v>
                </c:pt>
                <c:pt idx="12">
                  <c:v>-3.47869881049217E-15</c:v>
                </c:pt>
                <c:pt idx="13">
                  <c:v>-8.2896652505344995E-15</c:v>
                </c:pt>
                <c:pt idx="14">
                  <c:v>2.9605947323337501E-16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Imag</c:v>
                </c15:tx>
              </c15:filteredSeriesTitle>
            </c:ext>
            <c:ext xmlns:c16="http://schemas.microsoft.com/office/drawing/2014/chart" uri="{C3380CC4-5D6E-409C-BE32-E72D297353CC}">
              <c16:uniqueId val="{00000001-807A-433F-ACE9-6D79408B085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'IFFT Composite'!$C$94:$Q$94</c:f>
              <c:numCache>
                <c:formatCode>0.00</c:formatCode>
                <c:ptCount val="15"/>
                <c:pt idx="0">
                  <c:v>0</c:v>
                </c:pt>
                <c:pt idx="1">
                  <c:v>2.2765791295344981</c:v>
                </c:pt>
                <c:pt idx="2">
                  <c:v>1.911610708286531</c:v>
                </c:pt>
                <c:pt idx="3">
                  <c:v>2.1429522540774411</c:v>
                </c:pt>
                <c:pt idx="4">
                  <c:v>3.7066152190135</c:v>
                </c:pt>
                <c:pt idx="5">
                  <c:v>2.7793781865216487</c:v>
                </c:pt>
                <c:pt idx="6">
                  <c:v>0.32672330517085074</c:v>
                </c:pt>
                <c:pt idx="7">
                  <c:v>3.06287113727155E-16</c:v>
                </c:pt>
                <c:pt idx="8">
                  <c:v>-0.32672330517085074</c:v>
                </c:pt>
                <c:pt idx="9">
                  <c:v>-2.7793781865216483</c:v>
                </c:pt>
                <c:pt idx="10">
                  <c:v>-3.7066152190135018</c:v>
                </c:pt>
                <c:pt idx="11">
                  <c:v>-2.1429522540774388</c:v>
                </c:pt>
                <c:pt idx="12">
                  <c:v>-1.9116107082865315</c:v>
                </c:pt>
                <c:pt idx="13">
                  <c:v>-2.2765791295344995</c:v>
                </c:pt>
                <c:pt idx="14">
                  <c:v>-2.572811755308102E-15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7A-433F-ACE9-6D79408B0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504128"/>
        <c:axId val="1828580064"/>
      </c:scatterChart>
      <c:valAx>
        <c:axId val="204050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8580064"/>
        <c:crosses val="autoZero"/>
        <c:crossBetween val="midCat"/>
      </c:valAx>
      <c:valAx>
        <c:axId val="182858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4050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IFFT Rader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'IFFT Prime'!$C$161:$O$161</c:f>
              <c:numCache>
                <c:formatCode>0.00</c:formatCode>
                <c:ptCount val="13"/>
                <c:pt idx="0">
                  <c:v>2.2765791295344999</c:v>
                </c:pt>
                <c:pt idx="1">
                  <c:v>1.9116107082865299</c:v>
                </c:pt>
                <c:pt idx="2">
                  <c:v>2.1429522540774499</c:v>
                </c:pt>
                <c:pt idx="3">
                  <c:v>3.7066152190135102</c:v>
                </c:pt>
                <c:pt idx="4">
                  <c:v>2.77937818652165</c:v>
                </c:pt>
                <c:pt idx="5">
                  <c:v>0.32672330517084502</c:v>
                </c:pt>
                <c:pt idx="6">
                  <c:v>1.59416639433355E-16</c:v>
                </c:pt>
                <c:pt idx="7">
                  <c:v>-0.32672330517084702</c:v>
                </c:pt>
                <c:pt idx="8">
                  <c:v>-2.77937818652165</c:v>
                </c:pt>
                <c:pt idx="9">
                  <c:v>-3.7066152190134898</c:v>
                </c:pt>
                <c:pt idx="10">
                  <c:v>-2.1429522540774499</c:v>
                </c:pt>
                <c:pt idx="11">
                  <c:v>-1.9116107082865399</c:v>
                </c:pt>
                <c:pt idx="12">
                  <c:v>-2.2765791295344999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42-422E-B932-83C3FB2FD630}"/>
            </c:ext>
          </c:extLst>
        </c:ser>
        <c:ser>
          <c:idx val="1"/>
          <c:order val="1"/>
          <c:tx>
            <c:v>Imag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'IFFT Prime'!$C$162:$O$162</c:f>
              <c:numCache>
                <c:formatCode>0.00</c:formatCode>
                <c:ptCount val="13"/>
                <c:pt idx="0">
                  <c:v>2.7328566760003801E-16</c:v>
                </c:pt>
                <c:pt idx="1">
                  <c:v>9.1095222533346199E-17</c:v>
                </c:pt>
                <c:pt idx="2">
                  <c:v>-1.6852616168669099E-15</c:v>
                </c:pt>
                <c:pt idx="3">
                  <c:v>4.3725706816006199E-15</c:v>
                </c:pt>
                <c:pt idx="4">
                  <c:v>-1.86745206193359E-15</c:v>
                </c:pt>
                <c:pt idx="5">
                  <c:v>9.1095222533346091E-16</c:v>
                </c:pt>
                <c:pt idx="6">
                  <c:v>-1.6397140056002299E-15</c:v>
                </c:pt>
                <c:pt idx="7">
                  <c:v>6.1944751322675402E-15</c:v>
                </c:pt>
                <c:pt idx="8">
                  <c:v>9.1095222533346091E-16</c:v>
                </c:pt>
                <c:pt idx="9">
                  <c:v>1.50307117180022E-15</c:v>
                </c:pt>
                <c:pt idx="10">
                  <c:v>-9.1095222533346091E-16</c:v>
                </c:pt>
                <c:pt idx="11">
                  <c:v>9.1095222533346091E-16</c:v>
                </c:pt>
                <c:pt idx="12">
                  <c:v>-4.1903802365339203E-15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42-422E-B932-83C3FB2FD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195648"/>
        <c:axId val="1828582976"/>
      </c:scatterChart>
      <c:valAx>
        <c:axId val="199319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8582976"/>
        <c:crosses val="autoZero"/>
        <c:crossBetween val="midCat"/>
      </c:valAx>
      <c:valAx>
        <c:axId val="182858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319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IDFT (N=13)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'IFFT Prime'!$Q$168:$Q$180</c:f>
              <c:numCache>
                <c:formatCode>0.00</c:formatCode>
                <c:ptCount val="13"/>
                <c:pt idx="0">
                  <c:v>2.2765791295344999</c:v>
                </c:pt>
                <c:pt idx="1">
                  <c:v>1.9116107082865399</c:v>
                </c:pt>
                <c:pt idx="2">
                  <c:v>2.1429522540774499</c:v>
                </c:pt>
                <c:pt idx="3">
                  <c:v>3.7066152190135</c:v>
                </c:pt>
                <c:pt idx="4">
                  <c:v>2.7793781865216598</c:v>
                </c:pt>
                <c:pt idx="5">
                  <c:v>0.32672330517085102</c:v>
                </c:pt>
                <c:pt idx="6">
                  <c:v>-1.9941313557690298E-15</c:v>
                </c:pt>
                <c:pt idx="7">
                  <c:v>-0.32672330517084502</c:v>
                </c:pt>
                <c:pt idx="8">
                  <c:v>-2.77937818652165</c:v>
                </c:pt>
                <c:pt idx="9">
                  <c:v>-3.7066152190135</c:v>
                </c:pt>
                <c:pt idx="10">
                  <c:v>-2.1429522540774499</c:v>
                </c:pt>
                <c:pt idx="11">
                  <c:v>-1.9116107082865399</c:v>
                </c:pt>
                <c:pt idx="12">
                  <c:v>-2.2765791295344999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36-416D-B3BA-55BD4EE78238}"/>
            </c:ext>
          </c:extLst>
        </c:ser>
        <c:ser>
          <c:idx val="1"/>
          <c:order val="1"/>
          <c:tx>
            <c:v>Imag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'IFFT Prime'!$R$168:$R$180</c:f>
              <c:numCache>
                <c:formatCode>0.00</c:formatCode>
                <c:ptCount val="13"/>
                <c:pt idx="0">
                  <c:v>2.7328566760003801E-16</c:v>
                </c:pt>
                <c:pt idx="1">
                  <c:v>1.36642833800019E-15</c:v>
                </c:pt>
                <c:pt idx="2">
                  <c:v>1.9813210901002798E-15</c:v>
                </c:pt>
                <c:pt idx="3">
                  <c:v>5.39739193510076E-15</c:v>
                </c:pt>
                <c:pt idx="4">
                  <c:v>-3.0061423436004199E-15</c:v>
                </c:pt>
                <c:pt idx="5">
                  <c:v>6.8321416900009604E-15</c:v>
                </c:pt>
                <c:pt idx="6">
                  <c:v>-1.6397140056002299E-15</c:v>
                </c:pt>
                <c:pt idx="7">
                  <c:v>-1.36642833800019E-15</c:v>
                </c:pt>
                <c:pt idx="8">
                  <c:v>1.50307117180022E-15</c:v>
                </c:pt>
                <c:pt idx="9">
                  <c:v>1.6397140056002299E-15</c:v>
                </c:pt>
                <c:pt idx="10">
                  <c:v>-2.8011780929003901E-15</c:v>
                </c:pt>
                <c:pt idx="11">
                  <c:v>1.6397140056002299E-15</c:v>
                </c:pt>
                <c:pt idx="12">
                  <c:v>-4.09928501400058E-15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36-416D-B3BA-55BD4EE78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195648"/>
        <c:axId val="1828582976"/>
      </c:scatterChart>
      <c:valAx>
        <c:axId val="199319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8582976"/>
        <c:crosses val="autoZero"/>
        <c:crossBetween val="midCat"/>
      </c:valAx>
      <c:valAx>
        <c:axId val="182858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319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106680</xdr:colOff>
      <xdr:row>95</xdr:row>
      <xdr:rowOff>3810</xdr:rowOff>
    </xdr:from>
    <xdr:to>
      <xdr:col>21</xdr:col>
      <xdr:colOff>106680</xdr:colOff>
      <xdr:row>110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8DD892-FCB6-42FE-80F4-B582D28E5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381000</xdr:colOff>
      <xdr:row>155</xdr:row>
      <xdr:rowOff>80010</xdr:rowOff>
    </xdr:from>
    <xdr:to>
      <xdr:col>32</xdr:col>
      <xdr:colOff>190500</xdr:colOff>
      <xdr:row>170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6E3E49-9CE5-4C3D-A70B-436A51821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170</xdr:row>
      <xdr:rowOff>160020</xdr:rowOff>
    </xdr:from>
    <xdr:to>
      <xdr:col>32</xdr:col>
      <xdr:colOff>198120</xdr:colOff>
      <xdr:row>185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F2624A-AE82-45B5-B31F-04A20D5B54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211455</xdr:colOff>
      <xdr:row>69</xdr:row>
      <xdr:rowOff>156210</xdr:rowOff>
    </xdr:from>
    <xdr:to>
      <xdr:col>24</xdr:col>
      <xdr:colOff>478155</xdr:colOff>
      <xdr:row>84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ED3532-63C2-4070-9B0B-4A334B4AF7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381000</xdr:colOff>
      <xdr:row>155</xdr:row>
      <xdr:rowOff>80010</xdr:rowOff>
    </xdr:from>
    <xdr:to>
      <xdr:col>32</xdr:col>
      <xdr:colOff>190500</xdr:colOff>
      <xdr:row>170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472EF7-3BDB-45C0-8018-9CF2AC422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170</xdr:row>
      <xdr:rowOff>160020</xdr:rowOff>
    </xdr:from>
    <xdr:to>
      <xdr:col>32</xdr:col>
      <xdr:colOff>198120</xdr:colOff>
      <xdr:row>185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26FE0F-BAEC-440F-87E9-FF73DD08D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C2FC-ADAE-404E-9B1F-7A079D0F5E91}">
  <sheetPr codeName="Sheet1"/>
  <dimension ref="A1:AA67"/>
  <sheetViews>
    <sheetView topLeftCell="A37" zoomScaleNormal="60" zoomScaleSheetLayoutView="100" workbookViewId="0">
      <selection activeCell="I33" sqref="I33"/>
    </sheetView>
  </sheetViews>
  <sheetFormatPr defaultRowHeight="16.5"/>
  <cols>
    <col min="1" max="1" width="5.875" style="1" customWidth="1"/>
    <col min="2" max="3" width="5.875" style="2" customWidth="1"/>
    <col min="4" max="6" width="5.875" style="1" customWidth="1"/>
    <col min="7" max="7" width="5.875" customWidth="1"/>
    <col min="8" max="24" width="5.875" style="1" customWidth="1"/>
    <col min="26" max="27" width="8.375" style="2" customWidth="1"/>
  </cols>
  <sheetData>
    <row r="1" spans="1:27">
      <c r="A1" s="21"/>
      <c r="B1" s="22"/>
      <c r="C1" s="22"/>
      <c r="D1" s="21"/>
      <c r="E1" s="21"/>
      <c r="F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Z1" s="22"/>
      <c r="AA1" s="22"/>
    </row>
    <row r="2" spans="1:27">
      <c r="A2" s="24" t="s">
        <v>133</v>
      </c>
      <c r="C2" s="22"/>
      <c r="D2" s="21"/>
      <c r="E2" s="21"/>
      <c r="F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Z2" s="22"/>
      <c r="AA2" s="22"/>
    </row>
    <row r="4" spans="1:27">
      <c r="A4" s="21"/>
      <c r="B4" s="22"/>
      <c r="C4" s="22"/>
      <c r="D4" s="21"/>
      <c r="E4" s="21"/>
      <c r="F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Z4" s="22"/>
      <c r="AA4" s="22"/>
    </row>
    <row r="5" spans="1:27">
      <c r="A5" s="9" t="s">
        <v>19</v>
      </c>
    </row>
    <row r="6" spans="1:27">
      <c r="A6" s="1" t="s">
        <v>13</v>
      </c>
      <c r="B6" s="1">
        <v>15</v>
      </c>
      <c r="C6" s="22"/>
      <c r="D6" s="21"/>
      <c r="E6" s="21"/>
      <c r="F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Z6" s="22"/>
      <c r="AA6" s="22"/>
    </row>
    <row r="7" spans="1:27">
      <c r="A7" s="21"/>
      <c r="B7" s="22"/>
      <c r="C7" s="22"/>
      <c r="D7" s="21"/>
      <c r="E7" s="21"/>
      <c r="F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Z7" s="22"/>
      <c r="AA7" s="22"/>
    </row>
    <row r="8" spans="1:27">
      <c r="B8" s="2" t="s">
        <v>2</v>
      </c>
      <c r="C8" s="2">
        <v>3</v>
      </c>
      <c r="D8" s="1">
        <v>1</v>
      </c>
      <c r="E8" s="1">
        <v>0.5</v>
      </c>
    </row>
    <row r="9" spans="1:27">
      <c r="B9" s="2" t="s">
        <v>3</v>
      </c>
      <c r="C9" s="2">
        <v>1</v>
      </c>
      <c r="D9" s="1">
        <v>4</v>
      </c>
      <c r="E9" s="1">
        <v>7</v>
      </c>
    </row>
    <row r="10" spans="1:27">
      <c r="A10" s="1" t="s">
        <v>1</v>
      </c>
      <c r="B10" s="2" t="s">
        <v>0</v>
      </c>
      <c r="C10" s="2" t="s">
        <v>4</v>
      </c>
      <c r="D10" s="1" t="s">
        <v>5</v>
      </c>
      <c r="E10" s="1" t="s">
        <v>6</v>
      </c>
      <c r="F10" s="1" t="s">
        <v>7</v>
      </c>
    </row>
    <row r="11" spans="1:27">
      <c r="A11" s="1">
        <v>0</v>
      </c>
      <c r="B11" s="2">
        <f>A11/14</f>
        <v>0</v>
      </c>
      <c r="C11" s="2">
        <f>C$8*SIN(2*PI()*C$9*$B11)</f>
        <v>0</v>
      </c>
      <c r="D11" s="2">
        <f t="shared" ref="D11:E25" si="0">D$8*SIN(2*PI()*D$9*$B11)</f>
        <v>0</v>
      </c>
      <c r="E11" s="2">
        <f t="shared" si="0"/>
        <v>0</v>
      </c>
      <c r="F11" s="2">
        <f>SUM(C11:E11)</f>
        <v>0</v>
      </c>
    </row>
    <row r="12" spans="1:27">
      <c r="A12" s="1">
        <v>1</v>
      </c>
      <c r="B12" s="2">
        <f t="shared" ref="B12:B25" si="1">A12/14</f>
        <v>7.1428571428571425E-2</v>
      </c>
      <c r="C12" s="2">
        <f t="shared" ref="C12:C25" si="2">C$8*SIN(2*PI()*C$9*$B12)</f>
        <v>1.3016512173526744</v>
      </c>
      <c r="D12" s="2">
        <f t="shared" si="0"/>
        <v>0.97492791218182362</v>
      </c>
      <c r="E12" s="2">
        <f t="shared" si="0"/>
        <v>6.1257422745431001E-17</v>
      </c>
      <c r="F12" s="2">
        <f t="shared" ref="F12:F25" si="3">SUM(C12:E12)</f>
        <v>2.2765791295344981</v>
      </c>
    </row>
    <row r="13" spans="1:27">
      <c r="A13" s="1">
        <v>2</v>
      </c>
      <c r="B13" s="2">
        <f t="shared" si="1"/>
        <v>0.14285714285714285</v>
      </c>
      <c r="C13" s="2">
        <f t="shared" si="2"/>
        <v>2.3454944474040893</v>
      </c>
      <c r="D13" s="2">
        <f t="shared" si="0"/>
        <v>-0.43388373911755801</v>
      </c>
      <c r="E13" s="2">
        <f t="shared" si="0"/>
        <v>-1.22514845490862E-16</v>
      </c>
      <c r="F13" s="2">
        <f t="shared" si="3"/>
        <v>1.911610708286531</v>
      </c>
    </row>
    <row r="14" spans="1:27">
      <c r="A14" s="1">
        <v>3</v>
      </c>
      <c r="B14" s="2">
        <f t="shared" si="1"/>
        <v>0.21428571428571427</v>
      </c>
      <c r="C14" s="2">
        <f t="shared" si="2"/>
        <v>2.924783736545471</v>
      </c>
      <c r="D14" s="2">
        <f t="shared" si="0"/>
        <v>-0.78183148246802991</v>
      </c>
      <c r="E14" s="2">
        <f t="shared" si="0"/>
        <v>1.83772268236293E-16</v>
      </c>
      <c r="F14" s="2">
        <f t="shared" si="3"/>
        <v>2.1429522540774411</v>
      </c>
    </row>
    <row r="15" spans="1:27">
      <c r="A15" s="1">
        <v>4</v>
      </c>
      <c r="B15" s="2">
        <f t="shared" si="1"/>
        <v>0.2857142857142857</v>
      </c>
      <c r="C15" s="2">
        <f t="shared" si="2"/>
        <v>2.924783736545471</v>
      </c>
      <c r="D15" s="2">
        <f t="shared" si="0"/>
        <v>0.78183148246802958</v>
      </c>
      <c r="E15" s="2">
        <f t="shared" si="0"/>
        <v>-2.45029690981724E-16</v>
      </c>
      <c r="F15" s="2">
        <f t="shared" si="3"/>
        <v>3.7066152190135</v>
      </c>
    </row>
    <row r="16" spans="1:27">
      <c r="A16" s="1">
        <v>5</v>
      </c>
      <c r="B16" s="2">
        <f t="shared" si="1"/>
        <v>0.35714285714285715</v>
      </c>
      <c r="C16" s="2">
        <f t="shared" si="2"/>
        <v>2.3454944474040897</v>
      </c>
      <c r="D16" s="2">
        <f t="shared" si="0"/>
        <v>0.43388373911755845</v>
      </c>
      <c r="E16" s="2">
        <f t="shared" si="0"/>
        <v>3.06287113727155E-16</v>
      </c>
      <c r="F16" s="2">
        <f t="shared" si="3"/>
        <v>2.7793781865216487</v>
      </c>
    </row>
    <row r="17" spans="1:19">
      <c r="A17" s="1">
        <v>6</v>
      </c>
      <c r="B17" s="2">
        <f t="shared" si="1"/>
        <v>0.42857142857142855</v>
      </c>
      <c r="C17" s="2">
        <f t="shared" si="2"/>
        <v>1.3016512173526746</v>
      </c>
      <c r="D17" s="2">
        <f t="shared" si="0"/>
        <v>-0.97492791218182351</v>
      </c>
      <c r="E17" s="2">
        <f t="shared" si="0"/>
        <v>-3.67544536472586E-16</v>
      </c>
      <c r="F17" s="2">
        <f t="shared" si="3"/>
        <v>0.32672330517085074</v>
      </c>
    </row>
    <row r="18" spans="1:19">
      <c r="A18" s="1">
        <v>7</v>
      </c>
      <c r="B18" s="2">
        <f t="shared" si="1"/>
        <v>0.5</v>
      </c>
      <c r="C18" s="2">
        <f t="shared" si="2"/>
        <v>3.67544536472586E-16</v>
      </c>
      <c r="D18" s="2">
        <f t="shared" si="0"/>
        <v>-4.90059381963448E-16</v>
      </c>
      <c r="E18" s="2">
        <f t="shared" si="0"/>
        <v>4.28801959218017E-16</v>
      </c>
      <c r="F18" s="2">
        <f t="shared" si="3"/>
        <v>3.06287113727155E-16</v>
      </c>
    </row>
    <row r="19" spans="1:19">
      <c r="A19" s="1">
        <v>8</v>
      </c>
      <c r="B19" s="2">
        <f t="shared" si="1"/>
        <v>0.5714285714285714</v>
      </c>
      <c r="C19" s="2">
        <f t="shared" si="2"/>
        <v>-1.301651217352674</v>
      </c>
      <c r="D19" s="2">
        <f t="shared" si="0"/>
        <v>0.97492791218182373</v>
      </c>
      <c r="E19" s="2">
        <f t="shared" si="0"/>
        <v>-4.90059381963448E-16</v>
      </c>
      <c r="F19" s="2">
        <f t="shared" si="3"/>
        <v>-0.32672330517085074</v>
      </c>
    </row>
    <row r="20" spans="1:19">
      <c r="A20" s="1">
        <v>9</v>
      </c>
      <c r="B20" s="2">
        <f t="shared" si="1"/>
        <v>0.6428571428571429</v>
      </c>
      <c r="C20" s="2">
        <f t="shared" si="2"/>
        <v>-2.3454944474040893</v>
      </c>
      <c r="D20" s="2">
        <f t="shared" si="0"/>
        <v>-0.43388373911755757</v>
      </c>
      <c r="E20" s="2">
        <f t="shared" si="0"/>
        <v>-1.2250400346913715E-15</v>
      </c>
      <c r="F20" s="2">
        <f t="shared" si="3"/>
        <v>-2.7793781865216483</v>
      </c>
    </row>
    <row r="21" spans="1:19">
      <c r="A21" s="1">
        <v>10</v>
      </c>
      <c r="B21" s="2">
        <f t="shared" si="1"/>
        <v>0.7142857142857143</v>
      </c>
      <c r="C21" s="2">
        <f t="shared" si="2"/>
        <v>-2.924783736545471</v>
      </c>
      <c r="D21" s="2">
        <f t="shared" si="0"/>
        <v>-0.78183148246803025</v>
      </c>
      <c r="E21" s="2">
        <f t="shared" si="0"/>
        <v>-6.1257422745431001E-16</v>
      </c>
      <c r="F21" s="2">
        <f t="shared" si="3"/>
        <v>-3.7066152190135018</v>
      </c>
    </row>
    <row r="22" spans="1:19">
      <c r="A22" s="1">
        <v>11</v>
      </c>
      <c r="B22" s="2">
        <f t="shared" si="1"/>
        <v>0.7857142857142857</v>
      </c>
      <c r="C22" s="2">
        <f t="shared" si="2"/>
        <v>-2.924783736545471</v>
      </c>
      <c r="D22" s="2">
        <f t="shared" si="0"/>
        <v>0.78183148246802936</v>
      </c>
      <c r="E22" s="2">
        <f t="shared" si="0"/>
        <v>2.4501884895999915E-15</v>
      </c>
      <c r="F22" s="2">
        <f t="shared" si="3"/>
        <v>-2.1429522540774388</v>
      </c>
    </row>
    <row r="23" spans="1:19">
      <c r="A23" s="1">
        <v>12</v>
      </c>
      <c r="B23" s="2">
        <f t="shared" si="1"/>
        <v>0.8571428571428571</v>
      </c>
      <c r="C23" s="2">
        <f t="shared" si="2"/>
        <v>-2.3454944474040897</v>
      </c>
      <c r="D23" s="2">
        <f t="shared" si="0"/>
        <v>0.4338837391175589</v>
      </c>
      <c r="E23" s="2">
        <f t="shared" si="0"/>
        <v>-7.3508907294517201E-16</v>
      </c>
      <c r="F23" s="2">
        <f t="shared" si="3"/>
        <v>-1.9116107082865315</v>
      </c>
    </row>
    <row r="24" spans="1:19">
      <c r="A24" s="1">
        <v>13</v>
      </c>
      <c r="B24" s="2">
        <f t="shared" si="1"/>
        <v>0.9285714285714286</v>
      </c>
      <c r="C24" s="2">
        <f t="shared" si="2"/>
        <v>-1.3016512173526751</v>
      </c>
      <c r="D24" s="2">
        <f t="shared" si="0"/>
        <v>-0.9749279121818234</v>
      </c>
      <c r="E24" s="2">
        <f t="shared" si="0"/>
        <v>-9.8001034370964746E-16</v>
      </c>
      <c r="F24" s="2">
        <f t="shared" si="3"/>
        <v>-2.2765791295344995</v>
      </c>
    </row>
    <row r="25" spans="1:19">
      <c r="A25" s="1">
        <v>14</v>
      </c>
      <c r="B25" s="2">
        <f t="shared" si="1"/>
        <v>1</v>
      </c>
      <c r="C25" s="2">
        <f t="shared" si="2"/>
        <v>-7.3508907294517201E-16</v>
      </c>
      <c r="D25" s="2">
        <f t="shared" si="0"/>
        <v>-9.8011876392689601E-16</v>
      </c>
      <c r="E25" s="2">
        <f t="shared" si="0"/>
        <v>-8.5760391843603401E-16</v>
      </c>
      <c r="F25" s="2">
        <f t="shared" si="3"/>
        <v>-2.572811755308102E-15</v>
      </c>
    </row>
    <row r="28" spans="1:19">
      <c r="A28" s="1" t="s">
        <v>12</v>
      </c>
    </row>
    <row r="29" spans="1:19">
      <c r="A29" s="1" t="s">
        <v>1</v>
      </c>
      <c r="B29" s="1">
        <v>0</v>
      </c>
      <c r="C29" s="1">
        <v>1</v>
      </c>
      <c r="D29" s="1">
        <v>2</v>
      </c>
      <c r="E29" s="1">
        <v>3</v>
      </c>
      <c r="F29" s="1">
        <v>4</v>
      </c>
      <c r="G29" s="1">
        <v>5</v>
      </c>
      <c r="H29" s="1">
        <v>6</v>
      </c>
      <c r="I29" s="1">
        <v>7</v>
      </c>
      <c r="J29" s="1">
        <v>8</v>
      </c>
      <c r="K29" s="1">
        <v>9</v>
      </c>
      <c r="L29" s="1">
        <v>10</v>
      </c>
      <c r="M29" s="1">
        <v>11</v>
      </c>
      <c r="N29" s="1">
        <v>12</v>
      </c>
      <c r="O29" s="1">
        <v>13</v>
      </c>
      <c r="P29" s="1">
        <v>14</v>
      </c>
      <c r="Q29"/>
      <c r="R29" s="2"/>
      <c r="S29" s="2"/>
    </row>
    <row r="30" spans="1:19">
      <c r="A30" s="1" t="s">
        <v>7</v>
      </c>
      <c r="B30" s="2" cm="1">
        <f t="array" ref="B30:P30">TRANSPOSE(F11:F25)</f>
        <v>0</v>
      </c>
      <c r="C30" s="2">
        <v>2.2765791295344981</v>
      </c>
      <c r="D30" s="2">
        <v>1.911610708286531</v>
      </c>
      <c r="E30" s="2">
        <v>2.1429522540774411</v>
      </c>
      <c r="F30" s="2">
        <v>3.7066152190135</v>
      </c>
      <c r="G30" s="2">
        <v>2.7793781865216487</v>
      </c>
      <c r="H30" s="2">
        <v>0.32672330517085074</v>
      </c>
      <c r="I30" s="2">
        <v>3.06287113727155E-16</v>
      </c>
      <c r="J30" s="2">
        <v>-0.32672330517085074</v>
      </c>
      <c r="K30" s="2">
        <v>-2.7793781865216483</v>
      </c>
      <c r="L30" s="2">
        <v>-3.7066152190135018</v>
      </c>
      <c r="M30" s="2">
        <v>-2.1429522540774388</v>
      </c>
      <c r="N30" s="2">
        <v>-1.9116107082865315</v>
      </c>
      <c r="O30" s="2">
        <v>-2.2765791295344995</v>
      </c>
      <c r="P30" s="2">
        <v>-2.572811755308102E-15</v>
      </c>
      <c r="Q30"/>
      <c r="R30" s="2"/>
      <c r="S30" s="2"/>
    </row>
    <row r="31" spans="1:19">
      <c r="A31" s="1" t="s">
        <v>8</v>
      </c>
      <c r="B31" s="25" t="s">
        <v>15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1" t="s">
        <v>9</v>
      </c>
      <c r="R31" s="2" t="s">
        <v>10</v>
      </c>
      <c r="S31" s="2" t="s">
        <v>11</v>
      </c>
    </row>
    <row r="32" spans="1:19">
      <c r="A32" s="1">
        <v>0</v>
      </c>
      <c r="B32" s="1" t="str">
        <f t="shared" ref="B32:P46" si="4">IMPRODUCT(COMPLEX(COS(2*PI()*$A32*B$29/$B$6),-SIN(2*PI()*$A32*B$29/$B$6)),B$30)</f>
        <v>0</v>
      </c>
      <c r="C32" s="1" t="str">
        <f t="shared" si="4"/>
        <v>2.2765791295345</v>
      </c>
      <c r="D32" s="1" t="str">
        <f t="shared" si="4"/>
        <v>1.91161070828653</v>
      </c>
      <c r="E32" s="1" t="str">
        <f t="shared" si="4"/>
        <v>2.14295225407744</v>
      </c>
      <c r="F32" s="1" t="str">
        <f t="shared" si="4"/>
        <v>3.7066152190135</v>
      </c>
      <c r="G32" s="1" t="str">
        <f t="shared" si="4"/>
        <v>2.77937818652165</v>
      </c>
      <c r="H32" s="1" t="str">
        <f t="shared" si="4"/>
        <v>0.326723305170851</v>
      </c>
      <c r="I32" s="1" t="str">
        <f t="shared" si="4"/>
        <v>3.06287113727155E-16</v>
      </c>
      <c r="J32" s="1" t="str">
        <f t="shared" si="4"/>
        <v>-0.326723305170851</v>
      </c>
      <c r="K32" s="1" t="str">
        <f t="shared" si="4"/>
        <v>-2.77937818652165</v>
      </c>
      <c r="L32" s="1" t="str">
        <f t="shared" si="4"/>
        <v>-3.7066152190135</v>
      </c>
      <c r="M32" s="1" t="str">
        <f t="shared" si="4"/>
        <v>-2.14295225407744</v>
      </c>
      <c r="N32" s="1" t="str">
        <f t="shared" si="4"/>
        <v>-1.91161070828653</v>
      </c>
      <c r="O32" s="1" t="str">
        <f t="shared" si="4"/>
        <v>-2.2765791295345</v>
      </c>
      <c r="P32" s="1" t="str">
        <f t="shared" si="4"/>
        <v>-2.5728117553081E-15</v>
      </c>
      <c r="Q32" s="1" t="str">
        <f t="shared" ref="Q32:Q46" si="5">IMSUM(B32:P32)</f>
        <v>-1.68463333560797E-15</v>
      </c>
      <c r="R32" s="2">
        <f>IMREAL(Q32)</f>
        <v>-1.6846333356079701E-15</v>
      </c>
      <c r="S32" s="2">
        <f>IMAGINARY(Q32)</f>
        <v>0</v>
      </c>
    </row>
    <row r="33" spans="1:27">
      <c r="A33" s="1">
        <v>1</v>
      </c>
      <c r="B33" s="1" t="str">
        <f t="shared" si="4"/>
        <v>0</v>
      </c>
      <c r="C33" s="1" t="str">
        <f t="shared" si="4"/>
        <v>2.07975852275019-0.925968152843289i</v>
      </c>
      <c r="D33" s="1" t="str">
        <f t="shared" si="4"/>
        <v>1.27911723235785-1.42060360619031i</v>
      </c>
      <c r="E33" s="1" t="str">
        <f t="shared" si="4"/>
        <v>0.662208664644029-2.03806870534974i</v>
      </c>
      <c r="F33" s="1" t="str">
        <f t="shared" si="4"/>
        <v>-0.387446792767976-3.68630999301419i</v>
      </c>
      <c r="G33" s="1" t="str">
        <f t="shared" si="4"/>
        <v>-1.38968909326082-2.40701211625207i</v>
      </c>
      <c r="H33" s="1" t="str">
        <f t="shared" si="4"/>
        <v>-0.26432470634157-0.192043140359679i</v>
      </c>
      <c r="I33" s="1" t="str">
        <f t="shared" si="4"/>
        <v>-2.99594005427899E-16-6.3680671690704E-17i</v>
      </c>
      <c r="J33" s="1" t="str">
        <f t="shared" si="4"/>
        <v>0.319583617056687-0.0679295948076382i</v>
      </c>
      <c r="K33" s="1" t="str">
        <f t="shared" si="4"/>
        <v>2.24856418669104-1.63367750858082i</v>
      </c>
      <c r="L33" s="1" t="str">
        <f t="shared" si="4"/>
        <v>1.85330760950675-3.21002294171971i</v>
      </c>
      <c r="M33" s="1" t="str">
        <f t="shared" si="4"/>
        <v>0.22399950597467-2.13121293740881i</v>
      </c>
      <c r="N33" s="1" t="str">
        <f t="shared" si="4"/>
        <v>-0.590720195489668-1.8180498207355i</v>
      </c>
      <c r="O33" s="1" t="str">
        <f t="shared" si="4"/>
        <v>-1.52332877336934-1.69182799990339i</v>
      </c>
      <c r="P33" s="1" t="str">
        <f t="shared" si="4"/>
        <v>-2.3503804924312E-15-1.04645681661997E-15i</v>
      </c>
      <c r="Q33" s="1" t="str">
        <f t="shared" si="5"/>
        <v>4.51102977775184-21.2227265171651i</v>
      </c>
      <c r="R33" s="2">
        <f t="shared" ref="R33:R46" si="6">IMREAL(Q33)</f>
        <v>4.5110297777518404</v>
      </c>
      <c r="S33" s="2">
        <f t="shared" ref="S33:S46" si="7">IMAGINARY(Q33)</f>
        <v>-21.2227265171651</v>
      </c>
    </row>
    <row r="34" spans="1:27">
      <c r="A34" s="1">
        <v>2</v>
      </c>
      <c r="B34" s="1" t="str">
        <f t="shared" si="4"/>
        <v>0</v>
      </c>
      <c r="C34" s="1" t="str">
        <f t="shared" si="4"/>
        <v>1.52332877336934-1.69182799990339i</v>
      </c>
      <c r="D34" s="1" t="str">
        <f t="shared" si="4"/>
        <v>-0.199817729703181-1.90113870481141i</v>
      </c>
      <c r="E34" s="1" t="str">
        <f t="shared" si="4"/>
        <v>-1.73368479168275-1.25959573131363i</v>
      </c>
      <c r="F34" s="1" t="str">
        <f t="shared" si="4"/>
        <v>-3.62561678332147+0.770648637395935i</v>
      </c>
      <c r="G34" s="1" t="str">
        <f t="shared" si="4"/>
        <v>-1.38968909326082+2.40701211625207i</v>
      </c>
      <c r="H34" s="1" t="str">
        <f t="shared" si="4"/>
        <v>0.100963053756145+0.310732328408228i</v>
      </c>
      <c r="I34" s="1" t="str">
        <f t="shared" si="4"/>
        <v>2.79807201479905E-16+1.24578192454759E-16i</v>
      </c>
      <c r="J34" s="1" t="str">
        <f t="shared" si="4"/>
        <v>-0.298476591344808+0.132890340359822i</v>
      </c>
      <c r="K34" s="1" t="str">
        <f t="shared" si="4"/>
        <v>-0.858875093430213+2.64334573554002i</v>
      </c>
      <c r="L34" s="1" t="str">
        <f t="shared" si="4"/>
        <v>1.85330760950675+3.21002294171972i</v>
      </c>
      <c r="M34" s="1" t="str">
        <f t="shared" si="4"/>
        <v>2.09612360581295+0.445544826486972i</v>
      </c>
      <c r="N34" s="1" t="str">
        <f t="shared" si="4"/>
        <v>1.54652554963294-1.12361658245519i</v>
      </c>
      <c r="O34" s="1" t="str">
        <f t="shared" si="4"/>
        <v>0.237967317917452-2.2641077908605i</v>
      </c>
      <c r="P34" s="1" t="str">
        <f t="shared" si="4"/>
        <v>-1.72154708987651E-15-1.91197174288463E-15i</v>
      </c>
      <c r="Q34" s="1" t="str">
        <f t="shared" si="5"/>
        <v>-0.747944172747667+1.67991011681865i</v>
      </c>
      <c r="R34" s="2">
        <f t="shared" si="6"/>
        <v>-0.747944172747667</v>
      </c>
      <c r="S34" s="2">
        <f t="shared" si="7"/>
        <v>1.6799101168186501</v>
      </c>
    </row>
    <row r="35" spans="1:27">
      <c r="A35" s="1">
        <v>3</v>
      </c>
      <c r="B35" s="1" t="str">
        <f t="shared" si="4"/>
        <v>0</v>
      </c>
      <c r="C35" s="1" t="str">
        <f t="shared" si="4"/>
        <v>0.703501640065484-2.16515541600533i</v>
      </c>
      <c r="D35" s="1" t="str">
        <f t="shared" si="4"/>
        <v>-1.54652554963293-1.12361658245519i</v>
      </c>
      <c r="E35" s="1" t="str">
        <f t="shared" si="4"/>
        <v>-1.73368479168275+1.25959573131363i</v>
      </c>
      <c r="F35" s="1" t="str">
        <f t="shared" si="4"/>
        <v>1.14540709428399+3.52520055744158i</v>
      </c>
      <c r="G35" s="1" t="str">
        <f t="shared" si="4"/>
        <v>2.77937818652165+3.14961390361854E-15i</v>
      </c>
      <c r="H35" s="1" t="str">
        <f t="shared" si="4"/>
        <v>0.100963053756145-0.310732328408228i</v>
      </c>
      <c r="I35" s="1" t="str">
        <f t="shared" si="4"/>
        <v>-2.4779148016332E-16-1.80031048416049E-16i</v>
      </c>
      <c r="J35" s="1" t="str">
        <f t="shared" si="4"/>
        <v>0.264324706341571-0.192043140359679i</v>
      </c>
      <c r="K35" s="1" t="str">
        <f t="shared" si="4"/>
        <v>-0.858875093430211-2.64334573554002i</v>
      </c>
      <c r="L35" s="1" t="str">
        <f t="shared" si="4"/>
        <v>-3.7066152190135-8.40073285872576E-15i</v>
      </c>
      <c r="M35" s="1" t="str">
        <f t="shared" si="4"/>
        <v>-0.66220866464403+2.03806870534973i</v>
      </c>
      <c r="N35" s="1" t="str">
        <f t="shared" si="4"/>
        <v>1.54652554963293+1.12361658245519i</v>
      </c>
      <c r="O35" s="1" t="str">
        <f t="shared" si="4"/>
        <v>1.84179120483274-1.33813963801721i</v>
      </c>
      <c r="P35" s="1" t="str">
        <f t="shared" si="4"/>
        <v>-7.95042555717841E-16-2.44688938508654E-15i</v>
      </c>
      <c r="Q35" s="1" t="str">
        <f t="shared" si="5"/>
        <v>-0.126017882968912+0.173448735774465i</v>
      </c>
      <c r="R35" s="2">
        <f t="shared" si="6"/>
        <v>-0.126017882968912</v>
      </c>
      <c r="S35" s="2">
        <f t="shared" si="7"/>
        <v>0.17344873577446501</v>
      </c>
    </row>
    <row r="36" spans="1:27">
      <c r="A36" s="1">
        <v>4</v>
      </c>
      <c r="B36" s="1" t="str">
        <f t="shared" si="4"/>
        <v>0</v>
      </c>
      <c r="C36" s="1" t="str">
        <f t="shared" si="4"/>
        <v>-0.237967317917452-2.2641077908605i</v>
      </c>
      <c r="D36" s="1" t="str">
        <f t="shared" si="4"/>
        <v>-1.86983742784752+0.397446214545187i</v>
      </c>
      <c r="E36" s="1" t="str">
        <f t="shared" si="4"/>
        <v>0.662208664644029+2.03806870534974i</v>
      </c>
      <c r="F36" s="1" t="str">
        <f t="shared" si="4"/>
        <v>3.38616149655872-1.50761623135522i</v>
      </c>
      <c r="G36" s="1" t="str">
        <f t="shared" si="4"/>
        <v>-1.38968909326082-2.40701211625207i</v>
      </c>
      <c r="H36" s="1" t="str">
        <f t="shared" si="4"/>
        <v>-0.264324706341571+0.192043140359679i</v>
      </c>
      <c r="I36" s="1" t="str">
        <f t="shared" si="4"/>
        <v>2.04946082128156E-16+2.27615683676741E-16i</v>
      </c>
      <c r="J36" s="1" t="str">
        <f t="shared" si="4"/>
        <v>-0.218620563300542+0.242802733600589i</v>
      </c>
      <c r="K36" s="1" t="str">
        <f t="shared" si="4"/>
        <v>2.24856418669103+1.63367750858083i</v>
      </c>
      <c r="L36" s="1" t="str">
        <f t="shared" si="4"/>
        <v>1.85330760950676-3.21002294171971i</v>
      </c>
      <c r="M36" s="1" t="str">
        <f t="shared" si="4"/>
        <v>-1.95768429765742-0.871617206095183i</v>
      </c>
      <c r="N36" s="1" t="str">
        <f t="shared" si="4"/>
        <v>-0.590720195489669+1.8180498207355i</v>
      </c>
      <c r="O36" s="1" t="str">
        <f t="shared" si="4"/>
        <v>2.22683041343483+0.473327416101938i</v>
      </c>
      <c r="P36" s="1" t="str">
        <f t="shared" si="4"/>
        <v>2.68932059059309E-16-2.55871762331479E-15i</v>
      </c>
      <c r="Q36" s="1" t="str">
        <f t="shared" si="5"/>
        <v>3.84822876902038-3.46496074700922i</v>
      </c>
      <c r="R36" s="2">
        <f t="shared" si="6"/>
        <v>3.84822876902038</v>
      </c>
      <c r="S36" s="2">
        <f t="shared" si="7"/>
        <v>-3.4649607470092199</v>
      </c>
    </row>
    <row r="37" spans="1:27">
      <c r="A37" s="1">
        <v>5</v>
      </c>
      <c r="B37" s="1" t="str">
        <f t="shared" si="4"/>
        <v>0</v>
      </c>
      <c r="C37" s="1" t="str">
        <f t="shared" si="4"/>
        <v>-1.13828956476725-1.97157535990234i</v>
      </c>
      <c r="D37" s="1" t="str">
        <f t="shared" si="4"/>
        <v>-0.955805354143266+1.6555034355225i</v>
      </c>
      <c r="E37" s="1" t="str">
        <f t="shared" si="4"/>
        <v>2.14295225407744+2.42841087512451E-15i</v>
      </c>
      <c r="F37" s="1" t="str">
        <f t="shared" si="4"/>
        <v>-1.85330760950675-3.21002294171971i</v>
      </c>
      <c r="G37" s="1" t="str">
        <f t="shared" si="4"/>
        <v>-1.38968909326082+2.40701211625207i</v>
      </c>
      <c r="H37" s="1" t="str">
        <f t="shared" si="4"/>
        <v>0.326723305170851+7.40490998736779E-16i</v>
      </c>
      <c r="I37" s="1" t="str">
        <f t="shared" si="4"/>
        <v>-1.53143556863577E-16-2.6525242133953E-16i</v>
      </c>
      <c r="J37" s="1" t="str">
        <f t="shared" si="4"/>
        <v>0.163361652585426-0.282950682286372i</v>
      </c>
      <c r="K37" s="1" t="str">
        <f t="shared" si="4"/>
        <v>-2.77937818652165-2.04309053449423E-15i</v>
      </c>
      <c r="L37" s="1" t="str">
        <f t="shared" si="4"/>
        <v>1.85330760950675+3.21002294171971i</v>
      </c>
      <c r="M37" s="1" t="str">
        <f t="shared" si="4"/>
        <v>1.07147612703872-1.85585109112819i</v>
      </c>
      <c r="N37" s="1" t="str">
        <f t="shared" si="4"/>
        <v>-1.91161070828653-8.66501103638629E-15i</v>
      </c>
      <c r="O37" s="1" t="str">
        <f t="shared" si="4"/>
        <v>1.13828956476724+1.97157535990234i</v>
      </c>
      <c r="P37" s="1" t="str">
        <f t="shared" si="4"/>
        <v>1.28640587765406E-15-2.22812033925205E-15i</v>
      </c>
      <c r="Q37" s="1" t="str">
        <f t="shared" si="5"/>
        <v>-3.33197000333984+1.92371377836i</v>
      </c>
      <c r="R37" s="2">
        <f t="shared" si="6"/>
        <v>-3.3319700033398401</v>
      </c>
      <c r="S37" s="2">
        <f t="shared" si="7"/>
        <v>1.92371377836</v>
      </c>
    </row>
    <row r="38" spans="1:27">
      <c r="A38" s="1">
        <v>6</v>
      </c>
      <c r="B38" s="1" t="str">
        <f t="shared" si="4"/>
        <v>0</v>
      </c>
      <c r="C38" s="1" t="str">
        <f t="shared" si="4"/>
        <v>-1.84179120483273-1.33813963801721i</v>
      </c>
      <c r="D38" s="1" t="str">
        <f t="shared" si="4"/>
        <v>0.590720195489667+1.8180498207355i</v>
      </c>
      <c r="E38" s="1" t="str">
        <f t="shared" si="4"/>
        <v>0.662208664644031-2.03806870534974i</v>
      </c>
      <c r="F38" s="1" t="str">
        <f t="shared" si="4"/>
        <v>-2.99871470379074+2.17869376165897i</v>
      </c>
      <c r="G38" s="1" t="str">
        <f t="shared" si="4"/>
        <v>2.77937818652165+6.29922780723709E-15i</v>
      </c>
      <c r="H38" s="1" t="str">
        <f t="shared" si="4"/>
        <v>-0.26432470634157-0.192043140359679i</v>
      </c>
      <c r="I38" s="1" t="str">
        <f t="shared" si="4"/>
        <v>9.4647923299743E-17+2.91296355367446E-16i</v>
      </c>
      <c r="J38" s="1" t="str">
        <f t="shared" si="4"/>
        <v>-0.100963053756145+0.310732328408227i</v>
      </c>
      <c r="K38" s="1" t="str">
        <f t="shared" si="4"/>
        <v>2.24856418669104-1.63367750858082i</v>
      </c>
      <c r="L38" s="1" t="str">
        <f t="shared" si="4"/>
        <v>-3.7066152190135-1.68014657174515E-14i</v>
      </c>
      <c r="M38" s="1" t="str">
        <f t="shared" si="4"/>
        <v>1.73368479168275+1.25959573131363i</v>
      </c>
      <c r="N38" s="1" t="str">
        <f t="shared" si="4"/>
        <v>-0.590720195489666-1.8180498207355i</v>
      </c>
      <c r="O38" s="1" t="str">
        <f t="shared" si="4"/>
        <v>-0.703501640065489+2.16515541600533i</v>
      </c>
      <c r="P38" s="1" t="str">
        <f t="shared" si="4"/>
        <v>2.0814484333719E-15-1.51226080669481E-15i</v>
      </c>
      <c r="Q38" s="1" t="str">
        <f t="shared" si="5"/>
        <v>-2.1920746982607+0.712248245078696i</v>
      </c>
      <c r="R38" s="2">
        <f t="shared" si="6"/>
        <v>-2.1920746982606998</v>
      </c>
      <c r="S38" s="2">
        <f t="shared" si="7"/>
        <v>0.712248245078696</v>
      </c>
    </row>
    <row r="39" spans="1:27">
      <c r="A39" s="1">
        <v>7</v>
      </c>
      <c r="B39" s="1" t="str">
        <f t="shared" si="4"/>
        <v>0</v>
      </c>
      <c r="C39" s="1" t="str">
        <f t="shared" si="4"/>
        <v>-2.22683041343483-0.47332741610194i</v>
      </c>
      <c r="D39" s="1" t="str">
        <f t="shared" si="4"/>
        <v>1.74634327933612+0.777522122356216i</v>
      </c>
      <c r="E39" s="1" t="str">
        <f t="shared" si="4"/>
        <v>-1.73368479168275-1.25959573131363i</v>
      </c>
      <c r="F39" s="1" t="str">
        <f t="shared" si="4"/>
        <v>2.48020968903747+2.75455192004564i</v>
      </c>
      <c r="G39" s="1" t="str">
        <f t="shared" si="4"/>
        <v>-1.38968909326082-2.40701211625207i</v>
      </c>
      <c r="H39" s="1" t="str">
        <f t="shared" si="4"/>
        <v>0.100963053756145+0.310732328408228i</v>
      </c>
      <c r="I39" s="1" t="str">
        <f t="shared" si="4"/>
        <v>-3.20157213165841E-17-3.04609240870808E-16i</v>
      </c>
      <c r="J39" s="1" t="str">
        <f t="shared" si="4"/>
        <v>0.0341518850032375-0.324933480719501i</v>
      </c>
      <c r="K39" s="1" t="str">
        <f t="shared" si="4"/>
        <v>-0.858875093430213+2.64334573554002i</v>
      </c>
      <c r="L39" s="1" t="str">
        <f t="shared" si="4"/>
        <v>1.85330760950676-3.21002294171971i</v>
      </c>
      <c r="M39" s="1" t="str">
        <f t="shared" si="4"/>
        <v>-1.43391494116892+1.59252387886276i</v>
      </c>
      <c r="N39" s="1" t="str">
        <f t="shared" si="4"/>
        <v>1.54652554963294-1.12361658245519i</v>
      </c>
      <c r="O39" s="1" t="str">
        <f t="shared" si="4"/>
        <v>-2.07975852275019+0.925968152843291i</v>
      </c>
      <c r="P39" s="1" t="str">
        <f t="shared" si="4"/>
        <v>2.51658964559435E-15-5.34917642201904E-16i</v>
      </c>
      <c r="Q39" s="1" t="str">
        <f t="shared" si="5"/>
        <v>-1.96125178945505+0.206135869494113i</v>
      </c>
      <c r="R39" s="2">
        <f t="shared" si="6"/>
        <v>-1.9612517894550501</v>
      </c>
      <c r="S39" s="2">
        <f t="shared" si="7"/>
        <v>0.206135869494113</v>
      </c>
    </row>
    <row r="40" spans="1:27">
      <c r="A40" s="1">
        <v>8</v>
      </c>
      <c r="B40" s="1" t="str">
        <f t="shared" si="4"/>
        <v>0</v>
      </c>
      <c r="C40" s="1" t="str">
        <f t="shared" si="4"/>
        <v>-2.22683041343483+0.47332741610194i</v>
      </c>
      <c r="D40" s="1" t="str">
        <f t="shared" si="4"/>
        <v>1.74634327933612-0.777522122356216i</v>
      </c>
      <c r="E40" s="1" t="str">
        <f t="shared" si="4"/>
        <v>-1.73368479168275+1.25959573131363i</v>
      </c>
      <c r="F40" s="1" t="str">
        <f t="shared" si="4"/>
        <v>2.48020968903748-2.75455192004564i</v>
      </c>
      <c r="G40" s="1" t="str">
        <f t="shared" si="4"/>
        <v>-1.38968909326083+2.40701211625207i</v>
      </c>
      <c r="H40" s="1" t="str">
        <f t="shared" si="4"/>
        <v>0.100963053756145-0.310732328408227i</v>
      </c>
      <c r="I40" s="1" t="str">
        <f t="shared" si="4"/>
        <v>-3.20157213165844E-17+3.04609240870808E-16i</v>
      </c>
      <c r="J40" s="1" t="str">
        <f t="shared" si="4"/>
        <v>0.0341518850032368+0.324933480719501i</v>
      </c>
      <c r="K40" s="1" t="str">
        <f t="shared" si="4"/>
        <v>-0.858875093430208-2.64334573554002i</v>
      </c>
      <c r="L40" s="1" t="str">
        <f t="shared" si="4"/>
        <v>1.85330760950674+3.21002294171972i</v>
      </c>
      <c r="M40" s="1" t="str">
        <f t="shared" si="4"/>
        <v>-1.43391494116891-1.59252387886277i</v>
      </c>
      <c r="N40" s="1" t="str">
        <f t="shared" si="4"/>
        <v>1.54652554963293+1.12361658245519i</v>
      </c>
      <c r="O40" s="1" t="str">
        <f t="shared" si="4"/>
        <v>-2.07975852275019-0.925968152843282i</v>
      </c>
      <c r="P40" s="1" t="str">
        <f t="shared" si="4"/>
        <v>2.51658964559435E-15+5.34917642201914E-16i</v>
      </c>
      <c r="Q40" s="1" t="str">
        <f t="shared" si="5"/>
        <v>-1.96125178945506-0.206135869494103i</v>
      </c>
      <c r="R40" s="2">
        <f t="shared" si="6"/>
        <v>-1.9612517894550601</v>
      </c>
      <c r="S40" s="2">
        <f t="shared" si="7"/>
        <v>-0.20613586949410301</v>
      </c>
    </row>
    <row r="41" spans="1:27">
      <c r="A41" s="1">
        <v>9</v>
      </c>
      <c r="B41" s="1" t="str">
        <f t="shared" si="4"/>
        <v>0</v>
      </c>
      <c r="C41" s="1" t="str">
        <f t="shared" si="4"/>
        <v>-1.84179120483274+1.33813963801721i</v>
      </c>
      <c r="D41" s="1" t="str">
        <f t="shared" si="4"/>
        <v>0.590720195489669-1.8180498207355i</v>
      </c>
      <c r="E41" s="1" t="str">
        <f t="shared" si="4"/>
        <v>0.662208664644029+2.03806870534974i</v>
      </c>
      <c r="F41" s="1" t="str">
        <f t="shared" si="4"/>
        <v>-2.99871470379074-2.17869376165897i</v>
      </c>
      <c r="G41" s="1" t="str">
        <f t="shared" si="4"/>
        <v>2.77937818652165+2.04309053449423E-15i</v>
      </c>
      <c r="H41" s="1" t="str">
        <f t="shared" si="4"/>
        <v>-0.264324706341571+0.192043140359679i</v>
      </c>
      <c r="I41" s="1" t="str">
        <f t="shared" si="4"/>
        <v>9.46479232997433E-17-2.91296355367445E-16i</v>
      </c>
      <c r="J41" s="1" t="str">
        <f t="shared" si="4"/>
        <v>-0.100963053756145-0.310732328408228i</v>
      </c>
      <c r="K41" s="1" t="str">
        <f t="shared" si="4"/>
        <v>2.24856418669103+1.63367750858083i</v>
      </c>
      <c r="L41" s="1" t="str">
        <f t="shared" si="4"/>
        <v>-3.7066152190135-5.44938469021819E-15i</v>
      </c>
      <c r="M41" s="1" t="str">
        <f t="shared" si="4"/>
        <v>1.73368479168275-1.25959573131363i</v>
      </c>
      <c r="N41" s="1" t="str">
        <f t="shared" si="4"/>
        <v>-0.590720195489671+1.8180498207355i</v>
      </c>
      <c r="O41" s="1" t="str">
        <f t="shared" si="4"/>
        <v>-0.703501640065482-2.16515541600534i</v>
      </c>
      <c r="P41" s="1" t="str">
        <f t="shared" si="4"/>
        <v>2.08144843337189E-15+1.51226080669482E-15i</v>
      </c>
      <c r="Q41" s="1" t="str">
        <f t="shared" si="5"/>
        <v>-2.19207469826072-0.712248245078711i</v>
      </c>
      <c r="R41" s="2">
        <f t="shared" si="6"/>
        <v>-2.1920746982607202</v>
      </c>
      <c r="S41" s="2">
        <f t="shared" si="7"/>
        <v>-0.71224824507871098</v>
      </c>
    </row>
    <row r="42" spans="1:27">
      <c r="A42" s="1">
        <v>10</v>
      </c>
      <c r="B42" s="1" t="str">
        <f t="shared" si="4"/>
        <v>0</v>
      </c>
      <c r="C42" s="1" t="str">
        <f t="shared" si="4"/>
        <v>-1.13828956476725+1.97157535990234i</v>
      </c>
      <c r="D42" s="1" t="str">
        <f t="shared" si="4"/>
        <v>-0.955805354143264-1.6555034355225i</v>
      </c>
      <c r="E42" s="1" t="str">
        <f t="shared" si="4"/>
        <v>2.14295225407744+4.85682175024902E-15i</v>
      </c>
      <c r="F42" s="1" t="str">
        <f t="shared" si="4"/>
        <v>-1.85330760950676+3.21002294171971i</v>
      </c>
      <c r="G42" s="1" t="str">
        <f t="shared" si="4"/>
        <v>-1.38968909326082-2.40701211625207i</v>
      </c>
      <c r="H42" s="1" t="str">
        <f t="shared" si="4"/>
        <v>0.326723305170851+1.48098199747356E-15i</v>
      </c>
      <c r="I42" s="1" t="str">
        <f t="shared" si="4"/>
        <v>-1.53143556863578E-16+2.65252421339529E-16i</v>
      </c>
      <c r="J42" s="1" t="str">
        <f t="shared" si="4"/>
        <v>0.163361652585424+0.282950682286373i</v>
      </c>
      <c r="K42" s="1" t="str">
        <f t="shared" si="4"/>
        <v>-2.77937818652165-4.08618106898845E-15i</v>
      </c>
      <c r="L42" s="1" t="str">
        <f t="shared" si="4"/>
        <v>1.85330760950675-3.21002294171972i</v>
      </c>
      <c r="M42" s="1" t="str">
        <f t="shared" si="4"/>
        <v>1.07147612703873+1.85585109112818i</v>
      </c>
      <c r="N42" s="1" t="str">
        <f t="shared" si="4"/>
        <v>-1.91161070828653-1.73300220727726E-14i</v>
      </c>
      <c r="O42" s="1" t="str">
        <f t="shared" si="4"/>
        <v>1.13828956476726-1.97157535990233i</v>
      </c>
      <c r="P42" s="1" t="str">
        <f t="shared" si="4"/>
        <v>1.28640587765404E-15+2.22812033925206E-15i</v>
      </c>
      <c r="Q42" s="1" t="str">
        <f t="shared" si="5"/>
        <v>-3.33197000333982-1.92371377836003i</v>
      </c>
      <c r="R42" s="2">
        <f t="shared" si="6"/>
        <v>-3.3319700033398201</v>
      </c>
      <c r="S42" s="2">
        <f t="shared" si="7"/>
        <v>-1.92371377836003</v>
      </c>
    </row>
    <row r="43" spans="1:27">
      <c r="A43" s="1">
        <v>11</v>
      </c>
      <c r="B43" s="1" t="str">
        <f t="shared" si="4"/>
        <v>0</v>
      </c>
      <c r="C43" s="1" t="str">
        <f t="shared" si="4"/>
        <v>-0.237967317917455+2.2641077908605i</v>
      </c>
      <c r="D43" s="1" t="str">
        <f t="shared" si="4"/>
        <v>-1.86983742784752-0.39744621454519i</v>
      </c>
      <c r="E43" s="1" t="str">
        <f t="shared" si="4"/>
        <v>0.662208664644035-2.03806870534974i</v>
      </c>
      <c r="F43" s="1" t="str">
        <f t="shared" si="4"/>
        <v>3.38616149655871+1.50761623135523i</v>
      </c>
      <c r="G43" s="1" t="str">
        <f t="shared" si="4"/>
        <v>-1.38968909326083+2.40701211625207i</v>
      </c>
      <c r="H43" s="1" t="str">
        <f t="shared" si="4"/>
        <v>-0.26432470634157-0.19204314035968i</v>
      </c>
      <c r="I43" s="1" t="str">
        <f t="shared" si="4"/>
        <v>2.04946082128157E-16-2.27615683676741E-16i</v>
      </c>
      <c r="J43" s="1" t="str">
        <f t="shared" si="4"/>
        <v>-0.21862056330054-0.242802733600591i</v>
      </c>
      <c r="K43" s="1" t="str">
        <f t="shared" si="4"/>
        <v>2.24856418669105-1.6336775085808i</v>
      </c>
      <c r="L43" s="1" t="str">
        <f t="shared" si="4"/>
        <v>1.85330760950674+3.21002294171972i</v>
      </c>
      <c r="M43" s="1" t="str">
        <f t="shared" si="4"/>
        <v>-1.95768429765742+0.871617206095163i</v>
      </c>
      <c r="N43" s="1" t="str">
        <f t="shared" si="4"/>
        <v>-0.590720195489652-1.8180498207355i</v>
      </c>
      <c r="O43" s="1" t="str">
        <f t="shared" si="4"/>
        <v>2.22683041343483-0.473327416101915i</v>
      </c>
      <c r="P43" s="1" t="str">
        <f t="shared" si="4"/>
        <v>2.68932059059291E-16+2.55871762331479E-15i</v>
      </c>
      <c r="Q43" s="1" t="str">
        <f t="shared" si="5"/>
        <v>3.84822876902038+3.46496074700927i</v>
      </c>
      <c r="R43" s="2">
        <f t="shared" si="6"/>
        <v>3.84822876902038</v>
      </c>
      <c r="S43" s="2">
        <f t="shared" si="7"/>
        <v>3.46496074700927</v>
      </c>
    </row>
    <row r="44" spans="1:27">
      <c r="A44" s="1">
        <v>12</v>
      </c>
      <c r="B44" s="1" t="str">
        <f t="shared" si="4"/>
        <v>0</v>
      </c>
      <c r="C44" s="1" t="str">
        <f t="shared" si="4"/>
        <v>0.703501640065484+2.16515541600533i</v>
      </c>
      <c r="D44" s="1" t="str">
        <f t="shared" si="4"/>
        <v>-1.54652554963293+1.12361658245519i</v>
      </c>
      <c r="E44" s="1" t="str">
        <f t="shared" si="4"/>
        <v>-1.73368479168275-1.25959573131363i</v>
      </c>
      <c r="F44" s="1" t="str">
        <f t="shared" si="4"/>
        <v>1.14540709428399-3.52520055744157i</v>
      </c>
      <c r="G44" s="1" t="str">
        <f t="shared" si="4"/>
        <v>2.77937818652165+1.25984556144742E-14i</v>
      </c>
      <c r="H44" s="1" t="str">
        <f t="shared" si="4"/>
        <v>0.100963053756145+0.310732328408228i</v>
      </c>
      <c r="I44" s="1" t="str">
        <f t="shared" si="4"/>
        <v>-2.47791480163321E-16+1.80031048416049E-16i</v>
      </c>
      <c r="J44" s="1" t="str">
        <f t="shared" si="4"/>
        <v>0.26432470634157+0.192043140359679i</v>
      </c>
      <c r="K44" s="1" t="str">
        <f t="shared" si="4"/>
        <v>-0.858875093430216+2.64334573554002i</v>
      </c>
      <c r="L44" s="1" t="str">
        <f t="shared" si="4"/>
        <v>-3.7066152190135-3.3602931434903E-14i</v>
      </c>
      <c r="M44" s="1" t="str">
        <f t="shared" si="4"/>
        <v>-0.662208664644024-2.03806870534974i</v>
      </c>
      <c r="N44" s="1" t="str">
        <f t="shared" si="4"/>
        <v>1.54652554963294-1.12361658245519i</v>
      </c>
      <c r="O44" s="1" t="str">
        <f t="shared" si="4"/>
        <v>1.84179120483273+1.33813963801722i</v>
      </c>
      <c r="P44" s="1" t="str">
        <f t="shared" si="4"/>
        <v>-7.95042555717849E-16+2.44688938508654E-15i</v>
      </c>
      <c r="Q44" s="1" t="str">
        <f t="shared" si="5"/>
        <v>-0.126017882968912-0.173448735774481i</v>
      </c>
      <c r="R44" s="2">
        <f t="shared" si="6"/>
        <v>-0.126017882968912</v>
      </c>
      <c r="S44" s="2">
        <f t="shared" si="7"/>
        <v>-0.173448735774481</v>
      </c>
    </row>
    <row r="45" spans="1:27">
      <c r="A45" s="1">
        <v>13</v>
      </c>
      <c r="B45" s="1" t="str">
        <f t="shared" si="4"/>
        <v>0</v>
      </c>
      <c r="C45" s="1" t="str">
        <f t="shared" si="4"/>
        <v>1.52332877336934+1.69182799990339i</v>
      </c>
      <c r="D45" s="1" t="str">
        <f t="shared" si="4"/>
        <v>-0.199817729703181+1.90113870481141i</v>
      </c>
      <c r="E45" s="1" t="str">
        <f t="shared" si="4"/>
        <v>-1.73368479168275+1.25959573131363i</v>
      </c>
      <c r="F45" s="1" t="str">
        <f t="shared" si="4"/>
        <v>-3.62561678332147-0.770648637395931i</v>
      </c>
      <c r="G45" s="1" t="str">
        <f t="shared" si="4"/>
        <v>-1.38968909326082-2.40701211625207i</v>
      </c>
      <c r="H45" s="1" t="str">
        <f t="shared" si="4"/>
        <v>0.100963053756146-0.310732328408227i</v>
      </c>
      <c r="I45" s="1" t="str">
        <f t="shared" si="4"/>
        <v>2.79807201479904E-16-1.24578192454761E-16i</v>
      </c>
      <c r="J45" s="1" t="str">
        <f t="shared" si="4"/>
        <v>-0.298476591344808-0.132890340359821i</v>
      </c>
      <c r="K45" s="1" t="str">
        <f t="shared" si="4"/>
        <v>-0.858875093430208-2.64334573554002i</v>
      </c>
      <c r="L45" s="1" t="str">
        <f t="shared" si="4"/>
        <v>1.85330760950675-3.21002294171972i</v>
      </c>
      <c r="M45" s="1" t="str">
        <f t="shared" si="4"/>
        <v>2.09612360581294-0.44554482648699i</v>
      </c>
      <c r="N45" s="1" t="str">
        <f t="shared" si="4"/>
        <v>1.54652554963293+1.1236165824552i</v>
      </c>
      <c r="O45" s="1" t="str">
        <f t="shared" si="4"/>
        <v>0.237967317917452+2.2641077908605i</v>
      </c>
      <c r="P45" s="1" t="str">
        <f t="shared" si="4"/>
        <v>-1.72154708987648E-15+1.91197174288466E-15i</v>
      </c>
      <c r="Q45" s="1" t="str">
        <f t="shared" si="5"/>
        <v>-0.74794417274768-1.67991011681865i</v>
      </c>
      <c r="R45" s="2">
        <f t="shared" si="6"/>
        <v>-0.74794417274767999</v>
      </c>
      <c r="S45" s="2">
        <f t="shared" si="7"/>
        <v>-1.6799101168186501</v>
      </c>
    </row>
    <row r="46" spans="1:27">
      <c r="A46" s="1">
        <v>14</v>
      </c>
      <c r="B46" s="1" t="str">
        <f t="shared" si="4"/>
        <v>0</v>
      </c>
      <c r="C46" s="1" t="str">
        <f t="shared" si="4"/>
        <v>2.07975852275019+0.925968152843289i</v>
      </c>
      <c r="D46" s="1" t="str">
        <f t="shared" si="4"/>
        <v>1.27911723235785+1.42060360619031i</v>
      </c>
      <c r="E46" s="1" t="str">
        <f t="shared" si="4"/>
        <v>0.662208664644029+2.03806870534974i</v>
      </c>
      <c r="F46" s="1" t="str">
        <f t="shared" si="4"/>
        <v>-0.387446792767976+3.68630999301419i</v>
      </c>
      <c r="G46" s="1" t="str">
        <f t="shared" si="4"/>
        <v>-1.38968909326083+2.40701211625207i</v>
      </c>
      <c r="H46" s="1" t="str">
        <f t="shared" si="4"/>
        <v>-0.264324706341571+0.192043140359679i</v>
      </c>
      <c r="I46" s="1" t="str">
        <f t="shared" si="4"/>
        <v>-2.99594005427899E-16+6.36806716907028E-17i</v>
      </c>
      <c r="J46" s="1" t="str">
        <f t="shared" si="4"/>
        <v>0.319583617056687+0.0679295948076382i</v>
      </c>
      <c r="K46" s="1" t="str">
        <f t="shared" si="4"/>
        <v>2.24856418669103+1.63367750858083i</v>
      </c>
      <c r="L46" s="1" t="str">
        <f t="shared" si="4"/>
        <v>1.85330760950674+3.21002294171972i</v>
      </c>
      <c r="M46" s="1" t="str">
        <f t="shared" si="4"/>
        <v>0.223999505974653+2.13121293740881i</v>
      </c>
      <c r="N46" s="1" t="str">
        <f t="shared" si="4"/>
        <v>-0.590720195489673+1.8180498207355i</v>
      </c>
      <c r="O46" s="1" t="str">
        <f t="shared" si="4"/>
        <v>-1.52332877336934+1.6918279999034i</v>
      </c>
      <c r="P46" s="1" t="str">
        <f t="shared" si="4"/>
        <v>-2.35038049243121E-15+1.04645681661996E-15i</v>
      </c>
      <c r="Q46" s="1" t="str">
        <f t="shared" si="5"/>
        <v>4.51102977775179+21.2227265171652i</v>
      </c>
      <c r="R46" s="2">
        <f t="shared" si="6"/>
        <v>4.5110297777517898</v>
      </c>
      <c r="S46" s="2">
        <f t="shared" si="7"/>
        <v>21.222726517165199</v>
      </c>
    </row>
    <row r="47" spans="1:27">
      <c r="A47" s="9" t="s">
        <v>48</v>
      </c>
      <c r="B47" s="7"/>
      <c r="C47" s="7"/>
      <c r="E47" s="7">
        <f>COUNTA(B32:P46)</f>
        <v>225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  <c r="S47" s="8"/>
      <c r="T47" s="7"/>
      <c r="U47" s="7"/>
      <c r="V47" s="7"/>
      <c r="W47" s="7"/>
      <c r="X47" s="7"/>
      <c r="Z47" s="8"/>
      <c r="AA47" s="8"/>
    </row>
    <row r="49" spans="1:19">
      <c r="A49" s="1" t="s">
        <v>14</v>
      </c>
    </row>
    <row r="50" spans="1:19">
      <c r="A50" s="1" t="s">
        <v>8</v>
      </c>
      <c r="B50" s="1">
        <v>0</v>
      </c>
      <c r="C50" s="1">
        <v>1</v>
      </c>
      <c r="D50" s="1">
        <v>2</v>
      </c>
      <c r="E50" s="1">
        <v>3</v>
      </c>
      <c r="F50" s="1">
        <v>4</v>
      </c>
      <c r="G50" s="1">
        <v>5</v>
      </c>
      <c r="H50" s="1">
        <v>6</v>
      </c>
      <c r="I50" s="1">
        <v>7</v>
      </c>
      <c r="J50" s="1">
        <v>8</v>
      </c>
      <c r="K50" s="1">
        <v>9</v>
      </c>
      <c r="L50" s="1">
        <v>10</v>
      </c>
      <c r="M50" s="1">
        <v>11</v>
      </c>
      <c r="N50" s="1">
        <v>12</v>
      </c>
      <c r="O50" s="1">
        <v>13</v>
      </c>
      <c r="P50" s="1">
        <v>14</v>
      </c>
      <c r="Q50"/>
      <c r="R50" s="2"/>
      <c r="S50" s="2"/>
    </row>
    <row r="51" spans="1:19">
      <c r="A51" s="1" t="s">
        <v>9</v>
      </c>
      <c r="B51" s="2" t="str" cm="1">
        <f t="array" ref="B51:P51">TRANSPOSE(Q32:Q46)</f>
        <v>-1.68463333560797E-15</v>
      </c>
      <c r="C51" s="2" t="str">
        <v>4.51102977775184-21.2227265171651i</v>
      </c>
      <c r="D51" s="2" t="str">
        <v>-0.747944172747667+1.67991011681865i</v>
      </c>
      <c r="E51" s="2" t="str">
        <v>-0.126017882968912+0.173448735774465i</v>
      </c>
      <c r="F51" s="2" t="str">
        <v>3.84822876902038-3.46496074700922i</v>
      </c>
      <c r="G51" s="2" t="str">
        <v>-3.33197000333984+1.92371377836i</v>
      </c>
      <c r="H51" s="2" t="str">
        <v>-2.1920746982607+0.712248245078696i</v>
      </c>
      <c r="I51" s="2" t="str">
        <v>-1.96125178945505+0.206135869494113i</v>
      </c>
      <c r="J51" s="2" t="str">
        <v>-1.96125178945506-0.206135869494103i</v>
      </c>
      <c r="K51" s="2" t="str">
        <v>-2.19207469826072-0.712248245078711i</v>
      </c>
      <c r="L51" s="2" t="str">
        <v>-3.33197000333982-1.92371377836003i</v>
      </c>
      <c r="M51" s="2" t="str">
        <v>3.84822876902038+3.46496074700927i</v>
      </c>
      <c r="N51" s="2" t="str">
        <v>-0.126017882968912-0.173448735774481i</v>
      </c>
      <c r="O51" s="2" t="str">
        <v>-0.74794417274768-1.67991011681865i</v>
      </c>
      <c r="P51" s="2" t="str">
        <v>4.51102977775179+21.2227265171652i</v>
      </c>
      <c r="Q51"/>
      <c r="R51" s="2"/>
      <c r="S51" s="2"/>
    </row>
    <row r="52" spans="1:19">
      <c r="A52" s="1" t="s">
        <v>1</v>
      </c>
      <c r="B52" s="25" t="s">
        <v>16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1" t="s">
        <v>7</v>
      </c>
      <c r="R52" s="2" t="s">
        <v>17</v>
      </c>
      <c r="S52" s="2" t="s">
        <v>18</v>
      </c>
    </row>
    <row r="53" spans="1:19">
      <c r="A53" s="1">
        <v>0</v>
      </c>
      <c r="B53" s="1" t="str">
        <f t="shared" ref="B53:P67" si="8">IMPRODUCT(COMPLEX(COS(2*PI()*$A53*B$29/$B$6),SIN(2*PI()*$A53*B$29/$B$6)),B$51)</f>
        <v>-1.68463333560797E-15</v>
      </c>
      <c r="C53" s="1" t="str">
        <f t="shared" si="8"/>
        <v>4.51102977775184-21.2227265171651i</v>
      </c>
      <c r="D53" s="1" t="str">
        <f t="shared" si="8"/>
        <v>-0.747944172747667+1.67991011681865i</v>
      </c>
      <c r="E53" s="1" t="str">
        <f t="shared" si="8"/>
        <v>-0.126017882968912+0.173448735774465i</v>
      </c>
      <c r="F53" s="1" t="str">
        <f t="shared" si="8"/>
        <v>3.84822876902038-3.46496074700922i</v>
      </c>
      <c r="G53" s="1" t="str">
        <f t="shared" si="8"/>
        <v>-3.33197000333984+1.92371377836i</v>
      </c>
      <c r="H53" s="1" t="str">
        <f t="shared" si="8"/>
        <v>-2.1920746982607+0.712248245078696i</v>
      </c>
      <c r="I53" s="1" t="str">
        <f t="shared" si="8"/>
        <v>-1.96125178945505+0.206135869494113i</v>
      </c>
      <c r="J53" s="1" t="str">
        <f t="shared" si="8"/>
        <v>-1.96125178945506-0.206135869494103i</v>
      </c>
      <c r="K53" s="1" t="str">
        <f t="shared" si="8"/>
        <v>-2.19207469826072-0.712248245078711i</v>
      </c>
      <c r="L53" s="1" t="str">
        <f t="shared" si="8"/>
        <v>-3.33197000333982-1.92371377836003i</v>
      </c>
      <c r="M53" s="1" t="str">
        <f t="shared" si="8"/>
        <v>3.84822876902038+3.46496074700927i</v>
      </c>
      <c r="N53" s="1" t="str">
        <f t="shared" si="8"/>
        <v>-0.126017882968912-0.173448735774481i</v>
      </c>
      <c r="O53" s="1" t="str">
        <f t="shared" si="8"/>
        <v>-0.74794417274768-1.67991011681865i</v>
      </c>
      <c r="P53" s="1" t="str">
        <f t="shared" si="8"/>
        <v>4.51102977775179+21.2227265171652i</v>
      </c>
      <c r="Q53" s="1" t="str">
        <f t="shared" ref="Q53:Q67" si="9">IMDIV(IMSUM(B53:P53),B$6)</f>
        <v>1.8947806286936E-15+6.6317322004276E-15i</v>
      </c>
      <c r="R53" s="2">
        <f>IMREAL(Q53)</f>
        <v>1.8947806286936001E-15</v>
      </c>
      <c r="S53" s="2">
        <f>IMAGINARY(Q53)</f>
        <v>6.6317322004276003E-15</v>
      </c>
    </row>
    <row r="54" spans="1:19">
      <c r="A54" s="1">
        <v>1</v>
      </c>
      <c r="B54" s="1" t="str">
        <f t="shared" si="8"/>
        <v>-1.68463333560797E-15</v>
      </c>
      <c r="C54" s="1" t="str">
        <f t="shared" si="8"/>
        <v>12.7530913032632-17.5531242999296i</v>
      </c>
      <c r="D54" s="1" t="str">
        <f t="shared" si="8"/>
        <v>-1.74888884841413+0.568248433371844i</v>
      </c>
      <c r="E54" s="1" t="str">
        <f t="shared" si="8"/>
        <v>-0.203901217834008-0.0662515217601443i</v>
      </c>
      <c r="F54" s="1" t="str">
        <f t="shared" si="8"/>
        <v>3.0437298899642+4.18933479134448i</v>
      </c>
      <c r="G54" s="1" t="str">
        <f t="shared" si="8"/>
        <v>1.22124532708767E-14-3.84742755672002i</v>
      </c>
      <c r="H54" s="1" t="str">
        <f t="shared" si="8"/>
        <v>1.35477666940379-1.86469011404351i</v>
      </c>
      <c r="I54" s="1" t="str">
        <f t="shared" si="8"/>
        <v>1.87553567512563-0.609398481835799i</v>
      </c>
      <c r="J54" s="1" t="str">
        <f t="shared" si="8"/>
        <v>1.87553567512564+0.609398481835791i</v>
      </c>
      <c r="K54" s="1" t="str">
        <f t="shared" si="8"/>
        <v>1.3547766694038+1.86469011404353i</v>
      </c>
      <c r="L54" s="1" t="str">
        <f t="shared" si="8"/>
        <v>-2.19824158875781E-14+3.84742755672002i</v>
      </c>
      <c r="M54" s="1" t="str">
        <f t="shared" si="8"/>
        <v>3.04372988996425-4.18933479134449i</v>
      </c>
      <c r="N54" s="1" t="str">
        <f t="shared" si="8"/>
        <v>-0.203901217834024+0.0662515217601394i</v>
      </c>
      <c r="O54" s="1" t="str">
        <f t="shared" si="8"/>
        <v>-1.74888884841413-0.568248433371835i</v>
      </c>
      <c r="P54" s="1" t="str">
        <f t="shared" si="8"/>
        <v>12.7530913032632+17.5531242999297i</v>
      </c>
      <c r="Q54" s="1" t="str">
        <f t="shared" si="9"/>
        <v>2.27657912953449+7.34227493618773E-15i</v>
      </c>
      <c r="R54" s="2">
        <f t="shared" ref="R54:R67" si="10">IMREAL(Q54)</f>
        <v>2.2765791295344902</v>
      </c>
      <c r="S54" s="2">
        <f t="shared" ref="S54:S67" si="11">IMAGINARY(Q54)</f>
        <v>7.3422749361877295E-15</v>
      </c>
    </row>
    <row r="55" spans="1:19">
      <c r="A55" s="1">
        <v>2</v>
      </c>
      <c r="B55" s="1" t="str">
        <f t="shared" si="8"/>
        <v>-1.68463333560797E-15</v>
      </c>
      <c r="C55" s="1" t="str">
        <f t="shared" si="8"/>
        <v>18.7900274842431-10.8484274261082i</v>
      </c>
      <c r="D55" s="1" t="str">
        <f t="shared" si="8"/>
        <v>-1.59252593843951-0.919445279249502i</v>
      </c>
      <c r="E55" s="1" t="str">
        <f t="shared" si="8"/>
        <v>-1.40165656858926E-15-0.214394428028637i</v>
      </c>
      <c r="F55" s="1" t="str">
        <f t="shared" si="8"/>
        <v>-4.48454158501994+2.58915129130331i</v>
      </c>
      <c r="G55" s="1" t="str">
        <f t="shared" si="8"/>
        <v>3.33197000333983+1.92371377836002i</v>
      </c>
      <c r="H55" s="1" t="str">
        <f t="shared" si="8"/>
        <v>-8.65973959207622E-15+2.30488373792962i</v>
      </c>
      <c r="I55" s="1" t="str">
        <f t="shared" si="8"/>
        <v>-1.70784965197454+0.986027456302908i</v>
      </c>
      <c r="J55" s="1" t="str">
        <f t="shared" si="8"/>
        <v>-1.70784965197455-0.986027456302903i</v>
      </c>
      <c r="K55" s="1" t="str">
        <f t="shared" si="8"/>
        <v>-2.88657986402541E-15-2.30488373792965i</v>
      </c>
      <c r="L55" s="1" t="str">
        <f t="shared" si="8"/>
        <v>3.33197000333984-1.92371377835999i</v>
      </c>
      <c r="M55" s="1" t="str">
        <f t="shared" si="8"/>
        <v>-4.48454158501996-2.58915129130335i</v>
      </c>
      <c r="N55" s="1" t="str">
        <f t="shared" si="8"/>
        <v>-1.06720188242093E-14+0.21439442802865i</v>
      </c>
      <c r="O55" s="1" t="str">
        <f t="shared" si="8"/>
        <v>-1.59252593843951+0.919445279249515i</v>
      </c>
      <c r="P55" s="1" t="str">
        <f t="shared" si="8"/>
        <v>18.7900274842431+10.8484274261083i</v>
      </c>
      <c r="Q55" s="1" t="str">
        <f t="shared" si="9"/>
        <v>1.91161070828652+6.03961325396085E-15i</v>
      </c>
      <c r="R55" s="2">
        <f t="shared" si="10"/>
        <v>1.9116107082865199</v>
      </c>
      <c r="S55" s="2">
        <f t="shared" si="11"/>
        <v>6.0396132539608498E-15</v>
      </c>
    </row>
    <row r="56" spans="1:19">
      <c r="A56" s="1">
        <v>3</v>
      </c>
      <c r="B56" s="1" t="str">
        <f t="shared" si="8"/>
        <v>-1.68463333560797E-15</v>
      </c>
      <c r="C56" s="1" t="str">
        <f t="shared" si="8"/>
        <v>21.5779972111566-2.26793889544348i</v>
      </c>
      <c r="D56" s="1" t="str">
        <f t="shared" si="8"/>
        <v>-0.382326845246354-1.79870638780786i</v>
      </c>
      <c r="E56" s="1" t="str">
        <f t="shared" si="8"/>
        <v>0.203901217834008-0.0662515217601469i</v>
      </c>
      <c r="F56" s="1" t="str">
        <f t="shared" si="8"/>
        <v>-2.10620540928016-4.73061480263927i</v>
      </c>
      <c r="G56" s="1" t="str">
        <f t="shared" si="8"/>
        <v>-3.33197000333984+1.92371377836i</v>
      </c>
      <c r="H56" s="1" t="str">
        <f t="shared" si="8"/>
        <v>-1.35477666940377-1.86469011404352i</v>
      </c>
      <c r="I56" s="1" t="str">
        <f t="shared" si="8"/>
        <v>1.46552240386029-1.31956229944489i</v>
      </c>
      <c r="J56" s="1" t="str">
        <f t="shared" si="8"/>
        <v>1.4655224038603+1.31956229944489i</v>
      </c>
      <c r="K56" s="1" t="str">
        <f t="shared" si="8"/>
        <v>-1.35477666940379+1.86469011404354i</v>
      </c>
      <c r="L56" s="1" t="str">
        <f t="shared" si="8"/>
        <v>-3.33197000333982-1.92371377836002i</v>
      </c>
      <c r="M56" s="1" t="str">
        <f t="shared" si="8"/>
        <v>-2.1062054092802+4.73061480263929i</v>
      </c>
      <c r="N56" s="1" t="str">
        <f t="shared" si="8"/>
        <v>0.203901217834017+0.0662515217601596i</v>
      </c>
      <c r="O56" s="1" t="str">
        <f t="shared" si="8"/>
        <v>-0.382326845246343+1.79870638780787i</v>
      </c>
      <c r="P56" s="1" t="str">
        <f t="shared" si="8"/>
        <v>21.5779972111567+2.26793889544356i</v>
      </c>
      <c r="Q56" s="1" t="str">
        <f t="shared" si="9"/>
        <v>2.14295225407744+8.31927119785787E-15i</v>
      </c>
      <c r="R56" s="2">
        <f t="shared" si="10"/>
        <v>2.1429522540774402</v>
      </c>
      <c r="S56" s="2">
        <f t="shared" si="11"/>
        <v>8.3192711978578701E-15</v>
      </c>
    </row>
    <row r="57" spans="1:19">
      <c r="A57" s="1">
        <v>4</v>
      </c>
      <c r="B57" s="1" t="str">
        <f t="shared" si="8"/>
        <v>-1.68463333560797E-15</v>
      </c>
      <c r="C57" s="1" t="str">
        <f t="shared" si="8"/>
        <v>20.6349351903105+6.70469687382142i</v>
      </c>
      <c r="D57" s="1" t="str">
        <f t="shared" si="8"/>
        <v>1.08087275086559-1.48769371262135i</v>
      </c>
      <c r="E57" s="1" t="str">
        <f t="shared" si="8"/>
        <v>0.126017882968914+0.173448735774463i</v>
      </c>
      <c r="F57" s="1" t="str">
        <f t="shared" si="8"/>
        <v>4.92485841453609-1.60018350004112i</v>
      </c>
      <c r="G57" s="1" t="str">
        <f t="shared" si="8"/>
        <v>8.88178419700125E-15-3.84742755672002i</v>
      </c>
      <c r="H57" s="1" t="str">
        <f t="shared" si="8"/>
        <v>2.19207469826069+0.712248245078714i</v>
      </c>
      <c r="I57" s="1" t="str">
        <f t="shared" si="8"/>
        <v>-1.15914479434062+1.59542593813871i</v>
      </c>
      <c r="J57" s="1" t="str">
        <f t="shared" si="8"/>
        <v>-1.15914479434064-1.59542593813871i</v>
      </c>
      <c r="K57" s="1" t="str">
        <f t="shared" si="8"/>
        <v>2.19207469826072-0.712248245078717i</v>
      </c>
      <c r="L57" s="1" t="str">
        <f t="shared" si="8"/>
        <v>-1.53210777398272E-14+3.84742755672002i</v>
      </c>
      <c r="M57" s="1" t="str">
        <f t="shared" si="8"/>
        <v>4.92485841453612+1.60018350004115i</v>
      </c>
      <c r="N57" s="1" t="str">
        <f t="shared" si="8"/>
        <v>0.126017882968929-0.173448735774468i</v>
      </c>
      <c r="O57" s="1" t="str">
        <f t="shared" si="8"/>
        <v>1.0808727508656+1.48769371262135i</v>
      </c>
      <c r="P57" s="1" t="str">
        <f t="shared" si="8"/>
        <v>20.6349351903106-6.70469687382138i</v>
      </c>
      <c r="Q57" s="1" t="str">
        <f t="shared" si="9"/>
        <v>3.7066152190135+4.14483262526725E-15i</v>
      </c>
      <c r="R57" s="2">
        <f t="shared" si="10"/>
        <v>3.7066152190135</v>
      </c>
      <c r="S57" s="2">
        <f t="shared" si="11"/>
        <v>4.1448326252672498E-15</v>
      </c>
    </row>
    <row r="58" spans="1:19">
      <c r="A58" s="1">
        <v>5</v>
      </c>
      <c r="B58" s="1" t="str">
        <f t="shared" si="8"/>
        <v>-1.68463333560797E-15</v>
      </c>
      <c r="C58" s="1" t="str">
        <f t="shared" si="8"/>
        <v>16.1239054125587+14.5180296433437i</v>
      </c>
      <c r="D58" s="1" t="str">
        <f t="shared" si="8"/>
        <v>1.82881692361327-0.192216404197309i</v>
      </c>
      <c r="E58" s="1" t="str">
        <f t="shared" si="8"/>
        <v>-0.126017882968912+0.173448735774465i</v>
      </c>
      <c r="F58" s="1" t="str">
        <f t="shared" si="8"/>
        <v>1.0766296455157+5.06514424705038i</v>
      </c>
      <c r="G58" s="1" t="str">
        <f t="shared" si="8"/>
        <v>3.33197000333983+1.92371377836002i</v>
      </c>
      <c r="H58" s="1" t="str">
        <f t="shared" si="8"/>
        <v>-2.1920746982607+0.712248245078701i</v>
      </c>
      <c r="I58" s="1" t="str">
        <f t="shared" si="8"/>
        <v>0.802106995114427-1.80156180763282i</v>
      </c>
      <c r="J58" s="1" t="str">
        <f t="shared" si="8"/>
        <v>0.802106995114447+1.80156180763282i</v>
      </c>
      <c r="K58" s="1" t="str">
        <f t="shared" si="8"/>
        <v>-2.19207469826072-0.712248245078709i</v>
      </c>
      <c r="L58" s="1" t="str">
        <f t="shared" si="8"/>
        <v>3.33197000333984-1.92371377835999i</v>
      </c>
      <c r="M58" s="1" t="str">
        <f t="shared" si="8"/>
        <v>1.07662964551575-5.0651442470504i</v>
      </c>
      <c r="N58" s="1" t="str">
        <f t="shared" si="8"/>
        <v>-0.126017882968913-0.17344873577448i</v>
      </c>
      <c r="O58" s="1" t="str">
        <f t="shared" si="8"/>
        <v>1.82881692361328+0.192216404197291i</v>
      </c>
      <c r="P58" s="1" t="str">
        <f t="shared" si="8"/>
        <v>16.1239054125588-14.5180296433438i</v>
      </c>
      <c r="Q58" s="1" t="str">
        <f t="shared" si="9"/>
        <v>2.77937818652165-8.28966525053453E-15i</v>
      </c>
      <c r="R58" s="2">
        <f t="shared" si="10"/>
        <v>2.77937818652165</v>
      </c>
      <c r="S58" s="2">
        <f t="shared" si="11"/>
        <v>-8.2896652505345295E-15</v>
      </c>
    </row>
    <row r="59" spans="1:19">
      <c r="A59" s="1">
        <v>6</v>
      </c>
      <c r="B59" s="1" t="str">
        <f t="shared" si="8"/>
        <v>-1.68463333560797E-15</v>
      </c>
      <c r="C59" s="1" t="str">
        <f t="shared" si="8"/>
        <v>8.82490590789337+19.8210631953731i</v>
      </c>
      <c r="D59" s="1" t="str">
        <f t="shared" si="8"/>
        <v>1.36656200316779+1.23045795443602i</v>
      </c>
      <c r="E59" s="1" t="str">
        <f t="shared" si="8"/>
        <v>-0.203901217834008-0.0662515217601442i</v>
      </c>
      <c r="F59" s="1" t="str">
        <f t="shared" si="8"/>
        <v>-5.1499352992444+0.541280011294777i</v>
      </c>
      <c r="G59" s="1" t="str">
        <f t="shared" si="8"/>
        <v>-3.33197000333984+1.92371377836001i</v>
      </c>
      <c r="H59" s="1" t="str">
        <f t="shared" si="8"/>
        <v>1.35477666940379-1.86469011404351i</v>
      </c>
      <c r="I59" s="1" t="str">
        <f t="shared" si="8"/>
        <v>-0.410013271265342+1.92896078128069i</v>
      </c>
      <c r="J59" s="1" t="str">
        <f t="shared" si="8"/>
        <v>-0.410013271265357-1.9289607812807i</v>
      </c>
      <c r="K59" s="1" t="str">
        <f t="shared" si="8"/>
        <v>1.3547766694038+1.86469011404353i</v>
      </c>
      <c r="L59" s="1" t="str">
        <f t="shared" si="8"/>
        <v>-3.33197000333983-1.92371377836001i</v>
      </c>
      <c r="M59" s="1" t="str">
        <f t="shared" si="8"/>
        <v>-5.14993529924443-0.54128001129481i</v>
      </c>
      <c r="N59" s="1" t="str">
        <f t="shared" si="8"/>
        <v>-0.203901217834023+0.0662515217601396i</v>
      </c>
      <c r="O59" s="1" t="str">
        <f t="shared" si="8"/>
        <v>1.36656200316778-1.23045795443604i</v>
      </c>
      <c r="P59" s="1" t="str">
        <f t="shared" si="8"/>
        <v>8.82490590789344-19.8210631953732i</v>
      </c>
      <c r="Q59" s="1" t="str">
        <f t="shared" si="9"/>
        <v>0.326723305170849-9.71075072205473E-15i</v>
      </c>
      <c r="R59" s="2">
        <f t="shared" si="10"/>
        <v>0.32672330517084902</v>
      </c>
      <c r="S59" s="2">
        <f t="shared" si="11"/>
        <v>-9.7107507220547296E-15</v>
      </c>
    </row>
    <row r="60" spans="1:19">
      <c r="A60" s="1">
        <v>7</v>
      </c>
      <c r="B60" s="1" t="str">
        <f t="shared" si="8"/>
        <v>-1.68463333560797E-15</v>
      </c>
      <c r="C60" s="1" t="str">
        <f t="shared" si="8"/>
        <v>-3.10862446895044E-14+21.6968548522164i</v>
      </c>
      <c r="D60" s="1" t="str">
        <f t="shared" si="8"/>
        <v>8.65973959207622E-15+1.83889055849902i</v>
      </c>
      <c r="E60" s="1" t="str">
        <f t="shared" si="8"/>
        <v>-1.40165656858926E-15-0.214394428028637i</v>
      </c>
      <c r="F60" s="1" t="str">
        <f t="shared" si="8"/>
        <v>2.08721928629529E-14-5.17830258260666i</v>
      </c>
      <c r="G60" s="1" t="str">
        <f t="shared" si="8"/>
        <v>8.88178419700125E-15-3.84742755672002i</v>
      </c>
      <c r="H60" s="1" t="str">
        <f t="shared" si="8"/>
        <v>-8.65973959207622E-15+2.30488373792962i</v>
      </c>
      <c r="I60" s="1" t="str">
        <f t="shared" si="8"/>
        <v>-3.46944695195361E-15-1.97205491260582i</v>
      </c>
      <c r="J60" s="1" t="str">
        <f t="shared" si="8"/>
        <v>9.68669588985449E-15+1.97205491260582i</v>
      </c>
      <c r="K60" s="1" t="str">
        <f t="shared" si="8"/>
        <v>-3.66373598126302E-15-2.30488373792964i</v>
      </c>
      <c r="L60" s="1" t="str">
        <f t="shared" si="8"/>
        <v>-1.33226762955019E-14+3.84742755672002i</v>
      </c>
      <c r="M60" s="1" t="str">
        <f t="shared" si="8"/>
        <v>2.22044604925031E-15+5.17830258260669i</v>
      </c>
      <c r="N60" s="1" t="str">
        <f t="shared" si="8"/>
        <v>-1.04916075827077E-14+0.21439442802865i</v>
      </c>
      <c r="O60" s="1" t="str">
        <f t="shared" si="8"/>
        <v>-1.55431223447522E-15-1.83889055849903i</v>
      </c>
      <c r="P60" s="1" t="str">
        <f t="shared" si="8"/>
        <v>-4.61852778244065E-14-21.6968548522165i</v>
      </c>
      <c r="Q60" s="1" t="str">
        <f t="shared" si="9"/>
        <v>-4.74656483099671E-15-5.4474943074941E-15i</v>
      </c>
      <c r="R60" s="2">
        <f t="shared" si="10"/>
        <v>-4.7465648309967103E-15</v>
      </c>
      <c r="S60" s="2">
        <f t="shared" si="11"/>
        <v>-5.4474943074941002E-15</v>
      </c>
    </row>
    <row r="61" spans="1:19">
      <c r="A61" s="1">
        <v>8</v>
      </c>
      <c r="B61" s="1" t="str">
        <f t="shared" si="8"/>
        <v>-1.68463333560797E-15</v>
      </c>
      <c r="C61" s="1" t="str">
        <f t="shared" si="8"/>
        <v>-8.8249059078934+19.8210631953731i</v>
      </c>
      <c r="D61" s="1" t="str">
        <f t="shared" si="8"/>
        <v>-1.36656200316778+1.23045795443604i</v>
      </c>
      <c r="E61" s="1" t="str">
        <f t="shared" si="8"/>
        <v>0.203901217834008-0.0662515217601469i</v>
      </c>
      <c r="F61" s="1" t="str">
        <f t="shared" si="8"/>
        <v>5.1499352992444+0.541280011294809i</v>
      </c>
      <c r="G61" s="1" t="str">
        <f t="shared" si="8"/>
        <v>3.33197000333983+1.92371377836002i</v>
      </c>
      <c r="H61" s="1" t="str">
        <f t="shared" si="8"/>
        <v>-1.35477666940377-1.86469011404352i</v>
      </c>
      <c r="I61" s="1" t="str">
        <f t="shared" si="8"/>
        <v>0.410013271265343+1.92896078128069i</v>
      </c>
      <c r="J61" s="1" t="str">
        <f t="shared" si="8"/>
        <v>0.410013271265331-1.92896078128071i</v>
      </c>
      <c r="K61" s="1" t="str">
        <f t="shared" si="8"/>
        <v>-1.35477666940379+1.86469011404354i</v>
      </c>
      <c r="L61" s="1" t="str">
        <f t="shared" si="8"/>
        <v>3.33197000333984-1.92371377836i</v>
      </c>
      <c r="M61" s="1" t="str">
        <f t="shared" si="8"/>
        <v>5.14993529924443-0.541280011294812i</v>
      </c>
      <c r="N61" s="1" t="str">
        <f t="shared" si="8"/>
        <v>0.203901217834017+0.0662515217601594i</v>
      </c>
      <c r="O61" s="1" t="str">
        <f t="shared" si="8"/>
        <v>-1.36656200316778-1.23045795443604i</v>
      </c>
      <c r="P61" s="1" t="str">
        <f t="shared" si="8"/>
        <v>-8.82490590789337-19.8210631953732i</v>
      </c>
      <c r="Q61" s="1" t="str">
        <f t="shared" si="9"/>
        <v>-0.326723305170846-4.736951571734E-15i</v>
      </c>
      <c r="R61" s="2">
        <f t="shared" si="10"/>
        <v>-0.32672330517084602</v>
      </c>
      <c r="S61" s="2">
        <f t="shared" si="11"/>
        <v>-4.7369515717340002E-15</v>
      </c>
    </row>
    <row r="62" spans="1:19">
      <c r="A62" s="1">
        <v>9</v>
      </c>
      <c r="B62" s="1" t="str">
        <f t="shared" si="8"/>
        <v>-1.68463333560797E-15</v>
      </c>
      <c r="C62" s="1" t="str">
        <f t="shared" si="8"/>
        <v>-16.1239054125587+14.5180296433437i</v>
      </c>
      <c r="D62" s="1" t="str">
        <f t="shared" si="8"/>
        <v>-1.82881692361327-0.19221640419729i</v>
      </c>
      <c r="E62" s="1" t="str">
        <f t="shared" si="8"/>
        <v>0.126017882968914+0.173448735774463i</v>
      </c>
      <c r="F62" s="1" t="str">
        <f t="shared" si="8"/>
        <v>-1.07662964551574+5.06514424705037i</v>
      </c>
      <c r="G62" s="1" t="str">
        <f t="shared" si="8"/>
        <v>-3.33197000333984+1.92371377836i</v>
      </c>
      <c r="H62" s="1" t="str">
        <f t="shared" si="8"/>
        <v>2.19207469826069+0.712248245078712i</v>
      </c>
      <c r="I62" s="1" t="str">
        <f t="shared" si="8"/>
        <v>-0.802106995114431-1.80156180763282i</v>
      </c>
      <c r="J62" s="1" t="str">
        <f t="shared" si="8"/>
        <v>-0.802106995114421+1.80156180763283i</v>
      </c>
      <c r="K62" s="1" t="str">
        <f t="shared" si="8"/>
        <v>2.19207469826072-0.712248245078717i</v>
      </c>
      <c r="L62" s="1" t="str">
        <f t="shared" si="8"/>
        <v>-3.33197000333982-1.92371377836003i</v>
      </c>
      <c r="M62" s="1" t="str">
        <f t="shared" si="8"/>
        <v>-1.07662964551572-5.06514424705041i</v>
      </c>
      <c r="N62" s="1" t="str">
        <f t="shared" si="8"/>
        <v>0.126017882968929-0.173448735774469i</v>
      </c>
      <c r="O62" s="1" t="str">
        <f t="shared" si="8"/>
        <v>-1.82881692361327+0.192216404197306i</v>
      </c>
      <c r="P62" s="1" t="str">
        <f t="shared" si="8"/>
        <v>-16.1239054125588-14.5180296433438i</v>
      </c>
      <c r="Q62" s="1" t="str">
        <f t="shared" si="9"/>
        <v>-2.77937818652165-1.03028696685215E-14i</v>
      </c>
      <c r="R62" s="2">
        <f t="shared" si="10"/>
        <v>-2.77937818652165</v>
      </c>
      <c r="S62" s="2">
        <f t="shared" si="11"/>
        <v>-1.03028696685215E-14</v>
      </c>
    </row>
    <row r="63" spans="1:19">
      <c r="A63" s="1">
        <v>10</v>
      </c>
      <c r="B63" s="1" t="str">
        <f t="shared" si="8"/>
        <v>-1.68463333560797E-15</v>
      </c>
      <c r="C63" s="1" t="str">
        <f t="shared" si="8"/>
        <v>-20.6349351903105+6.70469687382139i</v>
      </c>
      <c r="D63" s="1" t="str">
        <f t="shared" si="8"/>
        <v>-1.0808727508656-1.48769371262134i</v>
      </c>
      <c r="E63" s="1" t="str">
        <f t="shared" si="8"/>
        <v>-0.126017882968912+0.173448735774465i</v>
      </c>
      <c r="F63" s="1" t="str">
        <f t="shared" si="8"/>
        <v>-4.92485841453609-1.60018350004115i</v>
      </c>
      <c r="G63" s="1" t="str">
        <f t="shared" si="8"/>
        <v>1.3988810110277E-14-3.84742755672002i</v>
      </c>
      <c r="H63" s="1" t="str">
        <f t="shared" si="8"/>
        <v>-2.1920746982607+0.712248245078706i</v>
      </c>
      <c r="I63" s="1" t="str">
        <f t="shared" si="8"/>
        <v>1.15914479434062+1.5954259381387i</v>
      </c>
      <c r="J63" s="1" t="str">
        <f t="shared" si="8"/>
        <v>1.15914479434061-1.59542593813872i</v>
      </c>
      <c r="K63" s="1" t="str">
        <f t="shared" si="8"/>
        <v>-2.19207469826072-0.712248245078708i</v>
      </c>
      <c r="L63" s="1" t="str">
        <f t="shared" si="8"/>
        <v>-2.70894418008538E-14+3.84742755672002i</v>
      </c>
      <c r="M63" s="1" t="str">
        <f t="shared" si="8"/>
        <v>-4.92485841453613+1.60018350004112i</v>
      </c>
      <c r="N63" s="1" t="str">
        <f t="shared" si="8"/>
        <v>-0.126017882968914-0.17344873577448i</v>
      </c>
      <c r="O63" s="1" t="str">
        <f t="shared" si="8"/>
        <v>-1.08087275086558+1.48769371262136i</v>
      </c>
      <c r="P63" s="1" t="str">
        <f t="shared" si="8"/>
        <v>-20.6349351903106-6.70469687382138i</v>
      </c>
      <c r="Q63" s="1" t="str">
        <f t="shared" si="9"/>
        <v>-3.7066152190135-2.42768768051367E-15i</v>
      </c>
      <c r="R63" s="2">
        <f t="shared" si="10"/>
        <v>-3.7066152190135</v>
      </c>
      <c r="S63" s="2">
        <f t="shared" si="11"/>
        <v>-2.4276876805136702E-15</v>
      </c>
    </row>
    <row r="64" spans="1:19">
      <c r="A64" s="1">
        <v>11</v>
      </c>
      <c r="B64" s="1" t="str">
        <f t="shared" si="8"/>
        <v>-1.68463333560797E-15</v>
      </c>
      <c r="C64" s="1" t="str">
        <f t="shared" si="8"/>
        <v>-21.5779972111566-2.26793889544352i</v>
      </c>
      <c r="D64" s="1" t="str">
        <f t="shared" si="8"/>
        <v>0.382326845246333-1.79870638780787i</v>
      </c>
      <c r="E64" s="1" t="str">
        <f t="shared" si="8"/>
        <v>-0.203901217834009-0.0662515217601437i</v>
      </c>
      <c r="F64" s="1" t="str">
        <f t="shared" si="8"/>
        <v>2.10620540928019-4.73061480263926i</v>
      </c>
      <c r="G64" s="1" t="str">
        <f t="shared" si="8"/>
        <v>3.33197000333983+1.92371377836002i</v>
      </c>
      <c r="H64" s="1" t="str">
        <f t="shared" si="8"/>
        <v>1.35477666940378-1.86469011404352i</v>
      </c>
      <c r="I64" s="1" t="str">
        <f t="shared" si="8"/>
        <v>-1.46552240386029-1.31956229944489i</v>
      </c>
      <c r="J64" s="1" t="str">
        <f t="shared" si="8"/>
        <v>-1.46552240386028+1.31956229944492i</v>
      </c>
      <c r="K64" s="1" t="str">
        <f t="shared" si="8"/>
        <v>1.35477666940381+1.86469011404352i</v>
      </c>
      <c r="L64" s="1" t="str">
        <f t="shared" si="8"/>
        <v>3.33197000333983-1.92371377836001i</v>
      </c>
      <c r="M64" s="1" t="str">
        <f t="shared" si="8"/>
        <v>2.10620540928021+4.73061480263929i</v>
      </c>
      <c r="N64" s="1" t="str">
        <f t="shared" si="8"/>
        <v>-0.203901217834023+0.066251521760141i</v>
      </c>
      <c r="O64" s="1" t="str">
        <f t="shared" si="8"/>
        <v>0.38232684524637+1.79870638780787i</v>
      </c>
      <c r="P64" s="1" t="str">
        <f t="shared" si="8"/>
        <v>-21.5779972111566+2.26793889544363i</v>
      </c>
      <c r="Q64" s="1" t="str">
        <f t="shared" si="9"/>
        <v>-2.14295225407743+1.19608027186283E-14i</v>
      </c>
      <c r="R64" s="2">
        <f t="shared" si="10"/>
        <v>-2.14295225407743</v>
      </c>
      <c r="S64" s="2">
        <f t="shared" si="11"/>
        <v>1.19608027186283E-14</v>
      </c>
    </row>
    <row r="65" spans="1:19">
      <c r="A65" s="1">
        <v>12</v>
      </c>
      <c r="B65" s="1" t="str">
        <f t="shared" si="8"/>
        <v>-1.68463333560797E-15</v>
      </c>
      <c r="C65" s="1" t="str">
        <f t="shared" si="8"/>
        <v>-18.7900274842431-10.8484274261082i</v>
      </c>
      <c r="D65" s="1" t="str">
        <f t="shared" si="8"/>
        <v>1.5925259384395-0.91944527924952i</v>
      </c>
      <c r="E65" s="1" t="str">
        <f t="shared" si="8"/>
        <v>-1.56819002228303E-15-0.214394428028637i</v>
      </c>
      <c r="F65" s="1" t="str">
        <f t="shared" si="8"/>
        <v>4.48454158501992+2.58915129130334i</v>
      </c>
      <c r="G65" s="1" t="str">
        <f t="shared" si="8"/>
        <v>-3.33197000333983+1.92371377836002i</v>
      </c>
      <c r="H65" s="1" t="str">
        <f t="shared" si="8"/>
        <v>-6.43929354282591E-15+2.30488373792962i</v>
      </c>
      <c r="I65" s="1" t="str">
        <f t="shared" si="8"/>
        <v>1.70784965197454+0.986027456302905i</v>
      </c>
      <c r="J65" s="1" t="str">
        <f t="shared" si="8"/>
        <v>1.70784965197454-0.986027456302923i</v>
      </c>
      <c r="K65" s="1" t="str">
        <f t="shared" si="8"/>
        <v>-5.77315972805081E-15-2.30488373792964i</v>
      </c>
      <c r="L65" s="1" t="str">
        <f t="shared" si="8"/>
        <v>-3.33197000333984-1.92371377836i</v>
      </c>
      <c r="M65" s="1" t="str">
        <f t="shared" si="8"/>
        <v>4.48454158501996-2.58915129130334i</v>
      </c>
      <c r="N65" s="1" t="str">
        <f t="shared" si="8"/>
        <v>-1.02001740387436E-14+0.21439442802865i</v>
      </c>
      <c r="O65" s="1" t="str">
        <f t="shared" si="8"/>
        <v>1.59252593843951+0.919445279249507i</v>
      </c>
      <c r="P65" s="1" t="str">
        <f t="shared" si="8"/>
        <v>-18.7900274842431+10.8484274261083i</v>
      </c>
      <c r="Q65" s="1" t="str">
        <f t="shared" si="9"/>
        <v>-1.91161070828653+5.32907051820075E-15i</v>
      </c>
      <c r="R65" s="2">
        <f t="shared" si="10"/>
        <v>-1.9116107082865299</v>
      </c>
      <c r="S65" s="2">
        <f t="shared" si="11"/>
        <v>5.3290705182007498E-15</v>
      </c>
    </row>
    <row r="66" spans="1:19">
      <c r="A66" s="1">
        <v>13</v>
      </c>
      <c r="B66" s="1" t="str">
        <f t="shared" si="8"/>
        <v>-1.68463333560797E-15</v>
      </c>
      <c r="C66" s="1" t="str">
        <f t="shared" si="8"/>
        <v>-12.7530913032632-17.5531242999296i</v>
      </c>
      <c r="D66" s="1" t="str">
        <f t="shared" si="8"/>
        <v>1.74888884841413+0.568248433371828i</v>
      </c>
      <c r="E66" s="1" t="str">
        <f t="shared" si="8"/>
        <v>0.203901217834008-0.0662515217601469i</v>
      </c>
      <c r="F66" s="1" t="str">
        <f t="shared" si="8"/>
        <v>-3.04372988996424+4.18933479134445i</v>
      </c>
      <c r="G66" s="1" t="str">
        <f t="shared" si="8"/>
        <v>1.22124532708767E-14-3.84742755672002i</v>
      </c>
      <c r="H66" s="1" t="str">
        <f t="shared" si="8"/>
        <v>-1.35477666940378-1.86469011404352i</v>
      </c>
      <c r="I66" s="1" t="str">
        <f t="shared" si="8"/>
        <v>-1.87553567512563-0.609398481835812i</v>
      </c>
      <c r="J66" s="1" t="str">
        <f t="shared" si="8"/>
        <v>-1.87553567512564+0.609398481835805i</v>
      </c>
      <c r="K66" s="1" t="str">
        <f t="shared" si="8"/>
        <v>-1.35477666940379+1.86469011404354i</v>
      </c>
      <c r="L66" s="1" t="str">
        <f t="shared" si="8"/>
        <v>-2.37587727269783E-14+3.84742755672002i</v>
      </c>
      <c r="M66" s="1" t="str">
        <f t="shared" si="8"/>
        <v>-3.04372988996419-4.18933479134454i</v>
      </c>
      <c r="N66" s="1" t="str">
        <f t="shared" si="8"/>
        <v>0.203901217834017+0.0662515217601592i</v>
      </c>
      <c r="O66" s="1" t="str">
        <f t="shared" si="8"/>
        <v>1.74888884841413-0.568248433371841i</v>
      </c>
      <c r="P66" s="1" t="str">
        <f t="shared" si="8"/>
        <v>-12.7530913032636+17.5531242999294i</v>
      </c>
      <c r="Q66" s="1" t="str">
        <f t="shared" si="9"/>
        <v>-2.27657912953452-1.84741111297626E-14i</v>
      </c>
      <c r="R66" s="2">
        <f t="shared" si="10"/>
        <v>-2.2765791295345199</v>
      </c>
      <c r="S66" s="2">
        <f t="shared" si="11"/>
        <v>-1.8474111129762599E-14</v>
      </c>
    </row>
    <row r="67" spans="1:19">
      <c r="A67" s="1">
        <v>14</v>
      </c>
      <c r="B67" s="1" t="str">
        <f t="shared" si="8"/>
        <v>-1.68463333560797E-15</v>
      </c>
      <c r="C67" s="1" t="str">
        <f t="shared" si="8"/>
        <v>-4.51102977775179-21.2227265171651i</v>
      </c>
      <c r="D67" s="1" t="str">
        <f t="shared" si="8"/>
        <v>0.747944172747684+1.67991011681864i</v>
      </c>
      <c r="E67" s="1" t="str">
        <f t="shared" si="8"/>
        <v>0.126017882968914+0.173448735774463i</v>
      </c>
      <c r="F67" s="1" t="str">
        <f t="shared" si="8"/>
        <v>-3.84822876902035-3.46496074700925i</v>
      </c>
      <c r="G67" s="1" t="str">
        <f t="shared" si="8"/>
        <v>3.33197000333983+1.92371377836001i</v>
      </c>
      <c r="H67" s="1" t="str">
        <f t="shared" si="8"/>
        <v>2.19207469826069+0.712248245078712i</v>
      </c>
      <c r="I67" s="1" t="str">
        <f t="shared" si="8"/>
        <v>1.96125178945505+0.206135869494104i</v>
      </c>
      <c r="J67" s="1" t="str">
        <f t="shared" si="8"/>
        <v>1.96125178945506-0.206135869494123i</v>
      </c>
      <c r="K67" s="1" t="str">
        <f t="shared" si="8"/>
        <v>2.19207469826072-0.71224824507872i</v>
      </c>
      <c r="L67" s="1" t="str">
        <f t="shared" si="8"/>
        <v>3.33197000333983-1.92371377836001i</v>
      </c>
      <c r="M67" s="1" t="str">
        <f t="shared" si="8"/>
        <v>-3.84822876902038+3.46496074700927i</v>
      </c>
      <c r="N67" s="1" t="str">
        <f t="shared" si="8"/>
        <v>0.126017882968929-0.173448735774469i</v>
      </c>
      <c r="O67" s="1" t="str">
        <f t="shared" si="8"/>
        <v>0.747944172747677-1.67991011681865i</v>
      </c>
      <c r="P67" s="1" t="str">
        <f t="shared" si="8"/>
        <v>-4.51102977775172+21.2227265171652i</v>
      </c>
      <c r="Q67" s="1" t="str">
        <f t="shared" si="9"/>
        <v>9.59232693276133E-15+5.2106467289074E-15i</v>
      </c>
      <c r="R67" s="2">
        <f t="shared" si="10"/>
        <v>9.5923269327613295E-15</v>
      </c>
      <c r="S67" s="2">
        <f t="shared" si="11"/>
        <v>5.2106467289074002E-15</v>
      </c>
    </row>
  </sheetData>
  <mergeCells count="2">
    <mergeCell ref="B31:P31"/>
    <mergeCell ref="B52:P5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E5E0-4305-9B4C-84E0-F599C0C10147}">
  <sheetPr codeName="Sheet2"/>
  <dimension ref="A2:Q95"/>
  <sheetViews>
    <sheetView zoomScaleNormal="60" zoomScaleSheetLayoutView="100" workbookViewId="0">
      <selection activeCell="B2" sqref="B2"/>
    </sheetView>
  </sheetViews>
  <sheetFormatPr defaultRowHeight="16.5"/>
  <cols>
    <col min="1" max="2" width="6.375" customWidth="1"/>
    <col min="3" max="3" width="6.375" style="3" customWidth="1"/>
    <col min="4" max="17" width="6.375" customWidth="1"/>
  </cols>
  <sheetData>
    <row r="2" spans="1:17">
      <c r="B2" s="16" t="s">
        <v>129</v>
      </c>
    </row>
    <row r="4" spans="1:17">
      <c r="A4" s="6" t="s">
        <v>25</v>
      </c>
      <c r="B4" t="s">
        <v>19</v>
      </c>
    </row>
    <row r="5" spans="1:17">
      <c r="B5" t="s">
        <v>20</v>
      </c>
      <c r="C5" s="5">
        <v>15</v>
      </c>
    </row>
    <row r="6" spans="1:17">
      <c r="B6" s="3" t="s">
        <v>7</v>
      </c>
      <c r="C6" s="3" cm="1">
        <f t="array" ref="C6:Q6">TRANSPOSE(DFT!F11:F25)</f>
        <v>0</v>
      </c>
      <c r="D6" s="3">
        <v>2.2765791295344981</v>
      </c>
      <c r="E6" s="3">
        <v>1.911610708286531</v>
      </c>
      <c r="F6" s="3">
        <v>2.1429522540774411</v>
      </c>
      <c r="G6" s="3">
        <v>3.7066152190135</v>
      </c>
      <c r="H6" s="3">
        <v>2.7793781865216487</v>
      </c>
      <c r="I6" s="3">
        <v>0.32672330517085074</v>
      </c>
      <c r="J6" s="3">
        <v>3.06287113727155E-16</v>
      </c>
      <c r="K6" s="3">
        <v>-0.32672330517085074</v>
      </c>
      <c r="L6" s="3">
        <v>-2.7793781865216483</v>
      </c>
      <c r="M6" s="3">
        <v>-3.7066152190135018</v>
      </c>
      <c r="N6" s="3">
        <v>-2.1429522540774388</v>
      </c>
      <c r="O6" s="3">
        <v>-1.9116107082865315</v>
      </c>
      <c r="P6" s="3">
        <v>-2.2765791295344995</v>
      </c>
      <c r="Q6" s="3">
        <v>-2.572811755308102E-15</v>
      </c>
    </row>
    <row r="8" spans="1:17">
      <c r="A8" s="6" t="s">
        <v>24</v>
      </c>
      <c r="B8" t="s">
        <v>21</v>
      </c>
    </row>
    <row r="9" spans="1:17">
      <c r="B9" t="s">
        <v>22</v>
      </c>
      <c r="C9" s="5">
        <v>3</v>
      </c>
    </row>
    <row r="10" spans="1:17">
      <c r="B10" t="s">
        <v>23</v>
      </c>
      <c r="C10" s="5">
        <v>5</v>
      </c>
    </row>
    <row r="12" spans="1:17">
      <c r="B12" t="s">
        <v>1</v>
      </c>
      <c r="C12" s="5">
        <v>0</v>
      </c>
      <c r="D12">
        <v>3</v>
      </c>
      <c r="E12" s="5">
        <v>6</v>
      </c>
      <c r="F12">
        <v>9</v>
      </c>
      <c r="G12" s="5">
        <v>12</v>
      </c>
    </row>
    <row r="13" spans="1:17">
      <c r="C13" s="5">
        <v>1</v>
      </c>
      <c r="D13">
        <v>4</v>
      </c>
      <c r="E13" s="5">
        <v>7</v>
      </c>
      <c r="F13">
        <v>10</v>
      </c>
      <c r="G13" s="5">
        <v>13</v>
      </c>
    </row>
    <row r="14" spans="1:17">
      <c r="C14" s="5">
        <v>2</v>
      </c>
      <c r="D14">
        <v>5</v>
      </c>
      <c r="E14" s="5">
        <v>8</v>
      </c>
      <c r="F14">
        <v>11</v>
      </c>
      <c r="G14" s="5">
        <v>14</v>
      </c>
    </row>
    <row r="16" spans="1:17">
      <c r="B16" t="s">
        <v>28</v>
      </c>
      <c r="C16" s="5">
        <v>0</v>
      </c>
      <c r="D16" s="5">
        <v>1</v>
      </c>
      <c r="E16" s="5">
        <v>2</v>
      </c>
      <c r="F16" s="5">
        <v>3</v>
      </c>
      <c r="G16" s="5">
        <v>4</v>
      </c>
    </row>
    <row r="17" spans="1:9">
      <c r="B17" t="s">
        <v>27</v>
      </c>
      <c r="C17" s="25" t="s">
        <v>40</v>
      </c>
      <c r="D17" s="25"/>
      <c r="E17" s="25"/>
      <c r="F17" s="25"/>
      <c r="G17" s="25"/>
    </row>
    <row r="18" spans="1:9">
      <c r="B18">
        <v>0</v>
      </c>
      <c r="C18" s="3" cm="1">
        <f t="array" ref="C18">INDEX($C$6:$Q$6,1,C12+1)</f>
        <v>0</v>
      </c>
      <c r="D18" s="3" cm="1">
        <f t="array" ref="D18">INDEX($C$6:$Q$6,1,D12+1)</f>
        <v>2.1429522540774411</v>
      </c>
      <c r="E18" s="3" cm="1">
        <f t="array" ref="E18">INDEX($C$6:$Q$6,1,E12+1)</f>
        <v>0.32672330517085074</v>
      </c>
      <c r="F18" s="3" cm="1">
        <f t="array" ref="F18">INDEX($C$6:$Q$6,1,F12+1)</f>
        <v>-2.7793781865216483</v>
      </c>
      <c r="G18" s="3" cm="1">
        <f t="array" ref="G18">INDEX($C$6:$Q$6,1,G12+1)</f>
        <v>-1.9116107082865315</v>
      </c>
    </row>
    <row r="19" spans="1:9">
      <c r="B19">
        <v>1</v>
      </c>
      <c r="C19" s="3" cm="1">
        <f t="array" ref="C19">INDEX($C$6:$Q$6,1,C13+1)</f>
        <v>2.2765791295344981</v>
      </c>
      <c r="D19" s="3" cm="1">
        <f t="array" ref="D19">INDEX($C$6:$Q$6,1,D13+1)</f>
        <v>3.7066152190135</v>
      </c>
      <c r="E19" s="3" cm="1">
        <f t="array" ref="E19">INDEX($C$6:$Q$6,1,E13+1)</f>
        <v>3.06287113727155E-16</v>
      </c>
      <c r="F19" s="3" cm="1">
        <f t="array" ref="F19">INDEX($C$6:$Q$6,1,F13+1)</f>
        <v>-3.7066152190135018</v>
      </c>
      <c r="G19" s="3" cm="1">
        <f t="array" ref="G19">INDEX($C$6:$Q$6,1,G13+1)</f>
        <v>-2.2765791295344995</v>
      </c>
    </row>
    <row r="20" spans="1:9">
      <c r="B20">
        <v>2</v>
      </c>
      <c r="C20" s="3" cm="1">
        <f t="array" ref="C20">INDEX($C$6:$Q$6,1,C14+1)</f>
        <v>1.911610708286531</v>
      </c>
      <c r="D20" s="3" cm="1">
        <f t="array" ref="D20">INDEX($C$6:$Q$6,1,D14+1)</f>
        <v>2.7793781865216487</v>
      </c>
      <c r="E20" s="3" cm="1">
        <f t="array" ref="E20">INDEX($C$6:$Q$6,1,E14+1)</f>
        <v>-0.32672330517085074</v>
      </c>
      <c r="F20" s="3" cm="1">
        <f t="array" ref="F20">INDEX($C$6:$Q$6,1,F14+1)</f>
        <v>-2.1429522540774388</v>
      </c>
      <c r="G20" s="3" cm="1">
        <f t="array" ref="G20">INDEX($C$6:$Q$6,1,G14+1)</f>
        <v>-2.572811755308102E-15</v>
      </c>
    </row>
    <row r="22" spans="1:9">
      <c r="A22" s="6" t="s">
        <v>26</v>
      </c>
      <c r="B22" t="s">
        <v>45</v>
      </c>
    </row>
    <row r="23" spans="1:9">
      <c r="B23" t="s">
        <v>32</v>
      </c>
    </row>
    <row r="25" spans="1:9">
      <c r="B25" t="s">
        <v>31</v>
      </c>
    </row>
    <row r="26" spans="1:9">
      <c r="C26" s="3" t="s">
        <v>28</v>
      </c>
      <c r="D26" s="5">
        <v>0</v>
      </c>
      <c r="E26" s="5">
        <v>1</v>
      </c>
      <c r="F26" s="5">
        <v>2</v>
      </c>
      <c r="G26" s="5">
        <v>3</v>
      </c>
      <c r="H26" s="5">
        <v>4</v>
      </c>
    </row>
    <row r="27" spans="1:9">
      <c r="C27" t="s">
        <v>41</v>
      </c>
      <c r="D27" s="3">
        <f>C18</f>
        <v>0</v>
      </c>
      <c r="E27" s="3">
        <f>D18</f>
        <v>2.1429522540774411</v>
      </c>
      <c r="F27" s="3">
        <f>E18</f>
        <v>0.32672330517085074</v>
      </c>
      <c r="G27" s="3">
        <f>F18</f>
        <v>-2.7793781865216483</v>
      </c>
      <c r="H27" s="3">
        <f>G18</f>
        <v>-1.9116107082865315</v>
      </c>
    </row>
    <row r="28" spans="1:9">
      <c r="B28" t="s">
        <v>27</v>
      </c>
      <c r="C28" t="s">
        <v>29</v>
      </c>
      <c r="D28" s="11" t="s">
        <v>30</v>
      </c>
      <c r="E28" s="11"/>
      <c r="F28" s="11"/>
      <c r="G28" s="11"/>
      <c r="H28" s="11"/>
      <c r="I28" t="s">
        <v>42</v>
      </c>
    </row>
    <row r="29" spans="1:9">
      <c r="B29" s="13">
        <v>0</v>
      </c>
      <c r="C29" s="10">
        <v>0</v>
      </c>
      <c r="D29" s="10" t="str">
        <f>IMPRODUCT(COMPLEX(COS(2*PI()*$C29*D$26/$C$10),-SIN(2*PI()*$C29*D$26/$C$10)),INDEX($C$18:$G$20,$B29+1,D$26+1))</f>
        <v>0</v>
      </c>
      <c r="E29" s="10" t="str">
        <f t="shared" ref="E29:H43" si="0">IMPRODUCT(COMPLEX(COS(2*PI()*$C29*E$26/$C$10),-SIN(2*PI()*$C29*E$26/$C$10)),INDEX($C$18:$G$20,$B29+1,E$26+1))</f>
        <v>2.14295225407744</v>
      </c>
      <c r="F29" s="10" t="str">
        <f t="shared" si="0"/>
        <v>0.326723305170851</v>
      </c>
      <c r="G29" s="10" t="str">
        <f t="shared" si="0"/>
        <v>-2.77937818652165</v>
      </c>
      <c r="H29" s="10" t="str">
        <f t="shared" si="0"/>
        <v>-1.91161070828653</v>
      </c>
      <c r="I29" t="str">
        <f>IMSUM(D29:H29)</f>
        <v>-2.22131333555989</v>
      </c>
    </row>
    <row r="30" spans="1:9">
      <c r="B30" s="13">
        <v>0</v>
      </c>
      <c r="C30" s="10">
        <v>1</v>
      </c>
      <c r="D30" s="10" t="str">
        <f t="shared" ref="D30:D43" si="1">IMPRODUCT(COMPLEX(COS(2*PI()*$C30*D$26/$C$10),-SIN(2*PI()*$C30*D$26/$C$10)),INDEX($C$18:$G$20,$B30+1,D$26+1))</f>
        <v>0</v>
      </c>
      <c r="E30" s="10" t="str">
        <f t="shared" si="0"/>
        <v>0.662208664644029-2.03806870534974i</v>
      </c>
      <c r="F30" s="10" t="str">
        <f t="shared" si="0"/>
        <v>-0.26432470634157-0.192043140359679i</v>
      </c>
      <c r="G30" s="10" t="str">
        <f t="shared" si="0"/>
        <v>2.24856418669104-1.63367750858082i</v>
      </c>
      <c r="H30" s="10" t="str">
        <f t="shared" si="0"/>
        <v>-0.590720195489668-1.8180498207355i</v>
      </c>
      <c r="I30" t="str">
        <f t="shared" ref="I30:I33" si="2">IMSUM(D30:H30)</f>
        <v>2.05572794950383-5.68183917502574i</v>
      </c>
    </row>
    <row r="31" spans="1:9">
      <c r="B31" s="13">
        <v>0</v>
      </c>
      <c r="C31" s="10">
        <v>2</v>
      </c>
      <c r="D31" s="10" t="str">
        <f t="shared" si="1"/>
        <v>0</v>
      </c>
      <c r="E31" s="10" t="str">
        <f t="shared" si="0"/>
        <v>-1.73368479168275-1.25959573131363i</v>
      </c>
      <c r="F31" s="10" t="str">
        <f t="shared" si="0"/>
        <v>0.100963053756145+0.310732328408228i</v>
      </c>
      <c r="G31" s="10" t="str">
        <f t="shared" si="0"/>
        <v>-0.858875093430213+2.64334573554002i</v>
      </c>
      <c r="H31" s="10" t="str">
        <f t="shared" si="0"/>
        <v>1.54652554963294-1.12361658245519i</v>
      </c>
      <c r="I31" t="str">
        <f t="shared" si="2"/>
        <v>-0.945071281723878+0.570865750179428i</v>
      </c>
    </row>
    <row r="32" spans="1:9">
      <c r="B32" s="13">
        <v>0</v>
      </c>
      <c r="C32" s="10">
        <v>3</v>
      </c>
      <c r="D32" s="10" t="str">
        <f t="shared" si="1"/>
        <v>0</v>
      </c>
      <c r="E32" s="10" t="str">
        <f t="shared" si="0"/>
        <v>-1.73368479168275+1.25959573131363i</v>
      </c>
      <c r="F32" s="10" t="str">
        <f t="shared" si="0"/>
        <v>0.100963053756145-0.310732328408228i</v>
      </c>
      <c r="G32" s="10" t="str">
        <f t="shared" si="0"/>
        <v>-0.858875093430211-2.64334573554002i</v>
      </c>
      <c r="H32" s="10" t="str">
        <f t="shared" si="0"/>
        <v>1.54652554963293+1.12361658245519i</v>
      </c>
      <c r="I32" t="str">
        <f t="shared" si="2"/>
        <v>-0.945071281723886-0.570865750179428i</v>
      </c>
    </row>
    <row r="33" spans="2:9">
      <c r="B33" s="13">
        <v>0</v>
      </c>
      <c r="C33" s="10">
        <v>4</v>
      </c>
      <c r="D33" s="10" t="str">
        <f t="shared" si="1"/>
        <v>0</v>
      </c>
      <c r="E33" s="10" t="str">
        <f t="shared" si="0"/>
        <v>0.662208664644029+2.03806870534974i</v>
      </c>
      <c r="F33" s="10" t="str">
        <f t="shared" si="0"/>
        <v>-0.264324706341571+0.192043140359679i</v>
      </c>
      <c r="G33" s="10" t="str">
        <f t="shared" si="0"/>
        <v>2.24856418669103+1.63367750858083i</v>
      </c>
      <c r="H33" s="10" t="str">
        <f t="shared" si="0"/>
        <v>-0.590720195489669+1.8180498207355i</v>
      </c>
      <c r="I33" t="str">
        <f t="shared" si="2"/>
        <v>2.05572794950382+5.68183917502575i</v>
      </c>
    </row>
    <row r="34" spans="2:9">
      <c r="B34" s="13">
        <v>1</v>
      </c>
      <c r="C34" s="10">
        <v>0</v>
      </c>
      <c r="D34" s="10" t="str">
        <f t="shared" si="1"/>
        <v>2.2765791295345</v>
      </c>
      <c r="E34" s="10" t="str">
        <f t="shared" si="0"/>
        <v>3.7066152190135</v>
      </c>
      <c r="F34" s="10" t="str">
        <f t="shared" si="0"/>
        <v>3.06287113727155E-16</v>
      </c>
      <c r="G34" s="10" t="str">
        <f t="shared" si="0"/>
        <v>-3.7066152190135</v>
      </c>
      <c r="H34" s="10" t="str">
        <f t="shared" si="0"/>
        <v>-2.2765791295345</v>
      </c>
      <c r="I34" t="str">
        <f t="shared" ref="I34:I39" si="3">IMSUM(D34:H34)</f>
        <v>4.44089209850063E-16</v>
      </c>
    </row>
    <row r="35" spans="2:9">
      <c r="B35" s="13">
        <v>1</v>
      </c>
      <c r="C35" s="10">
        <v>1</v>
      </c>
      <c r="D35" s="10" t="str">
        <f t="shared" si="1"/>
        <v>2.2765791295345</v>
      </c>
      <c r="E35" s="10" t="str">
        <f t="shared" si="0"/>
        <v>1.14540709428399-3.52520055744158i</v>
      </c>
      <c r="F35" s="10" t="str">
        <f t="shared" si="0"/>
        <v>-2.4779148016332E-16-1.80031048416049E-16i</v>
      </c>
      <c r="G35" s="10" t="str">
        <f t="shared" si="0"/>
        <v>2.99871470379074-2.17869376165897i</v>
      </c>
      <c r="H35" s="10" t="str">
        <f t="shared" si="0"/>
        <v>-0.703501640065484-2.16515541600534i</v>
      </c>
      <c r="I35" t="str">
        <f t="shared" si="3"/>
        <v>5.71719928754375-7.86904973510589i</v>
      </c>
    </row>
    <row r="36" spans="2:9">
      <c r="B36" s="13">
        <v>1</v>
      </c>
      <c r="C36" s="10">
        <v>2</v>
      </c>
      <c r="D36" s="10" t="str">
        <f t="shared" si="1"/>
        <v>2.2765791295345</v>
      </c>
      <c r="E36" s="10" t="str">
        <f t="shared" si="0"/>
        <v>-2.99871470379074-2.17869376165897i</v>
      </c>
      <c r="F36" s="10" t="str">
        <f t="shared" si="0"/>
        <v>9.4647923299743E-17+2.91296355367446E-16i</v>
      </c>
      <c r="G36" s="10" t="str">
        <f t="shared" si="0"/>
        <v>-1.14540709428399+3.52520055744158i</v>
      </c>
      <c r="H36" s="10" t="str">
        <f t="shared" si="0"/>
        <v>1.84179120483274-1.33813963801721i</v>
      </c>
      <c r="I36" t="str">
        <f t="shared" si="3"/>
        <v>-0.02575146370749+0.00836715776540031i</v>
      </c>
    </row>
    <row r="37" spans="2:9">
      <c r="B37" s="13">
        <v>1</v>
      </c>
      <c r="C37" s="10">
        <v>3</v>
      </c>
      <c r="D37" s="10" t="str">
        <f t="shared" si="1"/>
        <v>2.2765791295345</v>
      </c>
      <c r="E37" s="10" t="str">
        <f t="shared" si="0"/>
        <v>-2.99871470379074+2.17869376165897i</v>
      </c>
      <c r="F37" s="10" t="str">
        <f t="shared" si="0"/>
        <v>9.46479232997433E-17-2.91296355367446E-16i</v>
      </c>
      <c r="G37" s="10" t="str">
        <f t="shared" si="0"/>
        <v>-1.14540709428399-3.52520055744158i</v>
      </c>
      <c r="H37" s="10" t="str">
        <f t="shared" si="0"/>
        <v>1.84179120483273+1.33813963801722i</v>
      </c>
      <c r="I37" t="str">
        <f t="shared" si="3"/>
        <v>-0.0257514637075-0.00836715776539032i</v>
      </c>
    </row>
    <row r="38" spans="2:9">
      <c r="B38" s="13">
        <v>1</v>
      </c>
      <c r="C38" s="10">
        <v>4</v>
      </c>
      <c r="D38" s="10" t="str">
        <f t="shared" si="1"/>
        <v>2.2765791295345</v>
      </c>
      <c r="E38" s="10" t="str">
        <f t="shared" si="0"/>
        <v>1.14540709428399+3.52520055744158i</v>
      </c>
      <c r="F38" s="10" t="str">
        <f t="shared" si="0"/>
        <v>-2.47791480163321E-16+1.80031048416049E-16i</v>
      </c>
      <c r="G38" s="10" t="str">
        <f t="shared" si="0"/>
        <v>2.99871470379074+2.17869376165897i</v>
      </c>
      <c r="H38" s="10" t="str">
        <f t="shared" si="0"/>
        <v>-0.703501640065486+2.16515541600533i</v>
      </c>
      <c r="I38" t="str">
        <f t="shared" si="3"/>
        <v>5.71719928754374+7.86904973510588i</v>
      </c>
    </row>
    <row r="39" spans="2:9">
      <c r="B39" s="13">
        <v>2</v>
      </c>
      <c r="C39" s="10">
        <v>0</v>
      </c>
      <c r="D39" s="10" t="str">
        <f t="shared" si="1"/>
        <v>1.91161070828653</v>
      </c>
      <c r="E39" s="10" t="str">
        <f t="shared" si="0"/>
        <v>2.77937818652165</v>
      </c>
      <c r="F39" s="10" t="str">
        <f t="shared" si="0"/>
        <v>-0.326723305170851</v>
      </c>
      <c r="G39" s="10" t="str">
        <f t="shared" si="0"/>
        <v>-2.14295225407744</v>
      </c>
      <c r="H39" s="10" t="str">
        <f t="shared" si="0"/>
        <v>-2.5728117553081E-15</v>
      </c>
      <c r="I39" t="str">
        <f t="shared" si="3"/>
        <v>2.22131333555989</v>
      </c>
    </row>
    <row r="40" spans="2:9">
      <c r="B40" s="13">
        <v>2</v>
      </c>
      <c r="C40" s="10">
        <v>1</v>
      </c>
      <c r="D40" s="10" t="str">
        <f t="shared" si="1"/>
        <v>1.91161070828653</v>
      </c>
      <c r="E40" s="10" t="str">
        <f t="shared" si="0"/>
        <v>0.858875093430211-2.64334573554002i</v>
      </c>
      <c r="F40" s="10" t="str">
        <f t="shared" si="0"/>
        <v>0.26432470634157+0.192043140359679i</v>
      </c>
      <c r="G40" s="10" t="str">
        <f t="shared" si="0"/>
        <v>1.73368479168275-1.25959573131363i</v>
      </c>
      <c r="H40" s="10" t="str">
        <f t="shared" si="0"/>
        <v>-7.95042555717841E-16-2.44688938508654E-15i</v>
      </c>
      <c r="I40" t="str">
        <f t="shared" ref="I40:I43" si="4">IMSUM(D40:H40)</f>
        <v>4.76849529974106-3.71089832649397i</v>
      </c>
    </row>
    <row r="41" spans="2:9">
      <c r="B41" s="13">
        <v>2</v>
      </c>
      <c r="C41" s="10">
        <v>2</v>
      </c>
      <c r="D41" s="10" t="str">
        <f t="shared" si="1"/>
        <v>1.91161070828653</v>
      </c>
      <c r="E41" s="10" t="str">
        <f t="shared" si="0"/>
        <v>-2.24856418669104-1.63367750858082i</v>
      </c>
      <c r="F41" s="10" t="str">
        <f t="shared" si="0"/>
        <v>-0.100963053756145-0.310732328408228i</v>
      </c>
      <c r="G41" s="10" t="str">
        <f t="shared" si="0"/>
        <v>-0.66220866464403+2.03806870534974i</v>
      </c>
      <c r="H41" s="10" t="str">
        <f t="shared" si="0"/>
        <v>2.0814484333719E-15-1.51226080669481E-15i</v>
      </c>
      <c r="I41" t="str">
        <f t="shared" si="4"/>
        <v>-1.10012519680468+0.0936588683606905i</v>
      </c>
    </row>
    <row r="42" spans="2:9">
      <c r="B42" s="13">
        <v>2</v>
      </c>
      <c r="C42" s="10">
        <v>3</v>
      </c>
      <c r="D42" s="10" t="str">
        <f t="shared" si="1"/>
        <v>1.91161070828653</v>
      </c>
      <c r="E42" s="10" t="str">
        <f t="shared" si="0"/>
        <v>-2.24856418669104+1.63367750858082i</v>
      </c>
      <c r="F42" s="10" t="str">
        <f t="shared" si="0"/>
        <v>-0.100963053756145+0.310732328408228i</v>
      </c>
      <c r="G42" s="10" t="str">
        <f t="shared" si="0"/>
        <v>-0.662208664644028-2.03806870534974i</v>
      </c>
      <c r="H42" s="10" t="str">
        <f t="shared" si="0"/>
        <v>2.08144843337189E-15+1.51226080669482E-15i</v>
      </c>
      <c r="I42" t="str">
        <f t="shared" si="4"/>
        <v>-1.10012519680468-0.0936588683606905i</v>
      </c>
    </row>
    <row r="43" spans="2:9">
      <c r="B43" s="13">
        <v>2</v>
      </c>
      <c r="C43" s="10">
        <v>4</v>
      </c>
      <c r="D43" s="10" t="str">
        <f t="shared" si="1"/>
        <v>1.91161070828653</v>
      </c>
      <c r="E43" s="10" t="str">
        <f t="shared" si="0"/>
        <v>0.858875093430211+2.64334573554002i</v>
      </c>
      <c r="F43" s="10" t="str">
        <f t="shared" si="0"/>
        <v>0.264324706341571-0.192043140359679i</v>
      </c>
      <c r="G43" s="10" t="str">
        <f t="shared" si="0"/>
        <v>1.73368479168275+1.25959573131363i</v>
      </c>
      <c r="H43" s="10" t="str">
        <f t="shared" si="0"/>
        <v>-7.95042555717844E-16+2.44688938508654E-15i</v>
      </c>
      <c r="I43" t="str">
        <f t="shared" si="4"/>
        <v>4.76849529974106+3.71089832649397i</v>
      </c>
    </row>
    <row r="44" spans="2:9">
      <c r="D44" s="3"/>
      <c r="E44" s="3"/>
      <c r="F44" s="3"/>
      <c r="G44" s="3"/>
    </row>
    <row r="45" spans="2:9">
      <c r="B45" t="s">
        <v>33</v>
      </c>
    </row>
    <row r="46" spans="2:9">
      <c r="B46" t="s">
        <v>29</v>
      </c>
      <c r="C46" s="5">
        <v>0</v>
      </c>
      <c r="D46" s="5">
        <v>1</v>
      </c>
      <c r="E46" s="5">
        <v>2</v>
      </c>
      <c r="F46" s="5">
        <v>3</v>
      </c>
      <c r="G46" s="5">
        <v>4</v>
      </c>
    </row>
    <row r="47" spans="2:9">
      <c r="B47" t="s">
        <v>27</v>
      </c>
      <c r="C47" s="26" t="s">
        <v>42</v>
      </c>
      <c r="D47" s="26"/>
      <c r="E47" s="26"/>
      <c r="F47" s="26"/>
      <c r="G47" s="26"/>
    </row>
    <row r="48" spans="2:9">
      <c r="B48">
        <v>0</v>
      </c>
      <c r="C48" s="3" t="str" cm="1">
        <f t="array" ref="C48:G48">TRANSPOSE(I29:I33)</f>
        <v>-2.22131333555989</v>
      </c>
      <c r="D48" t="str">
        <v>2.05572794950383-5.68183917502574i</v>
      </c>
      <c r="E48" t="str">
        <v>-0.945071281723878+0.570865750179428i</v>
      </c>
      <c r="F48" t="str">
        <v>-0.945071281723886-0.570865750179428i</v>
      </c>
      <c r="G48" t="str">
        <v>2.05572794950382+5.68183917502575i</v>
      </c>
    </row>
    <row r="49" spans="1:7">
      <c r="B49">
        <v>1</v>
      </c>
      <c r="C49" s="3" t="str" cm="1">
        <f t="array" ref="C49:G49">TRANSPOSE(I34:I38)</f>
        <v>4.44089209850063E-16</v>
      </c>
      <c r="D49" t="str">
        <v>5.71719928754375-7.86904973510589i</v>
      </c>
      <c r="E49" t="str">
        <v>-0.02575146370749+0.00836715776540031i</v>
      </c>
      <c r="F49" t="str">
        <v>-0.0257514637075-0.00836715776539032i</v>
      </c>
      <c r="G49" t="str">
        <v>5.71719928754374+7.86904973510588i</v>
      </c>
    </row>
    <row r="50" spans="1:7">
      <c r="B50">
        <v>2</v>
      </c>
      <c r="C50" s="3" t="str" cm="1">
        <f t="array" ref="C50:G50">TRANSPOSE(I39:I43)</f>
        <v>2.22131333555989</v>
      </c>
      <c r="D50" t="str">
        <v>4.76849529974106-3.71089832649397i</v>
      </c>
      <c r="E50" t="str">
        <v>-1.10012519680468+0.0936588683606905i</v>
      </c>
      <c r="F50" t="str">
        <v>-1.10012519680468-0.0936588683606905i</v>
      </c>
      <c r="G50" t="str">
        <v>4.76849529974106+3.71089832649397i</v>
      </c>
    </row>
    <row r="52" spans="1:7">
      <c r="A52" s="6" t="s">
        <v>35</v>
      </c>
      <c r="B52" t="s">
        <v>34</v>
      </c>
    </row>
    <row r="54" spans="1:7">
      <c r="B54" t="s">
        <v>28</v>
      </c>
      <c r="C54" s="5">
        <v>0</v>
      </c>
      <c r="D54" s="5">
        <v>1</v>
      </c>
      <c r="E54" s="5">
        <v>2</v>
      </c>
      <c r="F54" s="5">
        <v>3</v>
      </c>
      <c r="G54" s="5">
        <v>4</v>
      </c>
    </row>
    <row r="55" spans="1:7">
      <c r="B55" t="s">
        <v>27</v>
      </c>
      <c r="C55" s="26" t="s">
        <v>43</v>
      </c>
      <c r="D55" s="26"/>
      <c r="E55" s="26"/>
      <c r="F55" s="26"/>
      <c r="G55" s="26"/>
    </row>
    <row r="56" spans="1:7">
      <c r="B56">
        <v>0</v>
      </c>
      <c r="C56" s="4" t="str">
        <f t="shared" ref="C56:G58" si="5">IMPRODUCT(COMPLEX(COS(2*PI()*$B56*D$26/$C$5),-SIN(2*PI()*$B56*D$26/$C$5)),C48)</f>
        <v>-2.22131333555989</v>
      </c>
      <c r="D56" s="4" t="str">
        <f t="shared" si="5"/>
        <v>2.05572794950383-5.68183917502574i</v>
      </c>
      <c r="E56" s="4" t="str">
        <f t="shared" si="5"/>
        <v>-0.945071281723878+0.570865750179428i</v>
      </c>
      <c r="F56" s="4" t="str">
        <f t="shared" si="5"/>
        <v>-0.945071281723886-0.570865750179428i</v>
      </c>
      <c r="G56" s="4" t="str">
        <f t="shared" si="5"/>
        <v>2.05572794950382+5.68183917502575i</v>
      </c>
    </row>
    <row r="57" spans="1:7">
      <c r="B57">
        <v>1</v>
      </c>
      <c r="C57" s="4" t="str">
        <f t="shared" si="5"/>
        <v>4.44089209850063E-16</v>
      </c>
      <c r="D57" s="4" t="str">
        <f t="shared" si="5"/>
        <v>2.02229056611962-9.5141290874806i</v>
      </c>
      <c r="E57" s="4" t="str">
        <f t="shared" si="5"/>
        <v>-0.0110130825279107+0.0247357883517526i</v>
      </c>
      <c r="F57" s="4" t="str">
        <f t="shared" si="5"/>
        <v>-0.0159152798312912+0.0219055034190341i</v>
      </c>
      <c r="G57" s="4" t="str">
        <f t="shared" si="5"/>
        <v>7.22833220158284-6.50841954783349i</v>
      </c>
    </row>
    <row r="58" spans="1:7">
      <c r="B58">
        <v>2</v>
      </c>
      <c r="C58" s="4" t="str">
        <f t="shared" si="5"/>
        <v>2.22131333555989</v>
      </c>
      <c r="D58" s="4" t="str">
        <f t="shared" si="5"/>
        <v>0.433011262128385-6.02675825465882i</v>
      </c>
      <c r="E58" s="4" t="str">
        <f t="shared" si="5"/>
        <v>0.208140191504139+1.08430857828745i</v>
      </c>
      <c r="F58" s="4" t="str">
        <f t="shared" si="5"/>
        <v>0.834968678586253+0.72240898253487i</v>
      </c>
      <c r="G58" s="4" t="str">
        <f t="shared" si="5"/>
        <v>-5.4358313820663-2.63838037420147i</v>
      </c>
    </row>
    <row r="60" spans="1:7">
      <c r="A60" s="6" t="s">
        <v>36</v>
      </c>
      <c r="B60" t="s">
        <v>47</v>
      </c>
    </row>
    <row r="62" spans="1:7">
      <c r="C62" t="s">
        <v>27</v>
      </c>
      <c r="D62" s="5">
        <v>0</v>
      </c>
      <c r="E62" s="5">
        <v>1</v>
      </c>
      <c r="F62" s="5">
        <v>2</v>
      </c>
    </row>
    <row r="63" spans="1:7">
      <c r="B63" t="s">
        <v>28</v>
      </c>
      <c r="C63" t="s">
        <v>37</v>
      </c>
      <c r="D63" s="11"/>
      <c r="E63" s="11"/>
      <c r="F63" s="11"/>
      <c r="G63" t="s">
        <v>46</v>
      </c>
    </row>
    <row r="64" spans="1:7">
      <c r="B64" s="13">
        <v>0</v>
      </c>
      <c r="C64">
        <v>0</v>
      </c>
      <c r="D64" s="10" t="str">
        <f>IMPRODUCT(COMPLEX(COS(2*PI()*$C64*D$62/$C$9),-SIN(2*PI()*$C64*D$62/$C$9)),INDEX($C$56:$G$58,D$62+1,$B64+1))</f>
        <v>-2.22131333555989</v>
      </c>
      <c r="E64" s="10" t="str">
        <f t="shared" ref="E64:F78" si="6">IMPRODUCT(COMPLEX(COS(2*PI()*$C64*E$62/$C$9),-SIN(2*PI()*$C64*E$62/$C$9)),INDEX($C$56:$G$58,E$62+1,$B64+1))</f>
        <v>4.44089209850063E-16</v>
      </c>
      <c r="F64" s="10" t="str">
        <f t="shared" si="6"/>
        <v>2.22131333555989</v>
      </c>
      <c r="G64" t="str">
        <f>IMSUM(D64:F64)</f>
        <v>4.44089209850063E-16</v>
      </c>
    </row>
    <row r="65" spans="2:7">
      <c r="B65" s="13">
        <v>0</v>
      </c>
      <c r="C65">
        <v>1</v>
      </c>
      <c r="D65" s="10" t="str">
        <f t="shared" ref="D65:D78" si="7">IMPRODUCT(COMPLEX(COS(2*PI()*$C65*D$62/$C$9),-SIN(2*PI()*$C65*D$62/$C$9)),INDEX($C$56:$G$58,D$62+1,$B65+1))</f>
        <v>-2.22131333555989</v>
      </c>
      <c r="E65" s="10" t="str">
        <f t="shared" si="6"/>
        <v>-2.22044604925032E-16-3.84592537276713E-16i</v>
      </c>
      <c r="F65" s="10" t="str">
        <f t="shared" si="6"/>
        <v>-1.11065666777994+1.92371377836001i</v>
      </c>
      <c r="G65" t="str">
        <f t="shared" ref="G65:G66" si="8">IMSUM(D65:F65)</f>
        <v>-3.33197000333983+1.92371377836001i</v>
      </c>
    </row>
    <row r="66" spans="2:7">
      <c r="B66" s="13">
        <v>0</v>
      </c>
      <c r="C66">
        <v>2</v>
      </c>
      <c r="D66" s="10" t="str">
        <f t="shared" si="7"/>
        <v>-2.22131333555989</v>
      </c>
      <c r="E66" s="10" t="str">
        <f t="shared" si="6"/>
        <v>-2.22044604925032E-16+3.84592537276713E-16i</v>
      </c>
      <c r="F66" s="10" t="str">
        <f t="shared" si="6"/>
        <v>-1.11065666777994-1.92371377836001i</v>
      </c>
      <c r="G66" t="str">
        <f t="shared" si="8"/>
        <v>-3.33197000333983-1.92371377836001i</v>
      </c>
    </row>
    <row r="67" spans="2:7">
      <c r="B67" s="13">
        <v>1</v>
      </c>
      <c r="C67">
        <v>0</v>
      </c>
      <c r="D67" s="10" t="str">
        <f t="shared" si="7"/>
        <v>2.05572794950383-5.68183917502574i</v>
      </c>
      <c r="E67" s="10" t="str">
        <f t="shared" si="6"/>
        <v>2.02229056611962-9.5141290874806i</v>
      </c>
      <c r="F67" s="10" t="str">
        <f t="shared" si="6"/>
        <v>0.433011262128385-6.02675825465882i</v>
      </c>
      <c r="G67" t="str">
        <f>IMSUM(D67:F67)</f>
        <v>4.51102977775184-21.2227265171652i</v>
      </c>
    </row>
    <row r="68" spans="2:7">
      <c r="B68" s="13">
        <v>1</v>
      </c>
      <c r="C68">
        <v>1</v>
      </c>
      <c r="D68" s="10" t="str">
        <f t="shared" si="7"/>
        <v>2.05572794950383-5.68183917502574i</v>
      </c>
      <c r="E68" s="10" t="str">
        <f t="shared" si="6"/>
        <v>-9.25062276770247+3.00570953964709i</v>
      </c>
      <c r="F68" s="10" t="str">
        <f t="shared" si="6"/>
        <v>5.00282011993791+3.38837788045735i</v>
      </c>
      <c r="G68" t="str">
        <f t="shared" ref="G68:G69" si="9">IMSUM(D68:F68)</f>
        <v>-2.19207469826073+0.7122482450787i</v>
      </c>
    </row>
    <row r="69" spans="2:7">
      <c r="B69" s="13">
        <v>1</v>
      </c>
      <c r="C69">
        <v>2</v>
      </c>
      <c r="D69" s="10" t="str">
        <f t="shared" si="7"/>
        <v>2.05572794950383-5.68183917502574i</v>
      </c>
      <c r="E69" s="10" t="str">
        <f t="shared" si="6"/>
        <v>7.22833220158284+6.5084195478335i</v>
      </c>
      <c r="F69" s="10" t="str">
        <f t="shared" si="6"/>
        <v>-5.4358313820663+2.63838037420146i</v>
      </c>
      <c r="G69" t="str">
        <f t="shared" si="9"/>
        <v>3.84822876902037+3.46496074700922i</v>
      </c>
    </row>
    <row r="70" spans="2:7">
      <c r="B70" s="13">
        <v>2</v>
      </c>
      <c r="C70">
        <v>0</v>
      </c>
      <c r="D70" s="10" t="str">
        <f t="shared" si="7"/>
        <v>-0.945071281723878+0.570865750179428i</v>
      </c>
      <c r="E70" s="10" t="str">
        <f t="shared" si="6"/>
        <v>-0.0110130825279107+0.0247357883517526i</v>
      </c>
      <c r="F70" s="10" t="str">
        <f t="shared" si="6"/>
        <v>0.208140191504139+1.08430857828745i</v>
      </c>
      <c r="G70" t="str">
        <f>IMSUM(D70:F70)</f>
        <v>-0.74794417274765+1.67991011681863i</v>
      </c>
    </row>
    <row r="71" spans="2:7">
      <c r="B71" s="13">
        <v>2</v>
      </c>
      <c r="C71">
        <v>1</v>
      </c>
      <c r="D71" s="10" t="str">
        <f t="shared" si="7"/>
        <v>-0.945071281723878+0.570865750179428i</v>
      </c>
      <c r="E71" s="10" t="str">
        <f t="shared" si="6"/>
        <v>0.0269283623592083-0.00283028493273109i</v>
      </c>
      <c r="F71" s="10" t="str">
        <f t="shared" si="6"/>
        <v>-1.04310887009039-0.361899595752583i</v>
      </c>
      <c r="G71" t="str">
        <f t="shared" ref="G71:G72" si="10">IMSUM(D71:F71)</f>
        <v>-1.96125178945506+0.206135869494114i</v>
      </c>
    </row>
    <row r="72" spans="2:7">
      <c r="B72" s="13">
        <v>2</v>
      </c>
      <c r="C72">
        <v>2</v>
      </c>
      <c r="D72" s="10" t="str">
        <f t="shared" si="7"/>
        <v>-0.945071281723878+0.570865750179428i</v>
      </c>
      <c r="E72" s="10" t="str">
        <f t="shared" si="6"/>
        <v>-0.0159152798312976-0.0219055034190215i</v>
      </c>
      <c r="F72" s="10" t="str">
        <f t="shared" si="6"/>
        <v>0.834968678586251-0.722408982534866i</v>
      </c>
      <c r="G72" t="str">
        <f t="shared" si="10"/>
        <v>-0.126017882968925-0.17344873577446i</v>
      </c>
    </row>
    <row r="73" spans="2:7">
      <c r="B73" s="13">
        <v>3</v>
      </c>
      <c r="C73">
        <v>0</v>
      </c>
      <c r="D73" s="10" t="str">
        <f t="shared" si="7"/>
        <v>-0.945071281723886-0.570865750179428i</v>
      </c>
      <c r="E73" s="10" t="str">
        <f t="shared" si="6"/>
        <v>-0.0159152798312912+0.0219055034190341i</v>
      </c>
      <c r="F73" s="10" t="str">
        <f t="shared" si="6"/>
        <v>0.834968678586253+0.72240898253487i</v>
      </c>
      <c r="G73" t="str">
        <f>IMSUM(D73:F73)</f>
        <v>-0.126017882968924+0.173448735774476i</v>
      </c>
    </row>
    <row r="74" spans="2:7">
      <c r="B74" s="13">
        <v>3</v>
      </c>
      <c r="C74">
        <v>1</v>
      </c>
      <c r="D74" s="10" t="str">
        <f t="shared" si="7"/>
        <v>-0.945071281723886-0.570865750179428i</v>
      </c>
      <c r="E74" s="10" t="str">
        <f t="shared" si="6"/>
        <v>0.026928362359216+0.00283028493271925i</v>
      </c>
      <c r="F74" s="10" t="str">
        <f t="shared" si="6"/>
        <v>-1.04310887009039+0.361899595752583i</v>
      </c>
      <c r="G74" t="str">
        <f t="shared" ref="G74:G75" si="11">IMSUM(D74:F74)</f>
        <v>-1.96125178945506-0.206135869494126i</v>
      </c>
    </row>
    <row r="75" spans="2:7">
      <c r="B75" s="13">
        <v>3</v>
      </c>
      <c r="C75">
        <v>2</v>
      </c>
      <c r="D75" s="10" t="str">
        <f t="shared" si="7"/>
        <v>-0.945071281723886-0.570865750179428i</v>
      </c>
      <c r="E75" s="10" t="str">
        <f t="shared" si="6"/>
        <v>-0.0110130825279248-0.0247357883517533i</v>
      </c>
      <c r="F75" s="10" t="str">
        <f t="shared" si="6"/>
        <v>0.208140191504141-1.08430857828745i</v>
      </c>
      <c r="G75" t="str">
        <f t="shared" si="11"/>
        <v>-0.74794417274767-1.67991011681863i</v>
      </c>
    </row>
    <row r="76" spans="2:7">
      <c r="B76" s="13">
        <v>4</v>
      </c>
      <c r="C76">
        <v>0</v>
      </c>
      <c r="D76" s="10" t="str">
        <f t="shared" si="7"/>
        <v>2.05572794950382+5.68183917502575i</v>
      </c>
      <c r="E76" s="10" t="str">
        <f t="shared" si="6"/>
        <v>7.22833220158284-6.50841954783349i</v>
      </c>
      <c r="F76" s="10" t="str">
        <f t="shared" si="6"/>
        <v>-5.4358313820663-2.63838037420147i</v>
      </c>
      <c r="G76" t="str">
        <f>IMSUM(D76:F76)</f>
        <v>3.84822876902036-3.46496074700921i</v>
      </c>
    </row>
    <row r="77" spans="2:7">
      <c r="B77" s="13">
        <v>4</v>
      </c>
      <c r="C77">
        <v>1</v>
      </c>
      <c r="D77" s="10" t="str">
        <f t="shared" si="7"/>
        <v>2.05572794950382+5.68183917502575i</v>
      </c>
      <c r="E77" s="10" t="str">
        <f t="shared" si="6"/>
        <v>-9.25062276770245-3.0057095396471i</v>
      </c>
      <c r="F77" s="10" t="str">
        <f t="shared" si="6"/>
        <v>5.00282011993791-3.38837788045735i</v>
      </c>
      <c r="G77" t="str">
        <f t="shared" ref="G77:G78" si="12">IMSUM(D77:F77)</f>
        <v>-2.19207469826072-0.712248245078699i</v>
      </c>
    </row>
    <row r="78" spans="2:7">
      <c r="B78" s="13">
        <v>4</v>
      </c>
      <c r="C78">
        <v>2</v>
      </c>
      <c r="D78" s="10" t="str">
        <f t="shared" si="7"/>
        <v>2.05572794950382+5.68183917502575i</v>
      </c>
      <c r="E78" s="10" t="str">
        <f t="shared" si="6"/>
        <v>2.02229056611961+9.51412908748058i</v>
      </c>
      <c r="F78" s="10" t="str">
        <f t="shared" si="6"/>
        <v>0.433011262128377+6.02675825465882i</v>
      </c>
      <c r="G78" t="str">
        <f t="shared" si="12"/>
        <v>4.51102977775181+21.2227265171651i</v>
      </c>
    </row>
    <row r="80" spans="2:7">
      <c r="B80" t="s">
        <v>33</v>
      </c>
    </row>
    <row r="81" spans="1:17">
      <c r="B81" t="s">
        <v>28</v>
      </c>
      <c r="C81" s="5">
        <v>0</v>
      </c>
      <c r="D81" s="5">
        <v>1</v>
      </c>
      <c r="E81" s="5">
        <v>2</v>
      </c>
      <c r="F81" s="5">
        <v>3</v>
      </c>
      <c r="G81" s="5">
        <v>4</v>
      </c>
    </row>
    <row r="82" spans="1:17">
      <c r="B82" t="s">
        <v>37</v>
      </c>
      <c r="C82" s="26" t="s">
        <v>38</v>
      </c>
      <c r="D82" s="26"/>
      <c r="E82" s="26"/>
      <c r="F82" s="26"/>
      <c r="G82" s="26"/>
    </row>
    <row r="83" spans="1:17">
      <c r="B83">
        <v>0</v>
      </c>
      <c r="C83" s="3" t="str">
        <f>G64</f>
        <v>4.44089209850063E-16</v>
      </c>
      <c r="D83" t="str">
        <f>G67</f>
        <v>4.51102977775184-21.2227265171652i</v>
      </c>
      <c r="E83" t="str">
        <f>G70</f>
        <v>-0.74794417274765+1.67991011681863i</v>
      </c>
      <c r="F83" t="str">
        <f>G73</f>
        <v>-0.126017882968924+0.173448735774476i</v>
      </c>
      <c r="G83" t="str">
        <f>G76</f>
        <v>3.84822876902036-3.46496074700921i</v>
      </c>
    </row>
    <row r="84" spans="1:17">
      <c r="B84">
        <v>1</v>
      </c>
      <c r="C84" s="3" t="str">
        <f>G65</f>
        <v>-3.33197000333983+1.92371377836001i</v>
      </c>
      <c r="D84" t="str">
        <f>G68</f>
        <v>-2.19207469826073+0.7122482450787i</v>
      </c>
      <c r="E84" t="str">
        <f>G71</f>
        <v>-1.96125178945506+0.206135869494114i</v>
      </c>
      <c r="F84" t="str">
        <f>G74</f>
        <v>-1.96125178945506-0.206135869494126i</v>
      </c>
      <c r="G84" t="str">
        <f>G77</f>
        <v>-2.19207469826072-0.712248245078699i</v>
      </c>
    </row>
    <row r="85" spans="1:17">
      <c r="B85">
        <v>2</v>
      </c>
      <c r="C85" s="3" t="str">
        <f>G66</f>
        <v>-3.33197000333983-1.92371377836001i</v>
      </c>
      <c r="D85" t="str">
        <f>G69</f>
        <v>3.84822876902037+3.46496074700922i</v>
      </c>
      <c r="E85" t="str">
        <f>G72</f>
        <v>-0.126017882968925-0.17344873577446i</v>
      </c>
      <c r="F85" t="str">
        <f>G75</f>
        <v>-0.74794417274767-1.67991011681863i</v>
      </c>
      <c r="G85" t="str">
        <f>G78</f>
        <v>4.51102977775181+21.2227265171651i</v>
      </c>
    </row>
    <row r="87" spans="1:17">
      <c r="A87" s="6" t="s">
        <v>36</v>
      </c>
      <c r="B87" t="s">
        <v>39</v>
      </c>
    </row>
    <row r="88" spans="1:17">
      <c r="B88" t="s">
        <v>44</v>
      </c>
    </row>
    <row r="90" spans="1:17">
      <c r="B90" t="s">
        <v>8</v>
      </c>
      <c r="C90" s="5">
        <v>0</v>
      </c>
      <c r="D90" s="5">
        <v>1</v>
      </c>
      <c r="E90" s="5">
        <v>2</v>
      </c>
      <c r="F90" s="5">
        <v>3</v>
      </c>
      <c r="G90" s="5">
        <v>4</v>
      </c>
      <c r="H90" s="5">
        <v>5</v>
      </c>
      <c r="I90" s="5">
        <v>6</v>
      </c>
      <c r="J90" s="5">
        <v>7</v>
      </c>
      <c r="K90" s="5">
        <v>8</v>
      </c>
      <c r="L90" s="5">
        <v>9</v>
      </c>
      <c r="M90" s="5">
        <v>10</v>
      </c>
      <c r="N90" s="5">
        <v>11</v>
      </c>
      <c r="O90" s="5">
        <v>12</v>
      </c>
      <c r="P90" s="5">
        <v>13</v>
      </c>
      <c r="Q90" s="5">
        <v>14</v>
      </c>
    </row>
    <row r="91" spans="1:17">
      <c r="B91" t="s">
        <v>9</v>
      </c>
      <c r="C91" s="3" t="str">
        <f t="shared" ref="C91:Q91" si="13">INDEX($C$83:$G$85,ROUNDDOWN(C90/$C$10,0)+1,MOD(C90,$C$10)+1)</f>
        <v>4.44089209850063E-16</v>
      </c>
      <c r="D91" s="3" t="str">
        <f t="shared" si="13"/>
        <v>4.51102977775184-21.2227265171652i</v>
      </c>
      <c r="E91" s="3" t="str">
        <f t="shared" si="13"/>
        <v>-0.74794417274765+1.67991011681863i</v>
      </c>
      <c r="F91" s="3" t="str">
        <f t="shared" si="13"/>
        <v>-0.126017882968924+0.173448735774476i</v>
      </c>
      <c r="G91" s="3" t="str">
        <f t="shared" si="13"/>
        <v>3.84822876902036-3.46496074700921i</v>
      </c>
      <c r="H91" s="3" t="str">
        <f t="shared" si="13"/>
        <v>-3.33197000333983+1.92371377836001i</v>
      </c>
      <c r="I91" s="3" t="str">
        <f t="shared" si="13"/>
        <v>-2.19207469826073+0.7122482450787i</v>
      </c>
      <c r="J91" s="3" t="str">
        <f t="shared" si="13"/>
        <v>-1.96125178945506+0.206135869494114i</v>
      </c>
      <c r="K91" s="3" t="str">
        <f t="shared" si="13"/>
        <v>-1.96125178945506-0.206135869494126i</v>
      </c>
      <c r="L91" s="3" t="str">
        <f t="shared" si="13"/>
        <v>-2.19207469826072-0.712248245078699i</v>
      </c>
      <c r="M91" s="3" t="str">
        <f t="shared" si="13"/>
        <v>-3.33197000333983-1.92371377836001i</v>
      </c>
      <c r="N91" s="3" t="str">
        <f t="shared" si="13"/>
        <v>3.84822876902037+3.46496074700922i</v>
      </c>
      <c r="O91" s="3" t="str">
        <f t="shared" si="13"/>
        <v>-0.126017882968925-0.17344873577446i</v>
      </c>
      <c r="P91" s="3" t="str">
        <f t="shared" si="13"/>
        <v>-0.74794417274767-1.67991011681863i</v>
      </c>
      <c r="Q91" s="3" t="str">
        <f t="shared" si="13"/>
        <v>4.51102977775181+21.2227265171651i</v>
      </c>
    </row>
    <row r="92" spans="1:17">
      <c r="B92" t="s">
        <v>10</v>
      </c>
      <c r="C92" s="3">
        <f>IMREAL(C91)</f>
        <v>4.4408920985006301E-16</v>
      </c>
      <c r="D92" s="3">
        <f t="shared" ref="D92:Q92" si="14">IMREAL(D91)</f>
        <v>4.5110297777518404</v>
      </c>
      <c r="E92" s="3">
        <f t="shared" si="14"/>
        <v>-0.74794417274765002</v>
      </c>
      <c r="F92" s="3">
        <f t="shared" si="14"/>
        <v>-0.12601788296892399</v>
      </c>
      <c r="G92" s="3">
        <f t="shared" si="14"/>
        <v>3.84822876902036</v>
      </c>
      <c r="H92" s="3">
        <f t="shared" si="14"/>
        <v>-3.3319700033398298</v>
      </c>
      <c r="I92" s="3">
        <f t="shared" si="14"/>
        <v>-2.19207469826073</v>
      </c>
      <c r="J92" s="3">
        <f t="shared" si="14"/>
        <v>-1.9612517894550601</v>
      </c>
      <c r="K92" s="3">
        <f t="shared" si="14"/>
        <v>-1.9612517894550601</v>
      </c>
      <c r="L92" s="3">
        <f t="shared" si="14"/>
        <v>-2.1920746982607202</v>
      </c>
      <c r="M92" s="3">
        <f t="shared" si="14"/>
        <v>-3.3319700033398298</v>
      </c>
      <c r="N92" s="3">
        <f t="shared" si="14"/>
        <v>3.8482287690203698</v>
      </c>
      <c r="O92" s="3">
        <f t="shared" si="14"/>
        <v>-0.12601788296892499</v>
      </c>
      <c r="P92" s="3">
        <f t="shared" si="14"/>
        <v>-0.74794417274767</v>
      </c>
      <c r="Q92" s="3">
        <f t="shared" si="14"/>
        <v>4.5110297777518102</v>
      </c>
    </row>
    <row r="93" spans="1:17">
      <c r="B93" t="s">
        <v>11</v>
      </c>
      <c r="C93" s="3">
        <f>IMAGINARY(C91)</f>
        <v>0</v>
      </c>
      <c r="D93" s="3">
        <f>IMAGINARY(D91)</f>
        <v>-21.222726517165199</v>
      </c>
      <c r="E93" s="3">
        <f t="shared" ref="E93:Q93" si="15">IMAGINARY(E91)</f>
        <v>1.6799101168186299</v>
      </c>
      <c r="F93" s="3">
        <f t="shared" si="15"/>
        <v>0.173448735774476</v>
      </c>
      <c r="G93" s="3">
        <f t="shared" si="15"/>
        <v>-3.4649607470092101</v>
      </c>
      <c r="H93" s="3">
        <f t="shared" si="15"/>
        <v>1.92371377836001</v>
      </c>
      <c r="I93" s="3">
        <f t="shared" si="15"/>
        <v>0.71224824507869999</v>
      </c>
      <c r="J93" s="3">
        <f t="shared" si="15"/>
        <v>0.206135869494114</v>
      </c>
      <c r="K93" s="3">
        <f t="shared" si="15"/>
        <v>-0.20613586949412599</v>
      </c>
      <c r="L93" s="3">
        <f t="shared" si="15"/>
        <v>-0.71224824507869899</v>
      </c>
      <c r="M93" s="3">
        <f t="shared" si="15"/>
        <v>-1.92371377836001</v>
      </c>
      <c r="N93" s="3">
        <f t="shared" si="15"/>
        <v>3.4649607470092199</v>
      </c>
      <c r="O93" s="3">
        <f t="shared" si="15"/>
        <v>-0.17344873577445999</v>
      </c>
      <c r="P93" s="3">
        <f t="shared" si="15"/>
        <v>-1.6799101168186299</v>
      </c>
      <c r="Q93" s="3">
        <f t="shared" si="15"/>
        <v>21.2227265171651</v>
      </c>
    </row>
    <row r="95" spans="1:17">
      <c r="B95" t="s">
        <v>48</v>
      </c>
      <c r="F95">
        <f>COUNTA(D29:H43,C56:G58,D64:F78)</f>
        <v>135</v>
      </c>
    </row>
  </sheetData>
  <mergeCells count="4">
    <mergeCell ref="C82:G82"/>
    <mergeCell ref="C17:G17"/>
    <mergeCell ref="C55:G55"/>
    <mergeCell ref="C47:G47"/>
  </mergeCells>
  <phoneticPr fontId="7" type="noConversion"/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08E0-5A4F-8948-BA65-2F6B99505F3B}">
  <sheetPr codeName="Sheet3"/>
  <dimension ref="A2:AB180"/>
  <sheetViews>
    <sheetView topLeftCell="P50" zoomScaleNormal="60" zoomScaleSheetLayoutView="100" workbookViewId="0">
      <selection activeCell="B29" sqref="B29"/>
    </sheetView>
  </sheetViews>
  <sheetFormatPr defaultRowHeight="16.5"/>
  <cols>
    <col min="1" max="17" width="5.625" customWidth="1"/>
    <col min="18" max="18" width="6" customWidth="1"/>
    <col min="19" max="26" width="5.625" customWidth="1"/>
    <col min="27" max="58" width="5.875" customWidth="1"/>
  </cols>
  <sheetData>
    <row r="2" spans="1:18">
      <c r="B2" s="16" t="s">
        <v>131</v>
      </c>
    </row>
    <row r="4" spans="1:18">
      <c r="A4" s="6" t="s">
        <v>25</v>
      </c>
      <c r="B4" t="s">
        <v>19</v>
      </c>
      <c r="C4" s="3"/>
    </row>
    <row r="5" spans="1:18">
      <c r="B5" t="s">
        <v>20</v>
      </c>
      <c r="C5" s="5">
        <v>13</v>
      </c>
    </row>
    <row r="6" spans="1:18">
      <c r="B6" t="s">
        <v>1</v>
      </c>
      <c r="C6" s="5">
        <v>0</v>
      </c>
      <c r="D6">
        <v>1</v>
      </c>
      <c r="E6" s="5">
        <v>2</v>
      </c>
      <c r="F6">
        <v>3</v>
      </c>
      <c r="G6" s="5">
        <v>4</v>
      </c>
      <c r="H6">
        <v>5</v>
      </c>
      <c r="I6" s="5">
        <v>6</v>
      </c>
      <c r="J6">
        <v>7</v>
      </c>
      <c r="K6" s="5">
        <v>8</v>
      </c>
      <c r="L6">
        <v>9</v>
      </c>
      <c r="M6" s="5">
        <v>10</v>
      </c>
      <c r="N6">
        <v>11</v>
      </c>
      <c r="O6" s="5">
        <v>12</v>
      </c>
      <c r="P6" s="5"/>
    </row>
    <row r="7" spans="1:18">
      <c r="B7" s="3" t="s">
        <v>7</v>
      </c>
      <c r="C7" s="3">
        <f>INDEX(DFT!$F$11:$F$25,C6+2)</f>
        <v>2.2765791295344981</v>
      </c>
      <c r="D7" s="3">
        <f>INDEX(DFT!$F$11:$F$25,D6+2)</f>
        <v>1.911610708286531</v>
      </c>
      <c r="E7" s="3">
        <f>INDEX(DFT!$F$11:$F$25,E6+2)</f>
        <v>2.1429522540774411</v>
      </c>
      <c r="F7" s="3">
        <f>INDEX(DFT!$F$11:$F$25,F6+2)</f>
        <v>3.7066152190135</v>
      </c>
      <c r="G7" s="3">
        <f>INDEX(DFT!$F$11:$F$25,G6+2)</f>
        <v>2.7793781865216487</v>
      </c>
      <c r="H7" s="3">
        <f>INDEX(DFT!$F$11:$F$25,H6+2)</f>
        <v>0.32672330517085074</v>
      </c>
      <c r="I7" s="3">
        <f>INDEX(DFT!$F$11:$F$25,I6+2)</f>
        <v>3.06287113727155E-16</v>
      </c>
      <c r="J7" s="3">
        <f>INDEX(DFT!$F$11:$F$25,J6+2)</f>
        <v>-0.32672330517085074</v>
      </c>
      <c r="K7" s="3">
        <f>INDEX(DFT!$F$11:$F$25,K6+2)</f>
        <v>-2.7793781865216483</v>
      </c>
      <c r="L7" s="3">
        <f>INDEX(DFT!$F$11:$F$25,L6+2)</f>
        <v>-3.7066152190135018</v>
      </c>
      <c r="M7" s="3">
        <f>INDEX(DFT!$F$11:$F$25,M6+2)</f>
        <v>-2.1429522540774388</v>
      </c>
      <c r="N7" s="3">
        <f>INDEX(DFT!$F$11:$F$25,N6+2)</f>
        <v>-1.9116107082865315</v>
      </c>
      <c r="O7" s="3">
        <f>INDEX(DFT!$F$11:$F$25,O6+2)</f>
        <v>-2.2765791295344995</v>
      </c>
      <c r="P7" s="3"/>
      <c r="Q7" s="3"/>
      <c r="R7" s="3"/>
    </row>
    <row r="9" spans="1:18">
      <c r="A9" s="6" t="s">
        <v>24</v>
      </c>
      <c r="B9" t="s">
        <v>49</v>
      </c>
    </row>
    <row r="10" spans="1:18">
      <c r="A10" s="6"/>
    </row>
    <row r="11" spans="1:18">
      <c r="B11" t="s">
        <v>50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</row>
    <row r="12" spans="1:18">
      <c r="B12" t="s">
        <v>55</v>
      </c>
      <c r="C12" t="s">
        <v>56</v>
      </c>
    </row>
    <row r="13" spans="1:18">
      <c r="B13">
        <v>0</v>
      </c>
      <c r="C13">
        <f t="shared" ref="C13:N24" si="0">MOD(C$11^$B13,$C$5)</f>
        <v>1</v>
      </c>
      <c r="D13" s="16">
        <f t="shared" si="0"/>
        <v>1</v>
      </c>
      <c r="E13">
        <f t="shared" si="0"/>
        <v>1</v>
      </c>
      <c r="F13">
        <f t="shared" si="0"/>
        <v>1</v>
      </c>
      <c r="G13">
        <f t="shared" si="0"/>
        <v>1</v>
      </c>
      <c r="H13" s="16">
        <f t="shared" si="0"/>
        <v>1</v>
      </c>
      <c r="I13" s="16">
        <f t="shared" si="0"/>
        <v>1</v>
      </c>
      <c r="J13">
        <f t="shared" si="0"/>
        <v>1</v>
      </c>
      <c r="K13">
        <f t="shared" si="0"/>
        <v>1</v>
      </c>
      <c r="L13">
        <f t="shared" si="0"/>
        <v>1</v>
      </c>
      <c r="M13" s="16">
        <f t="shared" si="0"/>
        <v>1</v>
      </c>
      <c r="N13">
        <f t="shared" si="0"/>
        <v>1</v>
      </c>
    </row>
    <row r="14" spans="1:18">
      <c r="B14">
        <v>1</v>
      </c>
      <c r="C14">
        <f t="shared" si="0"/>
        <v>1</v>
      </c>
      <c r="D14" s="16">
        <f t="shared" si="0"/>
        <v>2</v>
      </c>
      <c r="E14">
        <f t="shared" si="0"/>
        <v>3</v>
      </c>
      <c r="F14">
        <f t="shared" si="0"/>
        <v>4</v>
      </c>
      <c r="G14">
        <f t="shared" si="0"/>
        <v>5</v>
      </c>
      <c r="H14" s="16">
        <f t="shared" si="0"/>
        <v>6</v>
      </c>
      <c r="I14" s="16">
        <f t="shared" si="0"/>
        <v>7</v>
      </c>
      <c r="J14">
        <f t="shared" si="0"/>
        <v>8</v>
      </c>
      <c r="K14">
        <f t="shared" si="0"/>
        <v>9</v>
      </c>
      <c r="L14">
        <f t="shared" si="0"/>
        <v>10</v>
      </c>
      <c r="M14" s="16">
        <f t="shared" si="0"/>
        <v>11</v>
      </c>
      <c r="N14">
        <f t="shared" si="0"/>
        <v>12</v>
      </c>
    </row>
    <row r="15" spans="1:18">
      <c r="B15">
        <v>2</v>
      </c>
      <c r="C15">
        <f t="shared" si="0"/>
        <v>1</v>
      </c>
      <c r="D15" s="16">
        <f t="shared" si="0"/>
        <v>4</v>
      </c>
      <c r="E15">
        <f t="shared" si="0"/>
        <v>9</v>
      </c>
      <c r="F15">
        <f t="shared" si="0"/>
        <v>3</v>
      </c>
      <c r="G15">
        <f t="shared" si="0"/>
        <v>12</v>
      </c>
      <c r="H15" s="16">
        <f t="shared" si="0"/>
        <v>10</v>
      </c>
      <c r="I15" s="16">
        <f t="shared" si="0"/>
        <v>10</v>
      </c>
      <c r="J15">
        <f t="shared" si="0"/>
        <v>12</v>
      </c>
      <c r="K15">
        <f t="shared" si="0"/>
        <v>3</v>
      </c>
      <c r="L15">
        <f t="shared" si="0"/>
        <v>9</v>
      </c>
      <c r="M15" s="16">
        <f t="shared" si="0"/>
        <v>4</v>
      </c>
      <c r="N15">
        <f t="shared" si="0"/>
        <v>1</v>
      </c>
    </row>
    <row r="16" spans="1:18">
      <c r="B16">
        <v>3</v>
      </c>
      <c r="C16">
        <f t="shared" si="0"/>
        <v>1</v>
      </c>
      <c r="D16" s="16">
        <f t="shared" si="0"/>
        <v>8</v>
      </c>
      <c r="E16">
        <f t="shared" si="0"/>
        <v>1</v>
      </c>
      <c r="F16">
        <f t="shared" si="0"/>
        <v>12</v>
      </c>
      <c r="G16">
        <f t="shared" si="0"/>
        <v>8</v>
      </c>
      <c r="H16" s="16">
        <f t="shared" si="0"/>
        <v>8</v>
      </c>
      <c r="I16" s="16">
        <f t="shared" si="0"/>
        <v>5</v>
      </c>
      <c r="J16">
        <f t="shared" si="0"/>
        <v>5</v>
      </c>
      <c r="K16">
        <f t="shared" si="0"/>
        <v>1</v>
      </c>
      <c r="L16">
        <f t="shared" si="0"/>
        <v>12</v>
      </c>
      <c r="M16" s="16">
        <f t="shared" si="0"/>
        <v>5</v>
      </c>
      <c r="N16">
        <f t="shared" si="0"/>
        <v>12</v>
      </c>
    </row>
    <row r="17" spans="2:17">
      <c r="B17">
        <v>4</v>
      </c>
      <c r="C17">
        <f t="shared" si="0"/>
        <v>1</v>
      </c>
      <c r="D17" s="16">
        <f t="shared" si="0"/>
        <v>3</v>
      </c>
      <c r="E17">
        <f t="shared" si="0"/>
        <v>3</v>
      </c>
      <c r="F17">
        <f t="shared" si="0"/>
        <v>9</v>
      </c>
      <c r="G17">
        <f t="shared" si="0"/>
        <v>1</v>
      </c>
      <c r="H17" s="16">
        <f t="shared" si="0"/>
        <v>9</v>
      </c>
      <c r="I17" s="16">
        <f t="shared" si="0"/>
        <v>9</v>
      </c>
      <c r="J17">
        <f t="shared" si="0"/>
        <v>1</v>
      </c>
      <c r="K17">
        <f t="shared" si="0"/>
        <v>9</v>
      </c>
      <c r="L17">
        <f t="shared" si="0"/>
        <v>3</v>
      </c>
      <c r="M17" s="16">
        <f t="shared" si="0"/>
        <v>3</v>
      </c>
      <c r="N17">
        <f t="shared" si="0"/>
        <v>1</v>
      </c>
    </row>
    <row r="18" spans="2:17">
      <c r="B18">
        <v>5</v>
      </c>
      <c r="C18">
        <f t="shared" si="0"/>
        <v>1</v>
      </c>
      <c r="D18" s="16">
        <f t="shared" si="0"/>
        <v>6</v>
      </c>
      <c r="E18">
        <f t="shared" si="0"/>
        <v>9</v>
      </c>
      <c r="F18">
        <f t="shared" si="0"/>
        <v>10</v>
      </c>
      <c r="G18">
        <f t="shared" si="0"/>
        <v>5</v>
      </c>
      <c r="H18" s="16">
        <f t="shared" si="0"/>
        <v>2</v>
      </c>
      <c r="I18" s="16">
        <f t="shared" si="0"/>
        <v>11</v>
      </c>
      <c r="J18">
        <f t="shared" si="0"/>
        <v>8</v>
      </c>
      <c r="K18">
        <f t="shared" si="0"/>
        <v>3</v>
      </c>
      <c r="L18">
        <f t="shared" si="0"/>
        <v>4</v>
      </c>
      <c r="M18" s="16">
        <f t="shared" si="0"/>
        <v>7</v>
      </c>
      <c r="N18">
        <f t="shared" si="0"/>
        <v>12</v>
      </c>
    </row>
    <row r="19" spans="2:17">
      <c r="B19">
        <v>6</v>
      </c>
      <c r="C19">
        <f t="shared" si="0"/>
        <v>1</v>
      </c>
      <c r="D19" s="16">
        <f t="shared" si="0"/>
        <v>12</v>
      </c>
      <c r="E19">
        <f t="shared" si="0"/>
        <v>1</v>
      </c>
      <c r="F19">
        <f t="shared" si="0"/>
        <v>1</v>
      </c>
      <c r="G19">
        <f t="shared" si="0"/>
        <v>12</v>
      </c>
      <c r="H19" s="16">
        <f t="shared" si="0"/>
        <v>12</v>
      </c>
      <c r="I19" s="16">
        <f t="shared" si="0"/>
        <v>12</v>
      </c>
      <c r="J19">
        <f t="shared" si="0"/>
        <v>12</v>
      </c>
      <c r="K19">
        <f t="shared" si="0"/>
        <v>1</v>
      </c>
      <c r="L19">
        <f t="shared" si="0"/>
        <v>1</v>
      </c>
      <c r="M19" s="16">
        <f t="shared" si="0"/>
        <v>12</v>
      </c>
      <c r="N19">
        <f t="shared" si="0"/>
        <v>1</v>
      </c>
    </row>
    <row r="20" spans="2:17">
      <c r="B20">
        <v>7</v>
      </c>
      <c r="C20">
        <f t="shared" si="0"/>
        <v>1</v>
      </c>
      <c r="D20" s="16">
        <f t="shared" si="0"/>
        <v>11</v>
      </c>
      <c r="E20">
        <f t="shared" si="0"/>
        <v>3</v>
      </c>
      <c r="F20">
        <f t="shared" si="0"/>
        <v>4</v>
      </c>
      <c r="G20">
        <f t="shared" si="0"/>
        <v>8</v>
      </c>
      <c r="H20" s="16">
        <f t="shared" si="0"/>
        <v>7</v>
      </c>
      <c r="I20" s="16">
        <f t="shared" si="0"/>
        <v>6</v>
      </c>
      <c r="J20">
        <f t="shared" si="0"/>
        <v>5</v>
      </c>
      <c r="K20">
        <f t="shared" si="0"/>
        <v>9</v>
      </c>
      <c r="L20">
        <f t="shared" si="0"/>
        <v>10</v>
      </c>
      <c r="M20" s="16">
        <f t="shared" si="0"/>
        <v>2</v>
      </c>
      <c r="N20">
        <f t="shared" si="0"/>
        <v>12</v>
      </c>
    </row>
    <row r="21" spans="2:17">
      <c r="B21">
        <v>8</v>
      </c>
      <c r="C21">
        <f t="shared" si="0"/>
        <v>1</v>
      </c>
      <c r="D21" s="16">
        <f t="shared" si="0"/>
        <v>9</v>
      </c>
      <c r="E21">
        <f t="shared" si="0"/>
        <v>9</v>
      </c>
      <c r="F21">
        <f t="shared" si="0"/>
        <v>3</v>
      </c>
      <c r="G21">
        <f t="shared" si="0"/>
        <v>1</v>
      </c>
      <c r="H21" s="16">
        <f t="shared" si="0"/>
        <v>3</v>
      </c>
      <c r="I21" s="16">
        <f t="shared" si="0"/>
        <v>3</v>
      </c>
      <c r="J21">
        <f t="shared" si="0"/>
        <v>1</v>
      </c>
      <c r="K21">
        <f t="shared" si="0"/>
        <v>3</v>
      </c>
      <c r="L21">
        <f t="shared" si="0"/>
        <v>9</v>
      </c>
      <c r="M21" s="16">
        <f t="shared" si="0"/>
        <v>9</v>
      </c>
      <c r="N21">
        <f t="shared" si="0"/>
        <v>1</v>
      </c>
    </row>
    <row r="22" spans="2:17">
      <c r="B22">
        <v>9</v>
      </c>
      <c r="C22">
        <f t="shared" si="0"/>
        <v>1</v>
      </c>
      <c r="D22" s="16">
        <f t="shared" si="0"/>
        <v>5</v>
      </c>
      <c r="E22">
        <f t="shared" si="0"/>
        <v>1</v>
      </c>
      <c r="F22">
        <f t="shared" si="0"/>
        <v>12</v>
      </c>
      <c r="G22">
        <f t="shared" si="0"/>
        <v>5</v>
      </c>
      <c r="H22" s="16">
        <f t="shared" si="0"/>
        <v>5</v>
      </c>
      <c r="I22" s="16">
        <f t="shared" si="0"/>
        <v>8</v>
      </c>
      <c r="J22">
        <f t="shared" si="0"/>
        <v>8</v>
      </c>
      <c r="K22">
        <f t="shared" si="0"/>
        <v>1</v>
      </c>
      <c r="L22">
        <f t="shared" si="0"/>
        <v>12</v>
      </c>
      <c r="M22" s="16">
        <f t="shared" si="0"/>
        <v>8</v>
      </c>
      <c r="N22">
        <f t="shared" si="0"/>
        <v>12</v>
      </c>
    </row>
    <row r="23" spans="2:17">
      <c r="B23">
        <v>10</v>
      </c>
      <c r="C23">
        <f t="shared" si="0"/>
        <v>1</v>
      </c>
      <c r="D23" s="16">
        <f t="shared" si="0"/>
        <v>10</v>
      </c>
      <c r="E23">
        <f t="shared" si="0"/>
        <v>3</v>
      </c>
      <c r="F23">
        <f t="shared" si="0"/>
        <v>9</v>
      </c>
      <c r="G23">
        <f t="shared" si="0"/>
        <v>12</v>
      </c>
      <c r="H23" s="16">
        <f t="shared" si="0"/>
        <v>4</v>
      </c>
      <c r="I23" s="16">
        <f t="shared" si="0"/>
        <v>4</v>
      </c>
      <c r="J23">
        <f t="shared" si="0"/>
        <v>12</v>
      </c>
      <c r="K23">
        <f t="shared" si="0"/>
        <v>9</v>
      </c>
      <c r="L23">
        <f t="shared" si="0"/>
        <v>3</v>
      </c>
      <c r="M23" s="16">
        <f t="shared" si="0"/>
        <v>10</v>
      </c>
      <c r="N23">
        <f t="shared" si="0"/>
        <v>1</v>
      </c>
    </row>
    <row r="24" spans="2:17">
      <c r="B24">
        <v>11</v>
      </c>
      <c r="C24">
        <f t="shared" si="0"/>
        <v>1</v>
      </c>
      <c r="D24" s="16">
        <f t="shared" si="0"/>
        <v>7</v>
      </c>
      <c r="E24">
        <f t="shared" si="0"/>
        <v>9</v>
      </c>
      <c r="F24">
        <f t="shared" si="0"/>
        <v>10</v>
      </c>
      <c r="G24">
        <f t="shared" si="0"/>
        <v>8</v>
      </c>
      <c r="H24" s="16">
        <f t="shared" si="0"/>
        <v>11</v>
      </c>
      <c r="I24" s="16">
        <f t="shared" si="0"/>
        <v>2</v>
      </c>
      <c r="J24">
        <f t="shared" si="0"/>
        <v>5</v>
      </c>
      <c r="K24">
        <f t="shared" si="0"/>
        <v>3</v>
      </c>
      <c r="L24">
        <f t="shared" si="0"/>
        <v>4</v>
      </c>
      <c r="M24" s="16">
        <f t="shared" si="0"/>
        <v>6</v>
      </c>
      <c r="N24">
        <f t="shared" si="0"/>
        <v>12</v>
      </c>
    </row>
    <row r="26" spans="2:17" ht="14.45" customHeight="1">
      <c r="B26" s="17" t="s">
        <v>57</v>
      </c>
      <c r="Q26" s="18" t="s">
        <v>51</v>
      </c>
    </row>
    <row r="27" spans="2:17">
      <c r="B27" t="s">
        <v>52</v>
      </c>
    </row>
    <row r="28" spans="2:17">
      <c r="B28" t="s">
        <v>134</v>
      </c>
    </row>
    <row r="30" spans="2:17">
      <c r="B30" t="s">
        <v>55</v>
      </c>
      <c r="C30">
        <v>0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</row>
    <row r="31" spans="2:17">
      <c r="B31" t="s">
        <v>50</v>
      </c>
      <c r="C31" s="25" t="s">
        <v>62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2:17">
      <c r="B32">
        <v>2</v>
      </c>
      <c r="C32">
        <f>MOD($B32^C$30,$C$5)</f>
        <v>1</v>
      </c>
      <c r="D32">
        <f t="shared" ref="D32:N34" si="1">MOD($B32^D$30,$C$5)</f>
        <v>2</v>
      </c>
      <c r="E32">
        <f t="shared" si="1"/>
        <v>4</v>
      </c>
      <c r="F32">
        <f t="shared" si="1"/>
        <v>8</v>
      </c>
      <c r="G32">
        <f t="shared" si="1"/>
        <v>3</v>
      </c>
      <c r="H32">
        <f t="shared" si="1"/>
        <v>6</v>
      </c>
      <c r="I32">
        <f t="shared" si="1"/>
        <v>12</v>
      </c>
      <c r="J32">
        <f t="shared" si="1"/>
        <v>11</v>
      </c>
      <c r="K32">
        <f t="shared" si="1"/>
        <v>9</v>
      </c>
      <c r="L32">
        <f t="shared" si="1"/>
        <v>5</v>
      </c>
      <c r="M32">
        <f t="shared" si="1"/>
        <v>10</v>
      </c>
      <c r="N32">
        <f t="shared" si="1"/>
        <v>7</v>
      </c>
    </row>
    <row r="33" spans="1:16">
      <c r="C33" s="25" t="s">
        <v>63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6">
      <c r="B34">
        <v>7</v>
      </c>
      <c r="C34">
        <f>MOD($B34^C$30,$C$5)</f>
        <v>1</v>
      </c>
      <c r="D34">
        <f t="shared" si="1"/>
        <v>7</v>
      </c>
      <c r="E34">
        <f t="shared" si="1"/>
        <v>10</v>
      </c>
      <c r="F34">
        <f t="shared" si="1"/>
        <v>5</v>
      </c>
      <c r="G34">
        <f t="shared" si="1"/>
        <v>9</v>
      </c>
      <c r="H34">
        <f t="shared" si="1"/>
        <v>11</v>
      </c>
      <c r="I34">
        <f t="shared" si="1"/>
        <v>12</v>
      </c>
      <c r="J34">
        <f t="shared" si="1"/>
        <v>6</v>
      </c>
      <c r="K34">
        <f t="shared" si="1"/>
        <v>3</v>
      </c>
      <c r="L34">
        <f t="shared" si="1"/>
        <v>8</v>
      </c>
      <c r="M34">
        <f t="shared" si="1"/>
        <v>4</v>
      </c>
      <c r="N34">
        <f t="shared" si="1"/>
        <v>2</v>
      </c>
    </row>
    <row r="36" spans="1:16">
      <c r="A36" s="6" t="s">
        <v>26</v>
      </c>
      <c r="B36" t="s">
        <v>53</v>
      </c>
    </row>
    <row r="38" spans="1:16">
      <c r="B38" t="s">
        <v>54</v>
      </c>
    </row>
    <row r="39" spans="1:16">
      <c r="B39" t="s">
        <v>1</v>
      </c>
      <c r="C39">
        <v>0</v>
      </c>
      <c r="D39">
        <v>1</v>
      </c>
      <c r="E39">
        <v>2</v>
      </c>
      <c r="F39">
        <v>3</v>
      </c>
      <c r="G39">
        <v>4</v>
      </c>
      <c r="H39">
        <v>5</v>
      </c>
      <c r="I39">
        <v>6</v>
      </c>
      <c r="J39">
        <v>7</v>
      </c>
      <c r="K39">
        <v>8</v>
      </c>
      <c r="L39">
        <v>9</v>
      </c>
      <c r="M39">
        <v>10</v>
      </c>
      <c r="N39">
        <v>11</v>
      </c>
      <c r="O39">
        <v>12</v>
      </c>
    </row>
    <row r="40" spans="1:16">
      <c r="B40" t="s">
        <v>8</v>
      </c>
      <c r="C40" s="25" t="s">
        <v>58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12"/>
    </row>
    <row r="41" spans="1:16">
      <c r="B41">
        <v>0</v>
      </c>
      <c r="C41">
        <f>MOD($B41*C$39,$C$5)</f>
        <v>0</v>
      </c>
      <c r="D41">
        <f t="shared" ref="D41:O53" si="2">MOD($B41*D$39,$C$5)</f>
        <v>0</v>
      </c>
      <c r="E41">
        <f t="shared" si="2"/>
        <v>0</v>
      </c>
      <c r="F41">
        <f t="shared" si="2"/>
        <v>0</v>
      </c>
      <c r="G41">
        <f t="shared" si="2"/>
        <v>0</v>
      </c>
      <c r="H41">
        <f t="shared" si="2"/>
        <v>0</v>
      </c>
      <c r="I41">
        <f t="shared" si="2"/>
        <v>0</v>
      </c>
      <c r="J41">
        <f t="shared" si="2"/>
        <v>0</v>
      </c>
      <c r="K41">
        <f t="shared" si="2"/>
        <v>0</v>
      </c>
      <c r="L41">
        <f t="shared" si="2"/>
        <v>0</v>
      </c>
      <c r="M41">
        <f t="shared" si="2"/>
        <v>0</v>
      </c>
      <c r="N41">
        <f t="shared" si="2"/>
        <v>0</v>
      </c>
      <c r="O41">
        <f t="shared" si="2"/>
        <v>0</v>
      </c>
    </row>
    <row r="42" spans="1:16">
      <c r="B42">
        <v>1</v>
      </c>
      <c r="C42">
        <f t="shared" ref="C42:C53" si="3">MOD($B42*C$39,$C$5)</f>
        <v>0</v>
      </c>
      <c r="D42">
        <f t="shared" si="2"/>
        <v>1</v>
      </c>
      <c r="E42">
        <f t="shared" si="2"/>
        <v>2</v>
      </c>
      <c r="F42">
        <f t="shared" si="2"/>
        <v>3</v>
      </c>
      <c r="G42">
        <f t="shared" si="2"/>
        <v>4</v>
      </c>
      <c r="H42">
        <f t="shared" si="2"/>
        <v>5</v>
      </c>
      <c r="I42">
        <f t="shared" si="2"/>
        <v>6</v>
      </c>
      <c r="J42">
        <f t="shared" si="2"/>
        <v>7</v>
      </c>
      <c r="K42">
        <f t="shared" si="2"/>
        <v>8</v>
      </c>
      <c r="L42">
        <f t="shared" si="2"/>
        <v>9</v>
      </c>
      <c r="M42">
        <f t="shared" si="2"/>
        <v>10</v>
      </c>
      <c r="N42">
        <f t="shared" si="2"/>
        <v>11</v>
      </c>
      <c r="O42">
        <f t="shared" si="2"/>
        <v>12</v>
      </c>
    </row>
    <row r="43" spans="1:16">
      <c r="B43">
        <v>2</v>
      </c>
      <c r="C43">
        <f t="shared" si="3"/>
        <v>0</v>
      </c>
      <c r="D43">
        <f t="shared" si="2"/>
        <v>2</v>
      </c>
      <c r="E43">
        <f t="shared" si="2"/>
        <v>4</v>
      </c>
      <c r="F43">
        <f t="shared" si="2"/>
        <v>6</v>
      </c>
      <c r="G43">
        <f t="shared" si="2"/>
        <v>8</v>
      </c>
      <c r="H43">
        <f t="shared" si="2"/>
        <v>10</v>
      </c>
      <c r="I43">
        <f t="shared" si="2"/>
        <v>12</v>
      </c>
      <c r="J43">
        <f t="shared" si="2"/>
        <v>1</v>
      </c>
      <c r="K43">
        <f t="shared" si="2"/>
        <v>3</v>
      </c>
      <c r="L43">
        <f t="shared" si="2"/>
        <v>5</v>
      </c>
      <c r="M43">
        <f t="shared" si="2"/>
        <v>7</v>
      </c>
      <c r="N43">
        <f t="shared" si="2"/>
        <v>9</v>
      </c>
      <c r="O43">
        <f t="shared" si="2"/>
        <v>11</v>
      </c>
    </row>
    <row r="44" spans="1:16">
      <c r="B44">
        <v>3</v>
      </c>
      <c r="C44">
        <f t="shared" si="3"/>
        <v>0</v>
      </c>
      <c r="D44">
        <f t="shared" si="2"/>
        <v>3</v>
      </c>
      <c r="E44">
        <f t="shared" si="2"/>
        <v>6</v>
      </c>
      <c r="F44">
        <f t="shared" si="2"/>
        <v>9</v>
      </c>
      <c r="G44">
        <f t="shared" si="2"/>
        <v>12</v>
      </c>
      <c r="H44">
        <f t="shared" si="2"/>
        <v>2</v>
      </c>
      <c r="I44">
        <f t="shared" si="2"/>
        <v>5</v>
      </c>
      <c r="J44">
        <f t="shared" si="2"/>
        <v>8</v>
      </c>
      <c r="K44">
        <f t="shared" si="2"/>
        <v>11</v>
      </c>
      <c r="L44">
        <f t="shared" si="2"/>
        <v>1</v>
      </c>
      <c r="M44">
        <f t="shared" si="2"/>
        <v>4</v>
      </c>
      <c r="N44">
        <f t="shared" si="2"/>
        <v>7</v>
      </c>
      <c r="O44">
        <f t="shared" si="2"/>
        <v>10</v>
      </c>
    </row>
    <row r="45" spans="1:16">
      <c r="B45">
        <v>4</v>
      </c>
      <c r="C45">
        <f t="shared" si="3"/>
        <v>0</v>
      </c>
      <c r="D45">
        <f t="shared" si="2"/>
        <v>4</v>
      </c>
      <c r="E45">
        <f t="shared" si="2"/>
        <v>8</v>
      </c>
      <c r="F45">
        <f t="shared" si="2"/>
        <v>12</v>
      </c>
      <c r="G45">
        <f t="shared" si="2"/>
        <v>3</v>
      </c>
      <c r="H45">
        <f t="shared" si="2"/>
        <v>7</v>
      </c>
      <c r="I45">
        <f t="shared" si="2"/>
        <v>11</v>
      </c>
      <c r="J45">
        <f t="shared" si="2"/>
        <v>2</v>
      </c>
      <c r="K45">
        <f t="shared" si="2"/>
        <v>6</v>
      </c>
      <c r="L45">
        <f t="shared" si="2"/>
        <v>10</v>
      </c>
      <c r="M45">
        <f t="shared" si="2"/>
        <v>1</v>
      </c>
      <c r="N45">
        <f t="shared" si="2"/>
        <v>5</v>
      </c>
      <c r="O45">
        <f t="shared" si="2"/>
        <v>9</v>
      </c>
    </row>
    <row r="46" spans="1:16">
      <c r="B46">
        <v>5</v>
      </c>
      <c r="C46">
        <f t="shared" si="3"/>
        <v>0</v>
      </c>
      <c r="D46">
        <f t="shared" si="2"/>
        <v>5</v>
      </c>
      <c r="E46">
        <f t="shared" si="2"/>
        <v>10</v>
      </c>
      <c r="F46">
        <f t="shared" si="2"/>
        <v>2</v>
      </c>
      <c r="G46">
        <f t="shared" si="2"/>
        <v>7</v>
      </c>
      <c r="H46">
        <f t="shared" si="2"/>
        <v>12</v>
      </c>
      <c r="I46">
        <f t="shared" si="2"/>
        <v>4</v>
      </c>
      <c r="J46">
        <f t="shared" si="2"/>
        <v>9</v>
      </c>
      <c r="K46">
        <f t="shared" si="2"/>
        <v>1</v>
      </c>
      <c r="L46">
        <f t="shared" si="2"/>
        <v>6</v>
      </c>
      <c r="M46">
        <f t="shared" si="2"/>
        <v>11</v>
      </c>
      <c r="N46">
        <f t="shared" si="2"/>
        <v>3</v>
      </c>
      <c r="O46">
        <f t="shared" si="2"/>
        <v>8</v>
      </c>
    </row>
    <row r="47" spans="1:16">
      <c r="B47">
        <v>6</v>
      </c>
      <c r="C47">
        <f t="shared" si="3"/>
        <v>0</v>
      </c>
      <c r="D47">
        <f t="shared" si="2"/>
        <v>6</v>
      </c>
      <c r="E47">
        <f t="shared" si="2"/>
        <v>12</v>
      </c>
      <c r="F47">
        <f t="shared" si="2"/>
        <v>5</v>
      </c>
      <c r="G47">
        <f t="shared" si="2"/>
        <v>11</v>
      </c>
      <c r="H47">
        <f t="shared" si="2"/>
        <v>4</v>
      </c>
      <c r="I47">
        <f t="shared" si="2"/>
        <v>10</v>
      </c>
      <c r="J47">
        <f t="shared" si="2"/>
        <v>3</v>
      </c>
      <c r="K47">
        <f t="shared" si="2"/>
        <v>9</v>
      </c>
      <c r="L47">
        <f t="shared" si="2"/>
        <v>2</v>
      </c>
      <c r="M47">
        <f t="shared" si="2"/>
        <v>8</v>
      </c>
      <c r="N47">
        <f t="shared" si="2"/>
        <v>1</v>
      </c>
      <c r="O47">
        <f t="shared" si="2"/>
        <v>7</v>
      </c>
    </row>
    <row r="48" spans="1:16">
      <c r="B48">
        <v>7</v>
      </c>
      <c r="C48">
        <f t="shared" si="3"/>
        <v>0</v>
      </c>
      <c r="D48">
        <f t="shared" si="2"/>
        <v>7</v>
      </c>
      <c r="E48">
        <f t="shared" si="2"/>
        <v>1</v>
      </c>
      <c r="F48">
        <f t="shared" si="2"/>
        <v>8</v>
      </c>
      <c r="G48">
        <f t="shared" si="2"/>
        <v>2</v>
      </c>
      <c r="H48">
        <f t="shared" si="2"/>
        <v>9</v>
      </c>
      <c r="I48">
        <f t="shared" si="2"/>
        <v>3</v>
      </c>
      <c r="J48">
        <f t="shared" si="2"/>
        <v>10</v>
      </c>
      <c r="K48">
        <f t="shared" si="2"/>
        <v>4</v>
      </c>
      <c r="L48">
        <f t="shared" si="2"/>
        <v>11</v>
      </c>
      <c r="M48">
        <f t="shared" si="2"/>
        <v>5</v>
      </c>
      <c r="N48">
        <f t="shared" si="2"/>
        <v>12</v>
      </c>
      <c r="O48">
        <f t="shared" si="2"/>
        <v>6</v>
      </c>
    </row>
    <row r="49" spans="2:28">
      <c r="B49">
        <v>8</v>
      </c>
      <c r="C49">
        <f t="shared" si="3"/>
        <v>0</v>
      </c>
      <c r="D49">
        <f t="shared" si="2"/>
        <v>8</v>
      </c>
      <c r="E49">
        <f t="shared" si="2"/>
        <v>3</v>
      </c>
      <c r="F49">
        <f t="shared" si="2"/>
        <v>11</v>
      </c>
      <c r="G49">
        <f t="shared" si="2"/>
        <v>6</v>
      </c>
      <c r="H49">
        <f t="shared" si="2"/>
        <v>1</v>
      </c>
      <c r="I49">
        <f t="shared" si="2"/>
        <v>9</v>
      </c>
      <c r="J49">
        <f t="shared" si="2"/>
        <v>4</v>
      </c>
      <c r="K49">
        <f t="shared" si="2"/>
        <v>12</v>
      </c>
      <c r="L49">
        <f t="shared" si="2"/>
        <v>7</v>
      </c>
      <c r="M49">
        <f t="shared" si="2"/>
        <v>2</v>
      </c>
      <c r="N49">
        <f t="shared" si="2"/>
        <v>10</v>
      </c>
      <c r="O49">
        <f t="shared" si="2"/>
        <v>5</v>
      </c>
    </row>
    <row r="50" spans="2:28">
      <c r="B50">
        <v>9</v>
      </c>
      <c r="C50">
        <f t="shared" si="3"/>
        <v>0</v>
      </c>
      <c r="D50">
        <f t="shared" si="2"/>
        <v>9</v>
      </c>
      <c r="E50">
        <f t="shared" si="2"/>
        <v>5</v>
      </c>
      <c r="F50">
        <f t="shared" si="2"/>
        <v>1</v>
      </c>
      <c r="G50">
        <f t="shared" si="2"/>
        <v>10</v>
      </c>
      <c r="H50">
        <f t="shared" si="2"/>
        <v>6</v>
      </c>
      <c r="I50">
        <f t="shared" si="2"/>
        <v>2</v>
      </c>
      <c r="J50">
        <f t="shared" si="2"/>
        <v>11</v>
      </c>
      <c r="K50">
        <f t="shared" si="2"/>
        <v>7</v>
      </c>
      <c r="L50">
        <f t="shared" si="2"/>
        <v>3</v>
      </c>
      <c r="M50">
        <f t="shared" si="2"/>
        <v>12</v>
      </c>
      <c r="N50">
        <f t="shared" si="2"/>
        <v>8</v>
      </c>
      <c r="O50">
        <f t="shared" si="2"/>
        <v>4</v>
      </c>
    </row>
    <row r="51" spans="2:28">
      <c r="B51">
        <v>10</v>
      </c>
      <c r="C51">
        <f t="shared" si="3"/>
        <v>0</v>
      </c>
      <c r="D51">
        <f t="shared" si="2"/>
        <v>10</v>
      </c>
      <c r="E51">
        <f t="shared" si="2"/>
        <v>7</v>
      </c>
      <c r="F51">
        <f t="shared" si="2"/>
        <v>4</v>
      </c>
      <c r="G51">
        <f t="shared" si="2"/>
        <v>1</v>
      </c>
      <c r="H51">
        <f t="shared" si="2"/>
        <v>11</v>
      </c>
      <c r="I51">
        <f t="shared" si="2"/>
        <v>8</v>
      </c>
      <c r="J51">
        <f t="shared" si="2"/>
        <v>5</v>
      </c>
      <c r="K51">
        <f t="shared" si="2"/>
        <v>2</v>
      </c>
      <c r="L51">
        <f t="shared" si="2"/>
        <v>12</v>
      </c>
      <c r="M51">
        <f t="shared" si="2"/>
        <v>9</v>
      </c>
      <c r="N51">
        <f t="shared" si="2"/>
        <v>6</v>
      </c>
      <c r="O51">
        <f t="shared" si="2"/>
        <v>3</v>
      </c>
    </row>
    <row r="52" spans="2:28">
      <c r="B52">
        <v>11</v>
      </c>
      <c r="C52">
        <f t="shared" si="3"/>
        <v>0</v>
      </c>
      <c r="D52">
        <f t="shared" si="2"/>
        <v>11</v>
      </c>
      <c r="E52">
        <f t="shared" si="2"/>
        <v>9</v>
      </c>
      <c r="F52">
        <f t="shared" si="2"/>
        <v>7</v>
      </c>
      <c r="G52">
        <f t="shared" si="2"/>
        <v>5</v>
      </c>
      <c r="H52">
        <f t="shared" si="2"/>
        <v>3</v>
      </c>
      <c r="I52">
        <f t="shared" si="2"/>
        <v>1</v>
      </c>
      <c r="J52">
        <f t="shared" si="2"/>
        <v>12</v>
      </c>
      <c r="K52">
        <f t="shared" si="2"/>
        <v>10</v>
      </c>
      <c r="L52">
        <f t="shared" si="2"/>
        <v>8</v>
      </c>
      <c r="M52">
        <f t="shared" si="2"/>
        <v>6</v>
      </c>
      <c r="N52">
        <f t="shared" si="2"/>
        <v>4</v>
      </c>
      <c r="O52">
        <f t="shared" si="2"/>
        <v>2</v>
      </c>
    </row>
    <row r="53" spans="2:28">
      <c r="B53">
        <v>12</v>
      </c>
      <c r="C53">
        <f t="shared" si="3"/>
        <v>0</v>
      </c>
      <c r="D53">
        <f t="shared" si="2"/>
        <v>12</v>
      </c>
      <c r="E53">
        <f t="shared" si="2"/>
        <v>11</v>
      </c>
      <c r="F53">
        <f t="shared" si="2"/>
        <v>10</v>
      </c>
      <c r="G53">
        <f t="shared" si="2"/>
        <v>9</v>
      </c>
      <c r="H53">
        <f t="shared" si="2"/>
        <v>8</v>
      </c>
      <c r="I53">
        <f t="shared" si="2"/>
        <v>7</v>
      </c>
      <c r="J53">
        <f t="shared" si="2"/>
        <v>6</v>
      </c>
      <c r="K53">
        <f t="shared" si="2"/>
        <v>5</v>
      </c>
      <c r="L53">
        <f t="shared" si="2"/>
        <v>4</v>
      </c>
      <c r="M53">
        <f t="shared" si="2"/>
        <v>3</v>
      </c>
      <c r="N53">
        <f t="shared" si="2"/>
        <v>2</v>
      </c>
      <c r="O53">
        <f t="shared" si="2"/>
        <v>1</v>
      </c>
    </row>
    <row r="55" spans="2:28">
      <c r="B55" t="s">
        <v>59</v>
      </c>
    </row>
    <row r="56" spans="2:28">
      <c r="B56" t="s">
        <v>66</v>
      </c>
      <c r="C56">
        <v>0</v>
      </c>
      <c r="D56">
        <v>1</v>
      </c>
      <c r="E56">
        <v>2</v>
      </c>
      <c r="F56">
        <v>3</v>
      </c>
      <c r="G56">
        <v>4</v>
      </c>
      <c r="H56">
        <v>5</v>
      </c>
      <c r="I56">
        <v>6</v>
      </c>
      <c r="J56">
        <v>7</v>
      </c>
      <c r="K56">
        <v>8</v>
      </c>
      <c r="L56">
        <v>9</v>
      </c>
      <c r="M56">
        <v>10</v>
      </c>
      <c r="N56">
        <v>11</v>
      </c>
    </row>
    <row r="57" spans="2:28">
      <c r="B57" t="s">
        <v>67</v>
      </c>
      <c r="C57" s="25" t="s">
        <v>71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Q57" s="25" t="s">
        <v>74</v>
      </c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2:28">
      <c r="B58">
        <v>0</v>
      </c>
      <c r="C58">
        <f t="shared" ref="C58:N58" si="4">INDEX($D$42:$O$53,INDEX($C$32:$N$32,1,$B42),INDEX($C$34:$N$34,1,D$39))</f>
        <v>1</v>
      </c>
      <c r="D58">
        <f t="shared" si="4"/>
        <v>7</v>
      </c>
      <c r="E58">
        <f t="shared" si="4"/>
        <v>10</v>
      </c>
      <c r="F58">
        <f t="shared" si="4"/>
        <v>5</v>
      </c>
      <c r="G58">
        <f t="shared" si="4"/>
        <v>9</v>
      </c>
      <c r="H58">
        <f t="shared" si="4"/>
        <v>11</v>
      </c>
      <c r="I58">
        <f t="shared" si="4"/>
        <v>12</v>
      </c>
      <c r="J58">
        <f t="shared" si="4"/>
        <v>6</v>
      </c>
      <c r="K58">
        <f t="shared" si="4"/>
        <v>3</v>
      </c>
      <c r="L58">
        <f t="shared" si="4"/>
        <v>8</v>
      </c>
      <c r="M58">
        <f t="shared" si="4"/>
        <v>4</v>
      </c>
      <c r="N58">
        <f t="shared" si="4"/>
        <v>2</v>
      </c>
      <c r="Q58" t="str">
        <f>COMPLEX(COS(2*PI()*C58/$C$5),-SIN(2*PI()*C58/$C$5))</f>
        <v>0.88545602565321-0.464723172043769i</v>
      </c>
      <c r="R58" t="str">
        <f t="shared" ref="R58:AB58" si="5">COMPLEX(COS(2*PI()*D58/$C$5),-SIN(2*PI()*D58/$C$5))</f>
        <v>-0.970941817426052+0.239315664287557i</v>
      </c>
      <c r="S58" t="str">
        <f t="shared" si="5"/>
        <v>0.120536680255323+0.992708874098054i</v>
      </c>
      <c r="T58" t="str">
        <f t="shared" si="5"/>
        <v>-0.748510748171101-0.663122658240795i</v>
      </c>
      <c r="U58" t="str">
        <f t="shared" si="5"/>
        <v>-0.354604887042536+0.935016242685415i</v>
      </c>
      <c r="V58" t="str">
        <f t="shared" si="5"/>
        <v>0.568064746731155+0.822983865893657i</v>
      </c>
      <c r="W58" t="str">
        <f t="shared" si="5"/>
        <v>0.88545602565321+0.464723172043768i</v>
      </c>
      <c r="X58" t="str">
        <f t="shared" si="5"/>
        <v>-0.970941817426052-0.239315664287558i</v>
      </c>
      <c r="Y58" t="str">
        <f t="shared" si="5"/>
        <v>0.120536680255323-0.992708874098054i</v>
      </c>
      <c r="Z58" t="str">
        <f t="shared" si="5"/>
        <v>-0.748510748171101+0.663122658240795i</v>
      </c>
      <c r="AA58" t="str">
        <f t="shared" si="5"/>
        <v>-0.354604887042535-0.935016242685415i</v>
      </c>
      <c r="AB58" t="str">
        <f t="shared" si="5"/>
        <v>0.568064746731156-0.822983865893656i</v>
      </c>
    </row>
    <row r="59" spans="2:28">
      <c r="B59">
        <v>1</v>
      </c>
      <c r="C59">
        <f t="shared" ref="C59:N59" si="6">INDEX($D$42:$O$53,INDEX($C$32:$N$32,1,$B43),INDEX($C$34:$N$34,1,D$39))</f>
        <v>2</v>
      </c>
      <c r="D59">
        <f t="shared" si="6"/>
        <v>1</v>
      </c>
      <c r="E59">
        <f t="shared" si="6"/>
        <v>7</v>
      </c>
      <c r="F59">
        <f t="shared" si="6"/>
        <v>10</v>
      </c>
      <c r="G59">
        <f t="shared" si="6"/>
        <v>5</v>
      </c>
      <c r="H59">
        <f t="shared" si="6"/>
        <v>9</v>
      </c>
      <c r="I59">
        <f t="shared" si="6"/>
        <v>11</v>
      </c>
      <c r="J59">
        <f t="shared" si="6"/>
        <v>12</v>
      </c>
      <c r="K59">
        <f t="shared" si="6"/>
        <v>6</v>
      </c>
      <c r="L59">
        <f t="shared" si="6"/>
        <v>3</v>
      </c>
      <c r="M59">
        <f t="shared" si="6"/>
        <v>8</v>
      </c>
      <c r="N59">
        <f t="shared" si="6"/>
        <v>4</v>
      </c>
      <c r="Q59" t="str">
        <f t="shared" ref="Q59:Q69" si="7">COMPLEX(COS(2*PI()*C59/$C$5),-SIN(2*PI()*C59/$C$5))</f>
        <v>0.568064746731156-0.822983865893656i</v>
      </c>
      <c r="R59" t="str">
        <f t="shared" ref="R59:R69" si="8">COMPLEX(COS(2*PI()*D59/$C$5),-SIN(2*PI()*D59/$C$5))</f>
        <v>0.88545602565321-0.464723172043769i</v>
      </c>
      <c r="S59" t="str">
        <f t="shared" ref="S59:S69" si="9">COMPLEX(COS(2*PI()*E59/$C$5),-SIN(2*PI()*E59/$C$5))</f>
        <v>-0.970941817426052+0.239315664287557i</v>
      </c>
      <c r="T59" t="str">
        <f t="shared" ref="T59:T69" si="10">COMPLEX(COS(2*PI()*F59/$C$5),-SIN(2*PI()*F59/$C$5))</f>
        <v>0.120536680255323+0.992708874098054i</v>
      </c>
      <c r="U59" t="str">
        <f t="shared" ref="U59:U69" si="11">COMPLEX(COS(2*PI()*G59/$C$5),-SIN(2*PI()*G59/$C$5))</f>
        <v>-0.748510748171101-0.663122658240795i</v>
      </c>
      <c r="V59" t="str">
        <f t="shared" ref="V59:V69" si="12">COMPLEX(COS(2*PI()*H59/$C$5),-SIN(2*PI()*H59/$C$5))</f>
        <v>-0.354604887042536+0.935016242685415i</v>
      </c>
      <c r="W59" t="str">
        <f t="shared" ref="W59:W69" si="13">COMPLEX(COS(2*PI()*I59/$C$5),-SIN(2*PI()*I59/$C$5))</f>
        <v>0.568064746731155+0.822983865893657i</v>
      </c>
      <c r="X59" t="str">
        <f t="shared" ref="X59:X69" si="14">COMPLEX(COS(2*PI()*J59/$C$5),-SIN(2*PI()*J59/$C$5))</f>
        <v>0.88545602565321+0.464723172043768i</v>
      </c>
      <c r="Y59" t="str">
        <f t="shared" ref="Y59:Y69" si="15">COMPLEX(COS(2*PI()*K59/$C$5),-SIN(2*PI()*K59/$C$5))</f>
        <v>-0.970941817426052-0.239315664287558i</v>
      </c>
      <c r="Z59" t="str">
        <f t="shared" ref="Z59:Z69" si="16">COMPLEX(COS(2*PI()*L59/$C$5),-SIN(2*PI()*L59/$C$5))</f>
        <v>0.120536680255323-0.992708874098054i</v>
      </c>
      <c r="AA59" t="str">
        <f t="shared" ref="AA59:AA69" si="17">COMPLEX(COS(2*PI()*M59/$C$5),-SIN(2*PI()*M59/$C$5))</f>
        <v>-0.748510748171101+0.663122658240795i</v>
      </c>
      <c r="AB59" t="str">
        <f t="shared" ref="AB59:AB69" si="18">COMPLEX(COS(2*PI()*N59/$C$5),-SIN(2*PI()*N59/$C$5))</f>
        <v>-0.354604887042535-0.935016242685415i</v>
      </c>
    </row>
    <row r="60" spans="2:28">
      <c r="B60">
        <v>2</v>
      </c>
      <c r="C60">
        <f t="shared" ref="C60:N60" si="19">INDEX($D$42:$O$53,INDEX($C$32:$N$32,1,$B44),INDEX($C$34:$N$34,1,D$39))</f>
        <v>4</v>
      </c>
      <c r="D60">
        <f t="shared" si="19"/>
        <v>2</v>
      </c>
      <c r="E60">
        <f t="shared" si="19"/>
        <v>1</v>
      </c>
      <c r="F60">
        <f t="shared" si="19"/>
        <v>7</v>
      </c>
      <c r="G60">
        <f t="shared" si="19"/>
        <v>10</v>
      </c>
      <c r="H60">
        <f t="shared" si="19"/>
        <v>5</v>
      </c>
      <c r="I60">
        <f t="shared" si="19"/>
        <v>9</v>
      </c>
      <c r="J60">
        <f t="shared" si="19"/>
        <v>11</v>
      </c>
      <c r="K60">
        <f t="shared" si="19"/>
        <v>12</v>
      </c>
      <c r="L60">
        <f t="shared" si="19"/>
        <v>6</v>
      </c>
      <c r="M60">
        <f t="shared" si="19"/>
        <v>3</v>
      </c>
      <c r="N60">
        <f t="shared" si="19"/>
        <v>8</v>
      </c>
      <c r="Q60" t="str">
        <f t="shared" si="7"/>
        <v>-0.354604887042535-0.935016242685415i</v>
      </c>
      <c r="R60" t="str">
        <f t="shared" si="8"/>
        <v>0.568064746731156-0.822983865893656i</v>
      </c>
      <c r="S60" t="str">
        <f t="shared" si="9"/>
        <v>0.88545602565321-0.464723172043769i</v>
      </c>
      <c r="T60" t="str">
        <f t="shared" si="10"/>
        <v>-0.970941817426052+0.239315664287557i</v>
      </c>
      <c r="U60" t="str">
        <f t="shared" si="11"/>
        <v>0.120536680255323+0.992708874098054i</v>
      </c>
      <c r="V60" t="str">
        <f t="shared" si="12"/>
        <v>-0.748510748171101-0.663122658240795i</v>
      </c>
      <c r="W60" t="str">
        <f t="shared" si="13"/>
        <v>-0.354604887042536+0.935016242685415i</v>
      </c>
      <c r="X60" t="str">
        <f t="shared" si="14"/>
        <v>0.568064746731155+0.822983865893657i</v>
      </c>
      <c r="Y60" t="str">
        <f t="shared" si="15"/>
        <v>0.88545602565321+0.464723172043768i</v>
      </c>
      <c r="Z60" t="str">
        <f t="shared" si="16"/>
        <v>-0.970941817426052-0.239315664287558i</v>
      </c>
      <c r="AA60" t="str">
        <f t="shared" si="17"/>
        <v>0.120536680255323-0.992708874098054i</v>
      </c>
      <c r="AB60" t="str">
        <f t="shared" si="18"/>
        <v>-0.748510748171101+0.663122658240795i</v>
      </c>
    </row>
    <row r="61" spans="2:28">
      <c r="B61">
        <v>3</v>
      </c>
      <c r="C61">
        <f t="shared" ref="C61:N61" si="20">INDEX($D$42:$O$53,INDEX($C$32:$N$32,1,$B45),INDEX($C$34:$N$34,1,D$39))</f>
        <v>8</v>
      </c>
      <c r="D61">
        <f t="shared" si="20"/>
        <v>4</v>
      </c>
      <c r="E61">
        <f t="shared" si="20"/>
        <v>2</v>
      </c>
      <c r="F61">
        <f t="shared" si="20"/>
        <v>1</v>
      </c>
      <c r="G61">
        <f t="shared" si="20"/>
        <v>7</v>
      </c>
      <c r="H61">
        <f t="shared" si="20"/>
        <v>10</v>
      </c>
      <c r="I61">
        <f t="shared" si="20"/>
        <v>5</v>
      </c>
      <c r="J61">
        <f t="shared" si="20"/>
        <v>9</v>
      </c>
      <c r="K61">
        <f t="shared" si="20"/>
        <v>11</v>
      </c>
      <c r="L61">
        <f t="shared" si="20"/>
        <v>12</v>
      </c>
      <c r="M61">
        <f t="shared" si="20"/>
        <v>6</v>
      </c>
      <c r="N61">
        <f t="shared" si="20"/>
        <v>3</v>
      </c>
      <c r="Q61" t="str">
        <f t="shared" si="7"/>
        <v>-0.748510748171101+0.663122658240795i</v>
      </c>
      <c r="R61" t="str">
        <f t="shared" si="8"/>
        <v>-0.354604887042535-0.935016242685415i</v>
      </c>
      <c r="S61" t="str">
        <f t="shared" si="9"/>
        <v>0.568064746731156-0.822983865893656i</v>
      </c>
      <c r="T61" t="str">
        <f t="shared" si="10"/>
        <v>0.88545602565321-0.464723172043769i</v>
      </c>
      <c r="U61" t="str">
        <f t="shared" si="11"/>
        <v>-0.970941817426052+0.239315664287557i</v>
      </c>
      <c r="V61" t="str">
        <f t="shared" si="12"/>
        <v>0.120536680255323+0.992708874098054i</v>
      </c>
      <c r="W61" t="str">
        <f t="shared" si="13"/>
        <v>-0.748510748171101-0.663122658240795i</v>
      </c>
      <c r="X61" t="str">
        <f t="shared" si="14"/>
        <v>-0.354604887042536+0.935016242685415i</v>
      </c>
      <c r="Y61" t="str">
        <f t="shared" si="15"/>
        <v>0.568064746731155+0.822983865893657i</v>
      </c>
      <c r="Z61" t="str">
        <f t="shared" si="16"/>
        <v>0.88545602565321+0.464723172043768i</v>
      </c>
      <c r="AA61" t="str">
        <f t="shared" si="17"/>
        <v>-0.970941817426052-0.239315664287558i</v>
      </c>
      <c r="AB61" t="str">
        <f t="shared" si="18"/>
        <v>0.120536680255323-0.992708874098054i</v>
      </c>
    </row>
    <row r="62" spans="2:28">
      <c r="B62">
        <v>4</v>
      </c>
      <c r="C62">
        <f t="shared" ref="C62:N62" si="21">INDEX($D$42:$O$53,INDEX($C$32:$N$32,1,$B46),INDEX($C$34:$N$34,1,D$39))</f>
        <v>3</v>
      </c>
      <c r="D62">
        <f t="shared" si="21"/>
        <v>8</v>
      </c>
      <c r="E62">
        <f t="shared" si="21"/>
        <v>4</v>
      </c>
      <c r="F62">
        <f t="shared" si="21"/>
        <v>2</v>
      </c>
      <c r="G62">
        <f t="shared" si="21"/>
        <v>1</v>
      </c>
      <c r="H62">
        <f t="shared" si="21"/>
        <v>7</v>
      </c>
      <c r="I62">
        <f t="shared" si="21"/>
        <v>10</v>
      </c>
      <c r="J62">
        <f t="shared" si="21"/>
        <v>5</v>
      </c>
      <c r="K62">
        <f t="shared" si="21"/>
        <v>9</v>
      </c>
      <c r="L62">
        <f t="shared" si="21"/>
        <v>11</v>
      </c>
      <c r="M62">
        <f t="shared" si="21"/>
        <v>12</v>
      </c>
      <c r="N62">
        <f t="shared" si="21"/>
        <v>6</v>
      </c>
      <c r="Q62" t="str">
        <f t="shared" si="7"/>
        <v>0.120536680255323-0.992708874098054i</v>
      </c>
      <c r="R62" t="str">
        <f t="shared" si="8"/>
        <v>-0.748510748171101+0.663122658240795i</v>
      </c>
      <c r="S62" t="str">
        <f t="shared" si="9"/>
        <v>-0.354604887042535-0.935016242685415i</v>
      </c>
      <c r="T62" t="str">
        <f t="shared" si="10"/>
        <v>0.568064746731156-0.822983865893656i</v>
      </c>
      <c r="U62" t="str">
        <f t="shared" si="11"/>
        <v>0.88545602565321-0.464723172043769i</v>
      </c>
      <c r="V62" t="str">
        <f t="shared" si="12"/>
        <v>-0.970941817426052+0.239315664287557i</v>
      </c>
      <c r="W62" t="str">
        <f t="shared" si="13"/>
        <v>0.120536680255323+0.992708874098054i</v>
      </c>
      <c r="X62" t="str">
        <f t="shared" si="14"/>
        <v>-0.748510748171101-0.663122658240795i</v>
      </c>
      <c r="Y62" t="str">
        <f t="shared" si="15"/>
        <v>-0.354604887042536+0.935016242685415i</v>
      </c>
      <c r="Z62" t="str">
        <f t="shared" si="16"/>
        <v>0.568064746731155+0.822983865893657i</v>
      </c>
      <c r="AA62" t="str">
        <f t="shared" si="17"/>
        <v>0.88545602565321+0.464723172043768i</v>
      </c>
      <c r="AB62" t="str">
        <f t="shared" si="18"/>
        <v>-0.970941817426052-0.239315664287558i</v>
      </c>
    </row>
    <row r="63" spans="2:28">
      <c r="B63">
        <v>5</v>
      </c>
      <c r="C63">
        <f t="shared" ref="C63:N63" si="22">INDEX($D$42:$O$53,INDEX($C$32:$N$32,1,$B47),INDEX($C$34:$N$34,1,D$39))</f>
        <v>6</v>
      </c>
      <c r="D63">
        <f t="shared" si="22"/>
        <v>3</v>
      </c>
      <c r="E63">
        <f t="shared" si="22"/>
        <v>8</v>
      </c>
      <c r="F63">
        <f t="shared" si="22"/>
        <v>4</v>
      </c>
      <c r="G63">
        <f t="shared" si="22"/>
        <v>2</v>
      </c>
      <c r="H63">
        <f t="shared" si="22"/>
        <v>1</v>
      </c>
      <c r="I63">
        <f t="shared" si="22"/>
        <v>7</v>
      </c>
      <c r="J63">
        <f t="shared" si="22"/>
        <v>10</v>
      </c>
      <c r="K63">
        <f t="shared" si="22"/>
        <v>5</v>
      </c>
      <c r="L63">
        <f t="shared" si="22"/>
        <v>9</v>
      </c>
      <c r="M63">
        <f t="shared" si="22"/>
        <v>11</v>
      </c>
      <c r="N63">
        <f t="shared" si="22"/>
        <v>12</v>
      </c>
      <c r="Q63" t="str">
        <f t="shared" si="7"/>
        <v>-0.970941817426052-0.239315664287558i</v>
      </c>
      <c r="R63" t="str">
        <f t="shared" si="8"/>
        <v>0.120536680255323-0.992708874098054i</v>
      </c>
      <c r="S63" t="str">
        <f t="shared" si="9"/>
        <v>-0.748510748171101+0.663122658240795i</v>
      </c>
      <c r="T63" t="str">
        <f t="shared" si="10"/>
        <v>-0.354604887042535-0.935016242685415i</v>
      </c>
      <c r="U63" t="str">
        <f t="shared" si="11"/>
        <v>0.568064746731156-0.822983865893656i</v>
      </c>
      <c r="V63" t="str">
        <f t="shared" si="12"/>
        <v>0.88545602565321-0.464723172043769i</v>
      </c>
      <c r="W63" t="str">
        <f t="shared" si="13"/>
        <v>-0.970941817426052+0.239315664287557i</v>
      </c>
      <c r="X63" t="str">
        <f t="shared" si="14"/>
        <v>0.120536680255323+0.992708874098054i</v>
      </c>
      <c r="Y63" t="str">
        <f t="shared" si="15"/>
        <v>-0.748510748171101-0.663122658240795i</v>
      </c>
      <c r="Z63" t="str">
        <f t="shared" si="16"/>
        <v>-0.354604887042536+0.935016242685415i</v>
      </c>
      <c r="AA63" t="str">
        <f t="shared" si="17"/>
        <v>0.568064746731155+0.822983865893657i</v>
      </c>
      <c r="AB63" t="str">
        <f t="shared" si="18"/>
        <v>0.88545602565321+0.464723172043768i</v>
      </c>
    </row>
    <row r="64" spans="2:28">
      <c r="B64">
        <v>6</v>
      </c>
      <c r="C64">
        <f t="shared" ref="C64:N64" si="23">INDEX($D$42:$O$53,INDEX($C$32:$N$32,1,$B48),INDEX($C$34:$N$34,1,D$39))</f>
        <v>12</v>
      </c>
      <c r="D64">
        <f t="shared" si="23"/>
        <v>6</v>
      </c>
      <c r="E64">
        <f t="shared" si="23"/>
        <v>3</v>
      </c>
      <c r="F64">
        <f t="shared" si="23"/>
        <v>8</v>
      </c>
      <c r="G64">
        <f t="shared" si="23"/>
        <v>4</v>
      </c>
      <c r="H64">
        <f t="shared" si="23"/>
        <v>2</v>
      </c>
      <c r="I64">
        <f t="shared" si="23"/>
        <v>1</v>
      </c>
      <c r="J64">
        <f t="shared" si="23"/>
        <v>7</v>
      </c>
      <c r="K64">
        <f t="shared" si="23"/>
        <v>10</v>
      </c>
      <c r="L64">
        <f t="shared" si="23"/>
        <v>5</v>
      </c>
      <c r="M64">
        <f t="shared" si="23"/>
        <v>9</v>
      </c>
      <c r="N64">
        <f t="shared" si="23"/>
        <v>11</v>
      </c>
      <c r="Q64" t="str">
        <f t="shared" si="7"/>
        <v>0.88545602565321+0.464723172043768i</v>
      </c>
      <c r="R64" t="str">
        <f t="shared" si="8"/>
        <v>-0.970941817426052-0.239315664287558i</v>
      </c>
      <c r="S64" t="str">
        <f t="shared" si="9"/>
        <v>0.120536680255323-0.992708874098054i</v>
      </c>
      <c r="T64" t="str">
        <f t="shared" si="10"/>
        <v>-0.748510748171101+0.663122658240795i</v>
      </c>
      <c r="U64" t="str">
        <f t="shared" si="11"/>
        <v>-0.354604887042535-0.935016242685415i</v>
      </c>
      <c r="V64" t="str">
        <f t="shared" si="12"/>
        <v>0.568064746731156-0.822983865893656i</v>
      </c>
      <c r="W64" t="str">
        <f t="shared" si="13"/>
        <v>0.88545602565321-0.464723172043769i</v>
      </c>
      <c r="X64" t="str">
        <f t="shared" si="14"/>
        <v>-0.970941817426052+0.239315664287557i</v>
      </c>
      <c r="Y64" t="str">
        <f t="shared" si="15"/>
        <v>0.120536680255323+0.992708874098054i</v>
      </c>
      <c r="Z64" t="str">
        <f t="shared" si="16"/>
        <v>-0.748510748171101-0.663122658240795i</v>
      </c>
      <c r="AA64" t="str">
        <f t="shared" si="17"/>
        <v>-0.354604887042536+0.935016242685415i</v>
      </c>
      <c r="AB64" t="str">
        <f t="shared" si="18"/>
        <v>0.568064746731155+0.822983865893657i</v>
      </c>
    </row>
    <row r="65" spans="1:28">
      <c r="B65">
        <v>7</v>
      </c>
      <c r="C65">
        <f t="shared" ref="C65:N65" si="24">INDEX($D$42:$O$53,INDEX($C$32:$N$32,1,$B49),INDEX($C$34:$N$34,1,D$39))</f>
        <v>11</v>
      </c>
      <c r="D65">
        <f t="shared" si="24"/>
        <v>12</v>
      </c>
      <c r="E65">
        <f t="shared" si="24"/>
        <v>6</v>
      </c>
      <c r="F65">
        <f t="shared" si="24"/>
        <v>3</v>
      </c>
      <c r="G65">
        <f t="shared" si="24"/>
        <v>8</v>
      </c>
      <c r="H65">
        <f t="shared" si="24"/>
        <v>4</v>
      </c>
      <c r="I65">
        <f t="shared" si="24"/>
        <v>2</v>
      </c>
      <c r="J65">
        <f t="shared" si="24"/>
        <v>1</v>
      </c>
      <c r="K65">
        <f t="shared" si="24"/>
        <v>7</v>
      </c>
      <c r="L65">
        <f t="shared" si="24"/>
        <v>10</v>
      </c>
      <c r="M65">
        <f t="shared" si="24"/>
        <v>5</v>
      </c>
      <c r="N65">
        <f t="shared" si="24"/>
        <v>9</v>
      </c>
      <c r="Q65" t="str">
        <f t="shared" si="7"/>
        <v>0.568064746731155+0.822983865893657i</v>
      </c>
      <c r="R65" t="str">
        <f t="shared" si="8"/>
        <v>0.88545602565321+0.464723172043768i</v>
      </c>
      <c r="S65" t="str">
        <f t="shared" si="9"/>
        <v>-0.970941817426052-0.239315664287558i</v>
      </c>
      <c r="T65" t="str">
        <f t="shared" si="10"/>
        <v>0.120536680255323-0.992708874098054i</v>
      </c>
      <c r="U65" t="str">
        <f t="shared" si="11"/>
        <v>-0.748510748171101+0.663122658240795i</v>
      </c>
      <c r="V65" t="str">
        <f t="shared" si="12"/>
        <v>-0.354604887042535-0.935016242685415i</v>
      </c>
      <c r="W65" t="str">
        <f t="shared" si="13"/>
        <v>0.568064746731156-0.822983865893656i</v>
      </c>
      <c r="X65" t="str">
        <f t="shared" si="14"/>
        <v>0.88545602565321-0.464723172043769i</v>
      </c>
      <c r="Y65" t="str">
        <f t="shared" si="15"/>
        <v>-0.970941817426052+0.239315664287557i</v>
      </c>
      <c r="Z65" t="str">
        <f t="shared" si="16"/>
        <v>0.120536680255323+0.992708874098054i</v>
      </c>
      <c r="AA65" t="str">
        <f t="shared" si="17"/>
        <v>-0.748510748171101-0.663122658240795i</v>
      </c>
      <c r="AB65" t="str">
        <f t="shared" si="18"/>
        <v>-0.354604887042536+0.935016242685415i</v>
      </c>
    </row>
    <row r="66" spans="1:28">
      <c r="B66">
        <v>8</v>
      </c>
      <c r="C66">
        <f t="shared" ref="C66:N66" si="25">INDEX($D$42:$O$53,INDEX($C$32:$N$32,1,$B50),INDEX($C$34:$N$34,1,D$39))</f>
        <v>9</v>
      </c>
      <c r="D66">
        <f t="shared" si="25"/>
        <v>11</v>
      </c>
      <c r="E66">
        <f t="shared" si="25"/>
        <v>12</v>
      </c>
      <c r="F66">
        <f t="shared" si="25"/>
        <v>6</v>
      </c>
      <c r="G66">
        <f t="shared" si="25"/>
        <v>3</v>
      </c>
      <c r="H66">
        <f t="shared" si="25"/>
        <v>8</v>
      </c>
      <c r="I66">
        <f t="shared" si="25"/>
        <v>4</v>
      </c>
      <c r="J66">
        <f t="shared" si="25"/>
        <v>2</v>
      </c>
      <c r="K66">
        <f t="shared" si="25"/>
        <v>1</v>
      </c>
      <c r="L66">
        <f t="shared" si="25"/>
        <v>7</v>
      </c>
      <c r="M66">
        <f t="shared" si="25"/>
        <v>10</v>
      </c>
      <c r="N66">
        <f t="shared" si="25"/>
        <v>5</v>
      </c>
      <c r="Q66" t="str">
        <f t="shared" si="7"/>
        <v>-0.354604887042536+0.935016242685415i</v>
      </c>
      <c r="R66" t="str">
        <f t="shared" si="8"/>
        <v>0.568064746731155+0.822983865893657i</v>
      </c>
      <c r="S66" t="str">
        <f t="shared" si="9"/>
        <v>0.88545602565321+0.464723172043768i</v>
      </c>
      <c r="T66" t="str">
        <f t="shared" si="10"/>
        <v>-0.970941817426052-0.239315664287558i</v>
      </c>
      <c r="U66" t="str">
        <f t="shared" si="11"/>
        <v>0.120536680255323-0.992708874098054i</v>
      </c>
      <c r="V66" t="str">
        <f t="shared" si="12"/>
        <v>-0.748510748171101+0.663122658240795i</v>
      </c>
      <c r="W66" t="str">
        <f t="shared" si="13"/>
        <v>-0.354604887042535-0.935016242685415i</v>
      </c>
      <c r="X66" t="str">
        <f t="shared" si="14"/>
        <v>0.568064746731156-0.822983865893656i</v>
      </c>
      <c r="Y66" t="str">
        <f t="shared" si="15"/>
        <v>0.88545602565321-0.464723172043769i</v>
      </c>
      <c r="Z66" t="str">
        <f t="shared" si="16"/>
        <v>-0.970941817426052+0.239315664287557i</v>
      </c>
      <c r="AA66" t="str">
        <f t="shared" si="17"/>
        <v>0.120536680255323+0.992708874098054i</v>
      </c>
      <c r="AB66" t="str">
        <f t="shared" si="18"/>
        <v>-0.748510748171101-0.663122658240795i</v>
      </c>
    </row>
    <row r="67" spans="1:28">
      <c r="B67">
        <v>9</v>
      </c>
      <c r="C67">
        <f t="shared" ref="C67:N67" si="26">INDEX($D$42:$O$53,INDEX($C$32:$N$32,1,$B51),INDEX($C$34:$N$34,1,D$39))</f>
        <v>5</v>
      </c>
      <c r="D67">
        <f t="shared" si="26"/>
        <v>9</v>
      </c>
      <c r="E67">
        <f t="shared" si="26"/>
        <v>11</v>
      </c>
      <c r="F67">
        <f t="shared" si="26"/>
        <v>12</v>
      </c>
      <c r="G67">
        <f t="shared" si="26"/>
        <v>6</v>
      </c>
      <c r="H67">
        <f t="shared" si="26"/>
        <v>3</v>
      </c>
      <c r="I67">
        <f t="shared" si="26"/>
        <v>8</v>
      </c>
      <c r="J67">
        <f t="shared" si="26"/>
        <v>4</v>
      </c>
      <c r="K67">
        <f t="shared" si="26"/>
        <v>2</v>
      </c>
      <c r="L67">
        <f t="shared" si="26"/>
        <v>1</v>
      </c>
      <c r="M67">
        <f t="shared" si="26"/>
        <v>7</v>
      </c>
      <c r="N67">
        <f t="shared" si="26"/>
        <v>10</v>
      </c>
      <c r="Q67" t="str">
        <f t="shared" si="7"/>
        <v>-0.748510748171101-0.663122658240795i</v>
      </c>
      <c r="R67" t="str">
        <f t="shared" si="8"/>
        <v>-0.354604887042536+0.935016242685415i</v>
      </c>
      <c r="S67" t="str">
        <f t="shared" si="9"/>
        <v>0.568064746731155+0.822983865893657i</v>
      </c>
      <c r="T67" t="str">
        <f t="shared" si="10"/>
        <v>0.88545602565321+0.464723172043768i</v>
      </c>
      <c r="U67" t="str">
        <f t="shared" si="11"/>
        <v>-0.970941817426052-0.239315664287558i</v>
      </c>
      <c r="V67" t="str">
        <f t="shared" si="12"/>
        <v>0.120536680255323-0.992708874098054i</v>
      </c>
      <c r="W67" t="str">
        <f t="shared" si="13"/>
        <v>-0.748510748171101+0.663122658240795i</v>
      </c>
      <c r="X67" t="str">
        <f t="shared" si="14"/>
        <v>-0.354604887042535-0.935016242685415i</v>
      </c>
      <c r="Y67" t="str">
        <f t="shared" si="15"/>
        <v>0.568064746731156-0.822983865893656i</v>
      </c>
      <c r="Z67" t="str">
        <f t="shared" si="16"/>
        <v>0.88545602565321-0.464723172043769i</v>
      </c>
      <c r="AA67" t="str">
        <f t="shared" si="17"/>
        <v>-0.970941817426052+0.239315664287557i</v>
      </c>
      <c r="AB67" t="str">
        <f t="shared" si="18"/>
        <v>0.120536680255323+0.992708874098054i</v>
      </c>
    </row>
    <row r="68" spans="1:28">
      <c r="B68">
        <v>10</v>
      </c>
      <c r="C68">
        <f t="shared" ref="C68:N68" si="27">INDEX($D$42:$O$53,INDEX($C$32:$N$32,1,$B52),INDEX($C$34:$N$34,1,D$39))</f>
        <v>10</v>
      </c>
      <c r="D68">
        <f t="shared" si="27"/>
        <v>5</v>
      </c>
      <c r="E68">
        <f t="shared" si="27"/>
        <v>9</v>
      </c>
      <c r="F68">
        <f t="shared" si="27"/>
        <v>11</v>
      </c>
      <c r="G68">
        <f t="shared" si="27"/>
        <v>12</v>
      </c>
      <c r="H68">
        <f t="shared" si="27"/>
        <v>6</v>
      </c>
      <c r="I68">
        <f t="shared" si="27"/>
        <v>3</v>
      </c>
      <c r="J68">
        <f t="shared" si="27"/>
        <v>8</v>
      </c>
      <c r="K68">
        <f t="shared" si="27"/>
        <v>4</v>
      </c>
      <c r="L68">
        <f t="shared" si="27"/>
        <v>2</v>
      </c>
      <c r="M68">
        <f t="shared" si="27"/>
        <v>1</v>
      </c>
      <c r="N68">
        <f t="shared" si="27"/>
        <v>7</v>
      </c>
      <c r="Q68" t="str">
        <f t="shared" si="7"/>
        <v>0.120536680255323+0.992708874098054i</v>
      </c>
      <c r="R68" t="str">
        <f t="shared" si="8"/>
        <v>-0.748510748171101-0.663122658240795i</v>
      </c>
      <c r="S68" t="str">
        <f t="shared" si="9"/>
        <v>-0.354604887042536+0.935016242685415i</v>
      </c>
      <c r="T68" t="str">
        <f t="shared" si="10"/>
        <v>0.568064746731155+0.822983865893657i</v>
      </c>
      <c r="U68" t="str">
        <f t="shared" si="11"/>
        <v>0.88545602565321+0.464723172043768i</v>
      </c>
      <c r="V68" t="str">
        <f t="shared" si="12"/>
        <v>-0.970941817426052-0.239315664287558i</v>
      </c>
      <c r="W68" t="str">
        <f t="shared" si="13"/>
        <v>0.120536680255323-0.992708874098054i</v>
      </c>
      <c r="X68" t="str">
        <f t="shared" si="14"/>
        <v>-0.748510748171101+0.663122658240795i</v>
      </c>
      <c r="Y68" t="str">
        <f t="shared" si="15"/>
        <v>-0.354604887042535-0.935016242685415i</v>
      </c>
      <c r="Z68" t="str">
        <f t="shared" si="16"/>
        <v>0.568064746731156-0.822983865893656i</v>
      </c>
      <c r="AA68" t="str">
        <f t="shared" si="17"/>
        <v>0.88545602565321-0.464723172043769i</v>
      </c>
      <c r="AB68" t="str">
        <f t="shared" si="18"/>
        <v>-0.970941817426052+0.239315664287557i</v>
      </c>
    </row>
    <row r="69" spans="1:28">
      <c r="B69">
        <v>11</v>
      </c>
      <c r="C69">
        <f t="shared" ref="C69:N69" si="28">INDEX($D$42:$O$53,INDEX($C$32:$N$32,1,$B53),INDEX($C$34:$N$34,1,D$39))</f>
        <v>7</v>
      </c>
      <c r="D69">
        <f t="shared" si="28"/>
        <v>10</v>
      </c>
      <c r="E69">
        <f t="shared" si="28"/>
        <v>5</v>
      </c>
      <c r="F69">
        <f t="shared" si="28"/>
        <v>9</v>
      </c>
      <c r="G69">
        <f t="shared" si="28"/>
        <v>11</v>
      </c>
      <c r="H69">
        <f t="shared" si="28"/>
        <v>12</v>
      </c>
      <c r="I69">
        <f t="shared" si="28"/>
        <v>6</v>
      </c>
      <c r="J69">
        <f t="shared" si="28"/>
        <v>3</v>
      </c>
      <c r="K69">
        <f t="shared" si="28"/>
        <v>8</v>
      </c>
      <c r="L69">
        <f t="shared" si="28"/>
        <v>4</v>
      </c>
      <c r="M69">
        <f t="shared" si="28"/>
        <v>2</v>
      </c>
      <c r="N69">
        <f t="shared" si="28"/>
        <v>1</v>
      </c>
      <c r="Q69" t="str">
        <f t="shared" si="7"/>
        <v>-0.970941817426052+0.239315664287557i</v>
      </c>
      <c r="R69" t="str">
        <f t="shared" si="8"/>
        <v>0.120536680255323+0.992708874098054i</v>
      </c>
      <c r="S69" t="str">
        <f t="shared" si="9"/>
        <v>-0.748510748171101-0.663122658240795i</v>
      </c>
      <c r="T69" t="str">
        <f t="shared" si="10"/>
        <v>-0.354604887042536+0.935016242685415i</v>
      </c>
      <c r="U69" t="str">
        <f t="shared" si="11"/>
        <v>0.568064746731155+0.822983865893657i</v>
      </c>
      <c r="V69" t="str">
        <f t="shared" si="12"/>
        <v>0.88545602565321+0.464723172043768i</v>
      </c>
      <c r="W69" t="str">
        <f t="shared" si="13"/>
        <v>-0.970941817426052-0.239315664287558i</v>
      </c>
      <c r="X69" t="str">
        <f t="shared" si="14"/>
        <v>0.120536680255323-0.992708874098054i</v>
      </c>
      <c r="Y69" t="str">
        <f t="shared" si="15"/>
        <v>-0.748510748171101+0.663122658240795i</v>
      </c>
      <c r="Z69" t="str">
        <f t="shared" si="16"/>
        <v>-0.354604887042535-0.935016242685415i</v>
      </c>
      <c r="AA69" t="str">
        <f t="shared" si="17"/>
        <v>0.568064746731156-0.822983865893656i</v>
      </c>
      <c r="AB69" t="str">
        <f t="shared" si="18"/>
        <v>0.88545602565321-0.464723172043769i</v>
      </c>
    </row>
    <row r="70" spans="1:28">
      <c r="B70" t="s">
        <v>75</v>
      </c>
    </row>
    <row r="72" spans="1:28">
      <c r="A72" s="6" t="s">
        <v>26</v>
      </c>
      <c r="B72" t="s">
        <v>77</v>
      </c>
    </row>
    <row r="74" spans="1:28">
      <c r="A74" s="6"/>
      <c r="B74" t="s">
        <v>65</v>
      </c>
    </row>
    <row r="75" spans="1:28">
      <c r="B75" t="s">
        <v>68</v>
      </c>
      <c r="C75">
        <v>0</v>
      </c>
      <c r="D75">
        <v>1</v>
      </c>
      <c r="E75">
        <v>2</v>
      </c>
      <c r="F75">
        <v>3</v>
      </c>
      <c r="G75">
        <v>4</v>
      </c>
      <c r="H75">
        <v>5</v>
      </c>
      <c r="I75">
        <v>6</v>
      </c>
      <c r="J75">
        <v>7</v>
      </c>
      <c r="K75">
        <v>8</v>
      </c>
      <c r="L75">
        <v>9</v>
      </c>
      <c r="M75">
        <v>10</v>
      </c>
      <c r="N75">
        <v>11</v>
      </c>
    </row>
    <row r="76" spans="1:28">
      <c r="B76" t="s">
        <v>69</v>
      </c>
      <c r="C76" s="25" t="s">
        <v>70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Q76" s="25" t="s">
        <v>85</v>
      </c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>
      <c r="B77">
        <v>0</v>
      </c>
      <c r="C77" s="19">
        <f t="shared" ref="C77:N88" si="29">MOD(C$75*$B77,($C$5-1))</f>
        <v>0</v>
      </c>
      <c r="D77" s="19">
        <f t="shared" si="29"/>
        <v>0</v>
      </c>
      <c r="E77" s="19">
        <f t="shared" si="29"/>
        <v>0</v>
      </c>
      <c r="F77" s="19">
        <f t="shared" si="29"/>
        <v>0</v>
      </c>
      <c r="G77" s="19">
        <f t="shared" si="29"/>
        <v>0</v>
      </c>
      <c r="H77" s="19">
        <f t="shared" si="29"/>
        <v>0</v>
      </c>
      <c r="I77" s="19">
        <f t="shared" si="29"/>
        <v>0</v>
      </c>
      <c r="J77" s="19">
        <f t="shared" si="29"/>
        <v>0</v>
      </c>
      <c r="K77" s="19">
        <f t="shared" si="29"/>
        <v>0</v>
      </c>
      <c r="L77" s="19">
        <f t="shared" si="29"/>
        <v>0</v>
      </c>
      <c r="M77" s="19">
        <f t="shared" si="29"/>
        <v>0</v>
      </c>
      <c r="N77" s="19">
        <f t="shared" si="29"/>
        <v>0</v>
      </c>
      <c r="Q77" t="str">
        <f t="shared" ref="Q77:Q88" si="30">COMPLEX(COS(2*PI()*C77/($C$5-1)),-SIN(2*PI()*C77/($C$5-1)))</f>
        <v>1</v>
      </c>
      <c r="R77" t="str">
        <f t="shared" ref="R77:R88" si="31">COMPLEX(COS(2*PI()*D77/($C$5-1)),-SIN(2*PI()*D77/($C$5-1)))</f>
        <v>1</v>
      </c>
      <c r="S77" t="str">
        <f t="shared" ref="S77:S88" si="32">COMPLEX(COS(2*PI()*E77/($C$5-1)),-SIN(2*PI()*E77/($C$5-1)))</f>
        <v>1</v>
      </c>
      <c r="T77" t="str">
        <f t="shared" ref="T77:T88" si="33">COMPLEX(COS(2*PI()*F77/($C$5-1)),-SIN(2*PI()*F77/($C$5-1)))</f>
        <v>1</v>
      </c>
      <c r="U77" t="str">
        <f t="shared" ref="U77:U88" si="34">COMPLEX(COS(2*PI()*G77/($C$5-1)),-SIN(2*PI()*G77/($C$5-1)))</f>
        <v>1</v>
      </c>
      <c r="V77" t="str">
        <f t="shared" ref="V77:V88" si="35">COMPLEX(COS(2*PI()*H77/($C$5-1)),-SIN(2*PI()*H77/($C$5-1)))</f>
        <v>1</v>
      </c>
      <c r="W77" t="str">
        <f t="shared" ref="W77:W88" si="36">COMPLEX(COS(2*PI()*I77/($C$5-1)),-SIN(2*PI()*I77/($C$5-1)))</f>
        <v>1</v>
      </c>
      <c r="X77" t="str">
        <f t="shared" ref="X77:X88" si="37">COMPLEX(COS(2*PI()*J77/($C$5-1)),-SIN(2*PI()*J77/($C$5-1)))</f>
        <v>1</v>
      </c>
      <c r="Y77" t="str">
        <f t="shared" ref="Y77:Y88" si="38">COMPLEX(COS(2*PI()*K77/($C$5-1)),-SIN(2*PI()*K77/($C$5-1)))</f>
        <v>1</v>
      </c>
      <c r="Z77" t="str">
        <f t="shared" ref="Z77:Z88" si="39">COMPLEX(COS(2*PI()*L77/($C$5-1)),-SIN(2*PI()*L77/($C$5-1)))</f>
        <v>1</v>
      </c>
      <c r="AA77" t="str">
        <f t="shared" ref="AA77:AA88" si="40">COMPLEX(COS(2*PI()*M77/($C$5-1)),-SIN(2*PI()*M77/($C$5-1)))</f>
        <v>1</v>
      </c>
      <c r="AB77" t="str">
        <f>COMPLEX(COS(2*PI()*N77/($C$5-1)),-SIN(2*PI()*N77/($C$5-1)))</f>
        <v>1</v>
      </c>
    </row>
    <row r="78" spans="1:28">
      <c r="B78">
        <v>1</v>
      </c>
      <c r="C78" s="19">
        <f t="shared" si="29"/>
        <v>0</v>
      </c>
      <c r="D78" s="19">
        <f t="shared" si="29"/>
        <v>1</v>
      </c>
      <c r="E78" s="19">
        <f t="shared" si="29"/>
        <v>2</v>
      </c>
      <c r="F78" s="19">
        <f t="shared" si="29"/>
        <v>3</v>
      </c>
      <c r="G78" s="19">
        <f t="shared" si="29"/>
        <v>4</v>
      </c>
      <c r="H78" s="19">
        <f t="shared" si="29"/>
        <v>5</v>
      </c>
      <c r="I78" s="19">
        <f t="shared" si="29"/>
        <v>6</v>
      </c>
      <c r="J78" s="19">
        <f t="shared" si="29"/>
        <v>7</v>
      </c>
      <c r="K78" s="19">
        <f t="shared" si="29"/>
        <v>8</v>
      </c>
      <c r="L78" s="19">
        <f t="shared" si="29"/>
        <v>9</v>
      </c>
      <c r="M78" s="19">
        <f t="shared" si="29"/>
        <v>10</v>
      </c>
      <c r="N78" s="19">
        <f t="shared" si="29"/>
        <v>11</v>
      </c>
      <c r="Q78" t="str">
        <f t="shared" si="30"/>
        <v>1</v>
      </c>
      <c r="R78" t="str">
        <f t="shared" si="31"/>
        <v>0.866025403784439-0.5i</v>
      </c>
      <c r="S78" t="str">
        <f t="shared" si="32"/>
        <v>0.5-0.866025403784439i</v>
      </c>
      <c r="T78" t="str">
        <f t="shared" si="33"/>
        <v>6.1257422745431E-17-i</v>
      </c>
      <c r="U78" t="str">
        <f t="shared" si="34"/>
        <v>-0.5-0.866025403784439i</v>
      </c>
      <c r="V78" t="str">
        <f t="shared" si="35"/>
        <v>-0.866025403784439-0.5i</v>
      </c>
      <c r="W78" t="str">
        <f t="shared" si="36"/>
        <v>-1-1.22514845490862E-16i</v>
      </c>
      <c r="X78" t="str">
        <f t="shared" si="37"/>
        <v>-0.866025403784439+0.5i</v>
      </c>
      <c r="Y78" t="str">
        <f t="shared" si="38"/>
        <v>-0.5+0.866025403784438i</v>
      </c>
      <c r="Z78" t="str">
        <f t="shared" si="39"/>
        <v>-1.83772268236293E-16+i</v>
      </c>
      <c r="AA78" t="str">
        <f t="shared" si="40"/>
        <v>0.5+0.866025403784439i</v>
      </c>
      <c r="AB78" t="str">
        <f t="shared" ref="AB78:AB88" si="41">COMPLEX(COS(2*PI()*N78/($C$5-1)),-SIN(2*PI()*N78/($C$5-1)))</f>
        <v>0.866025403784438+0.5i</v>
      </c>
    </row>
    <row r="79" spans="1:28">
      <c r="B79">
        <v>2</v>
      </c>
      <c r="C79" s="19">
        <f t="shared" si="29"/>
        <v>0</v>
      </c>
      <c r="D79" s="19">
        <f t="shared" si="29"/>
        <v>2</v>
      </c>
      <c r="E79" s="19">
        <f t="shared" si="29"/>
        <v>4</v>
      </c>
      <c r="F79" s="19">
        <f t="shared" si="29"/>
        <v>6</v>
      </c>
      <c r="G79" s="19">
        <f t="shared" si="29"/>
        <v>8</v>
      </c>
      <c r="H79" s="19">
        <f t="shared" si="29"/>
        <v>10</v>
      </c>
      <c r="I79" s="19">
        <f t="shared" si="29"/>
        <v>0</v>
      </c>
      <c r="J79" s="19">
        <f t="shared" si="29"/>
        <v>2</v>
      </c>
      <c r="K79" s="19">
        <f t="shared" si="29"/>
        <v>4</v>
      </c>
      <c r="L79" s="19">
        <f t="shared" si="29"/>
        <v>6</v>
      </c>
      <c r="M79" s="19">
        <f t="shared" si="29"/>
        <v>8</v>
      </c>
      <c r="N79" s="19">
        <f t="shared" si="29"/>
        <v>10</v>
      </c>
      <c r="Q79" t="str">
        <f t="shared" si="30"/>
        <v>1</v>
      </c>
      <c r="R79" t="str">
        <f t="shared" si="31"/>
        <v>0.5-0.866025403784439i</v>
      </c>
      <c r="S79" t="str">
        <f t="shared" si="32"/>
        <v>-0.5-0.866025403784439i</v>
      </c>
      <c r="T79" t="str">
        <f t="shared" si="33"/>
        <v>-1-1.22514845490862E-16i</v>
      </c>
      <c r="U79" t="str">
        <f t="shared" si="34"/>
        <v>-0.5+0.866025403784438i</v>
      </c>
      <c r="V79" t="str">
        <f t="shared" si="35"/>
        <v>0.5+0.866025403784439i</v>
      </c>
      <c r="W79" t="str">
        <f t="shared" si="36"/>
        <v>1</v>
      </c>
      <c r="X79" t="str">
        <f t="shared" si="37"/>
        <v>0.5-0.866025403784439i</v>
      </c>
      <c r="Y79" t="str">
        <f t="shared" si="38"/>
        <v>-0.5-0.866025403784439i</v>
      </c>
      <c r="Z79" t="str">
        <f t="shared" si="39"/>
        <v>-1-1.22514845490862E-16i</v>
      </c>
      <c r="AA79" t="str">
        <f t="shared" si="40"/>
        <v>-0.5+0.866025403784438i</v>
      </c>
      <c r="AB79" t="str">
        <f t="shared" si="41"/>
        <v>0.5+0.866025403784439i</v>
      </c>
    </row>
    <row r="80" spans="1:28">
      <c r="B80">
        <v>3</v>
      </c>
      <c r="C80" s="19">
        <f t="shared" si="29"/>
        <v>0</v>
      </c>
      <c r="D80" s="19">
        <f t="shared" si="29"/>
        <v>3</v>
      </c>
      <c r="E80" s="19">
        <f t="shared" si="29"/>
        <v>6</v>
      </c>
      <c r="F80" s="19">
        <f t="shared" si="29"/>
        <v>9</v>
      </c>
      <c r="G80" s="19">
        <f t="shared" si="29"/>
        <v>0</v>
      </c>
      <c r="H80" s="19">
        <f t="shared" si="29"/>
        <v>3</v>
      </c>
      <c r="I80" s="19">
        <f t="shared" si="29"/>
        <v>6</v>
      </c>
      <c r="J80" s="19">
        <f t="shared" si="29"/>
        <v>9</v>
      </c>
      <c r="K80" s="19">
        <f t="shared" si="29"/>
        <v>0</v>
      </c>
      <c r="L80" s="19">
        <f t="shared" si="29"/>
        <v>3</v>
      </c>
      <c r="M80" s="19">
        <f t="shared" si="29"/>
        <v>6</v>
      </c>
      <c r="N80" s="19">
        <f t="shared" si="29"/>
        <v>9</v>
      </c>
      <c r="Q80" t="str">
        <f t="shared" si="30"/>
        <v>1</v>
      </c>
      <c r="R80" t="str">
        <f t="shared" si="31"/>
        <v>6.1257422745431E-17-i</v>
      </c>
      <c r="S80" t="str">
        <f t="shared" si="32"/>
        <v>-1-1.22514845490862E-16i</v>
      </c>
      <c r="T80" t="str">
        <f t="shared" si="33"/>
        <v>-1.83772268236293E-16+i</v>
      </c>
      <c r="U80" t="str">
        <f t="shared" si="34"/>
        <v>1</v>
      </c>
      <c r="V80" t="str">
        <f t="shared" si="35"/>
        <v>6.1257422745431E-17-i</v>
      </c>
      <c r="W80" t="str">
        <f t="shared" si="36"/>
        <v>-1-1.22514845490862E-16i</v>
      </c>
      <c r="X80" t="str">
        <f t="shared" si="37"/>
        <v>-1.83772268236293E-16+i</v>
      </c>
      <c r="Y80" t="str">
        <f t="shared" si="38"/>
        <v>1</v>
      </c>
      <c r="Z80" t="str">
        <f t="shared" si="39"/>
        <v>6.1257422745431E-17-i</v>
      </c>
      <c r="AA80" t="str">
        <f t="shared" si="40"/>
        <v>-1-1.22514845490862E-16i</v>
      </c>
      <c r="AB80" t="str">
        <f t="shared" si="41"/>
        <v>-1.83772268236293E-16+i</v>
      </c>
    </row>
    <row r="81" spans="2:28">
      <c r="B81">
        <v>4</v>
      </c>
      <c r="C81" s="19">
        <f t="shared" si="29"/>
        <v>0</v>
      </c>
      <c r="D81" s="19">
        <f t="shared" si="29"/>
        <v>4</v>
      </c>
      <c r="E81" s="19">
        <f t="shared" si="29"/>
        <v>8</v>
      </c>
      <c r="F81" s="19">
        <f t="shared" si="29"/>
        <v>0</v>
      </c>
      <c r="G81" s="19">
        <f t="shared" si="29"/>
        <v>4</v>
      </c>
      <c r="H81" s="19">
        <f t="shared" si="29"/>
        <v>8</v>
      </c>
      <c r="I81" s="19">
        <f t="shared" si="29"/>
        <v>0</v>
      </c>
      <c r="J81" s="19">
        <f t="shared" si="29"/>
        <v>4</v>
      </c>
      <c r="K81" s="19">
        <f t="shared" si="29"/>
        <v>8</v>
      </c>
      <c r="L81" s="19">
        <f t="shared" si="29"/>
        <v>0</v>
      </c>
      <c r="M81" s="19">
        <f t="shared" si="29"/>
        <v>4</v>
      </c>
      <c r="N81" s="19">
        <f t="shared" si="29"/>
        <v>8</v>
      </c>
      <c r="Q81" t="str">
        <f t="shared" si="30"/>
        <v>1</v>
      </c>
      <c r="R81" t="str">
        <f t="shared" si="31"/>
        <v>-0.5-0.866025403784439i</v>
      </c>
      <c r="S81" t="str">
        <f t="shared" si="32"/>
        <v>-0.5+0.866025403784438i</v>
      </c>
      <c r="T81" t="str">
        <f t="shared" si="33"/>
        <v>1</v>
      </c>
      <c r="U81" t="str">
        <f t="shared" si="34"/>
        <v>-0.5-0.866025403784439i</v>
      </c>
      <c r="V81" t="str">
        <f t="shared" si="35"/>
        <v>-0.5+0.866025403784438i</v>
      </c>
      <c r="W81" t="str">
        <f t="shared" si="36"/>
        <v>1</v>
      </c>
      <c r="X81" t="str">
        <f t="shared" si="37"/>
        <v>-0.5-0.866025403784439i</v>
      </c>
      <c r="Y81" t="str">
        <f t="shared" si="38"/>
        <v>-0.5+0.866025403784438i</v>
      </c>
      <c r="Z81" t="str">
        <f t="shared" si="39"/>
        <v>1</v>
      </c>
      <c r="AA81" t="str">
        <f t="shared" si="40"/>
        <v>-0.5-0.866025403784439i</v>
      </c>
      <c r="AB81" t="str">
        <f t="shared" si="41"/>
        <v>-0.5+0.866025403784438i</v>
      </c>
    </row>
    <row r="82" spans="2:28">
      <c r="B82">
        <v>5</v>
      </c>
      <c r="C82" s="19">
        <f t="shared" si="29"/>
        <v>0</v>
      </c>
      <c r="D82" s="19">
        <f t="shared" si="29"/>
        <v>5</v>
      </c>
      <c r="E82" s="19">
        <f t="shared" si="29"/>
        <v>10</v>
      </c>
      <c r="F82" s="19">
        <f t="shared" si="29"/>
        <v>3</v>
      </c>
      <c r="G82" s="19">
        <f t="shared" si="29"/>
        <v>8</v>
      </c>
      <c r="H82" s="19">
        <f t="shared" si="29"/>
        <v>1</v>
      </c>
      <c r="I82" s="19">
        <f t="shared" si="29"/>
        <v>6</v>
      </c>
      <c r="J82" s="19">
        <f t="shared" si="29"/>
        <v>11</v>
      </c>
      <c r="K82" s="19">
        <f t="shared" si="29"/>
        <v>4</v>
      </c>
      <c r="L82" s="19">
        <f t="shared" si="29"/>
        <v>9</v>
      </c>
      <c r="M82" s="19">
        <f t="shared" si="29"/>
        <v>2</v>
      </c>
      <c r="N82" s="19">
        <f t="shared" si="29"/>
        <v>7</v>
      </c>
      <c r="Q82" t="str">
        <f t="shared" si="30"/>
        <v>1</v>
      </c>
      <c r="R82" t="str">
        <f t="shared" si="31"/>
        <v>-0.866025403784439-0.5i</v>
      </c>
      <c r="S82" t="str">
        <f t="shared" si="32"/>
        <v>0.5+0.866025403784439i</v>
      </c>
      <c r="T82" t="str">
        <f t="shared" si="33"/>
        <v>6.1257422745431E-17-i</v>
      </c>
      <c r="U82" t="str">
        <f t="shared" si="34"/>
        <v>-0.5+0.866025403784438i</v>
      </c>
      <c r="V82" t="str">
        <f t="shared" si="35"/>
        <v>0.866025403784439-0.5i</v>
      </c>
      <c r="W82" t="str">
        <f t="shared" si="36"/>
        <v>-1-1.22514845490862E-16i</v>
      </c>
      <c r="X82" t="str">
        <f t="shared" si="37"/>
        <v>0.866025403784438+0.5i</v>
      </c>
      <c r="Y82" t="str">
        <f t="shared" si="38"/>
        <v>-0.5-0.866025403784439i</v>
      </c>
      <c r="Z82" t="str">
        <f t="shared" si="39"/>
        <v>-1.83772268236293E-16+i</v>
      </c>
      <c r="AA82" t="str">
        <f t="shared" si="40"/>
        <v>0.5-0.866025403784439i</v>
      </c>
      <c r="AB82" t="str">
        <f t="shared" si="41"/>
        <v>-0.866025403784439+0.5i</v>
      </c>
    </row>
    <row r="83" spans="2:28">
      <c r="B83">
        <v>6</v>
      </c>
      <c r="C83" s="19">
        <f t="shared" si="29"/>
        <v>0</v>
      </c>
      <c r="D83" s="19">
        <f t="shared" si="29"/>
        <v>6</v>
      </c>
      <c r="E83" s="19">
        <f t="shared" si="29"/>
        <v>0</v>
      </c>
      <c r="F83" s="19">
        <f t="shared" si="29"/>
        <v>6</v>
      </c>
      <c r="G83" s="19">
        <f t="shared" si="29"/>
        <v>0</v>
      </c>
      <c r="H83" s="19">
        <f t="shared" si="29"/>
        <v>6</v>
      </c>
      <c r="I83" s="19">
        <f t="shared" si="29"/>
        <v>0</v>
      </c>
      <c r="J83" s="19">
        <f t="shared" si="29"/>
        <v>6</v>
      </c>
      <c r="K83" s="19">
        <f t="shared" si="29"/>
        <v>0</v>
      </c>
      <c r="L83" s="19">
        <f t="shared" si="29"/>
        <v>6</v>
      </c>
      <c r="M83" s="19">
        <f t="shared" si="29"/>
        <v>0</v>
      </c>
      <c r="N83" s="19">
        <f t="shared" si="29"/>
        <v>6</v>
      </c>
      <c r="Q83" t="str">
        <f t="shared" si="30"/>
        <v>1</v>
      </c>
      <c r="R83" t="str">
        <f t="shared" si="31"/>
        <v>-1-1.22514845490862E-16i</v>
      </c>
      <c r="S83" t="str">
        <f t="shared" si="32"/>
        <v>1</v>
      </c>
      <c r="T83" t="str">
        <f t="shared" si="33"/>
        <v>-1-1.22514845490862E-16i</v>
      </c>
      <c r="U83" t="str">
        <f t="shared" si="34"/>
        <v>1</v>
      </c>
      <c r="V83" t="str">
        <f t="shared" si="35"/>
        <v>-1-1.22514845490862E-16i</v>
      </c>
      <c r="W83" t="str">
        <f t="shared" si="36"/>
        <v>1</v>
      </c>
      <c r="X83" t="str">
        <f t="shared" si="37"/>
        <v>-1-1.22514845490862E-16i</v>
      </c>
      <c r="Y83" t="str">
        <f t="shared" si="38"/>
        <v>1</v>
      </c>
      <c r="Z83" t="str">
        <f t="shared" si="39"/>
        <v>-1-1.22514845490862E-16i</v>
      </c>
      <c r="AA83" t="str">
        <f t="shared" si="40"/>
        <v>1</v>
      </c>
      <c r="AB83" t="str">
        <f t="shared" si="41"/>
        <v>-1-1.22514845490862E-16i</v>
      </c>
    </row>
    <row r="84" spans="2:28">
      <c r="B84">
        <v>7</v>
      </c>
      <c r="C84" s="19">
        <f t="shared" si="29"/>
        <v>0</v>
      </c>
      <c r="D84" s="19">
        <f t="shared" si="29"/>
        <v>7</v>
      </c>
      <c r="E84" s="19">
        <f t="shared" si="29"/>
        <v>2</v>
      </c>
      <c r="F84" s="19">
        <f t="shared" si="29"/>
        <v>9</v>
      </c>
      <c r="G84" s="19">
        <f t="shared" si="29"/>
        <v>4</v>
      </c>
      <c r="H84" s="19">
        <f t="shared" si="29"/>
        <v>11</v>
      </c>
      <c r="I84" s="19">
        <f t="shared" si="29"/>
        <v>6</v>
      </c>
      <c r="J84" s="19">
        <f t="shared" si="29"/>
        <v>1</v>
      </c>
      <c r="K84" s="19">
        <f t="shared" si="29"/>
        <v>8</v>
      </c>
      <c r="L84" s="19">
        <f t="shared" si="29"/>
        <v>3</v>
      </c>
      <c r="M84" s="19">
        <f t="shared" si="29"/>
        <v>10</v>
      </c>
      <c r="N84" s="19">
        <f t="shared" si="29"/>
        <v>5</v>
      </c>
      <c r="Q84" t="str">
        <f t="shared" si="30"/>
        <v>1</v>
      </c>
      <c r="R84" t="str">
        <f t="shared" si="31"/>
        <v>-0.866025403784439+0.5i</v>
      </c>
      <c r="S84" t="str">
        <f t="shared" si="32"/>
        <v>0.5-0.866025403784439i</v>
      </c>
      <c r="T84" t="str">
        <f t="shared" si="33"/>
        <v>-1.83772268236293E-16+i</v>
      </c>
      <c r="U84" t="str">
        <f t="shared" si="34"/>
        <v>-0.5-0.866025403784439i</v>
      </c>
      <c r="V84" t="str">
        <f t="shared" si="35"/>
        <v>0.866025403784438+0.5i</v>
      </c>
      <c r="W84" t="str">
        <f t="shared" si="36"/>
        <v>-1-1.22514845490862E-16i</v>
      </c>
      <c r="X84" t="str">
        <f t="shared" si="37"/>
        <v>0.866025403784439-0.5i</v>
      </c>
      <c r="Y84" t="str">
        <f t="shared" si="38"/>
        <v>-0.5+0.866025403784438i</v>
      </c>
      <c r="Z84" t="str">
        <f t="shared" si="39"/>
        <v>6.1257422745431E-17-i</v>
      </c>
      <c r="AA84" t="str">
        <f t="shared" si="40"/>
        <v>0.5+0.866025403784439i</v>
      </c>
      <c r="AB84" t="str">
        <f t="shared" si="41"/>
        <v>-0.866025403784439-0.5i</v>
      </c>
    </row>
    <row r="85" spans="2:28">
      <c r="B85">
        <v>8</v>
      </c>
      <c r="C85" s="19">
        <f t="shared" si="29"/>
        <v>0</v>
      </c>
      <c r="D85" s="19">
        <f t="shared" si="29"/>
        <v>8</v>
      </c>
      <c r="E85" s="19">
        <f t="shared" si="29"/>
        <v>4</v>
      </c>
      <c r="F85" s="19">
        <f t="shared" si="29"/>
        <v>0</v>
      </c>
      <c r="G85" s="19">
        <f t="shared" si="29"/>
        <v>8</v>
      </c>
      <c r="H85" s="19">
        <f t="shared" si="29"/>
        <v>4</v>
      </c>
      <c r="I85" s="19">
        <f t="shared" si="29"/>
        <v>0</v>
      </c>
      <c r="J85" s="19">
        <f t="shared" si="29"/>
        <v>8</v>
      </c>
      <c r="K85" s="19">
        <f t="shared" si="29"/>
        <v>4</v>
      </c>
      <c r="L85" s="19">
        <f t="shared" si="29"/>
        <v>0</v>
      </c>
      <c r="M85" s="19">
        <f t="shared" si="29"/>
        <v>8</v>
      </c>
      <c r="N85" s="19">
        <f t="shared" si="29"/>
        <v>4</v>
      </c>
      <c r="Q85" t="str">
        <f t="shared" si="30"/>
        <v>1</v>
      </c>
      <c r="R85" t="str">
        <f t="shared" si="31"/>
        <v>-0.5+0.866025403784438i</v>
      </c>
      <c r="S85" t="str">
        <f t="shared" si="32"/>
        <v>-0.5-0.866025403784439i</v>
      </c>
      <c r="T85" t="str">
        <f t="shared" si="33"/>
        <v>1</v>
      </c>
      <c r="U85" t="str">
        <f t="shared" si="34"/>
        <v>-0.5+0.866025403784438i</v>
      </c>
      <c r="V85" t="str">
        <f t="shared" si="35"/>
        <v>-0.5-0.866025403784439i</v>
      </c>
      <c r="W85" t="str">
        <f t="shared" si="36"/>
        <v>1</v>
      </c>
      <c r="X85" t="str">
        <f t="shared" si="37"/>
        <v>-0.5+0.866025403784438i</v>
      </c>
      <c r="Y85" t="str">
        <f t="shared" si="38"/>
        <v>-0.5-0.866025403784439i</v>
      </c>
      <c r="Z85" t="str">
        <f t="shared" si="39"/>
        <v>1</v>
      </c>
      <c r="AA85" t="str">
        <f t="shared" si="40"/>
        <v>-0.5+0.866025403784438i</v>
      </c>
      <c r="AB85" t="str">
        <f t="shared" si="41"/>
        <v>-0.5-0.866025403784439i</v>
      </c>
    </row>
    <row r="86" spans="2:28">
      <c r="B86">
        <v>9</v>
      </c>
      <c r="C86" s="19">
        <f t="shared" si="29"/>
        <v>0</v>
      </c>
      <c r="D86" s="19">
        <f t="shared" si="29"/>
        <v>9</v>
      </c>
      <c r="E86" s="19">
        <f t="shared" si="29"/>
        <v>6</v>
      </c>
      <c r="F86" s="19">
        <f t="shared" si="29"/>
        <v>3</v>
      </c>
      <c r="G86" s="19">
        <f t="shared" si="29"/>
        <v>0</v>
      </c>
      <c r="H86" s="19">
        <f t="shared" si="29"/>
        <v>9</v>
      </c>
      <c r="I86" s="19">
        <f t="shared" si="29"/>
        <v>6</v>
      </c>
      <c r="J86" s="19">
        <f t="shared" si="29"/>
        <v>3</v>
      </c>
      <c r="K86" s="19">
        <f t="shared" si="29"/>
        <v>0</v>
      </c>
      <c r="L86" s="19">
        <f t="shared" si="29"/>
        <v>9</v>
      </c>
      <c r="M86" s="19">
        <f t="shared" si="29"/>
        <v>6</v>
      </c>
      <c r="N86" s="19">
        <f t="shared" si="29"/>
        <v>3</v>
      </c>
      <c r="Q86" t="str">
        <f t="shared" si="30"/>
        <v>1</v>
      </c>
      <c r="R86" t="str">
        <f t="shared" si="31"/>
        <v>-1.83772268236293E-16+i</v>
      </c>
      <c r="S86" t="str">
        <f t="shared" si="32"/>
        <v>-1-1.22514845490862E-16i</v>
      </c>
      <c r="T86" t="str">
        <f t="shared" si="33"/>
        <v>6.1257422745431E-17-i</v>
      </c>
      <c r="U86" t="str">
        <f t="shared" si="34"/>
        <v>1</v>
      </c>
      <c r="V86" t="str">
        <f t="shared" si="35"/>
        <v>-1.83772268236293E-16+i</v>
      </c>
      <c r="W86" t="str">
        <f t="shared" si="36"/>
        <v>-1-1.22514845490862E-16i</v>
      </c>
      <c r="X86" t="str">
        <f t="shared" si="37"/>
        <v>6.1257422745431E-17-i</v>
      </c>
      <c r="Y86" t="str">
        <f t="shared" si="38"/>
        <v>1</v>
      </c>
      <c r="Z86" t="str">
        <f t="shared" si="39"/>
        <v>-1.83772268236293E-16+i</v>
      </c>
      <c r="AA86" t="str">
        <f t="shared" si="40"/>
        <v>-1-1.22514845490862E-16i</v>
      </c>
      <c r="AB86" t="str">
        <f t="shared" si="41"/>
        <v>6.1257422745431E-17-i</v>
      </c>
    </row>
    <row r="87" spans="2:28">
      <c r="B87">
        <v>10</v>
      </c>
      <c r="C87" s="19">
        <f t="shared" si="29"/>
        <v>0</v>
      </c>
      <c r="D87" s="19">
        <f t="shared" si="29"/>
        <v>10</v>
      </c>
      <c r="E87" s="19">
        <f t="shared" si="29"/>
        <v>8</v>
      </c>
      <c r="F87" s="19">
        <f t="shared" si="29"/>
        <v>6</v>
      </c>
      <c r="G87" s="19">
        <f t="shared" si="29"/>
        <v>4</v>
      </c>
      <c r="H87" s="19">
        <f t="shared" si="29"/>
        <v>2</v>
      </c>
      <c r="I87" s="19">
        <f t="shared" si="29"/>
        <v>0</v>
      </c>
      <c r="J87" s="19">
        <f t="shared" si="29"/>
        <v>10</v>
      </c>
      <c r="K87" s="19">
        <f t="shared" si="29"/>
        <v>8</v>
      </c>
      <c r="L87" s="19">
        <f t="shared" si="29"/>
        <v>6</v>
      </c>
      <c r="M87" s="19">
        <f t="shared" si="29"/>
        <v>4</v>
      </c>
      <c r="N87" s="19">
        <f t="shared" si="29"/>
        <v>2</v>
      </c>
      <c r="Q87" t="str">
        <f t="shared" si="30"/>
        <v>1</v>
      </c>
      <c r="R87" t="str">
        <f t="shared" si="31"/>
        <v>0.5+0.866025403784439i</v>
      </c>
      <c r="S87" t="str">
        <f t="shared" si="32"/>
        <v>-0.5+0.866025403784438i</v>
      </c>
      <c r="T87" t="str">
        <f t="shared" si="33"/>
        <v>-1-1.22514845490862E-16i</v>
      </c>
      <c r="U87" t="str">
        <f t="shared" si="34"/>
        <v>-0.5-0.866025403784439i</v>
      </c>
      <c r="V87" t="str">
        <f t="shared" si="35"/>
        <v>0.5-0.866025403784439i</v>
      </c>
      <c r="W87" t="str">
        <f t="shared" si="36"/>
        <v>1</v>
      </c>
      <c r="X87" t="str">
        <f t="shared" si="37"/>
        <v>0.5+0.866025403784439i</v>
      </c>
      <c r="Y87" t="str">
        <f t="shared" si="38"/>
        <v>-0.5+0.866025403784438i</v>
      </c>
      <c r="Z87" t="str">
        <f t="shared" si="39"/>
        <v>-1-1.22514845490862E-16i</v>
      </c>
      <c r="AA87" t="str">
        <f t="shared" si="40"/>
        <v>-0.5-0.866025403784439i</v>
      </c>
      <c r="AB87" t="str">
        <f t="shared" si="41"/>
        <v>0.5-0.866025403784439i</v>
      </c>
    </row>
    <row r="88" spans="2:28">
      <c r="B88">
        <v>11</v>
      </c>
      <c r="C88" s="19">
        <f t="shared" si="29"/>
        <v>0</v>
      </c>
      <c r="D88" s="19">
        <f t="shared" si="29"/>
        <v>11</v>
      </c>
      <c r="E88" s="19">
        <f t="shared" si="29"/>
        <v>10</v>
      </c>
      <c r="F88" s="19">
        <f t="shared" si="29"/>
        <v>9</v>
      </c>
      <c r="G88" s="19">
        <f t="shared" si="29"/>
        <v>8</v>
      </c>
      <c r="H88" s="19">
        <f t="shared" si="29"/>
        <v>7</v>
      </c>
      <c r="I88" s="19">
        <f t="shared" si="29"/>
        <v>6</v>
      </c>
      <c r="J88" s="19">
        <f t="shared" si="29"/>
        <v>5</v>
      </c>
      <c r="K88" s="19">
        <f t="shared" si="29"/>
        <v>4</v>
      </c>
      <c r="L88" s="19">
        <f t="shared" si="29"/>
        <v>3</v>
      </c>
      <c r="M88" s="19">
        <f t="shared" si="29"/>
        <v>2</v>
      </c>
      <c r="N88" s="19">
        <f t="shared" si="29"/>
        <v>1</v>
      </c>
      <c r="Q88" t="str">
        <f t="shared" si="30"/>
        <v>1</v>
      </c>
      <c r="R88" t="str">
        <f t="shared" si="31"/>
        <v>0.866025403784438+0.5i</v>
      </c>
      <c r="S88" t="str">
        <f t="shared" si="32"/>
        <v>0.5+0.866025403784439i</v>
      </c>
      <c r="T88" t="str">
        <f t="shared" si="33"/>
        <v>-1.83772268236293E-16+i</v>
      </c>
      <c r="U88" t="str">
        <f t="shared" si="34"/>
        <v>-0.5+0.866025403784438i</v>
      </c>
      <c r="V88" t="str">
        <f t="shared" si="35"/>
        <v>-0.866025403784439+0.5i</v>
      </c>
      <c r="W88" t="str">
        <f t="shared" si="36"/>
        <v>-1-1.22514845490862E-16i</v>
      </c>
      <c r="X88" t="str">
        <f t="shared" si="37"/>
        <v>-0.866025403784439-0.5i</v>
      </c>
      <c r="Y88" t="str">
        <f t="shared" si="38"/>
        <v>-0.5-0.866025403784439i</v>
      </c>
      <c r="Z88" t="str">
        <f t="shared" si="39"/>
        <v>6.1257422745431E-17-i</v>
      </c>
      <c r="AA88" t="str">
        <f t="shared" si="40"/>
        <v>0.5-0.866025403784439i</v>
      </c>
      <c r="AB88" t="str">
        <f t="shared" si="41"/>
        <v>0.866025403784439-0.5i</v>
      </c>
    </row>
    <row r="90" spans="2:28">
      <c r="B90" s="19" t="s">
        <v>103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</row>
    <row r="91" spans="2:28">
      <c r="B91" t="s">
        <v>72</v>
      </c>
      <c r="C91">
        <v>0</v>
      </c>
      <c r="D91">
        <v>1</v>
      </c>
      <c r="E91">
        <v>2</v>
      </c>
      <c r="F91">
        <v>3</v>
      </c>
      <c r="G91">
        <v>4</v>
      </c>
      <c r="H91">
        <v>5</v>
      </c>
      <c r="I91">
        <v>6</v>
      </c>
      <c r="J91">
        <v>7</v>
      </c>
      <c r="K91">
        <v>8</v>
      </c>
      <c r="L91">
        <v>9</v>
      </c>
      <c r="M91">
        <v>10</v>
      </c>
      <c r="N91">
        <v>11</v>
      </c>
    </row>
    <row r="92" spans="2:28">
      <c r="B92" t="s">
        <v>73</v>
      </c>
      <c r="C92" s="25" t="s">
        <v>76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t="s">
        <v>78</v>
      </c>
    </row>
    <row r="93" spans="2:28">
      <c r="B93">
        <v>0</v>
      </c>
      <c r="C93" t="str">
        <f>IMPRODUCT(Q77,Q$58)</f>
        <v>0.88545602565321-0.464723172043769i</v>
      </c>
      <c r="D93" t="str">
        <f t="shared" ref="D93:N93" si="42">IMPRODUCT(R77,R$58)</f>
        <v>-0.970941817426052+0.239315664287557i</v>
      </c>
      <c r="E93" t="str">
        <f t="shared" si="42"/>
        <v>0.120536680255323+0.992708874098054i</v>
      </c>
      <c r="F93" t="str">
        <f t="shared" si="42"/>
        <v>-0.748510748171101-0.663122658240795i</v>
      </c>
      <c r="G93" t="str">
        <f t="shared" si="42"/>
        <v>-0.354604887042536+0.935016242685415i</v>
      </c>
      <c r="H93" t="str">
        <f t="shared" si="42"/>
        <v>0.568064746731155+0.822983865893657i</v>
      </c>
      <c r="I93" t="str">
        <f t="shared" si="42"/>
        <v>0.88545602565321+0.464723172043768i</v>
      </c>
      <c r="J93" t="str">
        <f t="shared" si="42"/>
        <v>-0.970941817426052-0.239315664287558i</v>
      </c>
      <c r="K93" t="str">
        <f t="shared" si="42"/>
        <v>0.120536680255323-0.992708874098054i</v>
      </c>
      <c r="L93" t="str">
        <f t="shared" si="42"/>
        <v>-0.748510748171101+0.663122658240795i</v>
      </c>
      <c r="M93" t="str">
        <f t="shared" si="42"/>
        <v>-0.354604887042535-0.935016242685415i</v>
      </c>
      <c r="N93" t="str">
        <f t="shared" si="42"/>
        <v>0.568064746731156-0.822983865893656i</v>
      </c>
      <c r="O93" t="str">
        <f>IMSUM(C93:N93)</f>
        <v>-1-6.66133814775094E-16i</v>
      </c>
      <c r="P93" s="20"/>
    </row>
    <row r="94" spans="2:28">
      <c r="B94">
        <v>1</v>
      </c>
      <c r="C94" t="str">
        <f t="shared" ref="C94:C104" si="43">IMPRODUCT(Q78,Q$58)</f>
        <v>0.88545602565321-0.464723172043769i</v>
      </c>
      <c r="D94" t="str">
        <f t="shared" ref="D94:D104" si="44">IMPRODUCT(R78,R$58)</f>
        <v>-0.721202447343815+0.692724353509599i</v>
      </c>
      <c r="E94" t="str">
        <f t="shared" ref="E94:E104" si="45">IMPRODUCT(S78,S$58)</f>
        <v>0.919979443658825+0.391966609860075i</v>
      </c>
      <c r="F94" t="str">
        <f t="shared" ref="F94:F104" si="46">IMPRODUCT(T78,T$58)</f>
        <v>-0.663122658240795+0.748510748171101i</v>
      </c>
      <c r="G94" t="str">
        <f t="shared" ref="G94:G104" si="47">IMPRODUCT(U78,U$58)</f>
        <v>0.987050262637914-0.16041128085776i</v>
      </c>
      <c r="H94" t="str">
        <f t="shared" ref="H94:H104" si="48">IMPRODUCT(V78,V$58)</f>
        <v>-0.0804665687167251-0.99675730813421i</v>
      </c>
      <c r="I94" t="str">
        <f t="shared" ref="I94:I104" si="49">IMPRODUCT(W78,W$58)</f>
        <v>-0.88545602565321-0.464723172043768i</v>
      </c>
      <c r="J94" t="str">
        <f t="shared" ref="J94:J104" si="50">IMPRODUCT(X78,X$58)</f>
        <v>0.960518111631373-0.278217463916452i</v>
      </c>
      <c r="K94" t="str">
        <f t="shared" ref="K94:K104" si="51">IMPRODUCT(Y78,Y$58)</f>
        <v>0.799442763403501+0.600742264237979i</v>
      </c>
      <c r="L94" t="str">
        <f t="shared" ref="L94:L104" si="52">IMPRODUCT(Z78,Z$58)</f>
        <v>-0.663122658240795-0.748510748171101i</v>
      </c>
      <c r="M94" t="str">
        <f t="shared" ref="M94:M104" si="53">IMPRODUCT(AA78,AA$58)</f>
        <v>0.632445375595378-0.774604961827654i</v>
      </c>
      <c r="N94" t="str">
        <f t="shared" ref="N94:N104" si="54">IMPRODUCT(AB78,AB$58)</f>
        <v>0.903450434610382-0.428692561403053i</v>
      </c>
      <c r="O94" t="str">
        <f t="shared" ref="O94:O104" si="55">IMSUM(C94:N94)</f>
        <v>3.07497205899524-1.88269669261901i</v>
      </c>
      <c r="P94" s="20"/>
    </row>
    <row r="95" spans="2:28">
      <c r="B95">
        <v>2</v>
      </c>
      <c r="C95" t="str">
        <f t="shared" si="43"/>
        <v>0.88545602565321-0.464723172043769i</v>
      </c>
      <c r="D95" t="str">
        <f t="shared" si="44"/>
        <v>-0.278217463916453+0.960518111631372i</v>
      </c>
      <c r="E95" t="str">
        <f t="shared" si="45"/>
        <v>0.799442763403502-0.600742264237979i</v>
      </c>
      <c r="F95" t="str">
        <f t="shared" si="46"/>
        <v>0.748510748171101+0.663122658240795i</v>
      </c>
      <c r="G95" t="str">
        <f t="shared" si="47"/>
        <v>-0.632445375595377-0.774604961827655i</v>
      </c>
      <c r="H95" t="str">
        <f t="shared" si="48"/>
        <v>-0.428692561403055+0.903450434610382i</v>
      </c>
      <c r="I95" t="str">
        <f t="shared" si="49"/>
        <v>0.88545602565321+0.464723172043768i</v>
      </c>
      <c r="J95" t="str">
        <f t="shared" si="50"/>
        <v>-0.6927243535096+0.721202447343815i</v>
      </c>
      <c r="K95" t="str">
        <f t="shared" si="51"/>
        <v>-0.919979443658825+0.391966609860075i</v>
      </c>
      <c r="L95" t="str">
        <f t="shared" si="52"/>
        <v>0.748510748171101-0.663122658240795i</v>
      </c>
      <c r="M95" t="str">
        <f t="shared" si="53"/>
        <v>0.987050262637912+0.160411280857761i</v>
      </c>
      <c r="N95" t="str">
        <f t="shared" si="54"/>
        <v>0.99675730813421+0.0804665687167265i</v>
      </c>
      <c r="O95" t="str">
        <f t="shared" si="55"/>
        <v>3.09912468374094+1.8426682269545i</v>
      </c>
      <c r="P95" s="20"/>
    </row>
    <row r="96" spans="2:28">
      <c r="B96">
        <v>3</v>
      </c>
      <c r="C96" t="str">
        <f t="shared" si="43"/>
        <v>0.88545602565321-0.464723172043769i</v>
      </c>
      <c r="D96" t="str">
        <f t="shared" si="44"/>
        <v>0.239315664287557+0.970941817426052i</v>
      </c>
      <c r="E96" t="str">
        <f t="shared" si="45"/>
        <v>-0.120536680255323-0.992708874098054i</v>
      </c>
      <c r="F96" t="str">
        <f t="shared" si="46"/>
        <v>0.663122658240795-0.748510748171101i</v>
      </c>
      <c r="G96" t="str">
        <f t="shared" si="47"/>
        <v>-0.354604887042536+0.935016242685415i</v>
      </c>
      <c r="H96" t="str">
        <f t="shared" si="48"/>
        <v>0.822983865893657-0.568064746731155i</v>
      </c>
      <c r="I96" t="str">
        <f t="shared" si="49"/>
        <v>-0.88545602565321-0.464723172043768i</v>
      </c>
      <c r="J96" t="str">
        <f t="shared" si="50"/>
        <v>0.239315664287558-0.970941817426052i</v>
      </c>
      <c r="K96" t="str">
        <f t="shared" si="51"/>
        <v>0.120536680255323-0.992708874098054i</v>
      </c>
      <c r="L96" t="str">
        <f t="shared" si="52"/>
        <v>0.663122658240795+0.748510748171101i</v>
      </c>
      <c r="M96" t="str">
        <f t="shared" si="53"/>
        <v>0.354604887042535+0.935016242685415i</v>
      </c>
      <c r="N96" t="str">
        <f t="shared" si="54"/>
        <v>0.822983865893656+0.568064746731156i</v>
      </c>
      <c r="O96" t="str">
        <f t="shared" si="55"/>
        <v>3.45084437684402-1.04483160691281i</v>
      </c>
      <c r="P96" s="20"/>
    </row>
    <row r="97" spans="1:16">
      <c r="B97">
        <v>4</v>
      </c>
      <c r="C97" t="str">
        <f t="shared" si="43"/>
        <v>0.88545602565321-0.464723172043769i</v>
      </c>
      <c r="D97" t="str">
        <f t="shared" si="44"/>
        <v>0.692724353509599+0.721202447343815i</v>
      </c>
      <c r="E97" t="str">
        <f t="shared" si="45"/>
        <v>-0.919979443658824-0.391966609860075i</v>
      </c>
      <c r="F97" t="str">
        <f t="shared" si="46"/>
        <v>-0.748510748171101-0.663122658240795i</v>
      </c>
      <c r="G97" t="str">
        <f t="shared" si="47"/>
        <v>0.987050262637914-0.16041128085776i</v>
      </c>
      <c r="H97" t="str">
        <f t="shared" si="48"/>
        <v>-0.99675730813421+0.0804665687167246i</v>
      </c>
      <c r="I97" t="str">
        <f t="shared" si="49"/>
        <v>0.88545602565321+0.464723172043768i</v>
      </c>
      <c r="J97" t="str">
        <f t="shared" si="50"/>
        <v>0.278217463916452+0.960518111631373i</v>
      </c>
      <c r="K97" t="str">
        <f t="shared" si="51"/>
        <v>0.799442763403501+0.600742264237979i</v>
      </c>
      <c r="L97" t="str">
        <f t="shared" si="52"/>
        <v>-0.748510748171101+0.663122658240795i</v>
      </c>
      <c r="M97" t="str">
        <f t="shared" si="53"/>
        <v>-0.632445375595378+0.774604961827654i</v>
      </c>
      <c r="N97" t="str">
        <f t="shared" si="54"/>
        <v>0.428692561403053+0.903450434610382i</v>
      </c>
      <c r="O97" t="str">
        <f t="shared" si="55"/>
        <v>0.910835832446325+3.48860689765009i</v>
      </c>
      <c r="P97" s="20"/>
    </row>
    <row r="98" spans="1:16">
      <c r="B98">
        <v>5</v>
      </c>
      <c r="C98" t="str">
        <f t="shared" si="43"/>
        <v>0.88545602565321-0.464723172043769i</v>
      </c>
      <c r="D98" t="str">
        <f t="shared" si="44"/>
        <v>0.960518111631372+0.278217463916453i</v>
      </c>
      <c r="E98" t="str">
        <f t="shared" si="45"/>
        <v>-0.799442763403502+0.600742264237979i</v>
      </c>
      <c r="F98" t="str">
        <f t="shared" si="46"/>
        <v>-0.663122658240795+0.748510748171101i</v>
      </c>
      <c r="G98" t="str">
        <f t="shared" si="47"/>
        <v>-0.632445375595377-0.774604961827655i</v>
      </c>
      <c r="H98" t="str">
        <f t="shared" si="48"/>
        <v>0.903450434610382+0.428692561403055i</v>
      </c>
      <c r="I98" t="str">
        <f t="shared" si="49"/>
        <v>-0.88545602565321-0.464723172043768i</v>
      </c>
      <c r="J98" t="str">
        <f t="shared" si="50"/>
        <v>-0.721202447343814-0.692724353509599i</v>
      </c>
      <c r="K98" t="str">
        <f t="shared" si="51"/>
        <v>-0.919979443658825+0.391966609860075i</v>
      </c>
      <c r="L98" t="str">
        <f t="shared" si="52"/>
        <v>-0.663122658240795-0.748510748171101i</v>
      </c>
      <c r="M98" t="str">
        <f t="shared" si="53"/>
        <v>-0.987050262637913-0.160411280857761i</v>
      </c>
      <c r="N98" t="str">
        <f t="shared" si="54"/>
        <v>-0.0804665687167265+0.99675730813421i</v>
      </c>
      <c r="O98" t="str">
        <f t="shared" si="55"/>
        <v>-3.60286363159599+0.13918926726922i</v>
      </c>
      <c r="P98" s="20"/>
    </row>
    <row r="99" spans="1:16">
      <c r="B99">
        <v>6</v>
      </c>
      <c r="C99" t="str">
        <f t="shared" si="43"/>
        <v>0.88545602565321-0.464723172043769i</v>
      </c>
      <c r="D99" t="str">
        <f t="shared" si="44"/>
        <v>0.970941817426052-0.239315664287557i</v>
      </c>
      <c r="E99" t="str">
        <f t="shared" si="45"/>
        <v>0.120536680255323+0.992708874098054i</v>
      </c>
      <c r="F99" t="str">
        <f t="shared" si="46"/>
        <v>0.748510748171101+0.663122658240795i</v>
      </c>
      <c r="G99" t="str">
        <f t="shared" si="47"/>
        <v>-0.354604887042536+0.935016242685415i</v>
      </c>
      <c r="H99" t="str">
        <f t="shared" si="48"/>
        <v>-0.568064746731155-0.822983865893657i</v>
      </c>
      <c r="I99" t="str">
        <f t="shared" si="49"/>
        <v>0.88545602565321+0.464723172043768i</v>
      </c>
      <c r="J99" t="str">
        <f t="shared" si="50"/>
        <v>0.970941817426052+0.239315664287558i</v>
      </c>
      <c r="K99" t="str">
        <f t="shared" si="51"/>
        <v>0.120536680255323-0.992708874098054i</v>
      </c>
      <c r="L99" t="str">
        <f t="shared" si="52"/>
        <v>0.748510748171101-0.663122658240795i</v>
      </c>
      <c r="M99" t="str">
        <f t="shared" si="53"/>
        <v>-0.354604887042535-0.935016242685415i</v>
      </c>
      <c r="N99" t="str">
        <f t="shared" si="54"/>
        <v>-0.568064746731156+0.822983865893656i</v>
      </c>
      <c r="O99" t="str">
        <f t="shared" si="55"/>
        <v>3.60555127546399-1.22124532708767E-15i</v>
      </c>
      <c r="P99" s="20"/>
    </row>
    <row r="100" spans="1:16">
      <c r="B100">
        <v>7</v>
      </c>
      <c r="C100" t="str">
        <f t="shared" si="43"/>
        <v>0.88545602565321-0.464723172043769i</v>
      </c>
      <c r="D100" t="str">
        <f t="shared" si="44"/>
        <v>0.721202447343815-0.692724353509599i</v>
      </c>
      <c r="E100" t="str">
        <f t="shared" si="45"/>
        <v>0.919979443658825+0.391966609860075i</v>
      </c>
      <c r="F100" t="str">
        <f t="shared" si="46"/>
        <v>0.663122658240795-0.748510748171101i</v>
      </c>
      <c r="G100" t="str">
        <f t="shared" si="47"/>
        <v>0.987050262637914-0.16041128085776i</v>
      </c>
      <c r="H100" t="str">
        <f t="shared" si="48"/>
        <v>0.0804665687167246+0.99675730813421i</v>
      </c>
      <c r="I100" t="str">
        <f t="shared" si="49"/>
        <v>-0.88545602565321-0.464723172043768i</v>
      </c>
      <c r="J100" t="str">
        <f t="shared" si="50"/>
        <v>-0.960518111631373+0.278217463916452i</v>
      </c>
      <c r="K100" t="str">
        <f t="shared" si="51"/>
        <v>0.799442763403501+0.600742264237979i</v>
      </c>
      <c r="L100" t="str">
        <f t="shared" si="52"/>
        <v>0.663122658240795+0.748510748171101i</v>
      </c>
      <c r="M100" t="str">
        <f t="shared" si="53"/>
        <v>0.632445375595378-0.774604961827654i</v>
      </c>
      <c r="N100" t="str">
        <f t="shared" si="54"/>
        <v>-0.903450434610382+0.428692561403054i</v>
      </c>
      <c r="O100" t="str">
        <f t="shared" si="55"/>
        <v>3.60286363159599+0.13918926726922i</v>
      </c>
      <c r="P100" s="20"/>
    </row>
    <row r="101" spans="1:16">
      <c r="B101">
        <v>8</v>
      </c>
      <c r="C101" t="str">
        <f t="shared" si="43"/>
        <v>0.88545602565321-0.464723172043769i</v>
      </c>
      <c r="D101" t="str">
        <f t="shared" si="44"/>
        <v>0.278217463916453-0.960518111631371i</v>
      </c>
      <c r="E101" t="str">
        <f t="shared" si="45"/>
        <v>0.799442763403502-0.600742264237979i</v>
      </c>
      <c r="F101" t="str">
        <f t="shared" si="46"/>
        <v>-0.748510748171101-0.663122658240795i</v>
      </c>
      <c r="G101" t="str">
        <f t="shared" si="47"/>
        <v>-0.632445375595377-0.774604961827655i</v>
      </c>
      <c r="H101" t="str">
        <f t="shared" si="48"/>
        <v>0.428692561403055-0.903450434610382i</v>
      </c>
      <c r="I101" t="str">
        <f t="shared" si="49"/>
        <v>0.88545602565321+0.464723172043768i</v>
      </c>
      <c r="J101" t="str">
        <f t="shared" si="50"/>
        <v>0.692724353509599-0.721202447343814i</v>
      </c>
      <c r="K101" t="str">
        <f t="shared" si="51"/>
        <v>-0.919979443658825+0.391966609860075i</v>
      </c>
      <c r="L101" t="str">
        <f t="shared" si="52"/>
        <v>-0.748510748171101+0.663122658240795i</v>
      </c>
      <c r="M101" t="str">
        <f t="shared" si="53"/>
        <v>0.987050262637912+0.160411280857761i</v>
      </c>
      <c r="N101" t="str">
        <f t="shared" si="54"/>
        <v>-0.99675730813421-0.0804665687167265i</v>
      </c>
      <c r="O101" t="str">
        <f t="shared" si="55"/>
        <v>0.910835832446327-3.48860689765009i</v>
      </c>
      <c r="P101" s="20"/>
    </row>
    <row r="102" spans="1:16">
      <c r="B102">
        <v>9</v>
      </c>
      <c r="C102" t="str">
        <f t="shared" si="43"/>
        <v>0.88545602565321-0.464723172043769i</v>
      </c>
      <c r="D102" t="str">
        <f t="shared" si="44"/>
        <v>-0.239315664287557-0.970941817426052i</v>
      </c>
      <c r="E102" t="str">
        <f t="shared" si="45"/>
        <v>-0.120536680255323-0.992708874098054i</v>
      </c>
      <c r="F102" t="str">
        <f t="shared" si="46"/>
        <v>-0.663122658240795+0.748510748171101i</v>
      </c>
      <c r="G102" t="str">
        <f t="shared" si="47"/>
        <v>-0.354604887042536+0.935016242685415i</v>
      </c>
      <c r="H102" t="str">
        <f t="shared" si="48"/>
        <v>-0.822983865893657+0.568064746731155i</v>
      </c>
      <c r="I102" t="str">
        <f t="shared" si="49"/>
        <v>-0.88545602565321-0.464723172043768i</v>
      </c>
      <c r="J102" t="str">
        <f t="shared" si="50"/>
        <v>-0.239315664287558+0.970941817426052i</v>
      </c>
      <c r="K102" t="str">
        <f t="shared" si="51"/>
        <v>0.120536680255323-0.992708874098054i</v>
      </c>
      <c r="L102" t="str">
        <f t="shared" si="52"/>
        <v>-0.663122658240795-0.748510748171101i</v>
      </c>
      <c r="M102" t="str">
        <f t="shared" si="53"/>
        <v>0.354604887042535+0.935016242685415i</v>
      </c>
      <c r="N102" t="str">
        <f t="shared" si="54"/>
        <v>-0.822983865893656-0.568064746731156i</v>
      </c>
      <c r="O102" t="str">
        <f t="shared" si="55"/>
        <v>-3.45084437684402-1.04483160691282i</v>
      </c>
      <c r="P102" s="20"/>
    </row>
    <row r="103" spans="1:16">
      <c r="B103">
        <v>10</v>
      </c>
      <c r="C103" t="str">
        <f t="shared" si="43"/>
        <v>0.88545602565321-0.464723172043769i</v>
      </c>
      <c r="D103" t="str">
        <f t="shared" si="44"/>
        <v>-0.692724353509599-0.721202447343815i</v>
      </c>
      <c r="E103" t="str">
        <f t="shared" si="45"/>
        <v>-0.919979443658824-0.391966609860075i</v>
      </c>
      <c r="F103" t="str">
        <f t="shared" si="46"/>
        <v>0.748510748171101+0.663122658240795i</v>
      </c>
      <c r="G103" t="str">
        <f t="shared" si="47"/>
        <v>0.987050262637914-0.16041128085776i</v>
      </c>
      <c r="H103" t="str">
        <f t="shared" si="48"/>
        <v>0.99675730813421-0.0804665687167251i</v>
      </c>
      <c r="I103" t="str">
        <f t="shared" si="49"/>
        <v>0.88545602565321+0.464723172043768i</v>
      </c>
      <c r="J103" t="str">
        <f t="shared" si="50"/>
        <v>-0.278217463916452-0.960518111631373i</v>
      </c>
      <c r="K103" t="str">
        <f t="shared" si="51"/>
        <v>0.799442763403501+0.600742264237979i</v>
      </c>
      <c r="L103" t="str">
        <f t="shared" si="52"/>
        <v>0.748510748171101-0.663122658240795i</v>
      </c>
      <c r="M103" t="str">
        <f t="shared" si="53"/>
        <v>-0.632445375595378+0.774604961827654i</v>
      </c>
      <c r="N103" t="str">
        <f t="shared" si="54"/>
        <v>-0.428692561403054-0.903450434610382i</v>
      </c>
      <c r="O103" t="str">
        <f t="shared" si="55"/>
        <v>3.09912468374094-1.8426682269545i</v>
      </c>
      <c r="P103" s="20"/>
    </row>
    <row r="104" spans="1:16">
      <c r="B104">
        <v>11</v>
      </c>
      <c r="C104" t="str">
        <f t="shared" si="43"/>
        <v>0.88545602565321-0.464723172043769i</v>
      </c>
      <c r="D104" t="str">
        <f t="shared" si="44"/>
        <v>-0.960518111631371-0.278217463916453i</v>
      </c>
      <c r="E104" t="str">
        <f t="shared" si="45"/>
        <v>-0.799442763403502+0.600742264237979i</v>
      </c>
      <c r="F104" t="str">
        <f t="shared" si="46"/>
        <v>0.663122658240795-0.748510748171101i</v>
      </c>
      <c r="G104" t="str">
        <f t="shared" si="47"/>
        <v>-0.632445375595377-0.774604961827655i</v>
      </c>
      <c r="H104" t="str">
        <f t="shared" si="48"/>
        <v>-0.903450434610382-0.428692561403055i</v>
      </c>
      <c r="I104" t="str">
        <f t="shared" si="49"/>
        <v>-0.88545602565321-0.464723172043768i</v>
      </c>
      <c r="J104" t="str">
        <f t="shared" si="50"/>
        <v>0.721202447343815+0.6927243535096i</v>
      </c>
      <c r="K104" t="str">
        <f t="shared" si="51"/>
        <v>-0.919979443658825+0.391966609860075i</v>
      </c>
      <c r="L104" t="str">
        <f t="shared" si="52"/>
        <v>0.663122658240795+0.748510748171101i</v>
      </c>
      <c r="M104" t="str">
        <f t="shared" si="53"/>
        <v>-0.987050262637913-0.160411280857761i</v>
      </c>
      <c r="N104" t="str">
        <f t="shared" si="54"/>
        <v>0.0804665687167265-0.99675730813421i</v>
      </c>
      <c r="O104" t="str">
        <f t="shared" si="55"/>
        <v>-3.07497205899524-1.88269669261902i</v>
      </c>
      <c r="P104" s="20"/>
    </row>
    <row r="106" spans="1:16">
      <c r="B106" t="s">
        <v>102</v>
      </c>
    </row>
    <row r="107" spans="1:16">
      <c r="B107" t="s">
        <v>104</v>
      </c>
    </row>
    <row r="109" spans="1:16">
      <c r="A109" s="6" t="s">
        <v>35</v>
      </c>
      <c r="B109" t="s">
        <v>92</v>
      </c>
    </row>
    <row r="111" spans="1:16">
      <c r="B111" t="s">
        <v>81</v>
      </c>
    </row>
    <row r="112" spans="1:16">
      <c r="B112" t="s">
        <v>64</v>
      </c>
      <c r="C112">
        <f>C34</f>
        <v>1</v>
      </c>
      <c r="D112">
        <f t="shared" ref="D112:N112" si="56">D34</f>
        <v>7</v>
      </c>
      <c r="E112">
        <f t="shared" si="56"/>
        <v>10</v>
      </c>
      <c r="F112">
        <f t="shared" si="56"/>
        <v>5</v>
      </c>
      <c r="G112">
        <f t="shared" si="56"/>
        <v>9</v>
      </c>
      <c r="H112">
        <f t="shared" si="56"/>
        <v>11</v>
      </c>
      <c r="I112">
        <f t="shared" si="56"/>
        <v>12</v>
      </c>
      <c r="J112">
        <f t="shared" si="56"/>
        <v>6</v>
      </c>
      <c r="K112">
        <f t="shared" si="56"/>
        <v>3</v>
      </c>
      <c r="L112">
        <f t="shared" si="56"/>
        <v>8</v>
      </c>
      <c r="M112">
        <f t="shared" si="56"/>
        <v>4</v>
      </c>
      <c r="N112">
        <f t="shared" si="56"/>
        <v>2</v>
      </c>
    </row>
    <row r="113" spans="2:15">
      <c r="B113" t="s">
        <v>61</v>
      </c>
      <c r="C113">
        <v>0</v>
      </c>
      <c r="D113">
        <v>1</v>
      </c>
      <c r="E113">
        <v>2</v>
      </c>
      <c r="F113">
        <v>3</v>
      </c>
      <c r="G113">
        <v>4</v>
      </c>
      <c r="H113">
        <v>5</v>
      </c>
      <c r="I113">
        <v>6</v>
      </c>
      <c r="J113">
        <v>7</v>
      </c>
      <c r="K113">
        <v>8</v>
      </c>
      <c r="L113">
        <v>9</v>
      </c>
      <c r="M113">
        <v>10</v>
      </c>
      <c r="N113">
        <v>11</v>
      </c>
    </row>
    <row r="114" spans="2:15">
      <c r="B114" t="s">
        <v>82</v>
      </c>
      <c r="C114" s="3">
        <f t="shared" ref="C114:N114" si="57">INDEX($C7:$O7,1,C112+1)</f>
        <v>1.911610708286531</v>
      </c>
      <c r="D114" s="3">
        <f t="shared" si="57"/>
        <v>-0.32672330517085074</v>
      </c>
      <c r="E114" s="3">
        <f t="shared" si="57"/>
        <v>-2.1429522540774388</v>
      </c>
      <c r="F114" s="3">
        <f t="shared" si="57"/>
        <v>0.32672330517085074</v>
      </c>
      <c r="G114" s="3">
        <f t="shared" si="57"/>
        <v>-3.7066152190135018</v>
      </c>
      <c r="H114" s="3">
        <f t="shared" si="57"/>
        <v>-1.9116107082865315</v>
      </c>
      <c r="I114" s="3">
        <f t="shared" si="57"/>
        <v>-2.2765791295344995</v>
      </c>
      <c r="J114" s="3">
        <f t="shared" si="57"/>
        <v>3.06287113727155E-16</v>
      </c>
      <c r="K114" s="3">
        <f t="shared" si="57"/>
        <v>3.7066152190135</v>
      </c>
      <c r="L114" s="3">
        <f t="shared" si="57"/>
        <v>-2.7793781865216483</v>
      </c>
      <c r="M114" s="3">
        <f t="shared" si="57"/>
        <v>2.7793781865216487</v>
      </c>
      <c r="N114" s="3">
        <f t="shared" si="57"/>
        <v>2.1429522540774411</v>
      </c>
    </row>
    <row r="116" spans="2:15">
      <c r="B116" t="s">
        <v>83</v>
      </c>
    </row>
    <row r="117" spans="2:15">
      <c r="B117" t="s">
        <v>80</v>
      </c>
    </row>
    <row r="118" spans="2:15">
      <c r="B118" t="s">
        <v>84</v>
      </c>
    </row>
    <row r="119" spans="2:15">
      <c r="B119" t="s">
        <v>61</v>
      </c>
      <c r="C119">
        <v>0</v>
      </c>
      <c r="D119">
        <v>1</v>
      </c>
      <c r="E119">
        <v>2</v>
      </c>
      <c r="F119">
        <v>3</v>
      </c>
      <c r="G119">
        <v>4</v>
      </c>
      <c r="H119">
        <v>5</v>
      </c>
      <c r="I119">
        <v>6</v>
      </c>
      <c r="J119">
        <v>7</v>
      </c>
      <c r="K119">
        <v>8</v>
      </c>
      <c r="L119">
        <v>9</v>
      </c>
      <c r="M119">
        <v>10</v>
      </c>
      <c r="N119">
        <v>11</v>
      </c>
    </row>
    <row r="120" spans="2:15">
      <c r="B120" t="s">
        <v>60</v>
      </c>
      <c r="C120" s="25" t="s">
        <v>87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t="s">
        <v>86</v>
      </c>
    </row>
    <row r="121" spans="2:15">
      <c r="B121">
        <v>0</v>
      </c>
      <c r="C121" t="str">
        <f t="shared" ref="C121:N121" si="58">IMPRODUCT(COMPLEX(COS(2*PI()*C77/($C$5-1)),SIN(2*PI()*C77/($C$5-1))),C$114)</f>
        <v>1.91161070828653</v>
      </c>
      <c r="D121" t="str">
        <f t="shared" si="58"/>
        <v>-0.326723305170851</v>
      </c>
      <c r="E121" t="str">
        <f t="shared" si="58"/>
        <v>-2.14295225407744</v>
      </c>
      <c r="F121" t="str">
        <f t="shared" si="58"/>
        <v>0.326723305170851</v>
      </c>
      <c r="G121" t="str">
        <f t="shared" si="58"/>
        <v>-3.7066152190135</v>
      </c>
      <c r="H121" t="str">
        <f t="shared" si="58"/>
        <v>-1.91161070828653</v>
      </c>
      <c r="I121" t="str">
        <f t="shared" si="58"/>
        <v>-2.2765791295345</v>
      </c>
      <c r="J121" t="str">
        <f t="shared" si="58"/>
        <v>3.06287113727155E-16</v>
      </c>
      <c r="K121" t="str">
        <f t="shared" si="58"/>
        <v>3.7066152190135</v>
      </c>
      <c r="L121" t="str">
        <f t="shared" si="58"/>
        <v>-2.77937818652165</v>
      </c>
      <c r="M121" t="str">
        <f t="shared" si="58"/>
        <v>2.77937818652165</v>
      </c>
      <c r="N121" t="str">
        <f t="shared" si="58"/>
        <v>2.14295225407744</v>
      </c>
      <c r="O121" t="str">
        <f>IMDIV(IMSUM(C121:N121),$C$5-1)</f>
        <v>-0.189714927461208</v>
      </c>
    </row>
    <row r="122" spans="2:15">
      <c r="B122">
        <v>1</v>
      </c>
      <c r="C122" t="str">
        <f t="shared" ref="C122:N122" si="59">IMPRODUCT(COMPLEX(COS(2*PI()*C78/($C$5-1)),SIN(2*PI()*C78/($C$5-1))),C$114)</f>
        <v>1.91161070828653</v>
      </c>
      <c r="D122" t="str">
        <f t="shared" si="59"/>
        <v>-0.282950682286372-0.163361652585425i</v>
      </c>
      <c r="E122" t="str">
        <f t="shared" si="59"/>
        <v>-1.07147612703872-1.85585109112819i</v>
      </c>
      <c r="F122" t="str">
        <f t="shared" si="59"/>
        <v>2.00142276256353E-17+0.326723305170851i</v>
      </c>
      <c r="G122" t="str">
        <f t="shared" si="59"/>
        <v>1.85330760950675-3.21002294171972i</v>
      </c>
      <c r="H122" t="str">
        <f t="shared" si="59"/>
        <v>1.6555034355225-0.955805354143266i</v>
      </c>
      <c r="I122" t="str">
        <f t="shared" si="59"/>
        <v>2.2765791295345-2.7891474030264E-16i</v>
      </c>
      <c r="J122" t="str">
        <f t="shared" si="59"/>
        <v>-2.6525242133953E-16-1.53143556863578E-16i</v>
      </c>
      <c r="K122" t="str">
        <f t="shared" si="59"/>
        <v>-1.85330760950675-3.21002294171971i</v>
      </c>
      <c r="L122" t="str">
        <f t="shared" si="59"/>
        <v>5.10772633623558E-16+2.77937818652165i</v>
      </c>
      <c r="M122" t="str">
        <f t="shared" si="59"/>
        <v>1.38968909326082-2.40701211625207i</v>
      </c>
      <c r="N122" t="str">
        <f t="shared" si="59"/>
        <v>1.85585109112819-1.07147612703872i</v>
      </c>
      <c r="O122" t="str">
        <f t="shared" ref="O122:O132" si="60">IMDIV(IMSUM(C122:N122),$C$5-1)</f>
        <v>0.644567220700621-0.813954227741217i</v>
      </c>
    </row>
    <row r="123" spans="2:15">
      <c r="B123">
        <v>2</v>
      </c>
      <c r="C123" t="str">
        <f t="shared" ref="C123:N123" si="61">IMPRODUCT(COMPLEX(COS(2*PI()*C79/($C$5-1)),SIN(2*PI()*C79/($C$5-1))),C$114)</f>
        <v>1.91161070828653</v>
      </c>
      <c r="D123" t="str">
        <f t="shared" si="61"/>
        <v>-0.163361652585425-0.282950682286372i</v>
      </c>
      <c r="E123" t="str">
        <f t="shared" si="61"/>
        <v>1.07147612703872-1.85585109112819i</v>
      </c>
      <c r="F123" t="str">
        <f t="shared" si="61"/>
        <v>-0.326723305170851+4.00284552512705E-17i</v>
      </c>
      <c r="G123" t="str">
        <f t="shared" si="61"/>
        <v>1.85330760950675+3.21002294171971i</v>
      </c>
      <c r="H123" t="str">
        <f t="shared" si="61"/>
        <v>-0.955805354143266+1.6555034355225i</v>
      </c>
      <c r="I123" t="str">
        <f t="shared" si="61"/>
        <v>-2.2765791295345</v>
      </c>
      <c r="J123" t="str">
        <f t="shared" si="61"/>
        <v>1.53143556863578E-16+2.6525242133953E-16i</v>
      </c>
      <c r="K123" t="str">
        <f t="shared" si="61"/>
        <v>-1.85330760950675+3.21002294171971i</v>
      </c>
      <c r="L123" t="str">
        <f t="shared" si="61"/>
        <v>2.77937818652165-3.40515089082372E-16i</v>
      </c>
      <c r="M123" t="str">
        <f t="shared" si="61"/>
        <v>-1.38968909326082-2.40701211625207i</v>
      </c>
      <c r="N123" t="str">
        <f t="shared" si="61"/>
        <v>1.07147612703872-1.85585109112819i</v>
      </c>
      <c r="O123" t="str">
        <f t="shared" si="60"/>
        <v>0.143481884515897+0.139490361513925i</v>
      </c>
    </row>
    <row r="124" spans="2:15">
      <c r="B124">
        <v>3</v>
      </c>
      <c r="C124" t="str">
        <f t="shared" ref="C124:N124" si="62">IMPRODUCT(COMPLEX(COS(2*PI()*C80/($C$5-1)),SIN(2*PI()*C80/($C$5-1))),C$114)</f>
        <v>1.91161070828653</v>
      </c>
      <c r="D124" t="str">
        <f t="shared" si="62"/>
        <v>-2.00142276256353E-17-0.326723305170851i</v>
      </c>
      <c r="E124" t="str">
        <f t="shared" si="62"/>
        <v>2.14295225407744-2.62543464302592E-16i</v>
      </c>
      <c r="F124" t="str">
        <f t="shared" si="62"/>
        <v>-6.00426828769058E-17-0.326723305170851i</v>
      </c>
      <c r="G124" t="str">
        <f t="shared" si="62"/>
        <v>-3.7066152190135</v>
      </c>
      <c r="H124" t="str">
        <f t="shared" si="62"/>
        <v>-1.17100345282201E-16-1.91161070828653i</v>
      </c>
      <c r="I124" t="str">
        <f t="shared" si="62"/>
        <v>2.2765791295345-2.7891474030264E-16i</v>
      </c>
      <c r="J124" t="str">
        <f t="shared" si="62"/>
        <v>-5.62870776211867E-32-3.06287113727155E-16i</v>
      </c>
      <c r="K124" t="str">
        <f t="shared" si="62"/>
        <v>3.7066152190135</v>
      </c>
      <c r="L124" t="str">
        <f t="shared" si="62"/>
        <v>-1.70257544541186E-16-2.77937818652165i</v>
      </c>
      <c r="M124" t="str">
        <f t="shared" si="62"/>
        <v>-2.77937818652165+3.40515089082372E-16i</v>
      </c>
      <c r="N124" t="str">
        <f t="shared" si="62"/>
        <v>-3.93815196453888E-16-2.14295225407744i</v>
      </c>
      <c r="O124" t="str">
        <f t="shared" si="60"/>
        <v>0.295980325448068-0.62394897993561i</v>
      </c>
    </row>
    <row r="125" spans="2:15">
      <c r="B125">
        <v>4</v>
      </c>
      <c r="C125" t="str">
        <f t="shared" ref="C125:N125" si="63">IMPRODUCT(COMPLEX(COS(2*PI()*C81/($C$5-1)),SIN(2*PI()*C81/($C$5-1))),C$114)</f>
        <v>1.91161070828653</v>
      </c>
      <c r="D125" t="str">
        <f t="shared" si="63"/>
        <v>0.163361652585425-0.282950682286372i</v>
      </c>
      <c r="E125" t="str">
        <f t="shared" si="63"/>
        <v>1.07147612703872+1.85585109112819i</v>
      </c>
      <c r="F125" t="str">
        <f t="shared" si="63"/>
        <v>0.326723305170851</v>
      </c>
      <c r="G125" t="str">
        <f t="shared" si="63"/>
        <v>1.85330760950675-3.21002294171972i</v>
      </c>
      <c r="H125" t="str">
        <f t="shared" si="63"/>
        <v>0.955805354143266+1.6555034355225i</v>
      </c>
      <c r="I125" t="str">
        <f t="shared" si="63"/>
        <v>-2.2765791295345</v>
      </c>
      <c r="J125" t="str">
        <f t="shared" si="63"/>
        <v>-1.53143556863578E-16+2.6525242133953E-16i</v>
      </c>
      <c r="K125" t="str">
        <f t="shared" si="63"/>
        <v>-1.85330760950675-3.21002294171971i</v>
      </c>
      <c r="L125" t="str">
        <f t="shared" si="63"/>
        <v>-2.77937818652165</v>
      </c>
      <c r="M125" t="str">
        <f t="shared" si="63"/>
        <v>-1.38968909326082+2.40701211625207i</v>
      </c>
      <c r="N125" t="str">
        <f t="shared" si="63"/>
        <v>-1.07147612703872-1.85585109112819i</v>
      </c>
      <c r="O125" t="str">
        <f t="shared" si="60"/>
        <v>-0.257345449094242-0.220040084495936i</v>
      </c>
    </row>
    <row r="126" spans="2:15">
      <c r="B126">
        <v>5</v>
      </c>
      <c r="C126" t="str">
        <f t="shared" ref="C126:N126" si="64">IMPRODUCT(COMPLEX(COS(2*PI()*C82/($C$5-1)),SIN(2*PI()*C82/($C$5-1))),C$114)</f>
        <v>1.91161070828653</v>
      </c>
      <c r="D126" t="str">
        <f t="shared" si="64"/>
        <v>0.282950682286372-0.163361652585425i</v>
      </c>
      <c r="E126" t="str">
        <f t="shared" si="64"/>
        <v>-1.07147612703872+1.85585109112819i</v>
      </c>
      <c r="F126" t="str">
        <f t="shared" si="64"/>
        <v>2.00142276256353E-17+0.326723305170851i</v>
      </c>
      <c r="G126" t="str">
        <f t="shared" si="64"/>
        <v>1.85330760950675+3.21002294171971i</v>
      </c>
      <c r="H126" t="str">
        <f t="shared" si="64"/>
        <v>-1.6555034355225-0.955805354143266i</v>
      </c>
      <c r="I126" t="str">
        <f t="shared" si="64"/>
        <v>2.2765791295345-2.7891474030264E-16i</v>
      </c>
      <c r="J126" t="str">
        <f t="shared" si="64"/>
        <v>2.6525242133953E-16-1.53143556863578E-16i</v>
      </c>
      <c r="K126" t="str">
        <f t="shared" si="64"/>
        <v>-1.85330760950675+3.21002294171971i</v>
      </c>
      <c r="L126" t="str">
        <f t="shared" si="64"/>
        <v>5.10772633623558E-16+2.77937818652165i</v>
      </c>
      <c r="M126" t="str">
        <f t="shared" si="64"/>
        <v>1.38968909326082+2.40701211625207i</v>
      </c>
      <c r="N126" t="str">
        <f t="shared" si="64"/>
        <v>-1.85585109112819-1.07147612703872i</v>
      </c>
      <c r="O126" t="str">
        <f t="shared" si="60"/>
        <v>0.106499913306567+0.966530620728733i</v>
      </c>
    </row>
    <row r="127" spans="2:15">
      <c r="B127">
        <v>6</v>
      </c>
      <c r="C127" t="str">
        <f t="shared" ref="C127:N127" si="65">IMPRODUCT(COMPLEX(COS(2*PI()*C83/($C$5-1)),SIN(2*PI()*C83/($C$5-1))),C$114)</f>
        <v>1.91161070828653</v>
      </c>
      <c r="D127" t="str">
        <f t="shared" si="65"/>
        <v>0.326723305170851-4.00284552512705E-17i</v>
      </c>
      <c r="E127" t="str">
        <f t="shared" si="65"/>
        <v>-2.14295225407744</v>
      </c>
      <c r="F127" t="str">
        <f t="shared" si="65"/>
        <v>-0.326723305170851+4.00284552512705E-17i</v>
      </c>
      <c r="G127" t="str">
        <f t="shared" si="65"/>
        <v>-3.7066152190135</v>
      </c>
      <c r="H127" t="str">
        <f t="shared" si="65"/>
        <v>1.91161070828653-2.34200690564402E-16i</v>
      </c>
      <c r="I127" t="str">
        <f t="shared" si="65"/>
        <v>-2.2765791295345</v>
      </c>
      <c r="J127" t="str">
        <f t="shared" si="65"/>
        <v>-3.06287113727155E-16+3.75247184141245E-32i</v>
      </c>
      <c r="K127" t="str">
        <f t="shared" si="65"/>
        <v>3.7066152190135</v>
      </c>
      <c r="L127" t="str">
        <f t="shared" si="65"/>
        <v>2.77937818652165-3.40515089082372E-16i</v>
      </c>
      <c r="M127" t="str">
        <f t="shared" si="65"/>
        <v>2.77937818652165</v>
      </c>
      <c r="N127" t="str">
        <f t="shared" si="65"/>
        <v>-2.14295225407744+2.62543464302592E-16i</v>
      </c>
      <c r="O127" t="str">
        <f t="shared" si="60"/>
        <v>0.234957845993915-2.60143596120152E-17i</v>
      </c>
    </row>
    <row r="128" spans="2:15">
      <c r="B128">
        <v>7</v>
      </c>
      <c r="C128" t="str">
        <f t="shared" ref="C128:N128" si="66">IMPRODUCT(COMPLEX(COS(2*PI()*C84/($C$5-1)),SIN(2*PI()*C84/($C$5-1))),C$114)</f>
        <v>1.91161070828653</v>
      </c>
      <c r="D128" t="str">
        <f t="shared" si="66"/>
        <v>0.282950682286372+0.163361652585425i</v>
      </c>
      <c r="E128" t="str">
        <f t="shared" si="66"/>
        <v>-1.07147612703872-1.85585109112819i</v>
      </c>
      <c r="F128" t="str">
        <f t="shared" si="66"/>
        <v>-6.00426828769058E-17-0.326723305170851i</v>
      </c>
      <c r="G128" t="str">
        <f t="shared" si="66"/>
        <v>1.85330760950675-3.21002294171972i</v>
      </c>
      <c r="H128" t="str">
        <f t="shared" si="66"/>
        <v>-1.6555034355225+0.955805354143266i</v>
      </c>
      <c r="I128" t="str">
        <f t="shared" si="66"/>
        <v>2.2765791295345-2.7891474030264E-16i</v>
      </c>
      <c r="J128" t="str">
        <f t="shared" si="66"/>
        <v>2.6525242133953E-16+1.53143556863578E-16i</v>
      </c>
      <c r="K128" t="str">
        <f t="shared" si="66"/>
        <v>-1.85330760950675-3.21002294171971i</v>
      </c>
      <c r="L128" t="str">
        <f t="shared" si="66"/>
        <v>-1.70257544541186E-16-2.77937818652165i</v>
      </c>
      <c r="M128" t="str">
        <f t="shared" si="66"/>
        <v>1.38968909326082-2.40701211625207i</v>
      </c>
      <c r="N128" t="str">
        <f t="shared" si="66"/>
        <v>-1.85585109112819+1.07147612703872i</v>
      </c>
      <c r="O128" t="str">
        <f t="shared" si="60"/>
        <v>0.106499913306567-0.966530620728733i</v>
      </c>
    </row>
    <row r="129" spans="1:17">
      <c r="B129">
        <v>8</v>
      </c>
      <c r="C129" t="str">
        <f t="shared" ref="C129:N129" si="67">IMPRODUCT(COMPLEX(COS(2*PI()*C85/($C$5-1)),SIN(2*PI()*C85/($C$5-1))),C$114)</f>
        <v>1.91161070828653</v>
      </c>
      <c r="D129" t="str">
        <f t="shared" si="67"/>
        <v>0.163361652585425+0.282950682286372i</v>
      </c>
      <c r="E129" t="str">
        <f t="shared" si="67"/>
        <v>1.07147612703872-1.85585109112819i</v>
      </c>
      <c r="F129" t="str">
        <f t="shared" si="67"/>
        <v>0.326723305170851</v>
      </c>
      <c r="G129" t="str">
        <f t="shared" si="67"/>
        <v>1.85330760950675+3.21002294171971i</v>
      </c>
      <c r="H129" t="str">
        <f t="shared" si="67"/>
        <v>0.955805354143266-1.6555034355225i</v>
      </c>
      <c r="I129" t="str">
        <f t="shared" si="67"/>
        <v>-2.2765791295345</v>
      </c>
      <c r="J129" t="str">
        <f t="shared" si="67"/>
        <v>-1.53143556863578E-16-2.6525242133953E-16i</v>
      </c>
      <c r="K129" t="str">
        <f t="shared" si="67"/>
        <v>-1.85330760950675+3.21002294171971i</v>
      </c>
      <c r="L129" t="str">
        <f t="shared" si="67"/>
        <v>-2.77937818652165</v>
      </c>
      <c r="M129" t="str">
        <f t="shared" si="67"/>
        <v>-1.38968909326082-2.40701211625207i</v>
      </c>
      <c r="N129" t="str">
        <f t="shared" si="67"/>
        <v>-1.07147612703872+1.85585109112819i</v>
      </c>
      <c r="O129" t="str">
        <f t="shared" si="60"/>
        <v>-0.257345449094242+0.220040084495935i</v>
      </c>
    </row>
    <row r="130" spans="1:17">
      <c r="B130">
        <v>9</v>
      </c>
      <c r="C130" t="str">
        <f t="shared" ref="C130:N130" si="68">IMPRODUCT(COMPLEX(COS(2*PI()*C86/($C$5-1)),SIN(2*PI()*C86/($C$5-1))),C$114)</f>
        <v>1.91161070828653</v>
      </c>
      <c r="D130" t="str">
        <f t="shared" si="68"/>
        <v>6.00426828769058E-17+0.326723305170851i</v>
      </c>
      <c r="E130" t="str">
        <f t="shared" si="68"/>
        <v>2.14295225407744-2.62543464302592E-16i</v>
      </c>
      <c r="F130" t="str">
        <f t="shared" si="68"/>
        <v>2.00142276256353E-17+0.326723305170851i</v>
      </c>
      <c r="G130" t="str">
        <f t="shared" si="68"/>
        <v>-3.7066152190135</v>
      </c>
      <c r="H130" t="str">
        <f t="shared" si="68"/>
        <v>3.51301035846603E-16+1.91161070828653i</v>
      </c>
      <c r="I130" t="str">
        <f t="shared" si="68"/>
        <v>2.2765791295345-2.7891474030264E-16i</v>
      </c>
      <c r="J130" t="str">
        <f t="shared" si="68"/>
        <v>1.87623592070622E-32+3.06287113727155E-16i</v>
      </c>
      <c r="K130" t="str">
        <f t="shared" si="68"/>
        <v>3.7066152190135</v>
      </c>
      <c r="L130" t="str">
        <f t="shared" si="68"/>
        <v>5.10772633623558E-16+2.77937818652165i</v>
      </c>
      <c r="M130" t="str">
        <f t="shared" si="68"/>
        <v>-2.77937818652165+3.40515089082372E-16i</v>
      </c>
      <c r="N130" t="str">
        <f t="shared" si="68"/>
        <v>1.31271732151296E-16+2.14295225407744i</v>
      </c>
      <c r="O130" t="str">
        <f t="shared" si="60"/>
        <v>0.295980325448068+0.62394897993561i</v>
      </c>
    </row>
    <row r="131" spans="1:17">
      <c r="B131">
        <v>10</v>
      </c>
      <c r="C131" t="str">
        <f t="shared" ref="C131:N131" si="69">IMPRODUCT(COMPLEX(COS(2*PI()*C87/($C$5-1)),SIN(2*PI()*C87/($C$5-1))),C$114)</f>
        <v>1.91161070828653</v>
      </c>
      <c r="D131" t="str">
        <f t="shared" si="69"/>
        <v>-0.163361652585425+0.282950682286372i</v>
      </c>
      <c r="E131" t="str">
        <f t="shared" si="69"/>
        <v>1.07147612703872+1.85585109112819i</v>
      </c>
      <c r="F131" t="str">
        <f t="shared" si="69"/>
        <v>-0.326723305170851+4.00284552512705E-17i</v>
      </c>
      <c r="G131" t="str">
        <f t="shared" si="69"/>
        <v>1.85330760950675-3.21002294171972i</v>
      </c>
      <c r="H131" t="str">
        <f t="shared" si="69"/>
        <v>-0.955805354143266-1.6555034355225i</v>
      </c>
      <c r="I131" t="str">
        <f t="shared" si="69"/>
        <v>-2.2765791295345</v>
      </c>
      <c r="J131" t="str">
        <f t="shared" si="69"/>
        <v>1.53143556863578E-16-2.6525242133953E-16i</v>
      </c>
      <c r="K131" t="str">
        <f t="shared" si="69"/>
        <v>-1.85330760950675-3.21002294171971i</v>
      </c>
      <c r="L131" t="str">
        <f t="shared" si="69"/>
        <v>2.77937818652165-3.40515089082372E-16i</v>
      </c>
      <c r="M131" t="str">
        <f t="shared" si="69"/>
        <v>-1.38968909326082+2.40701211625207i</v>
      </c>
      <c r="N131" t="str">
        <f t="shared" si="69"/>
        <v>1.07147612703872+1.85585109112819i</v>
      </c>
      <c r="O131" t="str">
        <f t="shared" si="60"/>
        <v>0.143481884515897-0.139490361513926i</v>
      </c>
    </row>
    <row r="132" spans="1:17">
      <c r="B132">
        <v>11</v>
      </c>
      <c r="C132" t="str">
        <f t="shared" ref="C132:N132" si="70">IMPRODUCT(COMPLEX(COS(2*PI()*C88/($C$5-1)),SIN(2*PI()*C88/($C$5-1))),C$114)</f>
        <v>1.91161070828653</v>
      </c>
      <c r="D132" t="str">
        <f t="shared" si="70"/>
        <v>-0.282950682286372+0.163361652585425i</v>
      </c>
      <c r="E132" t="str">
        <f t="shared" si="70"/>
        <v>-1.07147612703872+1.85585109112819i</v>
      </c>
      <c r="F132" t="str">
        <f t="shared" si="70"/>
        <v>-6.00426828769058E-17-0.326723305170851i</v>
      </c>
      <c r="G132" t="str">
        <f t="shared" si="70"/>
        <v>1.85330760950675+3.21002294171971i</v>
      </c>
      <c r="H132" t="str">
        <f t="shared" si="70"/>
        <v>1.6555034355225+0.955805354143266i</v>
      </c>
      <c r="I132" t="str">
        <f t="shared" si="70"/>
        <v>2.2765791295345-2.7891474030264E-16i</v>
      </c>
      <c r="J132" t="str">
        <f t="shared" si="70"/>
        <v>-2.6525242133953E-16+1.53143556863578E-16i</v>
      </c>
      <c r="K132" t="str">
        <f t="shared" si="70"/>
        <v>-1.85330760950675+3.21002294171971i</v>
      </c>
      <c r="L132" t="str">
        <f t="shared" si="70"/>
        <v>-1.70257544541186E-16-2.77937818652165i</v>
      </c>
      <c r="M132" t="str">
        <f t="shared" si="70"/>
        <v>1.38968909326082+2.40701211625207i</v>
      </c>
      <c r="N132" t="str">
        <f t="shared" si="70"/>
        <v>1.85585109112819+1.07147612703872i</v>
      </c>
      <c r="O132" t="str">
        <f t="shared" si="60"/>
        <v>0.644567220700621+0.813954227741216i</v>
      </c>
    </row>
    <row r="134" spans="1:17">
      <c r="A134" s="6" t="s">
        <v>36</v>
      </c>
      <c r="B134" t="s">
        <v>88</v>
      </c>
    </row>
    <row r="136" spans="1:17">
      <c r="B136" t="s">
        <v>90</v>
      </c>
      <c r="C136">
        <v>0</v>
      </c>
      <c r="D136">
        <v>1</v>
      </c>
      <c r="E136">
        <v>2</v>
      </c>
      <c r="F136">
        <v>3</v>
      </c>
      <c r="G136">
        <v>4</v>
      </c>
      <c r="H136">
        <v>5</v>
      </c>
      <c r="I136">
        <v>6</v>
      </c>
      <c r="J136">
        <v>7</v>
      </c>
      <c r="K136">
        <v>8</v>
      </c>
      <c r="L136">
        <v>9</v>
      </c>
      <c r="M136">
        <v>10</v>
      </c>
      <c r="N136">
        <v>11</v>
      </c>
    </row>
    <row r="137" spans="1:17">
      <c r="B137" t="s">
        <v>89</v>
      </c>
      <c r="C137" t="str">
        <f>IMPRODUCT(INDEX($O93:$O104,C136+1),INDEX($O121:$O132,C136+1))</f>
        <v>0.189714927461208+1.26375528349515E-16i</v>
      </c>
      <c r="D137" t="str">
        <f t="shared" ref="D137:N137" si="71">IMPRODUCT(INDEX($O93:$O104,D136+1),INDEX($O121:$O132,D136+1))</f>
        <v>0.449597261286978-3.71641108218898i</v>
      </c>
      <c r="E137" t="str">
        <f t="shared" si="71"/>
        <v>0.187633792844777+0.69668753225275i</v>
      </c>
      <c r="F137" t="str">
        <f t="shared" si="71"/>
        <v>0.369460426391196-2.46240042790084i</v>
      </c>
      <c r="G137" t="str">
        <f t="shared" si="71"/>
        <v>0.533233900180004-1.09819750232245i</v>
      </c>
      <c r="H137" t="str">
        <f t="shared" si="71"/>
        <v>-0.518235353312853-3.46745437735007i</v>
      </c>
      <c r="I137" t="str">
        <f t="shared" si="71"/>
        <v>0.847152561303632-3.80737278962133E-16i</v>
      </c>
      <c r="J137" t="str">
        <f t="shared" si="71"/>
        <v>0.518235353312853-3.46745437735007i</v>
      </c>
      <c r="K137" t="str">
        <f t="shared" si="71"/>
        <v>0.53323390018+1.09819750232245i</v>
      </c>
      <c r="L137" t="str">
        <f t="shared" si="71"/>
        <v>-0.36946042639119-2.46240042790085i</v>
      </c>
      <c r="M137" t="str">
        <f t="shared" si="71"/>
        <v>0.187633792844775-0.696687532252753i</v>
      </c>
      <c r="N137" t="str">
        <f t="shared" si="71"/>
        <v>-0.449597261286972-3.71641108218898i</v>
      </c>
    </row>
    <row r="139" spans="1:17">
      <c r="A139" s="6" t="s">
        <v>91</v>
      </c>
      <c r="B139" t="s">
        <v>98</v>
      </c>
    </row>
    <row r="141" spans="1:17">
      <c r="B141" t="s">
        <v>90</v>
      </c>
      <c r="C141">
        <v>0</v>
      </c>
      <c r="D141">
        <v>1</v>
      </c>
      <c r="E141">
        <v>2</v>
      </c>
      <c r="F141">
        <v>3</v>
      </c>
      <c r="G141">
        <v>4</v>
      </c>
      <c r="H141">
        <v>5</v>
      </c>
      <c r="I141">
        <v>6</v>
      </c>
      <c r="J141">
        <v>7</v>
      </c>
      <c r="K141">
        <v>8</v>
      </c>
      <c r="L141">
        <v>9</v>
      </c>
      <c r="M141">
        <v>10</v>
      </c>
      <c r="N141">
        <v>11</v>
      </c>
    </row>
    <row r="142" spans="1:17">
      <c r="B142" t="s">
        <v>93</v>
      </c>
      <c r="C142" s="25" t="s">
        <v>94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t="s">
        <v>95</v>
      </c>
      <c r="Q142" t="s">
        <v>99</v>
      </c>
    </row>
    <row r="143" spans="1:17">
      <c r="B143">
        <v>0</v>
      </c>
      <c r="C143" t="str">
        <f t="shared" ref="C143:N143" si="72">IMPRODUCT(COMPLEX(COS(2*PI()*C77/($C$5-1)),-SIN(2*PI()*C77/($C$5-1))),C$137)</f>
        <v>0.189714927461208+1.26375528349515E-16i</v>
      </c>
      <c r="D143" t="str">
        <f t="shared" si="72"/>
        <v>0.449597261286978-3.71641108218898i</v>
      </c>
      <c r="E143" t="str">
        <f t="shared" si="72"/>
        <v>0.187633792844777+0.69668753225275i</v>
      </c>
      <c r="F143" t="str">
        <f t="shared" si="72"/>
        <v>0.369460426391196-2.46240042790084i</v>
      </c>
      <c r="G143" t="str">
        <f t="shared" si="72"/>
        <v>0.533233900180004-1.09819750232245i</v>
      </c>
      <c r="H143" t="str">
        <f t="shared" si="72"/>
        <v>-0.518235353312853-3.46745437735007i</v>
      </c>
      <c r="I143" t="str">
        <f t="shared" si="72"/>
        <v>0.847152561303632-3.80737278962133E-16i</v>
      </c>
      <c r="J143" t="str">
        <f t="shared" si="72"/>
        <v>0.518235353312853-3.46745437735007i</v>
      </c>
      <c r="K143" t="str">
        <f t="shared" si="72"/>
        <v>0.53323390018+1.09819750232245i</v>
      </c>
      <c r="L143" t="str">
        <f t="shared" si="72"/>
        <v>-0.36946042639119-2.46240042790085i</v>
      </c>
      <c r="M143" t="str">
        <f t="shared" si="72"/>
        <v>0.187633792844775-0.696687532252753i</v>
      </c>
      <c r="N143" t="str">
        <f t="shared" si="72"/>
        <v>-0.449597261286972-3.71641108218898i</v>
      </c>
      <c r="O143" t="str">
        <f>IMSUM(C143:N143)</f>
        <v>2.47860287481441-19.2925317748798i</v>
      </c>
      <c r="Q143" t="str">
        <f>IMSUM(O143,$C$7)</f>
        <v>4.75518200434891-19.2925317748798i</v>
      </c>
    </row>
    <row r="144" spans="1:17">
      <c r="B144">
        <v>1</v>
      </c>
      <c r="C144" t="str">
        <f t="shared" ref="C144:N144" si="73">IMPRODUCT(COMPLEX(COS(2*PI()*C78/($C$5-1)),-SIN(2*PI()*C78/($C$5-1))),C$137)</f>
        <v>0.189714927461208+1.26375528349515E-16i</v>
      </c>
      <c r="D144" t="str">
        <f t="shared" si="73"/>
        <v>-1.46884289134806-3.44330503872516i</v>
      </c>
      <c r="E144" t="str">
        <f t="shared" si="73"/>
        <v>0.697165997853161+0.185848134914371i</v>
      </c>
      <c r="F144" t="str">
        <f t="shared" si="73"/>
        <v>-2.46240042790084-0.369460426391196i</v>
      </c>
      <c r="G144" t="str">
        <f t="shared" si="73"/>
        <v>-1.21768388547386+0.0873046474462857i</v>
      </c>
      <c r="H144" t="str">
        <f t="shared" si="73"/>
        <v>-1.2849222075669+3.26202125390514i</v>
      </c>
      <c r="I144" t="str">
        <f t="shared" si="73"/>
        <v>-0.847152561303632+2.7694851380683E-16i</v>
      </c>
      <c r="J144" t="str">
        <f t="shared" si="73"/>
        <v>1.2849222075669+3.26202125390514i</v>
      </c>
      <c r="K144" t="str">
        <f t="shared" si="73"/>
        <v>-1.21768388547386-0.0873046474462897i</v>
      </c>
      <c r="L144" t="str">
        <f t="shared" si="73"/>
        <v>2.46240042790085-0.36946042639119i</v>
      </c>
      <c r="M144" t="str">
        <f t="shared" si="73"/>
        <v>0.697165997853162-0.185848134914374i</v>
      </c>
      <c r="N144" t="str">
        <f t="shared" si="73"/>
        <v>1.46884289134806-3.44330503872516i</v>
      </c>
      <c r="O144" t="str">
        <f t="shared" ref="O144:O154" si="74">IMSUM(C144:N144)</f>
        <v>-1.69847340908381-1.10148842242243i</v>
      </c>
      <c r="Q144" t="str">
        <f t="shared" ref="Q144:Q154" si="75">IMSUM(O144,$C$7)</f>
        <v>0.578105720450688-1.10148842242243i</v>
      </c>
    </row>
    <row r="145" spans="1:17">
      <c r="B145">
        <v>2</v>
      </c>
      <c r="C145" t="str">
        <f t="shared" ref="C145:N145" si="76">IMPRODUCT(COMPLEX(COS(2*PI()*C79/($C$5-1)),-SIN(2*PI()*C79/($C$5-1))),C$137)</f>
        <v>0.189714927461208+1.26375528349515E-16i</v>
      </c>
      <c r="D145" t="str">
        <f t="shared" si="76"/>
        <v>-2.99370777743819-2.24756819084092i</v>
      </c>
      <c r="E145" t="str">
        <f t="shared" si="76"/>
        <v>0.509532205008384-0.510839397338379i</v>
      </c>
      <c r="F145" t="str">
        <f t="shared" si="76"/>
        <v>-0.369460426391196+2.46240042790084i</v>
      </c>
      <c r="G145" t="str">
        <f t="shared" si="76"/>
        <v>0.684449985293859+1.01089285487616i</v>
      </c>
      <c r="H145" t="str">
        <f t="shared" si="76"/>
        <v>2.74378590059229-2.18253216978317i</v>
      </c>
      <c r="I145" t="str">
        <f t="shared" si="76"/>
        <v>0.847152561303632-3.80737278962133E-16i</v>
      </c>
      <c r="J145" t="str">
        <f t="shared" si="76"/>
        <v>-2.74378590059229-2.18253216978317i</v>
      </c>
      <c r="K145" t="str">
        <f t="shared" si="76"/>
        <v>0.684449985293862-1.01089285487616i</v>
      </c>
      <c r="L145" t="str">
        <f t="shared" si="76"/>
        <v>0.36946042639119+2.46240042790085i</v>
      </c>
      <c r="M145" t="str">
        <f t="shared" si="76"/>
        <v>0.509532205008387+0.510839397338378i</v>
      </c>
      <c r="N145" t="str">
        <f t="shared" si="76"/>
        <v>2.99370777743819-2.24756819084092i</v>
      </c>
      <c r="O145" t="str">
        <f t="shared" si="74"/>
        <v>3.42483186936933-3.93539986544649i</v>
      </c>
      <c r="Q145" t="str">
        <f t="shared" si="75"/>
        <v>5.70141099890383-3.93539986544649i</v>
      </c>
    </row>
    <row r="146" spans="1:17">
      <c r="B146">
        <v>3</v>
      </c>
      <c r="C146" t="str">
        <f t="shared" ref="C146:N146" si="77">IMPRODUCT(COMPLEX(COS(2*PI()*C80/($C$5-1)),-SIN(2*PI()*C80/($C$5-1))),C$137)</f>
        <v>0.189714927461208+1.26375528349515E-16i</v>
      </c>
      <c r="D146" t="str">
        <f t="shared" si="77"/>
        <v>-3.71641108218898-0.449597261286978i</v>
      </c>
      <c r="E146" t="str">
        <f t="shared" si="77"/>
        <v>-0.187633792844777-0.69668753225275i</v>
      </c>
      <c r="F146" t="str">
        <f t="shared" si="77"/>
        <v>2.46240042790084+0.369460426391196i</v>
      </c>
      <c r="G146" t="str">
        <f t="shared" si="77"/>
        <v>0.533233900180004-1.09819750232245i</v>
      </c>
      <c r="H146" t="str">
        <f t="shared" si="77"/>
        <v>-3.46745437735007+0.518235353312853i</v>
      </c>
      <c r="I146" t="str">
        <f t="shared" si="77"/>
        <v>-0.847152561303632+2.7694851380683E-16i</v>
      </c>
      <c r="J146" t="str">
        <f t="shared" si="77"/>
        <v>3.46745437735007+0.518235353312854i</v>
      </c>
      <c r="K146" t="str">
        <f t="shared" si="77"/>
        <v>0.53323390018+1.09819750232245i</v>
      </c>
      <c r="L146" t="str">
        <f t="shared" si="77"/>
        <v>-2.46240042790085+0.36946042639119i</v>
      </c>
      <c r="M146" t="str">
        <f t="shared" si="77"/>
        <v>-0.187633792844775+0.696687532252753i</v>
      </c>
      <c r="N146" t="str">
        <f t="shared" si="77"/>
        <v>3.71641108218898-0.449597261286971i</v>
      </c>
      <c r="O146" t="str">
        <f t="shared" si="74"/>
        <v>0.0337625808280175+0.876197036834147i</v>
      </c>
      <c r="Q146" t="str">
        <f t="shared" si="75"/>
        <v>2.31034171036252+0.876197036834147i</v>
      </c>
    </row>
    <row r="147" spans="1:17">
      <c r="B147">
        <v>4</v>
      </c>
      <c r="C147" t="str">
        <f t="shared" ref="C147:N147" si="78">IMPRODUCT(COMPLEX(COS(2*PI()*C81/($C$5-1)),-SIN(2*PI()*C81/($C$5-1))),C$137)</f>
        <v>0.189714927461208+1.26375528349515E-16i</v>
      </c>
      <c r="D147" t="str">
        <f t="shared" si="78"/>
        <v>-3.44330503872516+1.46884289134806i</v>
      </c>
      <c r="E147" t="str">
        <f t="shared" si="78"/>
        <v>-0.69716599785316-0.185848134914371i</v>
      </c>
      <c r="F147" t="str">
        <f t="shared" si="78"/>
        <v>0.369460426391196-2.46240042790084i</v>
      </c>
      <c r="G147" t="str">
        <f t="shared" si="78"/>
        <v>-1.21768388547386+0.0873046474462857i</v>
      </c>
      <c r="H147" t="str">
        <f t="shared" si="78"/>
        <v>3.26202125390514+1.2849222075669i</v>
      </c>
      <c r="I147" t="str">
        <f t="shared" si="78"/>
        <v>0.847152561303632-3.80737278962133E-16i</v>
      </c>
      <c r="J147" t="str">
        <f t="shared" si="78"/>
        <v>-3.26202125390514+1.2849222075669i</v>
      </c>
      <c r="K147" t="str">
        <f t="shared" si="78"/>
        <v>-1.21768388547386-0.0873046474462897i</v>
      </c>
      <c r="L147" t="str">
        <f t="shared" si="78"/>
        <v>-0.36946042639119-2.46240042790085i</v>
      </c>
      <c r="M147" t="str">
        <f t="shared" si="78"/>
        <v>-0.697165997853162+0.185848134914374i</v>
      </c>
      <c r="N147" t="str">
        <f t="shared" si="78"/>
        <v>3.44330503872516+1.46884289134806i</v>
      </c>
      <c r="O147" t="str">
        <f t="shared" si="74"/>
        <v>-2.7928322778892+0.582729342028229i</v>
      </c>
      <c r="Q147" t="str">
        <f t="shared" si="75"/>
        <v>-0.516253148354702+0.582729342028229i</v>
      </c>
    </row>
    <row r="148" spans="1:17">
      <c r="B148">
        <v>5</v>
      </c>
      <c r="C148" t="str">
        <f t="shared" ref="C148:N148" si="79">IMPRODUCT(COMPLEX(COS(2*PI()*C82/($C$5-1)),-SIN(2*PI()*C82/($C$5-1))),C$137)</f>
        <v>0.189714927461208+1.26375528349515E-16i</v>
      </c>
      <c r="D148" t="str">
        <f t="shared" si="79"/>
        <v>-2.24756819084092+2.99370777743819i</v>
      </c>
      <c r="E148" t="str">
        <f t="shared" si="79"/>
        <v>-0.509532205008384+0.510839397338379i</v>
      </c>
      <c r="F148" t="str">
        <f t="shared" si="79"/>
        <v>-2.46240042790084-0.369460426391196i</v>
      </c>
      <c r="G148" t="str">
        <f t="shared" si="79"/>
        <v>0.684449985293859+1.01089285487616i</v>
      </c>
      <c r="H148" t="str">
        <f t="shared" si="79"/>
        <v>-2.18253216978317-2.74378590059229i</v>
      </c>
      <c r="I148" t="str">
        <f t="shared" si="79"/>
        <v>-0.847152561303632+2.7694851380683E-16i</v>
      </c>
      <c r="J148" t="str">
        <f t="shared" si="79"/>
        <v>2.18253216978317-2.74378590059229i</v>
      </c>
      <c r="K148" t="str">
        <f t="shared" si="79"/>
        <v>0.684449985293862-1.01089285487616i</v>
      </c>
      <c r="L148" t="str">
        <f t="shared" si="79"/>
        <v>2.46240042790085-0.36946042639119i</v>
      </c>
      <c r="M148" t="str">
        <f t="shared" si="79"/>
        <v>-0.509532205008387-0.510839397338379i</v>
      </c>
      <c r="N148" t="str">
        <f t="shared" si="79"/>
        <v>2.24756819084092+2.99370777743819i</v>
      </c>
      <c r="O148" t="str">
        <f t="shared" si="74"/>
        <v>-0.307602073271465-0.239077099090586i</v>
      </c>
      <c r="Q148" t="str">
        <f t="shared" si="75"/>
        <v>1.96897705626303-0.239077099090586i</v>
      </c>
    </row>
    <row r="149" spans="1:17">
      <c r="B149">
        <v>6</v>
      </c>
      <c r="C149" t="str">
        <f t="shared" ref="C149:N149" si="80">IMPRODUCT(COMPLEX(COS(2*PI()*C83/($C$5-1)),-SIN(2*PI()*C83/($C$5-1))),C$137)</f>
        <v>0.189714927461208+1.26375528349515E-16i</v>
      </c>
      <c r="D149" t="str">
        <f t="shared" si="80"/>
        <v>-0.449597261286978+3.71641108218898i</v>
      </c>
      <c r="E149" t="str">
        <f t="shared" si="80"/>
        <v>0.187633792844777+0.69668753225275i</v>
      </c>
      <c r="F149" t="str">
        <f t="shared" si="80"/>
        <v>-0.369460426391196+2.46240042790084i</v>
      </c>
      <c r="G149" t="str">
        <f t="shared" si="80"/>
        <v>0.533233900180004-1.09819750232245i</v>
      </c>
      <c r="H149" t="str">
        <f t="shared" si="80"/>
        <v>0.518235353312853+3.46745437735007i</v>
      </c>
      <c r="I149" t="str">
        <f t="shared" si="80"/>
        <v>0.847152561303632-3.80737278962133E-16i</v>
      </c>
      <c r="J149" t="str">
        <f t="shared" si="80"/>
        <v>-0.518235353312853+3.46745437735007i</v>
      </c>
      <c r="K149" t="str">
        <f t="shared" si="80"/>
        <v>0.53323390018+1.09819750232245i</v>
      </c>
      <c r="L149" t="str">
        <f t="shared" si="80"/>
        <v>0.36946042639119+2.46240042790085i</v>
      </c>
      <c r="M149" t="str">
        <f t="shared" si="80"/>
        <v>0.187633792844775-0.696687532252753i</v>
      </c>
      <c r="N149" t="str">
        <f t="shared" si="80"/>
        <v>0.449597261286972+3.71641108218898i</v>
      </c>
      <c r="O149" t="str">
        <f t="shared" si="74"/>
        <v>2.47860287481438+19.2925317748798i</v>
      </c>
      <c r="Q149" t="str">
        <f t="shared" si="75"/>
        <v>4.75518200434888+19.2925317748798i</v>
      </c>
    </row>
    <row r="150" spans="1:17">
      <c r="B150">
        <v>7</v>
      </c>
      <c r="C150" t="str">
        <f t="shared" ref="C150:N150" si="81">IMPRODUCT(COMPLEX(COS(2*PI()*C84/($C$5-1)),-SIN(2*PI()*C84/($C$5-1))),C$137)</f>
        <v>0.189714927461208+1.26375528349515E-16i</v>
      </c>
      <c r="D150" t="str">
        <f t="shared" si="81"/>
        <v>1.46884289134806+3.44330503872516i</v>
      </c>
      <c r="E150" t="str">
        <f t="shared" si="81"/>
        <v>0.697165997853161+0.185848134914371i</v>
      </c>
      <c r="F150" t="str">
        <f t="shared" si="81"/>
        <v>2.46240042790084+0.369460426391196i</v>
      </c>
      <c r="G150" t="str">
        <f t="shared" si="81"/>
        <v>-1.21768388547386+0.0873046474462857i</v>
      </c>
      <c r="H150" t="str">
        <f t="shared" si="81"/>
        <v>1.2849222075669-3.26202125390514i</v>
      </c>
      <c r="I150" t="str">
        <f t="shared" si="81"/>
        <v>-0.847152561303632+2.7694851380683E-16i</v>
      </c>
      <c r="J150" t="str">
        <f t="shared" si="81"/>
        <v>-1.2849222075669-3.26202125390514i</v>
      </c>
      <c r="K150" t="str">
        <f t="shared" si="81"/>
        <v>-1.21768388547386-0.0873046474462897i</v>
      </c>
      <c r="L150" t="str">
        <f t="shared" si="81"/>
        <v>-2.46240042790085+0.36946042639119i</v>
      </c>
      <c r="M150" t="str">
        <f t="shared" si="81"/>
        <v>0.697165997853162-0.185848134914374i</v>
      </c>
      <c r="N150" t="str">
        <f t="shared" si="81"/>
        <v>-1.46884289134806+3.44330503872516i</v>
      </c>
      <c r="O150" t="str">
        <f t="shared" si="74"/>
        <v>-1.69847340908383+1.10148842242242i</v>
      </c>
      <c r="Q150" t="str">
        <f t="shared" si="75"/>
        <v>0.578105720450668+1.10148842242242i</v>
      </c>
    </row>
    <row r="151" spans="1:17">
      <c r="B151">
        <v>8</v>
      </c>
      <c r="C151" t="str">
        <f t="shared" ref="C151:N151" si="82">IMPRODUCT(COMPLEX(COS(2*PI()*C85/($C$5-1)),-SIN(2*PI()*C85/($C$5-1))),C$137)</f>
        <v>0.189714927461208+1.26375528349515E-16i</v>
      </c>
      <c r="D151" t="str">
        <f t="shared" si="82"/>
        <v>2.99370777743818+2.24756819084092i</v>
      </c>
      <c r="E151" t="str">
        <f t="shared" si="82"/>
        <v>0.509532205008384-0.510839397338379i</v>
      </c>
      <c r="F151" t="str">
        <f t="shared" si="82"/>
        <v>0.369460426391196-2.46240042790084i</v>
      </c>
      <c r="G151" t="str">
        <f t="shared" si="82"/>
        <v>0.684449985293859+1.01089285487616i</v>
      </c>
      <c r="H151" t="str">
        <f t="shared" si="82"/>
        <v>-2.74378590059229+2.18253216978317i</v>
      </c>
      <c r="I151" t="str">
        <f t="shared" si="82"/>
        <v>0.847152561303632-3.80737278962133E-16i</v>
      </c>
      <c r="J151" t="str">
        <f t="shared" si="82"/>
        <v>2.74378590059229+2.18253216978317i</v>
      </c>
      <c r="K151" t="str">
        <f t="shared" si="82"/>
        <v>0.684449985293862-1.01089285487616i</v>
      </c>
      <c r="L151" t="str">
        <f t="shared" si="82"/>
        <v>-0.36946042639119-2.46240042790085i</v>
      </c>
      <c r="M151" t="str">
        <f t="shared" si="82"/>
        <v>0.509532205008387+0.510839397338378i</v>
      </c>
      <c r="N151" t="str">
        <f t="shared" si="82"/>
        <v>-2.99370777743819+2.24756819084092i</v>
      </c>
      <c r="O151" t="str">
        <f t="shared" si="74"/>
        <v>3.42483186936933+3.93539986544649i</v>
      </c>
      <c r="Q151" t="str">
        <f t="shared" si="75"/>
        <v>5.70141099890383+3.93539986544649i</v>
      </c>
    </row>
    <row r="152" spans="1:17">
      <c r="B152">
        <v>9</v>
      </c>
      <c r="C152" t="str">
        <f t="shared" ref="C152:N152" si="83">IMPRODUCT(COMPLEX(COS(2*PI()*C86/($C$5-1)),-SIN(2*PI()*C86/($C$5-1))),C$137)</f>
        <v>0.189714927461208+1.26375528349515E-16i</v>
      </c>
      <c r="D152" t="str">
        <f t="shared" si="83"/>
        <v>3.71641108218898+0.449597261286979i</v>
      </c>
      <c r="E152" t="str">
        <f t="shared" si="83"/>
        <v>-0.187633792844777-0.69668753225275i</v>
      </c>
      <c r="F152" t="str">
        <f t="shared" si="83"/>
        <v>-2.46240042790084-0.369460426391196i</v>
      </c>
      <c r="G152" t="str">
        <f t="shared" si="83"/>
        <v>0.533233900180004-1.09819750232245i</v>
      </c>
      <c r="H152" t="str">
        <f t="shared" si="83"/>
        <v>3.46745437735007-0.518235353312852i</v>
      </c>
      <c r="I152" t="str">
        <f t="shared" si="83"/>
        <v>-0.847152561303632+2.7694851380683E-16i</v>
      </c>
      <c r="J152" t="str">
        <f t="shared" si="83"/>
        <v>-3.46745437735007-0.518235353312853i</v>
      </c>
      <c r="K152" t="str">
        <f t="shared" si="83"/>
        <v>0.53323390018+1.09819750232245i</v>
      </c>
      <c r="L152" t="str">
        <f t="shared" si="83"/>
        <v>2.46240042790085-0.36946042639119i</v>
      </c>
      <c r="M152" t="str">
        <f t="shared" si="83"/>
        <v>-0.187633792844775+0.696687532252753i</v>
      </c>
      <c r="N152" t="str">
        <f t="shared" si="83"/>
        <v>-3.71641108218898+0.449597261286972i</v>
      </c>
      <c r="O152" t="str">
        <f t="shared" si="74"/>
        <v>0.033762580828038-0.876197036834136i</v>
      </c>
      <c r="Q152" t="str">
        <f t="shared" si="75"/>
        <v>2.31034171036254-0.876197036834136i</v>
      </c>
    </row>
    <row r="153" spans="1:17">
      <c r="B153">
        <v>10</v>
      </c>
      <c r="C153" t="str">
        <f t="shared" ref="C153:N153" si="84">IMPRODUCT(COMPLEX(COS(2*PI()*C87/($C$5-1)),-SIN(2*PI()*C87/($C$5-1))),C$137)</f>
        <v>0.189714927461208+1.26375528349515E-16i</v>
      </c>
      <c r="D153" t="str">
        <f t="shared" si="84"/>
        <v>3.44330503872516-1.46884289134806i</v>
      </c>
      <c r="E153" t="str">
        <f t="shared" si="84"/>
        <v>-0.69716599785316-0.185848134914371i</v>
      </c>
      <c r="F153" t="str">
        <f t="shared" si="84"/>
        <v>-0.369460426391196+2.46240042790084i</v>
      </c>
      <c r="G153" t="str">
        <f t="shared" si="84"/>
        <v>-1.21768388547386+0.0873046474462857i</v>
      </c>
      <c r="H153" t="str">
        <f t="shared" si="84"/>
        <v>-3.26202125390514-1.2849222075669i</v>
      </c>
      <c r="I153" t="str">
        <f t="shared" si="84"/>
        <v>0.847152561303632-3.80737278962133E-16i</v>
      </c>
      <c r="J153" t="str">
        <f t="shared" si="84"/>
        <v>3.26202125390514-1.2849222075669i</v>
      </c>
      <c r="K153" t="str">
        <f t="shared" si="84"/>
        <v>-1.21768388547386-0.0873046474462897i</v>
      </c>
      <c r="L153" t="str">
        <f t="shared" si="84"/>
        <v>0.36946042639119+2.46240042790085i</v>
      </c>
      <c r="M153" t="str">
        <f t="shared" si="84"/>
        <v>-0.697165997853162+0.185848134914374i</v>
      </c>
      <c r="N153" t="str">
        <f t="shared" si="84"/>
        <v>-3.44330503872516-1.46884289134806i</v>
      </c>
      <c r="O153" t="str">
        <f t="shared" si="74"/>
        <v>-2.79283227788921-0.582729342028231i</v>
      </c>
      <c r="Q153" t="str">
        <f t="shared" si="75"/>
        <v>-0.516253148354712-0.582729342028231i</v>
      </c>
    </row>
    <row r="154" spans="1:17">
      <c r="B154">
        <v>11</v>
      </c>
      <c r="C154" t="str">
        <f t="shared" ref="C154:N154" si="85">IMPRODUCT(COMPLEX(COS(2*PI()*C88/($C$5-1)),-SIN(2*PI()*C88/($C$5-1))),C$137)</f>
        <v>0.189714927461208+1.26375528349515E-16i</v>
      </c>
      <c r="D154" t="str">
        <f t="shared" si="85"/>
        <v>2.24756819084092-2.99370777743818i</v>
      </c>
      <c r="E154" t="str">
        <f t="shared" si="85"/>
        <v>-0.509532205008384+0.510839397338379i</v>
      </c>
      <c r="F154" t="str">
        <f t="shared" si="85"/>
        <v>2.46240042790084+0.369460426391196i</v>
      </c>
      <c r="G154" t="str">
        <f t="shared" si="85"/>
        <v>0.684449985293859+1.01089285487616i</v>
      </c>
      <c r="H154" t="str">
        <f t="shared" si="85"/>
        <v>2.18253216978317+2.74378590059229i</v>
      </c>
      <c r="I154" t="str">
        <f t="shared" si="85"/>
        <v>-0.847152561303632+2.7694851380683E-16i</v>
      </c>
      <c r="J154" t="str">
        <f t="shared" si="85"/>
        <v>-2.18253216978317+2.74378590059229i</v>
      </c>
      <c r="K154" t="str">
        <f t="shared" si="85"/>
        <v>0.684449985293862-1.01089285487616i</v>
      </c>
      <c r="L154" t="str">
        <f t="shared" si="85"/>
        <v>-2.46240042790085+0.36946042639119i</v>
      </c>
      <c r="M154" t="str">
        <f t="shared" si="85"/>
        <v>-0.509532205008387-0.510839397338379i</v>
      </c>
      <c r="N154" t="str">
        <f t="shared" si="85"/>
        <v>-2.24756819084092-2.99370777743819i</v>
      </c>
      <c r="O154" t="str">
        <f t="shared" si="74"/>
        <v>-0.307602073271485+0.239077099090595i</v>
      </c>
      <c r="Q154" t="str">
        <f t="shared" si="75"/>
        <v>1.96897705626301+0.239077099090595i</v>
      </c>
    </row>
    <row r="156" spans="1:17">
      <c r="A156" s="6" t="s">
        <v>96</v>
      </c>
      <c r="B156" t="s">
        <v>97</v>
      </c>
    </row>
    <row r="158" spans="1:17">
      <c r="B158" t="s">
        <v>79</v>
      </c>
      <c r="C158" t="s">
        <v>100</v>
      </c>
      <c r="D158">
        <f t="shared" ref="D158:O158" si="86">C32</f>
        <v>1</v>
      </c>
      <c r="E158">
        <f t="shared" si="86"/>
        <v>2</v>
      </c>
      <c r="F158">
        <f t="shared" si="86"/>
        <v>4</v>
      </c>
      <c r="G158">
        <f t="shared" si="86"/>
        <v>8</v>
      </c>
      <c r="H158">
        <f t="shared" si="86"/>
        <v>3</v>
      </c>
      <c r="I158">
        <f t="shared" si="86"/>
        <v>6</v>
      </c>
      <c r="J158">
        <f t="shared" si="86"/>
        <v>12</v>
      </c>
      <c r="K158">
        <f t="shared" si="86"/>
        <v>11</v>
      </c>
      <c r="L158">
        <f t="shared" si="86"/>
        <v>9</v>
      </c>
      <c r="M158">
        <f t="shared" si="86"/>
        <v>5</v>
      </c>
      <c r="N158">
        <f t="shared" si="86"/>
        <v>10</v>
      </c>
      <c r="O158">
        <f t="shared" si="86"/>
        <v>7</v>
      </c>
    </row>
    <row r="159" spans="1:17">
      <c r="B159" t="s">
        <v>8</v>
      </c>
      <c r="C159">
        <v>0</v>
      </c>
      <c r="D159">
        <v>1</v>
      </c>
      <c r="E159">
        <v>2</v>
      </c>
      <c r="F159">
        <v>3</v>
      </c>
      <c r="G159">
        <v>4</v>
      </c>
      <c r="H159">
        <v>5</v>
      </c>
      <c r="I159">
        <v>6</v>
      </c>
      <c r="J159">
        <v>7</v>
      </c>
      <c r="K159">
        <v>8</v>
      </c>
      <c r="L159">
        <v>9</v>
      </c>
      <c r="M159">
        <v>10</v>
      </c>
      <c r="N159">
        <v>11</v>
      </c>
      <c r="O159">
        <v>12</v>
      </c>
    </row>
    <row r="160" spans="1:17">
      <c r="B160" t="s">
        <v>9</v>
      </c>
      <c r="C160" s="3">
        <f>SUM(C7:O7)</f>
        <v>0</v>
      </c>
      <c r="D160" t="str">
        <f>INDEX($Q143:$Q154,MATCH(D159,$D158:$O158,0))</f>
        <v>4.75518200434891-19.2925317748798i</v>
      </c>
      <c r="E160" t="str">
        <f t="shared" ref="E160:O160" si="87">INDEX($Q143:$Q154,MATCH(E159,$D158:$O158,0))</f>
        <v>0.578105720450688-1.10148842242243i</v>
      </c>
      <c r="F160" t="str">
        <f t="shared" si="87"/>
        <v>-0.516253148354702+0.582729342028229i</v>
      </c>
      <c r="G160" t="str">
        <f t="shared" si="87"/>
        <v>5.70141099890383-3.93539986544649i</v>
      </c>
      <c r="H160" t="str">
        <f t="shared" si="87"/>
        <v>2.31034171036254-0.876197036834136i</v>
      </c>
      <c r="I160" t="str">
        <f t="shared" si="87"/>
        <v>1.96897705626303-0.239077099090586i</v>
      </c>
      <c r="J160" t="str">
        <f t="shared" si="87"/>
        <v>1.96897705626301+0.239077099090595i</v>
      </c>
      <c r="K160" t="str">
        <f t="shared" si="87"/>
        <v>2.31034171036252+0.876197036834147i</v>
      </c>
      <c r="L160" t="str">
        <f t="shared" si="87"/>
        <v>5.70141099890383+3.93539986544649i</v>
      </c>
      <c r="M160" t="str">
        <f t="shared" si="87"/>
        <v>-0.516253148354712-0.582729342028231i</v>
      </c>
      <c r="N160" t="str">
        <f t="shared" si="87"/>
        <v>0.578105720450668+1.10148842242242i</v>
      </c>
      <c r="O160" t="str">
        <f t="shared" si="87"/>
        <v>4.75518200434888+19.2925317748798i</v>
      </c>
    </row>
    <row r="161" spans="2:18">
      <c r="B161" t="s">
        <v>10</v>
      </c>
      <c r="C161" s="3">
        <f>IMREAL(C160)</f>
        <v>0</v>
      </c>
      <c r="D161" s="3">
        <f t="shared" ref="D161:O161" si="88">IMREAL(D160)</f>
        <v>4.7551820043489101</v>
      </c>
      <c r="E161" s="3">
        <f t="shared" si="88"/>
        <v>0.57810572045068798</v>
      </c>
      <c r="F161" s="3">
        <f t="shared" si="88"/>
        <v>-0.51625314835470204</v>
      </c>
      <c r="G161" s="3">
        <f t="shared" si="88"/>
        <v>5.70141099890383</v>
      </c>
      <c r="H161" s="3">
        <f t="shared" si="88"/>
        <v>2.3103417103625401</v>
      </c>
      <c r="I161" s="3">
        <f t="shared" si="88"/>
        <v>1.96897705626303</v>
      </c>
      <c r="J161" s="3">
        <f t="shared" si="88"/>
        <v>1.96897705626301</v>
      </c>
      <c r="K161" s="3">
        <f t="shared" si="88"/>
        <v>2.3103417103625201</v>
      </c>
      <c r="L161" s="3">
        <f t="shared" si="88"/>
        <v>5.70141099890383</v>
      </c>
      <c r="M161" s="3">
        <f t="shared" si="88"/>
        <v>-0.51625314835471203</v>
      </c>
      <c r="N161" s="3">
        <f t="shared" si="88"/>
        <v>0.57810572045066799</v>
      </c>
      <c r="O161" s="3">
        <f t="shared" si="88"/>
        <v>4.7551820043488799</v>
      </c>
    </row>
    <row r="162" spans="2:18">
      <c r="B162" t="s">
        <v>11</v>
      </c>
      <c r="C162" s="3">
        <f>IMAGINARY(C160)</f>
        <v>0</v>
      </c>
      <c r="D162" s="3">
        <f t="shared" ref="D162:O162" si="89">IMAGINARY(D160)</f>
        <v>-19.292531774879802</v>
      </c>
      <c r="E162" s="3">
        <f t="shared" si="89"/>
        <v>-1.1014884224224299</v>
      </c>
      <c r="F162" s="3">
        <f t="shared" si="89"/>
        <v>0.58272934202822901</v>
      </c>
      <c r="G162" s="3">
        <f t="shared" si="89"/>
        <v>-3.9353998654464899</v>
      </c>
      <c r="H162" s="3">
        <f t="shared" si="89"/>
        <v>-0.87619703683413597</v>
      </c>
      <c r="I162" s="3">
        <f t="shared" si="89"/>
        <v>-0.239077099090586</v>
      </c>
      <c r="J162" s="3">
        <f t="shared" si="89"/>
        <v>0.23907709909059499</v>
      </c>
      <c r="K162" s="3">
        <f t="shared" si="89"/>
        <v>0.87619703683414696</v>
      </c>
      <c r="L162" s="3">
        <f t="shared" si="89"/>
        <v>3.9353998654464899</v>
      </c>
      <c r="M162" s="3">
        <f t="shared" si="89"/>
        <v>-0.58272934202823101</v>
      </c>
      <c r="N162" s="3">
        <f t="shared" si="89"/>
        <v>1.10148842242242</v>
      </c>
      <c r="O162" s="3">
        <f t="shared" si="89"/>
        <v>19.292531774879802</v>
      </c>
    </row>
    <row r="165" spans="2:18">
      <c r="B165" t="s">
        <v>101</v>
      </c>
    </row>
    <row r="166" spans="2:18">
      <c r="B166" t="s">
        <v>1</v>
      </c>
      <c r="C166">
        <v>0</v>
      </c>
      <c r="D166">
        <v>1</v>
      </c>
      <c r="E166">
        <v>2</v>
      </c>
      <c r="F166">
        <v>3</v>
      </c>
      <c r="G166">
        <v>4</v>
      </c>
      <c r="H166">
        <v>5</v>
      </c>
      <c r="I166">
        <v>6</v>
      </c>
      <c r="J166">
        <v>7</v>
      </c>
      <c r="K166">
        <v>8</v>
      </c>
      <c r="L166">
        <v>9</v>
      </c>
      <c r="M166">
        <v>10</v>
      </c>
      <c r="N166">
        <v>11</v>
      </c>
      <c r="O166">
        <v>12</v>
      </c>
    </row>
    <row r="167" spans="2:18">
      <c r="B167" t="s">
        <v>8</v>
      </c>
      <c r="C167" s="25" t="s">
        <v>120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P167" t="s">
        <v>9</v>
      </c>
      <c r="Q167" t="s">
        <v>10</v>
      </c>
      <c r="R167" t="s">
        <v>11</v>
      </c>
    </row>
    <row r="168" spans="2:18">
      <c r="B168">
        <v>0</v>
      </c>
      <c r="C168" t="str">
        <f t="shared" ref="C168:O168" si="90">IMPRODUCT(COMPLEX(COS(2*PI()*C41/$C$5),-SIN(2*PI()*C41/$C$5)),C$7)</f>
        <v>2.2765791295345</v>
      </c>
      <c r="D168" t="str">
        <f t="shared" si="90"/>
        <v>1.91161070828653</v>
      </c>
      <c r="E168" t="str">
        <f t="shared" si="90"/>
        <v>2.14295225407744</v>
      </c>
      <c r="F168" t="str">
        <f t="shared" si="90"/>
        <v>3.7066152190135</v>
      </c>
      <c r="G168" t="str">
        <f t="shared" si="90"/>
        <v>2.77937818652165</v>
      </c>
      <c r="H168" t="str">
        <f t="shared" si="90"/>
        <v>0.326723305170851</v>
      </c>
      <c r="I168" t="str">
        <f t="shared" si="90"/>
        <v>3.06287113727155E-16</v>
      </c>
      <c r="J168" t="str">
        <f t="shared" si="90"/>
        <v>-0.326723305170851</v>
      </c>
      <c r="K168" t="str">
        <f t="shared" si="90"/>
        <v>-2.77937818652165</v>
      </c>
      <c r="L168" t="str">
        <f t="shared" si="90"/>
        <v>-3.7066152190135</v>
      </c>
      <c r="M168" t="str">
        <f t="shared" si="90"/>
        <v>-2.14295225407744</v>
      </c>
      <c r="N168" t="str">
        <f t="shared" si="90"/>
        <v>-1.91161070828653</v>
      </c>
      <c r="O168" t="str">
        <f t="shared" si="90"/>
        <v>-2.2765791295345</v>
      </c>
      <c r="P168" t="str">
        <f>IMSUM(C168:O168)</f>
        <v>8.88178419700125E-16</v>
      </c>
      <c r="Q168" s="3">
        <f>IMREAL(P168)</f>
        <v>8.8817841970012504E-16</v>
      </c>
      <c r="R168" s="3">
        <f>IMAGINARY(P168)</f>
        <v>0</v>
      </c>
    </row>
    <row r="169" spans="2:18">
      <c r="B169">
        <v>1</v>
      </c>
      <c r="C169" t="str">
        <f t="shared" ref="C169:O169" si="91">IMPRODUCT(COMPLEX(COS(2*PI()*C42/$C$5),-SIN(2*PI()*C42/$C$5)),C$7)</f>
        <v>2.2765791295345</v>
      </c>
      <c r="D169" t="str">
        <f t="shared" si="91"/>
        <v>1.69264722035551-0.888369792067753i</v>
      </c>
      <c r="E169" t="str">
        <f t="shared" si="91"/>
        <v>1.21733562946946-1.76361513048618i</v>
      </c>
      <c r="F169" t="str">
        <f t="shared" si="91"/>
        <v>0.446783093483744-3.6795898207816i</v>
      </c>
      <c r="G169" t="str">
        <f t="shared" si="91"/>
        <v>-0.985581087879995-2.59876374896327i</v>
      </c>
      <c r="H169" t="str">
        <f t="shared" si="91"/>
        <v>-0.244555905598368-0.216657626634113i</v>
      </c>
      <c r="I169" t="str">
        <f t="shared" si="91"/>
        <v>-2.97386966856424E-16-7.32993040843329E-17i</v>
      </c>
      <c r="J169" t="str">
        <f t="shared" si="91"/>
        <v>0.317229319718032-0.0781900048151884i</v>
      </c>
      <c r="K169" t="str">
        <f t="shared" si="91"/>
        <v>2.08039444584376-1.84306865130272i</v>
      </c>
      <c r="L169" t="str">
        <f t="shared" si="91"/>
        <v>1.31438387104843-3.46574543516258i</v>
      </c>
      <c r="M169" t="str">
        <f t="shared" si="91"/>
        <v>-0.258304350652156-2.1273277193911i</v>
      </c>
      <c r="N169" t="str">
        <f t="shared" si="91"/>
        <v>-1.08591865285135-1.57322477078936i</v>
      </c>
      <c r="O169" t="str">
        <f t="shared" si="91"/>
        <v>-2.01581070812266-1.05797907448591i</v>
      </c>
      <c r="P169" t="str">
        <f t="shared" ref="P169:P180" si="92">IMSUM(C169:O169)</f>
        <v>4.75518200434891-19.2925317748798i</v>
      </c>
      <c r="Q169" s="3">
        <f t="shared" ref="Q169:Q180" si="93">IMREAL(P169)</f>
        <v>4.7551820043489101</v>
      </c>
      <c r="R169" s="3">
        <f t="shared" ref="R169:R180" si="94">IMAGINARY(P169)</f>
        <v>-19.292531774879802</v>
      </c>
    </row>
    <row r="170" spans="2:18">
      <c r="B170">
        <v>2</v>
      </c>
      <c r="C170" t="str">
        <f t="shared" ref="C170:O170" si="95">IMPRODUCT(COMPLEX(COS(2*PI()*C43/$C$5),-SIN(2*PI()*C43/$C$5)),C$7)</f>
        <v>2.2765791295345</v>
      </c>
      <c r="D170" t="str">
        <f t="shared" si="95"/>
        <v>1.08591865285135-1.57322477078936i</v>
      </c>
      <c r="E170" t="str">
        <f t="shared" si="95"/>
        <v>-0.759901341994677-2.00369516486173i</v>
      </c>
      <c r="F170" t="str">
        <f t="shared" si="95"/>
        <v>-3.59890771724803-0.887051083396588i</v>
      </c>
      <c r="G170" t="str">
        <f t="shared" si="95"/>
        <v>-2.08039444584376+1.84306865130272i</v>
      </c>
      <c r="H170" t="str">
        <f t="shared" si="95"/>
        <v>0.0393821425673412+0.32434112441775i</v>
      </c>
      <c r="I170" t="str">
        <f t="shared" si="95"/>
        <v>2.71203770429639E-16+1.42338719047414E-16i</v>
      </c>
      <c r="J170" t="str">
        <f t="shared" si="95"/>
        <v>-0.289299119284862+0.151835890759622i</v>
      </c>
      <c r="K170" t="str">
        <f t="shared" si="95"/>
        <v>-0.335017019777379+2.7591133902346i</v>
      </c>
      <c r="L170" t="str">
        <f t="shared" si="95"/>
        <v>2.77444133076619+2.45794053710802i</v>
      </c>
      <c r="M170" t="str">
        <f t="shared" si="95"/>
        <v>2.0806819562312-0.51284204222106i</v>
      </c>
      <c r="N170" t="str">
        <f t="shared" si="95"/>
        <v>0.677866499281248-1.78738706193928i</v>
      </c>
      <c r="O170" t="str">
        <f t="shared" si="95"/>
        <v>-1.29324434663245-1.87358789303712i</v>
      </c>
      <c r="P170" t="str">
        <f t="shared" si="92"/>
        <v>0.578105720450671-1.10148842242243i</v>
      </c>
      <c r="Q170" s="3">
        <f t="shared" si="93"/>
        <v>0.57810572045067099</v>
      </c>
      <c r="R170" s="3">
        <f t="shared" si="94"/>
        <v>-1.1014884224224299</v>
      </c>
    </row>
    <row r="171" spans="2:18">
      <c r="B171">
        <v>3</v>
      </c>
      <c r="C171" t="str">
        <f t="shared" ref="C171:O171" si="96">IMPRODUCT(COMPLEX(COS(2*PI()*C44/$C$5),-SIN(2*PI()*C44/$C$5)),C$7)</f>
        <v>2.2765791295345</v>
      </c>
      <c r="D171" t="str">
        <f t="shared" si="96"/>
        <v>0.230419208717385-1.89767291393691i</v>
      </c>
      <c r="E171" t="str">
        <f t="shared" si="96"/>
        <v>-2.08068195623121-0.512842042221063i</v>
      </c>
      <c r="F171" t="str">
        <f t="shared" si="96"/>
        <v>-1.31438387104843+3.46574543516258i</v>
      </c>
      <c r="G171" t="str">
        <f t="shared" si="96"/>
        <v>2.46101716282469+1.2916414471496i</v>
      </c>
      <c r="H171" t="str">
        <f t="shared" si="96"/>
        <v>0.185599991603046-0.268888008767059i</v>
      </c>
      <c r="I171" t="str">
        <f t="shared" si="96"/>
        <v>-2.2925919665108E-16-2.03105925039652E-16i</v>
      </c>
      <c r="J171" t="str">
        <f t="shared" si="96"/>
        <v>0.244555905598368-0.216657626634113i</v>
      </c>
      <c r="K171" t="str">
        <f t="shared" si="96"/>
        <v>-1.57886676559652-2.28738340472409i</v>
      </c>
      <c r="L171" t="str">
        <f t="shared" si="96"/>
        <v>-3.2820447804534+1.72254998212566i</v>
      </c>
      <c r="M171" t="str">
        <f t="shared" si="96"/>
        <v>0.759901341994676+2.00369516486173i</v>
      </c>
      <c r="N171" t="str">
        <f t="shared" si="96"/>
        <v>1.85606277531483-0.457478386512799i</v>
      </c>
      <c r="O171" t="str">
        <f t="shared" si="96"/>
        <v>-0.274411290612642-2.25998030447532i</v>
      </c>
      <c r="P171" t="str">
        <f t="shared" si="92"/>
        <v>-0.516253148354707+0.582729342028216i</v>
      </c>
      <c r="Q171" s="3">
        <f t="shared" si="93"/>
        <v>-0.51625314835470704</v>
      </c>
      <c r="R171" s="3">
        <f t="shared" si="94"/>
        <v>0.58272934202821602</v>
      </c>
    </row>
    <row r="172" spans="2:18">
      <c r="B172">
        <v>4</v>
      </c>
      <c r="C172" t="str">
        <f t="shared" ref="C172:O172" si="97">IMPRODUCT(COMPLEX(COS(2*PI()*C45/$C$5),-SIN(2*PI()*C45/$C$5)),C$7)</f>
        <v>2.2765791295345</v>
      </c>
      <c r="D172" t="str">
        <f t="shared" si="97"/>
        <v>-0.677866499281246-1.78738706193928i</v>
      </c>
      <c r="E172" t="str">
        <f t="shared" si="97"/>
        <v>-1.60402279499445+1.42104019520694i</v>
      </c>
      <c r="F172" t="str">
        <f t="shared" si="97"/>
        <v>3.2820447804534+1.72254998212566i</v>
      </c>
      <c r="G172" t="str">
        <f t="shared" si="97"/>
        <v>0.335017019777379-2.7591133902346i</v>
      </c>
      <c r="H172" t="str">
        <f t="shared" si="97"/>
        <v>-0.317229319718032+0.0781900048151884i</v>
      </c>
      <c r="I172" t="str">
        <f t="shared" si="97"/>
        <v>1.73990911686433E-16+2.52069352928584E-16i</v>
      </c>
      <c r="J172" t="str">
        <f t="shared" si="97"/>
        <v>-0.185599991603046+0.268888008767059i</v>
      </c>
      <c r="K172" t="str">
        <f t="shared" si="97"/>
        <v>2.69861450773565+0.665148737013777i</v>
      </c>
      <c r="L172" t="str">
        <f t="shared" si="97"/>
        <v>-0.446783093483745-3.6795898207816i</v>
      </c>
      <c r="M172" t="str">
        <f t="shared" si="97"/>
        <v>-1.89748998606+0.995879569053212i</v>
      </c>
      <c r="N172" t="str">
        <f t="shared" si="97"/>
        <v>1.43086116147144+1.26763237440053i</v>
      </c>
      <c r="O172" t="str">
        <f t="shared" si="97"/>
        <v>0.807286085071976-2.12863846387338i</v>
      </c>
      <c r="P172" t="str">
        <f t="shared" si="92"/>
        <v>5.70141099890383-3.93539986544649i</v>
      </c>
      <c r="Q172" s="3">
        <f t="shared" si="93"/>
        <v>5.70141099890383</v>
      </c>
      <c r="R172" s="3">
        <f t="shared" si="94"/>
        <v>-3.9353998654464899</v>
      </c>
    </row>
    <row r="173" spans="2:18">
      <c r="B173">
        <v>5</v>
      </c>
      <c r="C173" t="str">
        <f t="shared" ref="C173:O173" si="98">IMPRODUCT(COMPLEX(COS(2*PI()*C46/$C$5),-SIN(2*PI()*C46/$C$5)),C$7)</f>
        <v>2.2765791295345</v>
      </c>
      <c r="D173" t="str">
        <f t="shared" si="98"/>
        <v>-1.43086116147144-1.26763237440053i</v>
      </c>
      <c r="E173" t="str">
        <f t="shared" si="98"/>
        <v>0.258304350652156+2.1273277193911i</v>
      </c>
      <c r="F173" t="str">
        <f t="shared" si="98"/>
        <v>2.10559743561875-3.05048452232399i</v>
      </c>
      <c r="G173" t="str">
        <f t="shared" si="98"/>
        <v>-2.69861450773565+0.665148737013774i</v>
      </c>
      <c r="H173" t="str">
        <f t="shared" si="98"/>
        <v>0.289299119284862+0.151835890759622i</v>
      </c>
      <c r="I173" t="str">
        <f t="shared" si="98"/>
        <v>-1.08610907365802E-16-2.86383426260125E-16i</v>
      </c>
      <c r="J173" t="str">
        <f t="shared" si="98"/>
        <v>0.115857680724274-0.305491597198609i</v>
      </c>
      <c r="K173" t="str">
        <f t="shared" si="98"/>
        <v>-2.46101716282468+1.2916414471496i</v>
      </c>
      <c r="L173" t="str">
        <f t="shared" si="98"/>
        <v>3.59890771724803+0.887051083396588i</v>
      </c>
      <c r="M173" t="str">
        <f t="shared" si="98"/>
        <v>-1.21733562946946-1.76361513048618i</v>
      </c>
      <c r="N173" t="str">
        <f t="shared" si="98"/>
        <v>-0.230419208717385+1.89767291393691i</v>
      </c>
      <c r="O173" t="str">
        <f t="shared" si="98"/>
        <v>1.70404394751858-1.50965120407243i</v>
      </c>
      <c r="P173" t="str">
        <f t="shared" si="92"/>
        <v>2.31034171036254-0.876197036834145i</v>
      </c>
      <c r="Q173" s="3">
        <f t="shared" si="93"/>
        <v>2.3103417103625401</v>
      </c>
      <c r="R173" s="3">
        <f t="shared" si="94"/>
        <v>-0.87619703683414496</v>
      </c>
    </row>
    <row r="174" spans="2:18">
      <c r="B174">
        <v>6</v>
      </c>
      <c r="C174" t="str">
        <f t="shared" ref="C174:O174" si="99">IMPRODUCT(COMPLEX(COS(2*PI()*C47/$C$5),-SIN(2*PI()*C47/$C$5)),C$7)</f>
        <v>2.2765791295345</v>
      </c>
      <c r="D174" t="str">
        <f t="shared" si="99"/>
        <v>-1.85606277531483-0.4574783865128i</v>
      </c>
      <c r="E174" t="str">
        <f t="shared" si="99"/>
        <v>1.89748998606+0.995879569053211i</v>
      </c>
      <c r="F174" t="str">
        <f t="shared" si="99"/>
        <v>-2.77444133076618-2.45794053710802i</v>
      </c>
      <c r="G174" t="str">
        <f t="shared" si="99"/>
        <v>1.57886676559652+2.28738340472409i</v>
      </c>
      <c r="H174" t="str">
        <f t="shared" si="99"/>
        <v>-0.115857680724273-0.305491597198609i</v>
      </c>
      <c r="I174" t="str">
        <f t="shared" si="99"/>
        <v>3.69188318936558E-17+3.04053935818827E-16i</v>
      </c>
      <c r="J174" t="str">
        <f t="shared" si="99"/>
        <v>-0.0393821425673412+0.32434112441775i</v>
      </c>
      <c r="K174" t="str">
        <f t="shared" si="99"/>
        <v>0.985581087879998-2.59876374896327i</v>
      </c>
      <c r="L174" t="str">
        <f t="shared" si="99"/>
        <v>-2.10559743561875+3.05048452232399i</v>
      </c>
      <c r="M174" t="str">
        <f t="shared" si="99"/>
        <v>1.60402279499445-1.42104019520693i</v>
      </c>
      <c r="N174" t="str">
        <f t="shared" si="99"/>
        <v>-1.69264722035551+0.888369792067753i</v>
      </c>
      <c r="O174" t="str">
        <f t="shared" si="99"/>
        <v>2.21042587754445-0.544821046687737i</v>
      </c>
      <c r="P174" t="str">
        <f t="shared" si="92"/>
        <v>1.96897705626303-0.239077099090572i</v>
      </c>
      <c r="Q174" s="3">
        <f t="shared" si="93"/>
        <v>1.96897705626303</v>
      </c>
      <c r="R174" s="3">
        <f t="shared" si="94"/>
        <v>-0.23907709909057201</v>
      </c>
    </row>
    <row r="175" spans="2:18">
      <c r="B175">
        <v>7</v>
      </c>
      <c r="C175" t="str">
        <f t="shared" ref="C175:O175" si="100">IMPRODUCT(COMPLEX(COS(2*PI()*C48/$C$5),-SIN(2*PI()*C48/$C$5)),C$7)</f>
        <v>2.2765791295345</v>
      </c>
      <c r="D175" t="str">
        <f t="shared" si="100"/>
        <v>-1.85606277531483+0.457478386512798i</v>
      </c>
      <c r="E175" t="str">
        <f t="shared" si="100"/>
        <v>1.89748998606-0.995879569053213i</v>
      </c>
      <c r="F175" t="str">
        <f t="shared" si="100"/>
        <v>-2.77444133076618+2.45794053710802i</v>
      </c>
      <c r="G175" t="str">
        <f t="shared" si="100"/>
        <v>1.57886676559652-2.28738340472409i</v>
      </c>
      <c r="H175" t="str">
        <f t="shared" si="100"/>
        <v>-0.115857680724274+0.305491597198609i</v>
      </c>
      <c r="I175" t="str">
        <f t="shared" si="100"/>
        <v>3.69188318936558E-17-3.04053935818827E-16i</v>
      </c>
      <c r="J175" t="str">
        <f t="shared" si="100"/>
        <v>-0.0393821425673412-0.32434112441775i</v>
      </c>
      <c r="K175" t="str">
        <f t="shared" si="100"/>
        <v>0.985581087879995+2.59876374896327i</v>
      </c>
      <c r="L175" t="str">
        <f t="shared" si="100"/>
        <v>-2.10559743561875-3.050484522324i</v>
      </c>
      <c r="M175" t="str">
        <f t="shared" si="100"/>
        <v>1.60402279499445+1.42104019520693i</v>
      </c>
      <c r="N175" t="str">
        <f t="shared" si="100"/>
        <v>-1.69264722035551-0.888369792067751i</v>
      </c>
      <c r="O175" t="str">
        <f t="shared" si="100"/>
        <v>2.21042587754445+0.544821046687739i</v>
      </c>
      <c r="P175" t="str">
        <f t="shared" si="92"/>
        <v>1.96897705626303+0.239077099090562i</v>
      </c>
      <c r="Q175" s="3">
        <f t="shared" si="93"/>
        <v>1.96897705626303</v>
      </c>
      <c r="R175" s="3">
        <f t="shared" si="94"/>
        <v>0.23907709909056199</v>
      </c>
    </row>
    <row r="176" spans="2:18">
      <c r="B176">
        <v>8</v>
      </c>
      <c r="C176" t="str">
        <f t="shared" ref="C176:O176" si="101">IMPRODUCT(COMPLEX(COS(2*PI()*C49/$C$5),-SIN(2*PI()*C49/$C$5)),C$7)</f>
        <v>2.2765791295345</v>
      </c>
      <c r="D176" t="str">
        <f t="shared" si="101"/>
        <v>-1.43086116147144+1.26763237440053i</v>
      </c>
      <c r="E176" t="str">
        <f t="shared" si="101"/>
        <v>0.258304350652156-2.1273277193911i</v>
      </c>
      <c r="F176" t="str">
        <f t="shared" si="101"/>
        <v>2.10559743561875+3.05048452232399i</v>
      </c>
      <c r="G176" t="str">
        <f t="shared" si="101"/>
        <v>-2.69861450773565-0.665148737013777i</v>
      </c>
      <c r="H176" t="str">
        <f t="shared" si="101"/>
        <v>0.289299119284862-0.151835890759622i</v>
      </c>
      <c r="I176" t="str">
        <f t="shared" si="101"/>
        <v>-1.08610907365802E-16+2.86383426260125E-16i</v>
      </c>
      <c r="J176" t="str">
        <f t="shared" si="101"/>
        <v>0.115857680724273+0.305491597198609i</v>
      </c>
      <c r="K176" t="str">
        <f t="shared" si="101"/>
        <v>-2.46101716282468-1.2916414471496i</v>
      </c>
      <c r="L176" t="str">
        <f t="shared" si="101"/>
        <v>3.59890771724803-0.887051083396585i</v>
      </c>
      <c r="M176" t="str">
        <f t="shared" si="101"/>
        <v>-1.21733562946946+1.76361513048617i</v>
      </c>
      <c r="N176" t="str">
        <f t="shared" si="101"/>
        <v>-0.230419208717385-1.89767291393691i</v>
      </c>
      <c r="O176" t="str">
        <f t="shared" si="101"/>
        <v>1.70404394751858+1.50965120407243i</v>
      </c>
      <c r="P176" t="str">
        <f t="shared" si="92"/>
        <v>2.31034171036254+0.876197036834135i</v>
      </c>
      <c r="Q176" s="3">
        <f t="shared" si="93"/>
        <v>2.3103417103625401</v>
      </c>
      <c r="R176" s="3">
        <f t="shared" si="94"/>
        <v>0.87619703683413497</v>
      </c>
    </row>
    <row r="177" spans="2:18">
      <c r="B177">
        <v>9</v>
      </c>
      <c r="C177" t="str">
        <f t="shared" ref="C177:O177" si="102">IMPRODUCT(COMPLEX(COS(2*PI()*C50/$C$5),-SIN(2*PI()*C50/$C$5)),C$7)</f>
        <v>2.2765791295345</v>
      </c>
      <c r="D177" t="str">
        <f t="shared" si="102"/>
        <v>-0.677866499281248+1.78738706193928i</v>
      </c>
      <c r="E177" t="str">
        <f t="shared" si="102"/>
        <v>-1.60402279499445-1.42104019520694i</v>
      </c>
      <c r="F177" t="str">
        <f t="shared" si="102"/>
        <v>3.2820447804534-1.72254998212566i</v>
      </c>
      <c r="G177" t="str">
        <f t="shared" si="102"/>
        <v>0.335017019777379+2.7591133902346i</v>
      </c>
      <c r="H177" t="str">
        <f t="shared" si="102"/>
        <v>-0.317229319718032-0.0781900048151887i</v>
      </c>
      <c r="I177" t="str">
        <f t="shared" si="102"/>
        <v>1.73990911686433E-16-2.52069352928584E-16i</v>
      </c>
      <c r="J177" t="str">
        <f t="shared" si="102"/>
        <v>-0.185599991603045-0.26888800876706i</v>
      </c>
      <c r="K177" t="str">
        <f t="shared" si="102"/>
        <v>2.69861450773565-0.665148737013774i</v>
      </c>
      <c r="L177" t="str">
        <f t="shared" si="102"/>
        <v>-0.446783093483745+3.6795898207816i</v>
      </c>
      <c r="M177" t="str">
        <f t="shared" si="102"/>
        <v>-1.89748998606-0.99587956905321i</v>
      </c>
      <c r="N177" t="str">
        <f t="shared" si="102"/>
        <v>1.43086116147144-1.26763237440053i</v>
      </c>
      <c r="O177" t="str">
        <f t="shared" si="102"/>
        <v>0.807286085071974+2.12863846387338i</v>
      </c>
      <c r="P177" t="str">
        <f t="shared" si="92"/>
        <v>5.70141099890382+3.9353998654465i</v>
      </c>
      <c r="Q177" s="3">
        <f t="shared" si="93"/>
        <v>5.7014109989038202</v>
      </c>
      <c r="R177" s="3">
        <f t="shared" si="94"/>
        <v>3.9353998654465001</v>
      </c>
    </row>
    <row r="178" spans="2:18">
      <c r="B178">
        <v>10</v>
      </c>
      <c r="C178" t="str">
        <f t="shared" ref="C178:O178" si="103">IMPRODUCT(COMPLEX(COS(2*PI()*C51/$C$5),-SIN(2*PI()*C51/$C$5)),C$7)</f>
        <v>2.2765791295345</v>
      </c>
      <c r="D178" t="str">
        <f t="shared" si="103"/>
        <v>0.230419208717385+1.89767291393691i</v>
      </c>
      <c r="E178" t="str">
        <f t="shared" si="103"/>
        <v>-2.08068195623121+0.51284204222106i</v>
      </c>
      <c r="F178" t="str">
        <f t="shared" si="103"/>
        <v>-1.31438387104842-3.46574543516258i</v>
      </c>
      <c r="G178" t="str">
        <f t="shared" si="103"/>
        <v>2.46101716282469-1.2916414471496i</v>
      </c>
      <c r="H178" t="str">
        <f t="shared" si="103"/>
        <v>0.185599991603045+0.26888800876706i</v>
      </c>
      <c r="I178" t="str">
        <f t="shared" si="103"/>
        <v>-2.2925919665108E-16+2.03105925039652E-16i</v>
      </c>
      <c r="J178" t="str">
        <f t="shared" si="103"/>
        <v>0.244555905598368+0.216657626634113i</v>
      </c>
      <c r="K178" t="str">
        <f t="shared" si="103"/>
        <v>-1.57886676559652+2.28738340472409i</v>
      </c>
      <c r="L178" t="str">
        <f t="shared" si="103"/>
        <v>-3.2820447804534-1.72254998212566i</v>
      </c>
      <c r="M178" t="str">
        <f t="shared" si="103"/>
        <v>0.759901341994678-2.00369516486173i</v>
      </c>
      <c r="N178" t="str">
        <f t="shared" si="103"/>
        <v>1.85606277531483+0.4574783865128i</v>
      </c>
      <c r="O178" t="str">
        <f t="shared" si="103"/>
        <v>-0.274411290612642+2.25998030447532i</v>
      </c>
      <c r="P178" t="str">
        <f t="shared" si="92"/>
        <v>-0.516253148354696-0.582729342028217i</v>
      </c>
      <c r="Q178" s="3">
        <f t="shared" si="93"/>
        <v>-0.51625314835469605</v>
      </c>
      <c r="R178" s="3">
        <f t="shared" si="94"/>
        <v>-0.58272934202821702</v>
      </c>
    </row>
    <row r="179" spans="2:18">
      <c r="B179">
        <v>11</v>
      </c>
      <c r="C179" t="str">
        <f t="shared" ref="C179:O179" si="104">IMPRODUCT(COMPLEX(COS(2*PI()*C52/$C$5),-SIN(2*PI()*C52/$C$5)),C$7)</f>
        <v>2.2765791295345</v>
      </c>
      <c r="D179" t="str">
        <f t="shared" si="104"/>
        <v>1.08591865285135+1.57322477078936i</v>
      </c>
      <c r="E179" t="str">
        <f t="shared" si="104"/>
        <v>-0.759901341994679+2.00369516486173i</v>
      </c>
      <c r="F179" t="str">
        <f t="shared" si="104"/>
        <v>-3.59890771724803+0.887051083396584i</v>
      </c>
      <c r="G179" t="str">
        <f t="shared" si="104"/>
        <v>-2.08039444584376-1.84306865130272i</v>
      </c>
      <c r="H179" t="str">
        <f t="shared" si="104"/>
        <v>0.0393821425673412-0.32434112441775i</v>
      </c>
      <c r="I179" t="str">
        <f t="shared" si="104"/>
        <v>2.71203770429639E-16-1.42338719047414E-16i</v>
      </c>
      <c r="J179" t="str">
        <f t="shared" si="104"/>
        <v>-0.289299119284862-0.151835890759622i</v>
      </c>
      <c r="K179" t="str">
        <f t="shared" si="104"/>
        <v>-0.335017019777379-2.7591133902346i</v>
      </c>
      <c r="L179" t="str">
        <f t="shared" si="104"/>
        <v>2.77444133076619-2.45794053710802i</v>
      </c>
      <c r="M179" t="str">
        <f t="shared" si="104"/>
        <v>2.0806819562312+0.512842042221062i</v>
      </c>
      <c r="N179" t="str">
        <f t="shared" si="104"/>
        <v>0.677866499281246+1.78738706193928i</v>
      </c>
      <c r="O179" t="str">
        <f t="shared" si="104"/>
        <v>-1.29324434663245+1.87358789303712i</v>
      </c>
      <c r="P179" t="str">
        <f t="shared" si="92"/>
        <v>0.578105720450667+1.10148842242242i</v>
      </c>
      <c r="Q179" s="3">
        <f t="shared" si="93"/>
        <v>0.57810572045066699</v>
      </c>
      <c r="R179" s="3">
        <f t="shared" si="94"/>
        <v>1.10148842242242</v>
      </c>
    </row>
    <row r="180" spans="2:18">
      <c r="B180">
        <v>12</v>
      </c>
      <c r="C180" t="str">
        <f t="shared" ref="C180:O180" si="105">IMPRODUCT(COMPLEX(COS(2*PI()*C53/$C$5),-SIN(2*PI()*C53/$C$5)),C$7)</f>
        <v>2.2765791295345</v>
      </c>
      <c r="D180" t="str">
        <f t="shared" si="105"/>
        <v>1.69264722035551+0.888369792067751i</v>
      </c>
      <c r="E180" t="str">
        <f t="shared" si="105"/>
        <v>1.21733562946946+1.76361513048618i</v>
      </c>
      <c r="F180" t="str">
        <f t="shared" si="105"/>
        <v>0.446783093483744+3.6795898207816i</v>
      </c>
      <c r="G180" t="str">
        <f t="shared" si="105"/>
        <v>-0.985581087879998+2.59876374896327i</v>
      </c>
      <c r="H180" t="str">
        <f t="shared" si="105"/>
        <v>-0.244555905598368+0.216657626634113i</v>
      </c>
      <c r="I180" t="str">
        <f t="shared" si="105"/>
        <v>-2.97386966856424E-16+7.32993040843326E-17i</v>
      </c>
      <c r="J180" t="str">
        <f t="shared" si="105"/>
        <v>0.317229319718032+0.0781900048151887i</v>
      </c>
      <c r="K180" t="str">
        <f t="shared" si="105"/>
        <v>2.08039444584376+1.84306865130272i</v>
      </c>
      <c r="L180" t="str">
        <f t="shared" si="105"/>
        <v>1.31438387104842+3.46574543516258i</v>
      </c>
      <c r="M180" t="str">
        <f t="shared" si="105"/>
        <v>-0.258304350652156+2.1273277193911i</v>
      </c>
      <c r="N180" t="str">
        <f t="shared" si="105"/>
        <v>-1.08591865285135+1.57322477078936i</v>
      </c>
      <c r="O180" t="str">
        <f t="shared" si="105"/>
        <v>-2.01581070812266+1.05797907448591i</v>
      </c>
      <c r="P180" t="str">
        <f t="shared" si="92"/>
        <v>4.75518200434889+19.2925317748798i</v>
      </c>
      <c r="Q180" s="3">
        <f t="shared" si="93"/>
        <v>4.7551820043488897</v>
      </c>
      <c r="R180" s="3">
        <f t="shared" si="94"/>
        <v>19.292531774879802</v>
      </c>
    </row>
  </sheetData>
  <mergeCells count="11">
    <mergeCell ref="C120:N120"/>
    <mergeCell ref="C142:N142"/>
    <mergeCell ref="C167:N167"/>
    <mergeCell ref="C76:N76"/>
    <mergeCell ref="C57:N57"/>
    <mergeCell ref="C92:N92"/>
    <mergeCell ref="Q76:AB76"/>
    <mergeCell ref="Q57:AB57"/>
    <mergeCell ref="C31:N31"/>
    <mergeCell ref="C40:O40"/>
    <mergeCell ref="C33:N33"/>
  </mergeCells>
  <phoneticPr fontId="7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689A-A081-4FD7-86C7-0377075BAA9B}">
  <sheetPr codeName="Sheet4"/>
  <dimension ref="A2:Q96"/>
  <sheetViews>
    <sheetView zoomScaleNormal="60" zoomScaleSheetLayoutView="100" workbookViewId="0">
      <selection activeCell="B2" sqref="B2"/>
    </sheetView>
  </sheetViews>
  <sheetFormatPr defaultRowHeight="16.5"/>
  <cols>
    <col min="1" max="2" width="6.375" customWidth="1"/>
    <col min="3" max="3" width="6.375" style="3" customWidth="1"/>
    <col min="4" max="17" width="6.375" customWidth="1"/>
  </cols>
  <sheetData>
    <row r="2" spans="1:17">
      <c r="B2" s="16" t="s">
        <v>130</v>
      </c>
    </row>
    <row r="4" spans="1:17">
      <c r="A4" s="6" t="s">
        <v>25</v>
      </c>
      <c r="B4" t="s">
        <v>19</v>
      </c>
    </row>
    <row r="5" spans="1:17">
      <c r="B5" t="s">
        <v>20</v>
      </c>
      <c r="C5" s="5">
        <v>15</v>
      </c>
    </row>
    <row r="6" spans="1:17">
      <c r="B6" s="3" t="s">
        <v>7</v>
      </c>
      <c r="C6" s="3" t="s">
        <v>105</v>
      </c>
      <c r="D6" s="3" t="s">
        <v>106</v>
      </c>
      <c r="E6" s="3" t="s">
        <v>107</v>
      </c>
      <c r="F6" s="3" t="s">
        <v>108</v>
      </c>
      <c r="G6" s="3" t="s">
        <v>109</v>
      </c>
      <c r="H6" s="3" t="s">
        <v>110</v>
      </c>
      <c r="I6" s="3" t="s">
        <v>111</v>
      </c>
      <c r="J6" s="3" t="s">
        <v>112</v>
      </c>
      <c r="K6" s="3" t="s">
        <v>113</v>
      </c>
      <c r="L6" s="3" t="s">
        <v>114</v>
      </c>
      <c r="M6" s="3" t="s">
        <v>115</v>
      </c>
      <c r="N6" s="3" t="s">
        <v>116</v>
      </c>
      <c r="O6" s="3" t="s">
        <v>117</v>
      </c>
      <c r="P6" s="3" t="s">
        <v>118</v>
      </c>
      <c r="Q6" s="3" t="s">
        <v>119</v>
      </c>
    </row>
    <row r="8" spans="1:17">
      <c r="A8" s="6" t="s">
        <v>24</v>
      </c>
      <c r="B8" t="s">
        <v>21</v>
      </c>
    </row>
    <row r="9" spans="1:17">
      <c r="B9" t="s">
        <v>22</v>
      </c>
      <c r="C9" s="5">
        <v>3</v>
      </c>
    </row>
    <row r="10" spans="1:17">
      <c r="B10" t="s">
        <v>23</v>
      </c>
      <c r="C10" s="5">
        <v>5</v>
      </c>
    </row>
    <row r="12" spans="1:17">
      <c r="B12" t="s">
        <v>1</v>
      </c>
      <c r="C12" s="5">
        <v>0</v>
      </c>
      <c r="D12">
        <v>3</v>
      </c>
      <c r="E12" s="5">
        <v>6</v>
      </c>
      <c r="F12">
        <v>9</v>
      </c>
      <c r="G12" s="5">
        <v>12</v>
      </c>
    </row>
    <row r="13" spans="1:17">
      <c r="C13" s="5">
        <v>1</v>
      </c>
      <c r="D13">
        <v>4</v>
      </c>
      <c r="E13" s="5">
        <v>7</v>
      </c>
      <c r="F13">
        <v>10</v>
      </c>
      <c r="G13" s="5">
        <v>13</v>
      </c>
    </row>
    <row r="14" spans="1:17">
      <c r="C14" s="5">
        <v>2</v>
      </c>
      <c r="D14">
        <v>5</v>
      </c>
      <c r="E14" s="5">
        <v>8</v>
      </c>
      <c r="F14">
        <v>11</v>
      </c>
      <c r="G14" s="5">
        <v>14</v>
      </c>
    </row>
    <row r="16" spans="1:17">
      <c r="B16" t="s">
        <v>28</v>
      </c>
      <c r="C16" s="5">
        <v>0</v>
      </c>
      <c r="D16" s="5">
        <v>1</v>
      </c>
      <c r="E16" s="5">
        <v>2</v>
      </c>
      <c r="F16" s="5">
        <v>3</v>
      </c>
      <c r="G16" s="5">
        <v>4</v>
      </c>
    </row>
    <row r="17" spans="1:9">
      <c r="B17" t="s">
        <v>27</v>
      </c>
      <c r="C17" s="25" t="s">
        <v>40</v>
      </c>
      <c r="D17" s="25"/>
      <c r="E17" s="25"/>
      <c r="F17" s="25"/>
      <c r="G17" s="25"/>
    </row>
    <row r="18" spans="1:9">
      <c r="B18">
        <v>0</v>
      </c>
      <c r="C18" s="3" t="str" cm="1">
        <f t="array" ref="C18">INDEX($C$6:$Q$6,1,C12+1)</f>
        <v>4.44089209850063E-16</v>
      </c>
      <c r="D18" s="3" t="str" cm="1">
        <f t="array" ref="D18">INDEX($C$6:$Q$6,1,D12+1)</f>
        <v>-0.126017882968924+0.173448735774476i</v>
      </c>
      <c r="E18" s="3" t="str" cm="1">
        <f t="array" ref="E18">INDEX($C$6:$Q$6,1,E12+1)</f>
        <v>-2.19207469826073+0.7122482450787i</v>
      </c>
      <c r="F18" s="3" t="str" cm="1">
        <f t="array" ref="F18">INDEX($C$6:$Q$6,1,F12+1)</f>
        <v>-2.19207469826072-0.712248245078699i</v>
      </c>
      <c r="G18" s="3" t="str" cm="1">
        <f t="array" ref="G18">INDEX($C$6:$Q$6,1,G12+1)</f>
        <v>-0.126017882968925-0.17344873577446i</v>
      </c>
    </row>
    <row r="19" spans="1:9">
      <c r="B19">
        <v>1</v>
      </c>
      <c r="C19" s="3" t="str" cm="1">
        <f t="array" ref="C19">INDEX($C$6:$Q$6,1,C13+1)</f>
        <v>4.51102977775184-21.2227265171652i</v>
      </c>
      <c r="D19" s="3" t="str" cm="1">
        <f t="array" ref="D19">INDEX($C$6:$Q$6,1,D13+1)</f>
        <v>3.84822876902036-3.46496074700921i</v>
      </c>
      <c r="E19" s="3" t="str" cm="1">
        <f t="array" ref="E19">INDEX($C$6:$Q$6,1,E13+1)</f>
        <v>-1.96125178945506+0.206135869494114i</v>
      </c>
      <c r="F19" s="3" t="str" cm="1">
        <f t="array" ref="F19">INDEX($C$6:$Q$6,1,F13+1)</f>
        <v>-3.33197000333983-1.92371377836001i</v>
      </c>
      <c r="G19" s="3" t="str" cm="1">
        <f t="array" ref="G19">INDEX($C$6:$Q$6,1,G13+1)</f>
        <v>-0.74794417274767-1.67991011681863i</v>
      </c>
    </row>
    <row r="20" spans="1:9">
      <c r="B20">
        <v>2</v>
      </c>
      <c r="C20" s="3" t="str" cm="1">
        <f t="array" ref="C20">INDEX($C$6:$Q$6,1,C14+1)</f>
        <v>-0.74794417274765+1.67991011681863i</v>
      </c>
      <c r="D20" s="3" t="str" cm="1">
        <f t="array" ref="D20">INDEX($C$6:$Q$6,1,D14+1)</f>
        <v>-3.33197000333983+1.92371377836001i</v>
      </c>
      <c r="E20" s="3" t="str" cm="1">
        <f t="array" ref="E20">INDEX($C$6:$Q$6,1,E14+1)</f>
        <v>-1.96125178945506-0.206135869494126i</v>
      </c>
      <c r="F20" s="3" t="str" cm="1">
        <f t="array" ref="F20">INDEX($C$6:$Q$6,1,F14+1)</f>
        <v>3.84822876902037+3.46496074700922i</v>
      </c>
      <c r="G20" s="3" t="str" cm="1">
        <f t="array" ref="G20">INDEX($C$6:$Q$6,1,G14+1)</f>
        <v>4.51102977775181+21.2227265171651i</v>
      </c>
    </row>
    <row r="22" spans="1:9">
      <c r="A22" s="6" t="s">
        <v>26</v>
      </c>
      <c r="B22" t="s">
        <v>45</v>
      </c>
    </row>
    <row r="23" spans="1:9">
      <c r="B23" t="s">
        <v>32</v>
      </c>
    </row>
    <row r="25" spans="1:9">
      <c r="B25" t="s">
        <v>31</v>
      </c>
    </row>
    <row r="26" spans="1:9">
      <c r="C26" s="3" t="s">
        <v>28</v>
      </c>
      <c r="D26" s="5">
        <v>0</v>
      </c>
      <c r="E26" s="5">
        <v>1</v>
      </c>
      <c r="F26" s="5">
        <v>2</v>
      </c>
      <c r="G26" s="5">
        <v>3</v>
      </c>
      <c r="H26" s="5">
        <v>4</v>
      </c>
    </row>
    <row r="27" spans="1:9">
      <c r="C27" t="s">
        <v>41</v>
      </c>
      <c r="D27" s="3" t="str">
        <f>C18</f>
        <v>4.44089209850063E-16</v>
      </c>
      <c r="E27" s="3" t="str">
        <f>D18</f>
        <v>-0.126017882968924+0.173448735774476i</v>
      </c>
      <c r="F27" s="3" t="str">
        <f>E18</f>
        <v>-2.19207469826073+0.7122482450787i</v>
      </c>
      <c r="G27" s="3" t="str">
        <f>F18</f>
        <v>-2.19207469826072-0.712248245078699i</v>
      </c>
      <c r="H27" s="3" t="str">
        <f>G18</f>
        <v>-0.126017882968925-0.17344873577446i</v>
      </c>
    </row>
    <row r="28" spans="1:9">
      <c r="B28" t="s">
        <v>27</v>
      </c>
      <c r="C28" t="s">
        <v>29</v>
      </c>
      <c r="D28" s="15" t="s">
        <v>30</v>
      </c>
      <c r="E28" s="15"/>
      <c r="F28" s="15"/>
      <c r="G28" s="15"/>
      <c r="H28" s="15"/>
      <c r="I28" t="s">
        <v>42</v>
      </c>
    </row>
    <row r="29" spans="1:9">
      <c r="B29" s="13">
        <v>0</v>
      </c>
      <c r="C29" s="14">
        <v>0</v>
      </c>
      <c r="D29" s="14" t="str">
        <f>IMPRODUCT(COMPLEX(COS(2*PI()*$C29*D$26/$C$10),SIN(2*PI()*$C29*D$26/$C$10)),INDEX($C$18:$G$20,$B29+1,D$26+1))</f>
        <v>4.44089209850063E-16</v>
      </c>
      <c r="E29" s="14" t="str">
        <f t="shared" ref="E29:H43" si="0">IMPRODUCT(COMPLEX(COS(2*PI()*$C29*E$26/$C$10),SIN(2*PI()*$C29*E$26/$C$10)),INDEX($C$18:$G$20,$B29+1,E$26+1))</f>
        <v>-0.126017882968924+0.173448735774476i</v>
      </c>
      <c r="F29" s="14" t="str">
        <f t="shared" si="0"/>
        <v>-2.19207469826073+0.7122482450787i</v>
      </c>
      <c r="G29" s="14" t="str">
        <f t="shared" si="0"/>
        <v>-2.19207469826072-0.712248245078699i</v>
      </c>
      <c r="H29" s="14" t="str">
        <f t="shared" si="0"/>
        <v>-0.126017882968925-0.17344873577446i</v>
      </c>
      <c r="I29" t="str">
        <f>IMDIV(IMSUM(D29:H29),5)</f>
        <v>-0.92723703249186+3.41393580072236E-15i</v>
      </c>
    </row>
    <row r="30" spans="1:9">
      <c r="B30" s="13">
        <v>0</v>
      </c>
      <c r="C30" s="14">
        <v>1</v>
      </c>
      <c r="D30" s="14" t="str">
        <f t="shared" ref="D30:D43" si="1">IMPRODUCT(COMPLEX(COS(2*PI()*$C30*D$26/$C$10),SIN(2*PI()*$C30*D$26/$C$10)),INDEX($C$18:$G$20,$B30+1,D$26+1))</f>
        <v>4.44089209850063E-16</v>
      </c>
      <c r="E30" s="14" t="str">
        <f t="shared" si="0"/>
        <v>-0.203901217834022-0.0662515217601523i</v>
      </c>
      <c r="F30" s="14" t="str">
        <f t="shared" si="0"/>
        <v>1.35477666940381-1.86469011404353i</v>
      </c>
      <c r="G30" s="14" t="str">
        <f t="shared" si="0"/>
        <v>1.3547766694038+1.86469011404352i</v>
      </c>
      <c r="H30" s="14" t="str">
        <f t="shared" si="0"/>
        <v>-0.203901217834008+0.0662515217601582i</v>
      </c>
      <c r="I30" t="str">
        <f t="shared" ref="I30:I43" si="2">IMDIV(IMSUM(D30:H30),5)</f>
        <v>0.460350180627916-8.10462807976364E-16i</v>
      </c>
    </row>
    <row r="31" spans="1:9">
      <c r="B31" s="13">
        <v>0</v>
      </c>
      <c r="C31" s="14">
        <v>2</v>
      </c>
      <c r="D31" s="14" t="str">
        <f t="shared" si="1"/>
        <v>4.44089209850063E-16</v>
      </c>
      <c r="E31" s="14" t="str">
        <f t="shared" si="0"/>
        <v>1.84574577843932E-15-0.214394428028653i</v>
      </c>
      <c r="F31" s="14" t="str">
        <f t="shared" si="0"/>
        <v>-1.4210854715202E-14+2.30488373792965i</v>
      </c>
      <c r="G31" s="14" t="str">
        <f t="shared" si="0"/>
        <v>-1.43218770176645E-14-2.30488373792964i</v>
      </c>
      <c r="H31" s="14" t="str">
        <f t="shared" si="0"/>
        <v>1.21846976952611E-14+0.214394428028641i</v>
      </c>
      <c r="I31" t="str">
        <f t="shared" si="2"/>
        <v>-2.8116398098632E-15-3.44169137633798E-16i</v>
      </c>
    </row>
    <row r="32" spans="1:9">
      <c r="B32" s="13">
        <v>0</v>
      </c>
      <c r="C32" s="14">
        <v>3</v>
      </c>
      <c r="D32" s="14" t="str">
        <f t="shared" si="1"/>
        <v>4.44089209850063E-16</v>
      </c>
      <c r="E32" s="14" t="str">
        <f t="shared" si="0"/>
        <v>0.203901217834024-0.0662515217601488i</v>
      </c>
      <c r="F32" s="14" t="str">
        <f t="shared" si="0"/>
        <v>-1.35477666940379-1.86469011404355i</v>
      </c>
      <c r="G32" s="14" t="str">
        <f t="shared" si="0"/>
        <v>-1.35477666940378+1.86469011404354i</v>
      </c>
      <c r="H32" s="14" t="str">
        <f t="shared" si="0"/>
        <v>0.203901217834015+0.0662515217601349i</v>
      </c>
      <c r="I32" t="str">
        <f t="shared" si="2"/>
        <v>-0.460350180627906-4.76008121808036E-15i</v>
      </c>
    </row>
    <row r="33" spans="2:9">
      <c r="B33" s="13">
        <v>0</v>
      </c>
      <c r="C33" s="14">
        <v>4</v>
      </c>
      <c r="D33" s="14" t="str">
        <f t="shared" si="1"/>
        <v>4.44089209850063E-16</v>
      </c>
      <c r="E33" s="14" t="str">
        <f t="shared" si="0"/>
        <v>0.126017882968921+0.173448735774478i</v>
      </c>
      <c r="F33" s="14" t="str">
        <f t="shared" si="0"/>
        <v>2.19207469826072+0.712248245078729i</v>
      </c>
      <c r="G33" s="14" t="str">
        <f t="shared" si="0"/>
        <v>2.19207469826071-0.712248245078727i</v>
      </c>
      <c r="H33" s="14" t="str">
        <f t="shared" si="0"/>
        <v>0.126017882968905-0.173448735774474i</v>
      </c>
      <c r="I33" t="str">
        <f t="shared" si="2"/>
        <v>0.927237032491852+1.18793863634892E-15i</v>
      </c>
    </row>
    <row r="34" spans="2:9">
      <c r="B34" s="13">
        <v>1</v>
      </c>
      <c r="C34" s="14">
        <v>0</v>
      </c>
      <c r="D34" s="14" t="str">
        <f t="shared" si="1"/>
        <v>4.51102977775184-21.2227265171652i</v>
      </c>
      <c r="E34" s="14" t="str">
        <f t="shared" si="0"/>
        <v>3.84822876902036-3.46496074700921i</v>
      </c>
      <c r="F34" s="14" t="str">
        <f t="shared" si="0"/>
        <v>-1.96125178945506+0.206135869494114i</v>
      </c>
      <c r="G34" s="14" t="str">
        <f t="shared" si="0"/>
        <v>-3.33197000333983-1.92371377836001i</v>
      </c>
      <c r="H34" s="14" t="str">
        <f t="shared" si="0"/>
        <v>-0.74794417274767-1.67991011681863i</v>
      </c>
      <c r="I34" t="str">
        <f t="shared" si="2"/>
        <v>0.463618516245928-5.61703505797178i</v>
      </c>
    </row>
    <row r="35" spans="2:9">
      <c r="B35" s="13">
        <v>1</v>
      </c>
      <c r="C35" s="14">
        <v>1</v>
      </c>
      <c r="D35" s="14" t="str">
        <f t="shared" si="1"/>
        <v>4.51102977775184-21.2227265171652i</v>
      </c>
      <c r="E35" s="14" t="str">
        <f t="shared" si="0"/>
        <v>4.48454158501991+2.58915129130334i</v>
      </c>
      <c r="F35" s="14" t="str">
        <f t="shared" si="0"/>
        <v>1.46552240386029-1.3195622994449i</v>
      </c>
      <c r="G35" s="14" t="str">
        <f t="shared" si="0"/>
        <v>1.56488976889763+3.51479996805054i</v>
      </c>
      <c r="H35" s="14" t="str">
        <f t="shared" si="0"/>
        <v>-1.82881692361325+0.192216404197301i</v>
      </c>
      <c r="I35" t="str">
        <f t="shared" si="2"/>
        <v>2.03943332238328-3.24922423061178i</v>
      </c>
    </row>
    <row r="36" spans="2:9">
      <c r="B36" s="13">
        <v>1</v>
      </c>
      <c r="C36" s="14">
        <v>2</v>
      </c>
      <c r="D36" s="14" t="str">
        <f t="shared" si="1"/>
        <v>4.51102977775184-21.2227265171652i</v>
      </c>
      <c r="E36" s="14" t="str">
        <f t="shared" si="0"/>
        <v>-1.07662964551573+5.06514424705035i</v>
      </c>
      <c r="F36" s="14" t="str">
        <f t="shared" si="0"/>
        <v>-0.410013271265344+1.9289607812807i</v>
      </c>
      <c r="G36" s="14" t="str">
        <f t="shared" si="0"/>
        <v>0.799925168616499-3.76335203360282i</v>
      </c>
      <c r="H36" s="14" t="str">
        <f t="shared" si="0"/>
        <v>-0.382326845246339+1.79870638780785i</v>
      </c>
      <c r="I36" t="str">
        <f t="shared" si="2"/>
        <v>0.688397036868186-3.23865342692582i</v>
      </c>
    </row>
    <row r="37" spans="2:9">
      <c r="B37" s="13">
        <v>1</v>
      </c>
      <c r="C37" s="14">
        <v>3</v>
      </c>
      <c r="D37" s="14" t="str">
        <f t="shared" si="1"/>
        <v>4.51102977775184-21.2227265171652i</v>
      </c>
      <c r="E37" s="14" t="str">
        <f t="shared" si="0"/>
        <v>-5.14993529924438+0.541280011294781i</v>
      </c>
      <c r="F37" s="14" t="str">
        <f t="shared" si="0"/>
        <v>-0.802106995114436-1.80156180763283i</v>
      </c>
      <c r="G37" s="14" t="str">
        <f t="shared" si="0"/>
        <v>-2.85919588017562+2.57443153394985i</v>
      </c>
      <c r="H37" s="14" t="str">
        <f t="shared" si="0"/>
        <v>1.59252593843949+0.919445279249499i</v>
      </c>
      <c r="I37" t="str">
        <f t="shared" si="2"/>
        <v>-0.541536491668622-3.79782630006078i</v>
      </c>
    </row>
    <row r="38" spans="2:9">
      <c r="B38" s="13">
        <v>1</v>
      </c>
      <c r="C38" s="14">
        <v>4</v>
      </c>
      <c r="D38" s="14" t="str">
        <f t="shared" si="1"/>
        <v>4.51102977775184-21.2227265171652i</v>
      </c>
      <c r="E38" s="14" t="str">
        <f t="shared" si="0"/>
        <v>-2.10620540928016-4.73061480263925i</v>
      </c>
      <c r="F38" s="14" t="str">
        <f t="shared" si="0"/>
        <v>1.70784965197455+0.986027456302912i</v>
      </c>
      <c r="G38" s="14" t="str">
        <f t="shared" si="0"/>
        <v>3.82635094600132-0.402165690037569i</v>
      </c>
      <c r="H38" s="14" t="str">
        <f t="shared" si="0"/>
        <v>1.36656200316777-1.23045795443602i</v>
      </c>
      <c r="I38" t="str">
        <f t="shared" si="2"/>
        <v>1.86111739392306-5.31998750159502i</v>
      </c>
    </row>
    <row r="39" spans="2:9">
      <c r="B39" s="13">
        <v>2</v>
      </c>
      <c r="C39" s="14">
        <v>0</v>
      </c>
      <c r="D39" s="14" t="str">
        <f t="shared" si="1"/>
        <v>-0.74794417274765+1.67991011681863i</v>
      </c>
      <c r="E39" s="14" t="str">
        <f t="shared" si="0"/>
        <v>-3.33197000333983+1.92371377836001i</v>
      </c>
      <c r="F39" s="14" t="str">
        <f t="shared" si="0"/>
        <v>-1.96125178945506-0.206135869494126i</v>
      </c>
      <c r="G39" s="14" t="str">
        <f t="shared" si="0"/>
        <v>3.84822876902037+3.46496074700922i</v>
      </c>
      <c r="H39" s="14" t="str">
        <f t="shared" si="0"/>
        <v>4.51102977775181+21.2227265171651i</v>
      </c>
      <c r="I39" t="str">
        <f t="shared" si="2"/>
        <v>0.463618516245928+5.61703505797176i</v>
      </c>
    </row>
    <row r="40" spans="2:9">
      <c r="B40" s="13">
        <v>2</v>
      </c>
      <c r="C40" s="14">
        <v>1</v>
      </c>
      <c r="D40" s="14" t="str">
        <f t="shared" si="1"/>
        <v>-0.74794417274765+1.67991011681863i</v>
      </c>
      <c r="E40" s="14" t="str">
        <f t="shared" si="0"/>
        <v>-2.85919588017562-2.57443153394985i</v>
      </c>
      <c r="F40" s="14" t="str">
        <f t="shared" si="0"/>
        <v>1.70784965197455-0.986027456302903i</v>
      </c>
      <c r="G40" s="14" t="str">
        <f t="shared" si="0"/>
        <v>-1.07662964551574-5.06514424705036i</v>
      </c>
      <c r="H40" s="14" t="str">
        <f t="shared" si="0"/>
        <v>21.5779972111566+2.26793889544351i</v>
      </c>
      <c r="I40" t="str">
        <f t="shared" si="2"/>
        <v>3.72041543293842-0.935550845008194i</v>
      </c>
    </row>
    <row r="41" spans="2:9">
      <c r="B41" s="13">
        <v>2</v>
      </c>
      <c r="C41" s="14">
        <v>2</v>
      </c>
      <c r="D41" s="14" t="str">
        <f t="shared" si="1"/>
        <v>-0.74794417274765+1.67991011681863i</v>
      </c>
      <c r="E41" s="14" t="str">
        <f t="shared" si="0"/>
        <v>1.56488976889763-3.51479996805054i</v>
      </c>
      <c r="F41" s="14" t="str">
        <f t="shared" si="0"/>
        <v>-0.802106995114445+1.80156180763283i</v>
      </c>
      <c r="G41" s="14" t="str">
        <f t="shared" si="0"/>
        <v>-2.10620540928016+4.73061480263927i</v>
      </c>
      <c r="H41" s="14" t="str">
        <f t="shared" si="0"/>
        <v>8.82490590789339-19.8210631953731i</v>
      </c>
      <c r="I41" t="str">
        <f t="shared" si="2"/>
        <v>1.34670781992975-3.02475528726658i</v>
      </c>
    </row>
    <row r="42" spans="2:9">
      <c r="B42" s="13">
        <v>2</v>
      </c>
      <c r="C42" s="14">
        <v>3</v>
      </c>
      <c r="D42" s="14" t="str">
        <f t="shared" si="1"/>
        <v>-0.74794417274765+1.67991011681863i</v>
      </c>
      <c r="E42" s="14" t="str">
        <f t="shared" si="0"/>
        <v>3.82635094600132+0.402165690037564i</v>
      </c>
      <c r="F42" s="14" t="str">
        <f t="shared" si="0"/>
        <v>-0.410013271265335-1.92896078128071i</v>
      </c>
      <c r="G42" s="14" t="str">
        <f t="shared" si="0"/>
        <v>4.48454158501992-2.58915129130334i</v>
      </c>
      <c r="H42" s="14" t="str">
        <f t="shared" si="0"/>
        <v>-16.1239054125587-14.5180296433437i</v>
      </c>
      <c r="I42" t="str">
        <f t="shared" si="2"/>
        <v>-1.79419406511009-3.39081318181432i</v>
      </c>
    </row>
    <row r="43" spans="2:9">
      <c r="B43" s="13">
        <v>2</v>
      </c>
      <c r="C43" s="14">
        <v>4</v>
      </c>
      <c r="D43" s="14" t="str">
        <f t="shared" si="1"/>
        <v>-0.74794417274765+1.67991011681863i</v>
      </c>
      <c r="E43" s="14" t="str">
        <f t="shared" si="0"/>
        <v>0.799925168616503+3.76335203360281i</v>
      </c>
      <c r="F43" s="14" t="str">
        <f t="shared" si="0"/>
        <v>1.46552240386029+1.31956229944491i</v>
      </c>
      <c r="G43" s="14" t="str">
        <f t="shared" si="0"/>
        <v>-5.1499352992444-0.541280011294775i</v>
      </c>
      <c r="H43" s="14" t="str">
        <f t="shared" si="0"/>
        <v>-18.7900274842431+10.8484274261082i</v>
      </c>
      <c r="I43" t="str">
        <f t="shared" si="2"/>
        <v>-4.48449187675168+3.41399437293596i</v>
      </c>
    </row>
    <row r="44" spans="2:9">
      <c r="D44" s="3"/>
      <c r="E44" s="3"/>
      <c r="F44" s="3"/>
      <c r="G44" s="3"/>
    </row>
    <row r="45" spans="2:9">
      <c r="B45" t="s">
        <v>33</v>
      </c>
    </row>
    <row r="46" spans="2:9">
      <c r="B46" t="s">
        <v>29</v>
      </c>
      <c r="C46" s="5">
        <v>0</v>
      </c>
      <c r="D46" s="5">
        <v>1</v>
      </c>
      <c r="E46" s="5">
        <v>2</v>
      </c>
      <c r="F46" s="5">
        <v>3</v>
      </c>
      <c r="G46" s="5">
        <v>4</v>
      </c>
    </row>
    <row r="47" spans="2:9">
      <c r="B47" t="s">
        <v>27</v>
      </c>
      <c r="C47" s="26" t="s">
        <v>42</v>
      </c>
      <c r="D47" s="26"/>
      <c r="E47" s="26"/>
      <c r="F47" s="26"/>
      <c r="G47" s="26"/>
    </row>
    <row r="48" spans="2:9">
      <c r="B48">
        <v>0</v>
      </c>
      <c r="C48" s="3" t="str" cm="1">
        <f t="array" ref="C48:G48">TRANSPOSE(I29:I33)</f>
        <v>-0.92723703249186+3.41393580072236E-15i</v>
      </c>
      <c r="D48" t="str">
        <v>0.460350180627916-8.10462807976364E-16i</v>
      </c>
      <c r="E48" t="str">
        <v>-2.8116398098632E-15-3.44169137633798E-16i</v>
      </c>
      <c r="F48" t="str">
        <v>-0.460350180627906-4.76008121808036E-15i</v>
      </c>
      <c r="G48" t="str">
        <v>0.927237032491852+1.18793863634892E-15i</v>
      </c>
    </row>
    <row r="49" spans="1:7">
      <c r="B49">
        <v>1</v>
      </c>
      <c r="C49" s="3" t="str" cm="1">
        <f t="array" ref="C49:G49">TRANSPOSE(I34:I38)</f>
        <v>0.463618516245928-5.61703505797178i</v>
      </c>
      <c r="D49" t="str">
        <v>2.03943332238328-3.24922423061178i</v>
      </c>
      <c r="E49" t="str">
        <v>0.688397036868186-3.23865342692582i</v>
      </c>
      <c r="F49" t="str">
        <v>-0.541536491668622-3.79782630006078i</v>
      </c>
      <c r="G49" t="str">
        <v>1.86111739392306-5.31998750159502i</v>
      </c>
    </row>
    <row r="50" spans="1:7">
      <c r="B50">
        <v>2</v>
      </c>
      <c r="C50" s="3" t="str" cm="1">
        <f t="array" ref="C50:G50">TRANSPOSE(I39:I43)</f>
        <v>0.463618516245928+5.61703505797176i</v>
      </c>
      <c r="D50" t="str">
        <v>3.72041543293842-0.935550845008194i</v>
      </c>
      <c r="E50" t="str">
        <v>1.34670781992975-3.02475528726658i</v>
      </c>
      <c r="F50" t="str">
        <v>-1.79419406511009-3.39081318181432i</v>
      </c>
      <c r="G50" t="str">
        <v>-4.48449187675168+3.41399437293596i</v>
      </c>
    </row>
    <row r="52" spans="1:7">
      <c r="A52" s="6" t="s">
        <v>35</v>
      </c>
      <c r="B52" t="s">
        <v>34</v>
      </c>
    </row>
    <row r="54" spans="1:7">
      <c r="B54" t="s">
        <v>28</v>
      </c>
      <c r="C54" s="5">
        <v>0</v>
      </c>
      <c r="D54" s="5">
        <v>1</v>
      </c>
      <c r="E54" s="5">
        <v>2</v>
      </c>
      <c r="F54" s="5">
        <v>3</v>
      </c>
      <c r="G54" s="5">
        <v>4</v>
      </c>
    </row>
    <row r="55" spans="1:7">
      <c r="B55" t="s">
        <v>27</v>
      </c>
      <c r="C55" s="26" t="s">
        <v>43</v>
      </c>
      <c r="D55" s="26"/>
      <c r="E55" s="26"/>
      <c r="F55" s="26"/>
      <c r="G55" s="26"/>
    </row>
    <row r="56" spans="1:7">
      <c r="B56">
        <v>0</v>
      </c>
      <c r="C56" s="14" t="str">
        <f>IMDIV(IMPRODUCT(COMPLEX(COS(2*PI()*$B56*D$26/$C$5),SIN(2*PI()*$B56*D$26/$C$5)),C48),1)</f>
        <v>-0.92723703249186+3.41393580072236E-15i</v>
      </c>
      <c r="D56" s="14" t="str">
        <f t="shared" ref="D56:G56" si="3">IMDIV(IMPRODUCT(COMPLEX(COS(2*PI()*$B56*E$26/$C$5),SIN(2*PI()*$B56*E$26/$C$5)),D48),1)</f>
        <v>0.460350180627916-8.10462807976364E-16i</v>
      </c>
      <c r="E56" s="14" t="str">
        <f t="shared" si="3"/>
        <v>-2.8116398098632E-15-3.44169137633798E-16i</v>
      </c>
      <c r="F56" s="14" t="str">
        <f t="shared" si="3"/>
        <v>-0.460350180627906-4.76008121808036E-15i</v>
      </c>
      <c r="G56" s="14" t="str">
        <f t="shared" si="3"/>
        <v>0.927237032491852+1.18793863634892E-15i</v>
      </c>
    </row>
    <row r="57" spans="1:7">
      <c r="B57">
        <v>1</v>
      </c>
      <c r="C57" s="14" t="str">
        <f t="shared" ref="C57:G57" si="4">IMDIV(IMPRODUCT(COMPLEX(COS(2*PI()*$B57*D$26/$C$5),SIN(2*PI()*$B57*D$26/$C$5)),C49),1)</f>
        <v>0.463618516245928-5.61703505797178i</v>
      </c>
      <c r="D57" s="14" t="str">
        <f t="shared" si="4"/>
        <v>3.18469360398779-2.13880177341457i</v>
      </c>
      <c r="E57" s="14" t="str">
        <f t="shared" si="4"/>
        <v>2.8674160624298-1.6555034355225i</v>
      </c>
      <c r="F57" s="14" t="str">
        <f t="shared" si="4"/>
        <v>3.44460347143013-1.68862467761597i</v>
      </c>
      <c r="G57" s="14" t="str">
        <f t="shared" si="4"/>
        <v>5.09630431227433+2.40701211625207i</v>
      </c>
    </row>
    <row r="58" spans="1:7">
      <c r="B58">
        <v>2</v>
      </c>
      <c r="C58" s="14" t="str">
        <f t="shared" ref="C58:G58" si="5">IMDIV(IMPRODUCT(COMPLEX(COS(2*PI()*$B58*D$26/$C$5),SIN(2*PI()*$B58*D$26/$C$5)),C50),1)</f>
        <v>0.463618516245928+5.61703505797176i</v>
      </c>
      <c r="D58" s="14" t="str">
        <f t="shared" si="5"/>
        <v>3.18469360398778+2.13880177341455i</v>
      </c>
      <c r="E58" s="14" t="str">
        <f t="shared" si="5"/>
        <v>2.86741606242978+1.65550343552249i</v>
      </c>
      <c r="F58" s="14" t="str">
        <f t="shared" si="5"/>
        <v>3.44460347143011+1.68862467761598i</v>
      </c>
      <c r="G58" s="14" t="str">
        <f t="shared" si="5"/>
        <v>5.09630431227433-2.40701211625208i</v>
      </c>
    </row>
    <row r="60" spans="1:7">
      <c r="A60" s="6" t="s">
        <v>36</v>
      </c>
      <c r="B60" t="s">
        <v>47</v>
      </c>
    </row>
    <row r="62" spans="1:7">
      <c r="C62" t="s">
        <v>27</v>
      </c>
      <c r="D62" s="5">
        <v>0</v>
      </c>
      <c r="E62" s="5">
        <v>1</v>
      </c>
      <c r="F62" s="5">
        <v>2</v>
      </c>
    </row>
    <row r="63" spans="1:7">
      <c r="B63" t="s">
        <v>28</v>
      </c>
      <c r="C63" t="s">
        <v>37</v>
      </c>
      <c r="D63" s="15"/>
      <c r="E63" s="15"/>
      <c r="F63" s="15"/>
      <c r="G63" t="s">
        <v>46</v>
      </c>
    </row>
    <row r="64" spans="1:7">
      <c r="B64" s="13">
        <v>0</v>
      </c>
      <c r="C64">
        <v>0</v>
      </c>
      <c r="D64" s="14" t="str">
        <f>IMPRODUCT(COMPLEX(COS(2*PI()*$C64*D$62/$C$9),SIN(2*PI()*$C64*D$62/$C$9)),INDEX($C$56:$G$58,D$62+1,$B64+1))</f>
        <v>-0.92723703249186+3.41393580072236E-15i</v>
      </c>
      <c r="E64" s="14" t="str">
        <f t="shared" ref="E64:F78" si="6">IMPRODUCT(COMPLEX(COS(2*PI()*$C64*E$62/$C$9),SIN(2*PI()*$C64*E$62/$C$9)),INDEX($C$56:$G$58,E$62+1,$B64+1))</f>
        <v>0.463618516245928-5.61703505797178i</v>
      </c>
      <c r="F64" s="14" t="str">
        <f t="shared" si="6"/>
        <v>0.463618516245928+5.61703505797176i</v>
      </c>
      <c r="G64" t="str">
        <f>IMDIV(IMSUM(D64:F64),3)</f>
        <v>-1.33226762955019E-15-5.32907051820077E-15i</v>
      </c>
    </row>
    <row r="65" spans="2:7">
      <c r="B65" s="13">
        <v>0</v>
      </c>
      <c r="C65">
        <v>1</v>
      </c>
      <c r="D65" s="14" t="str">
        <f t="shared" ref="D65:D78" si="7">IMPRODUCT(COMPLEX(COS(2*PI()*$C65*D$62/$C$9),SIN(2*PI()*$C65*D$62/$C$9)),INDEX($C$56:$G$58,D$62+1,$B65+1))</f>
        <v>-0.92723703249186+3.41393580072236E-15i</v>
      </c>
      <c r="E65" s="14" t="str">
        <f t="shared" si="6"/>
        <v>4.6326857960284+3.21002294171971i</v>
      </c>
      <c r="F65" s="14" t="str">
        <f t="shared" si="6"/>
        <v>4.63268579602837-3.2100229417197i</v>
      </c>
      <c r="G65" t="str">
        <f t="shared" ref="G65:G78" si="8">IMDIV(IMSUM(D65:F65),3)</f>
        <v>2.77937818652164+4.5889218351173E-15i</v>
      </c>
    </row>
    <row r="66" spans="2:7">
      <c r="B66" s="13">
        <v>0</v>
      </c>
      <c r="C66">
        <v>2</v>
      </c>
      <c r="D66" s="14" t="str">
        <f t="shared" si="7"/>
        <v>-0.92723703249186+3.41393580072236E-15i</v>
      </c>
      <c r="E66" s="14" t="str">
        <f t="shared" si="6"/>
        <v>-5.09630431227432+2.40701211625207i</v>
      </c>
      <c r="F66" s="14" t="str">
        <f t="shared" si="6"/>
        <v>-5.09630431227431-2.40701211625205i</v>
      </c>
      <c r="G66" t="str">
        <f t="shared" si="8"/>
        <v>-3.7066152190135+7.84557604068443E-15i</v>
      </c>
    </row>
    <row r="67" spans="2:7">
      <c r="B67" s="13">
        <v>1</v>
      </c>
      <c r="C67">
        <v>0</v>
      </c>
      <c r="D67" s="14" t="str">
        <f t="shared" si="7"/>
        <v>0.460350180627916-8.10462807976364E-16i</v>
      </c>
      <c r="E67" s="14" t="str">
        <f t="shared" si="6"/>
        <v>3.18469360398779-2.13880177341457i</v>
      </c>
      <c r="F67" s="14" t="str">
        <f t="shared" si="6"/>
        <v>3.18469360398778+2.13880177341455i</v>
      </c>
      <c r="G67" t="str">
        <f t="shared" si="8"/>
        <v>2.2765791295345-6.9573976209843E-15i</v>
      </c>
    </row>
    <row r="68" spans="2:7">
      <c r="B68" s="13">
        <v>1</v>
      </c>
      <c r="C68">
        <v>1</v>
      </c>
      <c r="D68" s="14" t="str">
        <f t="shared" si="7"/>
        <v>0.460350180627916-8.10462807976364E-16i</v>
      </c>
      <c r="E68" s="14" t="str">
        <f t="shared" si="6"/>
        <v>0.259909867442333+3.82742645103053i</v>
      </c>
      <c r="F68" s="14" t="str">
        <f t="shared" si="6"/>
        <v>0.259909867442318-3.82742645103051i</v>
      </c>
      <c r="G68" t="str">
        <f t="shared" si="8"/>
        <v>0.326723305170856+6.36527867451757E-15i</v>
      </c>
    </row>
    <row r="69" spans="2:7">
      <c r="B69" s="13">
        <v>1</v>
      </c>
      <c r="C69">
        <v>2</v>
      </c>
      <c r="D69" s="14" t="str">
        <f t="shared" si="7"/>
        <v>0.460350180627916-8.10462807976364E-16i</v>
      </c>
      <c r="E69" s="14" t="str">
        <f t="shared" si="6"/>
        <v>-3.44460347143012-1.68862467761596i</v>
      </c>
      <c r="F69" s="14" t="str">
        <f t="shared" si="6"/>
        <v>-3.4446034714301+1.68862467761596i</v>
      </c>
      <c r="G69" t="str">
        <f t="shared" si="8"/>
        <v>-2.14295225407743-2.96059473233375E-16i</v>
      </c>
    </row>
    <row r="70" spans="2:7">
      <c r="B70" s="13">
        <v>2</v>
      </c>
      <c r="C70">
        <v>0</v>
      </c>
      <c r="D70" s="14" t="str">
        <f t="shared" si="7"/>
        <v>-2.8116398098632E-15-3.44169137633798E-16i</v>
      </c>
      <c r="E70" s="14" t="str">
        <f t="shared" si="6"/>
        <v>2.8674160624298-1.6555034355225i</v>
      </c>
      <c r="F70" s="14" t="str">
        <f t="shared" si="6"/>
        <v>2.86741606242978+1.65550343552249i</v>
      </c>
      <c r="G70" t="str">
        <f t="shared" si="8"/>
        <v>1.91161070828653-3.47869881049217E-15i</v>
      </c>
    </row>
    <row r="71" spans="2:7">
      <c r="B71" s="13">
        <v>2</v>
      </c>
      <c r="C71">
        <v>1</v>
      </c>
      <c r="D71" s="14" t="str">
        <f t="shared" si="7"/>
        <v>-2.8116398098632E-15-3.44169137633798E-16i</v>
      </c>
      <c r="E71" s="14" t="str">
        <f t="shared" si="6"/>
        <v>-8.88178419700125E-16+3.311006871045i</v>
      </c>
      <c r="F71" s="14" t="str">
        <f t="shared" si="6"/>
        <v>-1.11022302462516E-15-3.31100687104498i</v>
      </c>
      <c r="G71" t="str">
        <f t="shared" si="8"/>
        <v>-1.60334708472949E-15+6.51330841113427E-15i</v>
      </c>
    </row>
    <row r="72" spans="2:7">
      <c r="B72" s="13">
        <v>2</v>
      </c>
      <c r="C72">
        <v>2</v>
      </c>
      <c r="D72" s="14" t="str">
        <f t="shared" si="7"/>
        <v>-2.8116398098632E-15-3.44169137633798E-16i</v>
      </c>
      <c r="E72" s="14" t="str">
        <f t="shared" si="6"/>
        <v>-2.8674160624298-1.6555034355225i</v>
      </c>
      <c r="F72" s="14" t="str">
        <f t="shared" si="6"/>
        <v>-2.86741606242978+1.65550343552249i</v>
      </c>
      <c r="G72" t="str">
        <f t="shared" si="8"/>
        <v>-1.91161070828653-3.47869881049217E-15i</v>
      </c>
    </row>
    <row r="73" spans="2:7">
      <c r="B73" s="13">
        <v>3</v>
      </c>
      <c r="C73">
        <v>0</v>
      </c>
      <c r="D73" s="14" t="str">
        <f t="shared" si="7"/>
        <v>-0.460350180627906-4.76008121808036E-15i</v>
      </c>
      <c r="E73" s="14" t="str">
        <f t="shared" si="6"/>
        <v>3.44460347143013-1.68862467761597i</v>
      </c>
      <c r="F73" s="14" t="str">
        <f t="shared" si="6"/>
        <v>3.44460347143011+1.68862467761598i</v>
      </c>
      <c r="G73" t="str">
        <f t="shared" si="8"/>
        <v>2.14295225407744+1.77635683940025E-15i</v>
      </c>
    </row>
    <row r="74" spans="2:7">
      <c r="B74" s="13">
        <v>3</v>
      </c>
      <c r="C74">
        <v>1</v>
      </c>
      <c r="D74" s="14" t="str">
        <f t="shared" si="7"/>
        <v>-0.460350180627906-4.76008121808036E-15i</v>
      </c>
      <c r="E74" s="14" t="str">
        <f t="shared" si="6"/>
        <v>-0.259909867442326+3.82742645103054i</v>
      </c>
      <c r="F74" s="14" t="str">
        <f t="shared" si="6"/>
        <v>-0.259909867442309-3.82742645103053i</v>
      </c>
      <c r="G74" t="str">
        <f t="shared" si="8"/>
        <v>-0.326723305170847+1.77635683940025E-15i</v>
      </c>
    </row>
    <row r="75" spans="2:7">
      <c r="B75" s="13">
        <v>3</v>
      </c>
      <c r="C75">
        <v>2</v>
      </c>
      <c r="D75" s="14" t="str">
        <f t="shared" si="7"/>
        <v>-0.460350180627906-4.76008121808036E-15i</v>
      </c>
      <c r="E75" s="14" t="str">
        <f t="shared" si="6"/>
        <v>-3.1846936039878-2.13880177341457i</v>
      </c>
      <c r="F75" s="14" t="str">
        <f t="shared" si="6"/>
        <v>-3.1846936039878+2.13880177341455i</v>
      </c>
      <c r="G75" t="str">
        <f t="shared" si="8"/>
        <v>-2.2765791295345-8.2896652505345E-15i</v>
      </c>
    </row>
    <row r="76" spans="2:7">
      <c r="B76" s="13">
        <v>4</v>
      </c>
      <c r="C76">
        <v>0</v>
      </c>
      <c r="D76" s="14" t="str">
        <f t="shared" si="7"/>
        <v>0.927237032491852+1.18793863634892E-15i</v>
      </c>
      <c r="E76" s="14" t="str">
        <f t="shared" si="6"/>
        <v>5.09630431227433+2.40701211625207i</v>
      </c>
      <c r="F76" s="14" t="str">
        <f t="shared" si="6"/>
        <v>5.09630431227433-2.40701211625208i</v>
      </c>
      <c r="G76" t="str">
        <f t="shared" si="8"/>
        <v>3.7066152190135-2.81256499571706E-15i</v>
      </c>
    </row>
    <row r="77" spans="2:7">
      <c r="B77" s="13">
        <v>4</v>
      </c>
      <c r="C77">
        <v>1</v>
      </c>
      <c r="D77" s="14" t="str">
        <f t="shared" si="7"/>
        <v>0.927237032491852+1.18793863634892E-15i</v>
      </c>
      <c r="E77" s="14" t="str">
        <f t="shared" si="6"/>
        <v>-4.6326857960284+3.21002294171972i</v>
      </c>
      <c r="F77" s="14" t="str">
        <f t="shared" si="6"/>
        <v>-4.63268579602841-3.21002294171971i</v>
      </c>
      <c r="G77" t="str">
        <f t="shared" si="8"/>
        <v>-2.77937818652165+3.7007434154172E-15i</v>
      </c>
    </row>
    <row r="78" spans="2:7">
      <c r="B78" s="13">
        <v>4</v>
      </c>
      <c r="C78">
        <v>2</v>
      </c>
      <c r="D78" s="14" t="str">
        <f t="shared" si="7"/>
        <v>0.927237032491852+1.18793863634892E-15i</v>
      </c>
      <c r="E78" s="14" t="str">
        <f t="shared" si="6"/>
        <v>-0.463618516245931-5.61703505797179i</v>
      </c>
      <c r="F78" s="14" t="str">
        <f t="shared" si="6"/>
        <v>-0.463618516245916+5.61703505797179i</v>
      </c>
      <c r="G78" t="str">
        <f t="shared" si="8"/>
        <v>1.66533453693773E-15+2.96059473233375E-16i</v>
      </c>
    </row>
    <row r="80" spans="2:7">
      <c r="B80" t="s">
        <v>33</v>
      </c>
    </row>
    <row r="81" spans="1:17">
      <c r="B81" t="s">
        <v>28</v>
      </c>
      <c r="C81" s="5">
        <v>0</v>
      </c>
      <c r="D81" s="5">
        <v>1</v>
      </c>
      <c r="E81" s="5">
        <v>2</v>
      </c>
      <c r="F81" s="5">
        <v>3</v>
      </c>
      <c r="G81" s="5">
        <v>4</v>
      </c>
    </row>
    <row r="82" spans="1:17">
      <c r="B82" t="s">
        <v>37</v>
      </c>
      <c r="C82" s="26" t="s">
        <v>38</v>
      </c>
      <c r="D82" s="26"/>
      <c r="E82" s="26"/>
      <c r="F82" s="26"/>
      <c r="G82" s="26"/>
    </row>
    <row r="83" spans="1:17">
      <c r="B83">
        <v>0</v>
      </c>
      <c r="C83" s="3" t="str">
        <f>G64</f>
        <v>-1.33226762955019E-15-5.32907051820077E-15i</v>
      </c>
      <c r="D83" t="str">
        <f>G67</f>
        <v>2.2765791295345-6.9573976209843E-15i</v>
      </c>
      <c r="E83" t="str">
        <f>G70</f>
        <v>1.91161070828653-3.47869881049217E-15i</v>
      </c>
      <c r="F83" t="str">
        <f>G73</f>
        <v>2.14295225407744+1.77635683940025E-15i</v>
      </c>
      <c r="G83" t="str">
        <f>G76</f>
        <v>3.7066152190135-2.81256499571706E-15i</v>
      </c>
    </row>
    <row r="84" spans="1:17">
      <c r="B84">
        <v>1</v>
      </c>
      <c r="C84" s="3" t="str">
        <f>G65</f>
        <v>2.77937818652164+4.5889218351173E-15i</v>
      </c>
      <c r="D84" t="str">
        <f>G68</f>
        <v>0.326723305170856+6.36527867451757E-15i</v>
      </c>
      <c r="E84" t="str">
        <f>G71</f>
        <v>-1.60334708472949E-15+6.51330841113427E-15i</v>
      </c>
      <c r="F84" t="str">
        <f>G74</f>
        <v>-0.326723305170847+1.77635683940025E-15i</v>
      </c>
      <c r="G84" t="str">
        <f>G77</f>
        <v>-2.77937818652165+3.7007434154172E-15i</v>
      </c>
    </row>
    <row r="85" spans="1:17">
      <c r="B85">
        <v>2</v>
      </c>
      <c r="C85" s="3" t="str">
        <f>G66</f>
        <v>-3.7066152190135+7.84557604068443E-15i</v>
      </c>
      <c r="D85" t="str">
        <f>G69</f>
        <v>-2.14295225407743-2.96059473233375E-16i</v>
      </c>
      <c r="E85" t="str">
        <f>G72</f>
        <v>-1.91161070828653-3.47869881049217E-15i</v>
      </c>
      <c r="F85" t="str">
        <f>G75</f>
        <v>-2.2765791295345-8.2896652505345E-15i</v>
      </c>
      <c r="G85" t="str">
        <f>G78</f>
        <v>1.66533453693773E-15+2.96059473233375E-16i</v>
      </c>
    </row>
    <row r="87" spans="1:17">
      <c r="A87" s="6" t="s">
        <v>36</v>
      </c>
      <c r="B87" t="s">
        <v>39</v>
      </c>
    </row>
    <row r="88" spans="1:17">
      <c r="B88" t="s">
        <v>44</v>
      </c>
    </row>
    <row r="90" spans="1:17">
      <c r="B90" t="s">
        <v>8</v>
      </c>
      <c r="C90" s="5">
        <v>0</v>
      </c>
      <c r="D90" s="5">
        <v>1</v>
      </c>
      <c r="E90" s="5">
        <v>2</v>
      </c>
      <c r="F90" s="5">
        <v>3</v>
      </c>
      <c r="G90" s="5">
        <v>4</v>
      </c>
      <c r="H90" s="5">
        <v>5</v>
      </c>
      <c r="I90" s="5">
        <v>6</v>
      </c>
      <c r="J90" s="5">
        <v>7</v>
      </c>
      <c r="K90" s="5">
        <v>8</v>
      </c>
      <c r="L90" s="5">
        <v>9</v>
      </c>
      <c r="M90" s="5">
        <v>10</v>
      </c>
      <c r="N90" s="5">
        <v>11</v>
      </c>
      <c r="O90" s="5">
        <v>12</v>
      </c>
      <c r="P90" s="5">
        <v>13</v>
      </c>
      <c r="Q90" s="5">
        <v>14</v>
      </c>
    </row>
    <row r="91" spans="1:17">
      <c r="B91" t="s">
        <v>9</v>
      </c>
      <c r="C91" s="3" t="str">
        <f t="shared" ref="C91:Q91" si="9">INDEX($C$83:$G$85,ROUNDDOWN(C90/$C$10,0)+1,MOD(C90,$C$10)+1)</f>
        <v>-1.33226762955019E-15-5.32907051820077E-15i</v>
      </c>
      <c r="D91" s="3" t="str">
        <f t="shared" si="9"/>
        <v>2.2765791295345-6.9573976209843E-15i</v>
      </c>
      <c r="E91" s="3" t="str">
        <f t="shared" si="9"/>
        <v>1.91161070828653-3.47869881049217E-15i</v>
      </c>
      <c r="F91" s="3" t="str">
        <f t="shared" si="9"/>
        <v>2.14295225407744+1.77635683940025E-15i</v>
      </c>
      <c r="G91" s="3" t="str">
        <f t="shared" si="9"/>
        <v>3.7066152190135-2.81256499571706E-15i</v>
      </c>
      <c r="H91" s="3" t="str">
        <f t="shared" si="9"/>
        <v>2.77937818652164+4.5889218351173E-15i</v>
      </c>
      <c r="I91" s="3" t="str">
        <f t="shared" si="9"/>
        <v>0.326723305170856+6.36527867451757E-15i</v>
      </c>
      <c r="J91" s="3" t="str">
        <f t="shared" si="9"/>
        <v>-1.60334708472949E-15+6.51330841113427E-15i</v>
      </c>
      <c r="K91" s="3" t="str">
        <f t="shared" si="9"/>
        <v>-0.326723305170847+1.77635683940025E-15i</v>
      </c>
      <c r="L91" s="3" t="str">
        <f t="shared" si="9"/>
        <v>-2.77937818652165+3.7007434154172E-15i</v>
      </c>
      <c r="M91" s="3" t="str">
        <f t="shared" si="9"/>
        <v>-3.7066152190135+7.84557604068443E-15i</v>
      </c>
      <c r="N91" s="3" t="str">
        <f t="shared" si="9"/>
        <v>-2.14295225407743-2.96059473233375E-16i</v>
      </c>
      <c r="O91" s="3" t="str">
        <f t="shared" si="9"/>
        <v>-1.91161070828653-3.47869881049217E-15i</v>
      </c>
      <c r="P91" s="3" t="str">
        <f t="shared" si="9"/>
        <v>-2.2765791295345-8.2896652505345E-15i</v>
      </c>
      <c r="Q91" s="3" t="str">
        <f t="shared" si="9"/>
        <v>1.66533453693773E-15+2.96059473233375E-16i</v>
      </c>
    </row>
    <row r="92" spans="1:17">
      <c r="B92" t="s">
        <v>10</v>
      </c>
      <c r="C92" s="3">
        <f>IMREAL(C91)</f>
        <v>-1.33226762955019E-15</v>
      </c>
      <c r="D92" s="3">
        <f t="shared" ref="D92:Q92" si="10">IMREAL(D91)</f>
        <v>2.2765791295344999</v>
      </c>
      <c r="E92" s="3">
        <f t="shared" si="10"/>
        <v>1.9116107082865299</v>
      </c>
      <c r="F92" s="3">
        <f t="shared" si="10"/>
        <v>2.1429522540774402</v>
      </c>
      <c r="G92" s="3">
        <f t="shared" si="10"/>
        <v>3.7066152190135</v>
      </c>
      <c r="H92" s="3">
        <f t="shared" si="10"/>
        <v>2.7793781865216398</v>
      </c>
      <c r="I92" s="3">
        <f t="shared" si="10"/>
        <v>0.32672330517085602</v>
      </c>
      <c r="J92" s="3">
        <f t="shared" si="10"/>
        <v>-1.60334708472949E-15</v>
      </c>
      <c r="K92" s="3">
        <f t="shared" si="10"/>
        <v>-0.32672330517084702</v>
      </c>
      <c r="L92" s="3">
        <f t="shared" si="10"/>
        <v>-2.77937818652165</v>
      </c>
      <c r="M92" s="3">
        <f t="shared" si="10"/>
        <v>-3.7066152190135</v>
      </c>
      <c r="N92" s="3">
        <f t="shared" si="10"/>
        <v>-2.14295225407743</v>
      </c>
      <c r="O92" s="3">
        <f t="shared" si="10"/>
        <v>-1.9116107082865299</v>
      </c>
      <c r="P92" s="3">
        <f t="shared" si="10"/>
        <v>-2.2765791295344999</v>
      </c>
      <c r="Q92" s="3">
        <f t="shared" si="10"/>
        <v>1.6653345369377301E-15</v>
      </c>
    </row>
    <row r="93" spans="1:17">
      <c r="B93" t="s">
        <v>11</v>
      </c>
      <c r="C93" s="3">
        <f>IMAGINARY(C91)</f>
        <v>-5.3290705182007703E-15</v>
      </c>
      <c r="D93" s="3">
        <f>IMAGINARY(D91)</f>
        <v>-6.9573976209842999E-15</v>
      </c>
      <c r="E93" s="3">
        <f t="shared" ref="E93:Q93" si="11">IMAGINARY(E91)</f>
        <v>-3.47869881049217E-15</v>
      </c>
      <c r="F93" s="3">
        <f t="shared" si="11"/>
        <v>1.7763568394002501E-15</v>
      </c>
      <c r="G93" s="3">
        <f t="shared" si="11"/>
        <v>-2.8125649957170599E-15</v>
      </c>
      <c r="H93" s="3">
        <f t="shared" si="11"/>
        <v>4.5889218351172998E-15</v>
      </c>
      <c r="I93" s="3">
        <f t="shared" si="11"/>
        <v>6.36527867451757E-15</v>
      </c>
      <c r="J93" s="3">
        <f t="shared" si="11"/>
        <v>6.5133084111342704E-15</v>
      </c>
      <c r="K93" s="3">
        <f t="shared" si="11"/>
        <v>1.7763568394002501E-15</v>
      </c>
      <c r="L93" s="3">
        <f t="shared" si="11"/>
        <v>3.7007434154171998E-15</v>
      </c>
      <c r="M93" s="3">
        <f t="shared" si="11"/>
        <v>7.8455760406844306E-15</v>
      </c>
      <c r="N93" s="3">
        <f t="shared" si="11"/>
        <v>-2.9605947323337501E-16</v>
      </c>
      <c r="O93" s="3">
        <f t="shared" si="11"/>
        <v>-3.47869881049217E-15</v>
      </c>
      <c r="P93" s="3">
        <f t="shared" si="11"/>
        <v>-8.2896652505344995E-15</v>
      </c>
      <c r="Q93" s="3">
        <f t="shared" si="11"/>
        <v>2.9605947323337501E-16</v>
      </c>
    </row>
    <row r="94" spans="1:17">
      <c r="B94" t="s">
        <v>7</v>
      </c>
      <c r="C94" s="23">
        <v>0</v>
      </c>
      <c r="D94" s="23">
        <v>2.2765791295344981</v>
      </c>
      <c r="E94" s="23">
        <v>1.911610708286531</v>
      </c>
      <c r="F94" s="23">
        <v>2.1429522540774411</v>
      </c>
      <c r="G94" s="23">
        <v>3.7066152190135</v>
      </c>
      <c r="H94" s="23">
        <v>2.7793781865216487</v>
      </c>
      <c r="I94" s="23">
        <v>0.32672330517085074</v>
      </c>
      <c r="J94" s="23">
        <v>3.06287113727155E-16</v>
      </c>
      <c r="K94" s="23">
        <v>-0.32672330517085074</v>
      </c>
      <c r="L94" s="23">
        <v>-2.7793781865216483</v>
      </c>
      <c r="M94" s="23">
        <v>-3.7066152190135018</v>
      </c>
      <c r="N94" s="23">
        <v>-2.1429522540774388</v>
      </c>
      <c r="O94" s="23">
        <v>-1.9116107082865315</v>
      </c>
      <c r="P94" s="23">
        <v>-2.2765791295344995</v>
      </c>
      <c r="Q94" s="23">
        <v>-2.572811755308102E-15</v>
      </c>
    </row>
    <row r="95" spans="1:17">
      <c r="C95" s="3">
        <f>SQRT(C92^2+C93^2)</f>
        <v>5.4930801582267035E-15</v>
      </c>
      <c r="D95" s="3">
        <f t="shared" ref="D95:Q95" si="12">SQRT(D92^2+D93^2)</f>
        <v>2.2765791295344999</v>
      </c>
      <c r="E95" s="3">
        <f t="shared" si="12"/>
        <v>1.9116107082865299</v>
      </c>
      <c r="F95" s="3">
        <f t="shared" si="12"/>
        <v>2.1429522540774402</v>
      </c>
      <c r="G95" s="3">
        <f t="shared" si="12"/>
        <v>3.7066152190135</v>
      </c>
      <c r="H95" s="3">
        <f t="shared" si="12"/>
        <v>2.7793781865216398</v>
      </c>
      <c r="I95" s="3">
        <f t="shared" si="12"/>
        <v>0.32672330517085602</v>
      </c>
      <c r="J95" s="3">
        <f t="shared" si="12"/>
        <v>6.7077498710568348E-15</v>
      </c>
      <c r="K95" s="3">
        <f t="shared" si="12"/>
        <v>0.32672330517084702</v>
      </c>
      <c r="L95" s="3">
        <f t="shared" si="12"/>
        <v>2.77937818652165</v>
      </c>
      <c r="M95" s="3">
        <f t="shared" si="12"/>
        <v>3.7066152190135</v>
      </c>
      <c r="N95" s="3">
        <f t="shared" si="12"/>
        <v>2.14295225407743</v>
      </c>
      <c r="O95" s="3">
        <f t="shared" si="12"/>
        <v>1.9116107082865299</v>
      </c>
      <c r="P95" s="3">
        <f t="shared" si="12"/>
        <v>2.2765791295344999</v>
      </c>
      <c r="Q95" s="3">
        <f t="shared" si="12"/>
        <v>1.6914462248646356E-15</v>
      </c>
    </row>
    <row r="96" spans="1:17">
      <c r="C96" s="3">
        <f>C92+C93</f>
        <v>-6.6613381477509605E-15</v>
      </c>
      <c r="D96" s="3">
        <f t="shared" ref="D96:Q96" si="13">D92+D93</f>
        <v>2.2765791295344928</v>
      </c>
      <c r="E96" s="3">
        <f t="shared" si="13"/>
        <v>1.9116107082865264</v>
      </c>
      <c r="F96" s="3">
        <f t="shared" si="13"/>
        <v>2.1429522540774419</v>
      </c>
      <c r="G96" s="3">
        <f t="shared" si="13"/>
        <v>3.7066152190134973</v>
      </c>
      <c r="H96" s="3">
        <f t="shared" si="13"/>
        <v>2.7793781865216443</v>
      </c>
      <c r="I96" s="3">
        <f t="shared" si="13"/>
        <v>0.3267233051708624</v>
      </c>
      <c r="J96" s="3">
        <f t="shared" si="13"/>
        <v>4.9099613264047802E-15</v>
      </c>
      <c r="K96" s="3">
        <f t="shared" si="13"/>
        <v>-0.32672330517084525</v>
      </c>
      <c r="L96" s="3">
        <f t="shared" si="13"/>
        <v>-2.7793781865216465</v>
      </c>
      <c r="M96" s="3">
        <f t="shared" si="13"/>
        <v>-3.706615219013492</v>
      </c>
      <c r="N96" s="3">
        <f t="shared" si="13"/>
        <v>-2.1429522540774304</v>
      </c>
      <c r="O96" s="3">
        <f t="shared" si="13"/>
        <v>-1.9116107082865335</v>
      </c>
      <c r="P96" s="3">
        <f t="shared" si="13"/>
        <v>-2.2765791295345084</v>
      </c>
      <c r="Q96" s="3">
        <f t="shared" si="13"/>
        <v>1.9613940101711049E-15</v>
      </c>
    </row>
  </sheetData>
  <mergeCells count="4">
    <mergeCell ref="C17:G17"/>
    <mergeCell ref="C47:G47"/>
    <mergeCell ref="C55:G55"/>
    <mergeCell ref="C82:G82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1DB9-5482-4797-9B66-DF6E529B49B1}">
  <sheetPr codeName="Sheet5"/>
  <dimension ref="A2:AB180"/>
  <sheetViews>
    <sheetView tabSelected="1" topLeftCell="A82" zoomScaleNormal="60" zoomScaleSheetLayoutView="100" workbookViewId="0">
      <selection activeCell="Q92" sqref="Q92"/>
    </sheetView>
  </sheetViews>
  <sheetFormatPr defaultRowHeight="16.5"/>
  <cols>
    <col min="1" max="17" width="5.625" customWidth="1"/>
    <col min="18" max="18" width="6" customWidth="1"/>
    <col min="19" max="26" width="5.625" customWidth="1"/>
    <col min="27" max="58" width="5.875" customWidth="1"/>
  </cols>
  <sheetData>
    <row r="2" spans="1:18">
      <c r="B2" s="16" t="s">
        <v>132</v>
      </c>
    </row>
    <row r="4" spans="1:18">
      <c r="A4" s="6" t="s">
        <v>25</v>
      </c>
      <c r="B4" t="s">
        <v>19</v>
      </c>
      <c r="C4" s="3"/>
    </row>
    <row r="5" spans="1:18">
      <c r="B5" t="s">
        <v>20</v>
      </c>
      <c r="C5" s="5">
        <v>13</v>
      </c>
    </row>
    <row r="6" spans="1:18">
      <c r="B6" t="s">
        <v>1</v>
      </c>
      <c r="C6" s="5">
        <v>0</v>
      </c>
      <c r="D6">
        <v>1</v>
      </c>
      <c r="E6" s="5">
        <v>2</v>
      </c>
      <c r="F6">
        <v>3</v>
      </c>
      <c r="G6" s="5">
        <v>4</v>
      </c>
      <c r="H6">
        <v>5</v>
      </c>
      <c r="I6" s="5">
        <v>6</v>
      </c>
      <c r="J6">
        <v>7</v>
      </c>
      <c r="K6" s="5">
        <v>8</v>
      </c>
      <c r="L6">
        <v>9</v>
      </c>
      <c r="M6" s="5">
        <v>10</v>
      </c>
      <c r="N6">
        <v>11</v>
      </c>
      <c r="O6" s="5">
        <v>12</v>
      </c>
      <c r="P6" s="5"/>
    </row>
    <row r="7" spans="1:18">
      <c r="B7" s="3" t="s">
        <v>7</v>
      </c>
      <c r="C7" s="3">
        <f>'FFT Prime'!C160</f>
        <v>0</v>
      </c>
      <c r="D7" s="3" t="str">
        <f>'FFT Prime'!D160</f>
        <v>4.75518200434891-19.2925317748798i</v>
      </c>
      <c r="E7" s="3" t="str">
        <f>'FFT Prime'!E160</f>
        <v>0.578105720450688-1.10148842242243i</v>
      </c>
      <c r="F7" s="3" t="str">
        <f>'FFT Prime'!F160</f>
        <v>-0.516253148354702+0.582729342028229i</v>
      </c>
      <c r="G7" s="3" t="str">
        <f>'FFT Prime'!G160</f>
        <v>5.70141099890383-3.93539986544649i</v>
      </c>
      <c r="H7" s="3" t="str">
        <f>'FFT Prime'!H160</f>
        <v>2.31034171036254-0.876197036834136i</v>
      </c>
      <c r="I7" s="3" t="str">
        <f>'FFT Prime'!I160</f>
        <v>1.96897705626303-0.239077099090586i</v>
      </c>
      <c r="J7" s="3" t="str">
        <f>'FFT Prime'!J160</f>
        <v>1.96897705626301+0.239077099090595i</v>
      </c>
      <c r="K7" s="3" t="str">
        <f>'FFT Prime'!K160</f>
        <v>2.31034171036252+0.876197036834147i</v>
      </c>
      <c r="L7" s="3" t="str">
        <f>'FFT Prime'!L160</f>
        <v>5.70141099890383+3.93539986544649i</v>
      </c>
      <c r="M7" s="3" t="str">
        <f>'FFT Prime'!M160</f>
        <v>-0.516253148354712-0.582729342028231i</v>
      </c>
      <c r="N7" s="3" t="str">
        <f>'FFT Prime'!N160</f>
        <v>0.578105720450668+1.10148842242242i</v>
      </c>
      <c r="O7" s="3" t="str">
        <f>'FFT Prime'!O160</f>
        <v>4.75518200434888+19.2925317748798i</v>
      </c>
      <c r="P7" s="3"/>
      <c r="Q7" s="3"/>
      <c r="R7" s="3"/>
    </row>
    <row r="9" spans="1:18">
      <c r="A9" s="6" t="s">
        <v>24</v>
      </c>
      <c r="B9" t="s">
        <v>49</v>
      </c>
    </row>
    <row r="10" spans="1:18">
      <c r="A10" s="6"/>
    </row>
    <row r="11" spans="1:18">
      <c r="B11" t="s">
        <v>50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</row>
    <row r="12" spans="1:18">
      <c r="B12" t="s">
        <v>55</v>
      </c>
      <c r="C12" t="s">
        <v>56</v>
      </c>
    </row>
    <row r="13" spans="1:18">
      <c r="B13">
        <v>0</v>
      </c>
      <c r="C13">
        <f t="shared" ref="C13:N24" si="0">MOD(C$11^$B13,$C$5)</f>
        <v>1</v>
      </c>
      <c r="D13" s="16">
        <f t="shared" si="0"/>
        <v>1</v>
      </c>
      <c r="E13">
        <f t="shared" si="0"/>
        <v>1</v>
      </c>
      <c r="F13">
        <f t="shared" si="0"/>
        <v>1</v>
      </c>
      <c r="G13">
        <f t="shared" si="0"/>
        <v>1</v>
      </c>
      <c r="H13" s="16">
        <f t="shared" si="0"/>
        <v>1</v>
      </c>
      <c r="I13" s="16">
        <f t="shared" si="0"/>
        <v>1</v>
      </c>
      <c r="J13">
        <f t="shared" si="0"/>
        <v>1</v>
      </c>
      <c r="K13">
        <f t="shared" si="0"/>
        <v>1</v>
      </c>
      <c r="L13">
        <f t="shared" si="0"/>
        <v>1</v>
      </c>
      <c r="M13" s="16">
        <f t="shared" si="0"/>
        <v>1</v>
      </c>
      <c r="N13">
        <f t="shared" si="0"/>
        <v>1</v>
      </c>
    </row>
    <row r="14" spans="1:18">
      <c r="B14">
        <v>1</v>
      </c>
      <c r="C14">
        <f t="shared" si="0"/>
        <v>1</v>
      </c>
      <c r="D14" s="16">
        <f t="shared" si="0"/>
        <v>2</v>
      </c>
      <c r="E14">
        <f t="shared" si="0"/>
        <v>3</v>
      </c>
      <c r="F14">
        <f t="shared" si="0"/>
        <v>4</v>
      </c>
      <c r="G14">
        <f t="shared" si="0"/>
        <v>5</v>
      </c>
      <c r="H14" s="16">
        <f t="shared" si="0"/>
        <v>6</v>
      </c>
      <c r="I14" s="16">
        <f t="shared" si="0"/>
        <v>7</v>
      </c>
      <c r="J14">
        <f t="shared" si="0"/>
        <v>8</v>
      </c>
      <c r="K14">
        <f t="shared" si="0"/>
        <v>9</v>
      </c>
      <c r="L14">
        <f t="shared" si="0"/>
        <v>10</v>
      </c>
      <c r="M14" s="16">
        <f t="shared" si="0"/>
        <v>11</v>
      </c>
      <c r="N14">
        <f t="shared" si="0"/>
        <v>12</v>
      </c>
    </row>
    <row r="15" spans="1:18">
      <c r="B15">
        <v>2</v>
      </c>
      <c r="C15">
        <f t="shared" si="0"/>
        <v>1</v>
      </c>
      <c r="D15" s="16">
        <f t="shared" si="0"/>
        <v>4</v>
      </c>
      <c r="E15">
        <f t="shared" si="0"/>
        <v>9</v>
      </c>
      <c r="F15">
        <f t="shared" si="0"/>
        <v>3</v>
      </c>
      <c r="G15">
        <f t="shared" si="0"/>
        <v>12</v>
      </c>
      <c r="H15" s="16">
        <f t="shared" si="0"/>
        <v>10</v>
      </c>
      <c r="I15" s="16">
        <f t="shared" si="0"/>
        <v>10</v>
      </c>
      <c r="J15">
        <f t="shared" si="0"/>
        <v>12</v>
      </c>
      <c r="K15">
        <f t="shared" si="0"/>
        <v>3</v>
      </c>
      <c r="L15">
        <f t="shared" si="0"/>
        <v>9</v>
      </c>
      <c r="M15" s="16">
        <f t="shared" si="0"/>
        <v>4</v>
      </c>
      <c r="N15">
        <f t="shared" si="0"/>
        <v>1</v>
      </c>
    </row>
    <row r="16" spans="1:18">
      <c r="B16">
        <v>3</v>
      </c>
      <c r="C16">
        <f t="shared" si="0"/>
        <v>1</v>
      </c>
      <c r="D16" s="16">
        <f t="shared" si="0"/>
        <v>8</v>
      </c>
      <c r="E16">
        <f t="shared" si="0"/>
        <v>1</v>
      </c>
      <c r="F16">
        <f t="shared" si="0"/>
        <v>12</v>
      </c>
      <c r="G16">
        <f t="shared" si="0"/>
        <v>8</v>
      </c>
      <c r="H16" s="16">
        <f t="shared" si="0"/>
        <v>8</v>
      </c>
      <c r="I16" s="16">
        <f t="shared" si="0"/>
        <v>5</v>
      </c>
      <c r="J16">
        <f t="shared" si="0"/>
        <v>5</v>
      </c>
      <c r="K16">
        <f t="shared" si="0"/>
        <v>1</v>
      </c>
      <c r="L16">
        <f t="shared" si="0"/>
        <v>12</v>
      </c>
      <c r="M16" s="16">
        <f t="shared" si="0"/>
        <v>5</v>
      </c>
      <c r="N16">
        <f t="shared" si="0"/>
        <v>12</v>
      </c>
    </row>
    <row r="17" spans="2:17">
      <c r="B17">
        <v>4</v>
      </c>
      <c r="C17">
        <f t="shared" si="0"/>
        <v>1</v>
      </c>
      <c r="D17" s="16">
        <f t="shared" si="0"/>
        <v>3</v>
      </c>
      <c r="E17">
        <f t="shared" si="0"/>
        <v>3</v>
      </c>
      <c r="F17">
        <f t="shared" si="0"/>
        <v>9</v>
      </c>
      <c r="G17">
        <f t="shared" si="0"/>
        <v>1</v>
      </c>
      <c r="H17" s="16">
        <f t="shared" si="0"/>
        <v>9</v>
      </c>
      <c r="I17" s="16">
        <f t="shared" si="0"/>
        <v>9</v>
      </c>
      <c r="J17">
        <f t="shared" si="0"/>
        <v>1</v>
      </c>
      <c r="K17">
        <f t="shared" si="0"/>
        <v>9</v>
      </c>
      <c r="L17">
        <f t="shared" si="0"/>
        <v>3</v>
      </c>
      <c r="M17" s="16">
        <f t="shared" si="0"/>
        <v>3</v>
      </c>
      <c r="N17">
        <f t="shared" si="0"/>
        <v>1</v>
      </c>
    </row>
    <row r="18" spans="2:17">
      <c r="B18">
        <v>5</v>
      </c>
      <c r="C18">
        <f t="shared" si="0"/>
        <v>1</v>
      </c>
      <c r="D18" s="16">
        <f t="shared" si="0"/>
        <v>6</v>
      </c>
      <c r="E18">
        <f t="shared" si="0"/>
        <v>9</v>
      </c>
      <c r="F18">
        <f t="shared" si="0"/>
        <v>10</v>
      </c>
      <c r="G18">
        <f t="shared" si="0"/>
        <v>5</v>
      </c>
      <c r="H18" s="16">
        <f t="shared" si="0"/>
        <v>2</v>
      </c>
      <c r="I18" s="16">
        <f t="shared" si="0"/>
        <v>11</v>
      </c>
      <c r="J18">
        <f t="shared" si="0"/>
        <v>8</v>
      </c>
      <c r="K18">
        <f t="shared" si="0"/>
        <v>3</v>
      </c>
      <c r="L18">
        <f t="shared" si="0"/>
        <v>4</v>
      </c>
      <c r="M18" s="16">
        <f t="shared" si="0"/>
        <v>7</v>
      </c>
      <c r="N18">
        <f t="shared" si="0"/>
        <v>12</v>
      </c>
    </row>
    <row r="19" spans="2:17">
      <c r="B19">
        <v>6</v>
      </c>
      <c r="C19">
        <f t="shared" si="0"/>
        <v>1</v>
      </c>
      <c r="D19" s="16">
        <f t="shared" si="0"/>
        <v>12</v>
      </c>
      <c r="E19">
        <f t="shared" si="0"/>
        <v>1</v>
      </c>
      <c r="F19">
        <f t="shared" si="0"/>
        <v>1</v>
      </c>
      <c r="G19">
        <f t="shared" si="0"/>
        <v>12</v>
      </c>
      <c r="H19" s="16">
        <f t="shared" si="0"/>
        <v>12</v>
      </c>
      <c r="I19" s="16">
        <f t="shared" si="0"/>
        <v>12</v>
      </c>
      <c r="J19">
        <f t="shared" si="0"/>
        <v>12</v>
      </c>
      <c r="K19">
        <f t="shared" si="0"/>
        <v>1</v>
      </c>
      <c r="L19">
        <f t="shared" si="0"/>
        <v>1</v>
      </c>
      <c r="M19" s="16">
        <f t="shared" si="0"/>
        <v>12</v>
      </c>
      <c r="N19">
        <f t="shared" si="0"/>
        <v>1</v>
      </c>
    </row>
    <row r="20" spans="2:17">
      <c r="B20">
        <v>7</v>
      </c>
      <c r="C20">
        <f t="shared" si="0"/>
        <v>1</v>
      </c>
      <c r="D20" s="16">
        <f t="shared" si="0"/>
        <v>11</v>
      </c>
      <c r="E20">
        <f t="shared" si="0"/>
        <v>3</v>
      </c>
      <c r="F20">
        <f t="shared" si="0"/>
        <v>4</v>
      </c>
      <c r="G20">
        <f t="shared" si="0"/>
        <v>8</v>
      </c>
      <c r="H20" s="16">
        <f t="shared" si="0"/>
        <v>7</v>
      </c>
      <c r="I20" s="16">
        <f t="shared" si="0"/>
        <v>6</v>
      </c>
      <c r="J20">
        <f t="shared" si="0"/>
        <v>5</v>
      </c>
      <c r="K20">
        <f t="shared" si="0"/>
        <v>9</v>
      </c>
      <c r="L20">
        <f t="shared" si="0"/>
        <v>10</v>
      </c>
      <c r="M20" s="16">
        <f t="shared" si="0"/>
        <v>2</v>
      </c>
      <c r="N20">
        <f t="shared" si="0"/>
        <v>12</v>
      </c>
    </row>
    <row r="21" spans="2:17">
      <c r="B21">
        <v>8</v>
      </c>
      <c r="C21">
        <f t="shared" si="0"/>
        <v>1</v>
      </c>
      <c r="D21" s="16">
        <f t="shared" si="0"/>
        <v>9</v>
      </c>
      <c r="E21">
        <f t="shared" si="0"/>
        <v>9</v>
      </c>
      <c r="F21">
        <f t="shared" si="0"/>
        <v>3</v>
      </c>
      <c r="G21">
        <f t="shared" si="0"/>
        <v>1</v>
      </c>
      <c r="H21" s="16">
        <f t="shared" si="0"/>
        <v>3</v>
      </c>
      <c r="I21" s="16">
        <f t="shared" si="0"/>
        <v>3</v>
      </c>
      <c r="J21">
        <f t="shared" si="0"/>
        <v>1</v>
      </c>
      <c r="K21">
        <f t="shared" si="0"/>
        <v>3</v>
      </c>
      <c r="L21">
        <f t="shared" si="0"/>
        <v>9</v>
      </c>
      <c r="M21" s="16">
        <f t="shared" si="0"/>
        <v>9</v>
      </c>
      <c r="N21">
        <f t="shared" si="0"/>
        <v>1</v>
      </c>
    </row>
    <row r="22" spans="2:17">
      <c r="B22">
        <v>9</v>
      </c>
      <c r="C22">
        <f t="shared" si="0"/>
        <v>1</v>
      </c>
      <c r="D22" s="16">
        <f t="shared" si="0"/>
        <v>5</v>
      </c>
      <c r="E22">
        <f t="shared" si="0"/>
        <v>1</v>
      </c>
      <c r="F22">
        <f t="shared" si="0"/>
        <v>12</v>
      </c>
      <c r="G22">
        <f t="shared" si="0"/>
        <v>5</v>
      </c>
      <c r="H22" s="16">
        <f t="shared" si="0"/>
        <v>5</v>
      </c>
      <c r="I22" s="16">
        <f t="shared" si="0"/>
        <v>8</v>
      </c>
      <c r="J22">
        <f t="shared" si="0"/>
        <v>8</v>
      </c>
      <c r="K22">
        <f t="shared" si="0"/>
        <v>1</v>
      </c>
      <c r="L22">
        <f t="shared" si="0"/>
        <v>12</v>
      </c>
      <c r="M22" s="16">
        <f t="shared" si="0"/>
        <v>8</v>
      </c>
      <c r="N22">
        <f t="shared" si="0"/>
        <v>12</v>
      </c>
    </row>
    <row r="23" spans="2:17">
      <c r="B23">
        <v>10</v>
      </c>
      <c r="C23">
        <f t="shared" si="0"/>
        <v>1</v>
      </c>
      <c r="D23" s="16">
        <f t="shared" si="0"/>
        <v>10</v>
      </c>
      <c r="E23">
        <f t="shared" si="0"/>
        <v>3</v>
      </c>
      <c r="F23">
        <f t="shared" si="0"/>
        <v>9</v>
      </c>
      <c r="G23">
        <f t="shared" si="0"/>
        <v>12</v>
      </c>
      <c r="H23" s="16">
        <f t="shared" si="0"/>
        <v>4</v>
      </c>
      <c r="I23" s="16">
        <f t="shared" si="0"/>
        <v>4</v>
      </c>
      <c r="J23">
        <f t="shared" si="0"/>
        <v>12</v>
      </c>
      <c r="K23">
        <f t="shared" si="0"/>
        <v>9</v>
      </c>
      <c r="L23">
        <f t="shared" si="0"/>
        <v>3</v>
      </c>
      <c r="M23" s="16">
        <f t="shared" si="0"/>
        <v>10</v>
      </c>
      <c r="N23">
        <f t="shared" si="0"/>
        <v>1</v>
      </c>
    </row>
    <row r="24" spans="2:17">
      <c r="B24">
        <v>11</v>
      </c>
      <c r="C24">
        <f t="shared" si="0"/>
        <v>1</v>
      </c>
      <c r="D24" s="16">
        <f t="shared" si="0"/>
        <v>7</v>
      </c>
      <c r="E24">
        <f t="shared" si="0"/>
        <v>9</v>
      </c>
      <c r="F24">
        <f t="shared" si="0"/>
        <v>10</v>
      </c>
      <c r="G24">
        <f t="shared" si="0"/>
        <v>8</v>
      </c>
      <c r="H24" s="16">
        <f t="shared" si="0"/>
        <v>11</v>
      </c>
      <c r="I24" s="16">
        <f t="shared" si="0"/>
        <v>2</v>
      </c>
      <c r="J24">
        <f t="shared" si="0"/>
        <v>5</v>
      </c>
      <c r="K24">
        <f t="shared" si="0"/>
        <v>3</v>
      </c>
      <c r="L24">
        <f t="shared" si="0"/>
        <v>4</v>
      </c>
      <c r="M24" s="16">
        <f t="shared" si="0"/>
        <v>6</v>
      </c>
      <c r="N24">
        <f t="shared" si="0"/>
        <v>12</v>
      </c>
    </row>
    <row r="26" spans="2:17" ht="14.45" customHeight="1">
      <c r="B26" s="17" t="s">
        <v>57</v>
      </c>
      <c r="Q26" s="18" t="s">
        <v>51</v>
      </c>
    </row>
    <row r="27" spans="2:17">
      <c r="B27" t="s">
        <v>52</v>
      </c>
    </row>
    <row r="28" spans="2:17">
      <c r="B28" t="s">
        <v>135</v>
      </c>
    </row>
    <row r="30" spans="2:17">
      <c r="B30" t="s">
        <v>55</v>
      </c>
      <c r="C30">
        <v>0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</row>
    <row r="31" spans="2:17">
      <c r="B31" t="s">
        <v>50</v>
      </c>
      <c r="C31" s="25" t="s">
        <v>62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2:17">
      <c r="B32">
        <v>2</v>
      </c>
      <c r="C32">
        <f>MOD($B32^C$30,$C$5)</f>
        <v>1</v>
      </c>
      <c r="D32">
        <f t="shared" ref="D32:N34" si="1">MOD($B32^D$30,$C$5)</f>
        <v>2</v>
      </c>
      <c r="E32">
        <f t="shared" si="1"/>
        <v>4</v>
      </c>
      <c r="F32">
        <f t="shared" si="1"/>
        <v>8</v>
      </c>
      <c r="G32">
        <f t="shared" si="1"/>
        <v>3</v>
      </c>
      <c r="H32">
        <f t="shared" si="1"/>
        <v>6</v>
      </c>
      <c r="I32">
        <f t="shared" si="1"/>
        <v>12</v>
      </c>
      <c r="J32">
        <f t="shared" si="1"/>
        <v>11</v>
      </c>
      <c r="K32">
        <f t="shared" si="1"/>
        <v>9</v>
      </c>
      <c r="L32">
        <f t="shared" si="1"/>
        <v>5</v>
      </c>
      <c r="M32">
        <f t="shared" si="1"/>
        <v>10</v>
      </c>
      <c r="N32">
        <f t="shared" si="1"/>
        <v>7</v>
      </c>
    </row>
    <row r="33" spans="1:16">
      <c r="C33" s="25" t="s">
        <v>63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6">
      <c r="B34">
        <v>7</v>
      </c>
      <c r="C34">
        <f>MOD($B34^C$30,$C$5)</f>
        <v>1</v>
      </c>
      <c r="D34">
        <f t="shared" si="1"/>
        <v>7</v>
      </c>
      <c r="E34">
        <f t="shared" si="1"/>
        <v>10</v>
      </c>
      <c r="F34">
        <f t="shared" si="1"/>
        <v>5</v>
      </c>
      <c r="G34">
        <f t="shared" si="1"/>
        <v>9</v>
      </c>
      <c r="H34">
        <f t="shared" si="1"/>
        <v>11</v>
      </c>
      <c r="I34">
        <f t="shared" si="1"/>
        <v>12</v>
      </c>
      <c r="J34">
        <f t="shared" si="1"/>
        <v>6</v>
      </c>
      <c r="K34">
        <f t="shared" si="1"/>
        <v>3</v>
      </c>
      <c r="L34">
        <f t="shared" si="1"/>
        <v>8</v>
      </c>
      <c r="M34">
        <f t="shared" si="1"/>
        <v>4</v>
      </c>
      <c r="N34">
        <f t="shared" si="1"/>
        <v>2</v>
      </c>
    </row>
    <row r="36" spans="1:16">
      <c r="A36" s="6" t="s">
        <v>26</v>
      </c>
      <c r="B36" t="s">
        <v>53</v>
      </c>
    </row>
    <row r="38" spans="1:16">
      <c r="B38" t="s">
        <v>54</v>
      </c>
    </row>
    <row r="39" spans="1:16">
      <c r="B39" t="s">
        <v>1</v>
      </c>
      <c r="C39">
        <v>0</v>
      </c>
      <c r="D39">
        <v>1</v>
      </c>
      <c r="E39">
        <v>2</v>
      </c>
      <c r="F39">
        <v>3</v>
      </c>
      <c r="G39">
        <v>4</v>
      </c>
      <c r="H39">
        <v>5</v>
      </c>
      <c r="I39">
        <v>6</v>
      </c>
      <c r="J39">
        <v>7</v>
      </c>
      <c r="K39">
        <v>8</v>
      </c>
      <c r="L39">
        <v>9</v>
      </c>
      <c r="M39">
        <v>10</v>
      </c>
      <c r="N39">
        <v>11</v>
      </c>
      <c r="O39">
        <v>12</v>
      </c>
    </row>
    <row r="40" spans="1:16">
      <c r="B40" t="s">
        <v>8</v>
      </c>
      <c r="C40" s="25" t="s">
        <v>58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1"/>
    </row>
    <row r="41" spans="1:16">
      <c r="B41">
        <v>0</v>
      </c>
      <c r="C41">
        <f>MOD($B41*C$39,$C$5)</f>
        <v>0</v>
      </c>
      <c r="D41">
        <f t="shared" ref="D41:O53" si="2">MOD($B41*D$39,$C$5)</f>
        <v>0</v>
      </c>
      <c r="E41">
        <f t="shared" si="2"/>
        <v>0</v>
      </c>
      <c r="F41">
        <f t="shared" si="2"/>
        <v>0</v>
      </c>
      <c r="G41">
        <f t="shared" si="2"/>
        <v>0</v>
      </c>
      <c r="H41">
        <f t="shared" si="2"/>
        <v>0</v>
      </c>
      <c r="I41">
        <f t="shared" si="2"/>
        <v>0</v>
      </c>
      <c r="J41">
        <f t="shared" si="2"/>
        <v>0</v>
      </c>
      <c r="K41">
        <f t="shared" si="2"/>
        <v>0</v>
      </c>
      <c r="L41">
        <f t="shared" si="2"/>
        <v>0</v>
      </c>
      <c r="M41">
        <f t="shared" si="2"/>
        <v>0</v>
      </c>
      <c r="N41">
        <f t="shared" si="2"/>
        <v>0</v>
      </c>
      <c r="O41">
        <f t="shared" si="2"/>
        <v>0</v>
      </c>
    </row>
    <row r="42" spans="1:16">
      <c r="B42">
        <v>1</v>
      </c>
      <c r="C42">
        <f t="shared" ref="C42:C53" si="3">MOD($B42*C$39,$C$5)</f>
        <v>0</v>
      </c>
      <c r="D42">
        <f t="shared" si="2"/>
        <v>1</v>
      </c>
      <c r="E42">
        <f t="shared" si="2"/>
        <v>2</v>
      </c>
      <c r="F42">
        <f t="shared" si="2"/>
        <v>3</v>
      </c>
      <c r="G42">
        <f t="shared" si="2"/>
        <v>4</v>
      </c>
      <c r="H42">
        <f t="shared" si="2"/>
        <v>5</v>
      </c>
      <c r="I42">
        <f t="shared" si="2"/>
        <v>6</v>
      </c>
      <c r="J42">
        <f t="shared" si="2"/>
        <v>7</v>
      </c>
      <c r="K42">
        <f t="shared" si="2"/>
        <v>8</v>
      </c>
      <c r="L42">
        <f t="shared" si="2"/>
        <v>9</v>
      </c>
      <c r="M42">
        <f t="shared" si="2"/>
        <v>10</v>
      </c>
      <c r="N42">
        <f t="shared" si="2"/>
        <v>11</v>
      </c>
      <c r="O42">
        <f t="shared" si="2"/>
        <v>12</v>
      </c>
    </row>
    <row r="43" spans="1:16">
      <c r="B43">
        <v>2</v>
      </c>
      <c r="C43">
        <f t="shared" si="3"/>
        <v>0</v>
      </c>
      <c r="D43">
        <f t="shared" si="2"/>
        <v>2</v>
      </c>
      <c r="E43">
        <f t="shared" si="2"/>
        <v>4</v>
      </c>
      <c r="F43">
        <f t="shared" si="2"/>
        <v>6</v>
      </c>
      <c r="G43">
        <f t="shared" si="2"/>
        <v>8</v>
      </c>
      <c r="H43">
        <f t="shared" si="2"/>
        <v>10</v>
      </c>
      <c r="I43">
        <f t="shared" si="2"/>
        <v>12</v>
      </c>
      <c r="J43">
        <f t="shared" si="2"/>
        <v>1</v>
      </c>
      <c r="K43">
        <f t="shared" si="2"/>
        <v>3</v>
      </c>
      <c r="L43">
        <f t="shared" si="2"/>
        <v>5</v>
      </c>
      <c r="M43">
        <f t="shared" si="2"/>
        <v>7</v>
      </c>
      <c r="N43">
        <f t="shared" si="2"/>
        <v>9</v>
      </c>
      <c r="O43">
        <f t="shared" si="2"/>
        <v>11</v>
      </c>
    </row>
    <row r="44" spans="1:16">
      <c r="B44">
        <v>3</v>
      </c>
      <c r="C44">
        <f t="shared" si="3"/>
        <v>0</v>
      </c>
      <c r="D44">
        <f t="shared" si="2"/>
        <v>3</v>
      </c>
      <c r="E44">
        <f t="shared" si="2"/>
        <v>6</v>
      </c>
      <c r="F44">
        <f t="shared" si="2"/>
        <v>9</v>
      </c>
      <c r="G44">
        <f t="shared" si="2"/>
        <v>12</v>
      </c>
      <c r="H44">
        <f t="shared" si="2"/>
        <v>2</v>
      </c>
      <c r="I44">
        <f t="shared" si="2"/>
        <v>5</v>
      </c>
      <c r="J44">
        <f t="shared" si="2"/>
        <v>8</v>
      </c>
      <c r="K44">
        <f t="shared" si="2"/>
        <v>11</v>
      </c>
      <c r="L44">
        <f t="shared" si="2"/>
        <v>1</v>
      </c>
      <c r="M44">
        <f t="shared" si="2"/>
        <v>4</v>
      </c>
      <c r="N44">
        <f t="shared" si="2"/>
        <v>7</v>
      </c>
      <c r="O44">
        <f t="shared" si="2"/>
        <v>10</v>
      </c>
    </row>
    <row r="45" spans="1:16">
      <c r="B45">
        <v>4</v>
      </c>
      <c r="C45">
        <f t="shared" si="3"/>
        <v>0</v>
      </c>
      <c r="D45">
        <f t="shared" si="2"/>
        <v>4</v>
      </c>
      <c r="E45">
        <f t="shared" si="2"/>
        <v>8</v>
      </c>
      <c r="F45">
        <f t="shared" si="2"/>
        <v>12</v>
      </c>
      <c r="G45">
        <f t="shared" si="2"/>
        <v>3</v>
      </c>
      <c r="H45">
        <f t="shared" si="2"/>
        <v>7</v>
      </c>
      <c r="I45">
        <f t="shared" si="2"/>
        <v>11</v>
      </c>
      <c r="J45">
        <f t="shared" si="2"/>
        <v>2</v>
      </c>
      <c r="K45">
        <f t="shared" si="2"/>
        <v>6</v>
      </c>
      <c r="L45">
        <f t="shared" si="2"/>
        <v>10</v>
      </c>
      <c r="M45">
        <f t="shared" si="2"/>
        <v>1</v>
      </c>
      <c r="N45">
        <f t="shared" si="2"/>
        <v>5</v>
      </c>
      <c r="O45">
        <f t="shared" si="2"/>
        <v>9</v>
      </c>
    </row>
    <row r="46" spans="1:16">
      <c r="B46">
        <v>5</v>
      </c>
      <c r="C46">
        <f t="shared" si="3"/>
        <v>0</v>
      </c>
      <c r="D46">
        <f t="shared" si="2"/>
        <v>5</v>
      </c>
      <c r="E46">
        <f t="shared" si="2"/>
        <v>10</v>
      </c>
      <c r="F46">
        <f t="shared" si="2"/>
        <v>2</v>
      </c>
      <c r="G46">
        <f t="shared" si="2"/>
        <v>7</v>
      </c>
      <c r="H46">
        <f t="shared" si="2"/>
        <v>12</v>
      </c>
      <c r="I46">
        <f t="shared" si="2"/>
        <v>4</v>
      </c>
      <c r="J46">
        <f t="shared" si="2"/>
        <v>9</v>
      </c>
      <c r="K46">
        <f t="shared" si="2"/>
        <v>1</v>
      </c>
      <c r="L46">
        <f t="shared" si="2"/>
        <v>6</v>
      </c>
      <c r="M46">
        <f t="shared" si="2"/>
        <v>11</v>
      </c>
      <c r="N46">
        <f t="shared" si="2"/>
        <v>3</v>
      </c>
      <c r="O46">
        <f t="shared" si="2"/>
        <v>8</v>
      </c>
    </row>
    <row r="47" spans="1:16">
      <c r="B47">
        <v>6</v>
      </c>
      <c r="C47">
        <f t="shared" si="3"/>
        <v>0</v>
      </c>
      <c r="D47">
        <f t="shared" si="2"/>
        <v>6</v>
      </c>
      <c r="E47">
        <f t="shared" si="2"/>
        <v>12</v>
      </c>
      <c r="F47">
        <f t="shared" si="2"/>
        <v>5</v>
      </c>
      <c r="G47">
        <f t="shared" si="2"/>
        <v>11</v>
      </c>
      <c r="H47">
        <f t="shared" si="2"/>
        <v>4</v>
      </c>
      <c r="I47">
        <f t="shared" si="2"/>
        <v>10</v>
      </c>
      <c r="J47">
        <f t="shared" si="2"/>
        <v>3</v>
      </c>
      <c r="K47">
        <f t="shared" si="2"/>
        <v>9</v>
      </c>
      <c r="L47">
        <f t="shared" si="2"/>
        <v>2</v>
      </c>
      <c r="M47">
        <f t="shared" si="2"/>
        <v>8</v>
      </c>
      <c r="N47">
        <f t="shared" si="2"/>
        <v>1</v>
      </c>
      <c r="O47">
        <f t="shared" si="2"/>
        <v>7</v>
      </c>
    </row>
    <row r="48" spans="1:16">
      <c r="B48">
        <v>7</v>
      </c>
      <c r="C48">
        <f t="shared" si="3"/>
        <v>0</v>
      </c>
      <c r="D48">
        <f t="shared" si="2"/>
        <v>7</v>
      </c>
      <c r="E48">
        <f t="shared" si="2"/>
        <v>1</v>
      </c>
      <c r="F48">
        <f t="shared" si="2"/>
        <v>8</v>
      </c>
      <c r="G48">
        <f t="shared" si="2"/>
        <v>2</v>
      </c>
      <c r="H48">
        <f t="shared" si="2"/>
        <v>9</v>
      </c>
      <c r="I48">
        <f t="shared" si="2"/>
        <v>3</v>
      </c>
      <c r="J48">
        <f t="shared" si="2"/>
        <v>10</v>
      </c>
      <c r="K48">
        <f t="shared" si="2"/>
        <v>4</v>
      </c>
      <c r="L48">
        <f t="shared" si="2"/>
        <v>11</v>
      </c>
      <c r="M48">
        <f t="shared" si="2"/>
        <v>5</v>
      </c>
      <c r="N48">
        <f t="shared" si="2"/>
        <v>12</v>
      </c>
      <c r="O48">
        <f t="shared" si="2"/>
        <v>6</v>
      </c>
    </row>
    <row r="49" spans="2:28">
      <c r="B49">
        <v>8</v>
      </c>
      <c r="C49">
        <f t="shared" si="3"/>
        <v>0</v>
      </c>
      <c r="D49">
        <f t="shared" si="2"/>
        <v>8</v>
      </c>
      <c r="E49">
        <f t="shared" si="2"/>
        <v>3</v>
      </c>
      <c r="F49">
        <f t="shared" si="2"/>
        <v>11</v>
      </c>
      <c r="G49">
        <f t="shared" si="2"/>
        <v>6</v>
      </c>
      <c r="H49">
        <f t="shared" si="2"/>
        <v>1</v>
      </c>
      <c r="I49">
        <f t="shared" si="2"/>
        <v>9</v>
      </c>
      <c r="J49">
        <f t="shared" si="2"/>
        <v>4</v>
      </c>
      <c r="K49">
        <f t="shared" si="2"/>
        <v>12</v>
      </c>
      <c r="L49">
        <f t="shared" si="2"/>
        <v>7</v>
      </c>
      <c r="M49">
        <f t="shared" si="2"/>
        <v>2</v>
      </c>
      <c r="N49">
        <f t="shared" si="2"/>
        <v>10</v>
      </c>
      <c r="O49">
        <f t="shared" si="2"/>
        <v>5</v>
      </c>
    </row>
    <row r="50" spans="2:28">
      <c r="B50">
        <v>9</v>
      </c>
      <c r="C50">
        <f t="shared" si="3"/>
        <v>0</v>
      </c>
      <c r="D50">
        <f t="shared" si="2"/>
        <v>9</v>
      </c>
      <c r="E50">
        <f t="shared" si="2"/>
        <v>5</v>
      </c>
      <c r="F50">
        <f t="shared" si="2"/>
        <v>1</v>
      </c>
      <c r="G50">
        <f t="shared" si="2"/>
        <v>10</v>
      </c>
      <c r="H50">
        <f t="shared" si="2"/>
        <v>6</v>
      </c>
      <c r="I50">
        <f t="shared" si="2"/>
        <v>2</v>
      </c>
      <c r="J50">
        <f t="shared" si="2"/>
        <v>11</v>
      </c>
      <c r="K50">
        <f t="shared" si="2"/>
        <v>7</v>
      </c>
      <c r="L50">
        <f t="shared" si="2"/>
        <v>3</v>
      </c>
      <c r="M50">
        <f t="shared" si="2"/>
        <v>12</v>
      </c>
      <c r="N50">
        <f t="shared" si="2"/>
        <v>8</v>
      </c>
      <c r="O50">
        <f t="shared" si="2"/>
        <v>4</v>
      </c>
    </row>
    <row r="51" spans="2:28">
      <c r="B51">
        <v>10</v>
      </c>
      <c r="C51">
        <f t="shared" si="3"/>
        <v>0</v>
      </c>
      <c r="D51">
        <f t="shared" si="2"/>
        <v>10</v>
      </c>
      <c r="E51">
        <f t="shared" si="2"/>
        <v>7</v>
      </c>
      <c r="F51">
        <f t="shared" si="2"/>
        <v>4</v>
      </c>
      <c r="G51">
        <f t="shared" si="2"/>
        <v>1</v>
      </c>
      <c r="H51">
        <f t="shared" si="2"/>
        <v>11</v>
      </c>
      <c r="I51">
        <f t="shared" si="2"/>
        <v>8</v>
      </c>
      <c r="J51">
        <f t="shared" si="2"/>
        <v>5</v>
      </c>
      <c r="K51">
        <f t="shared" si="2"/>
        <v>2</v>
      </c>
      <c r="L51">
        <f t="shared" si="2"/>
        <v>12</v>
      </c>
      <c r="M51">
        <f t="shared" si="2"/>
        <v>9</v>
      </c>
      <c r="N51">
        <f t="shared" si="2"/>
        <v>6</v>
      </c>
      <c r="O51">
        <f t="shared" si="2"/>
        <v>3</v>
      </c>
    </row>
    <row r="52" spans="2:28">
      <c r="B52">
        <v>11</v>
      </c>
      <c r="C52">
        <f t="shared" si="3"/>
        <v>0</v>
      </c>
      <c r="D52">
        <f t="shared" si="2"/>
        <v>11</v>
      </c>
      <c r="E52">
        <f t="shared" si="2"/>
        <v>9</v>
      </c>
      <c r="F52">
        <f t="shared" si="2"/>
        <v>7</v>
      </c>
      <c r="G52">
        <f t="shared" si="2"/>
        <v>5</v>
      </c>
      <c r="H52">
        <f t="shared" si="2"/>
        <v>3</v>
      </c>
      <c r="I52">
        <f t="shared" si="2"/>
        <v>1</v>
      </c>
      <c r="J52">
        <f t="shared" si="2"/>
        <v>12</v>
      </c>
      <c r="K52">
        <f t="shared" si="2"/>
        <v>10</v>
      </c>
      <c r="L52">
        <f t="shared" si="2"/>
        <v>8</v>
      </c>
      <c r="M52">
        <f t="shared" si="2"/>
        <v>6</v>
      </c>
      <c r="N52">
        <f t="shared" si="2"/>
        <v>4</v>
      </c>
      <c r="O52">
        <f t="shared" si="2"/>
        <v>2</v>
      </c>
    </row>
    <row r="53" spans="2:28">
      <c r="B53">
        <v>12</v>
      </c>
      <c r="C53">
        <f t="shared" si="3"/>
        <v>0</v>
      </c>
      <c r="D53">
        <f t="shared" si="2"/>
        <v>12</v>
      </c>
      <c r="E53">
        <f t="shared" si="2"/>
        <v>11</v>
      </c>
      <c r="F53">
        <f t="shared" si="2"/>
        <v>10</v>
      </c>
      <c r="G53">
        <f t="shared" si="2"/>
        <v>9</v>
      </c>
      <c r="H53">
        <f t="shared" si="2"/>
        <v>8</v>
      </c>
      <c r="I53">
        <f t="shared" si="2"/>
        <v>7</v>
      </c>
      <c r="J53">
        <f t="shared" si="2"/>
        <v>6</v>
      </c>
      <c r="K53">
        <f t="shared" si="2"/>
        <v>5</v>
      </c>
      <c r="L53">
        <f t="shared" si="2"/>
        <v>4</v>
      </c>
      <c r="M53">
        <f t="shared" si="2"/>
        <v>3</v>
      </c>
      <c r="N53">
        <f t="shared" si="2"/>
        <v>2</v>
      </c>
      <c r="O53">
        <f t="shared" si="2"/>
        <v>1</v>
      </c>
    </row>
    <row r="55" spans="2:28">
      <c r="B55" t="s">
        <v>59</v>
      </c>
    </row>
    <row r="56" spans="2:28">
      <c r="B56" t="s">
        <v>66</v>
      </c>
      <c r="C56">
        <v>0</v>
      </c>
      <c r="D56">
        <v>1</v>
      </c>
      <c r="E56">
        <v>2</v>
      </c>
      <c r="F56">
        <v>3</v>
      </c>
      <c r="G56">
        <v>4</v>
      </c>
      <c r="H56">
        <v>5</v>
      </c>
      <c r="I56">
        <v>6</v>
      </c>
      <c r="J56">
        <v>7</v>
      </c>
      <c r="K56">
        <v>8</v>
      </c>
      <c r="L56">
        <v>9</v>
      </c>
      <c r="M56">
        <v>10</v>
      </c>
      <c r="N56">
        <v>11</v>
      </c>
    </row>
    <row r="57" spans="2:28">
      <c r="B57" t="s">
        <v>67</v>
      </c>
      <c r="C57" s="25" t="s">
        <v>71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Q57" s="25" t="s">
        <v>128</v>
      </c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2:28">
      <c r="B58">
        <v>0</v>
      </c>
      <c r="C58">
        <f t="shared" ref="C58:N69" si="4">INDEX($D$42:$O$53,INDEX($C$32:$N$32,1,$B42),INDEX($C$34:$N$34,1,D$39))</f>
        <v>1</v>
      </c>
      <c r="D58">
        <f t="shared" si="4"/>
        <v>7</v>
      </c>
      <c r="E58">
        <f t="shared" si="4"/>
        <v>10</v>
      </c>
      <c r="F58">
        <f t="shared" si="4"/>
        <v>5</v>
      </c>
      <c r="G58">
        <f t="shared" si="4"/>
        <v>9</v>
      </c>
      <c r="H58">
        <f t="shared" si="4"/>
        <v>11</v>
      </c>
      <c r="I58">
        <f t="shared" si="4"/>
        <v>12</v>
      </c>
      <c r="J58">
        <f t="shared" si="4"/>
        <v>6</v>
      </c>
      <c r="K58">
        <f t="shared" si="4"/>
        <v>3</v>
      </c>
      <c r="L58">
        <f t="shared" si="4"/>
        <v>8</v>
      </c>
      <c r="M58">
        <f t="shared" si="4"/>
        <v>4</v>
      </c>
      <c r="N58">
        <f t="shared" si="4"/>
        <v>2</v>
      </c>
      <c r="Q58" t="str">
        <f>COMPLEX(COS(2*PI()*C58/$C$5),SIN(2*PI()*C58/$C$5))</f>
        <v>0.88545602565321+0.464723172043769i</v>
      </c>
      <c r="R58" t="str">
        <f t="shared" ref="R58:AB58" si="5">COMPLEX(COS(2*PI()*D58/$C$5),SIN(2*PI()*D58/$C$5))</f>
        <v>-0.970941817426052-0.239315664287557i</v>
      </c>
      <c r="S58" t="str">
        <f t="shared" si="5"/>
        <v>0.120536680255323-0.992708874098054i</v>
      </c>
      <c r="T58" t="str">
        <f t="shared" si="5"/>
        <v>-0.748510748171101+0.663122658240795i</v>
      </c>
      <c r="U58" t="str">
        <f t="shared" si="5"/>
        <v>-0.354604887042536-0.935016242685415i</v>
      </c>
      <c r="V58" t="str">
        <f t="shared" si="5"/>
        <v>0.568064746731155-0.822983865893657i</v>
      </c>
      <c r="W58" t="str">
        <f t="shared" si="5"/>
        <v>0.88545602565321-0.464723172043768i</v>
      </c>
      <c r="X58" t="str">
        <f t="shared" si="5"/>
        <v>-0.970941817426052+0.239315664287558i</v>
      </c>
      <c r="Y58" t="str">
        <f t="shared" si="5"/>
        <v>0.120536680255323+0.992708874098054i</v>
      </c>
      <c r="Z58" t="str">
        <f t="shared" si="5"/>
        <v>-0.748510748171101-0.663122658240795i</v>
      </c>
      <c r="AA58" t="str">
        <f t="shared" si="5"/>
        <v>-0.354604887042535+0.935016242685415i</v>
      </c>
      <c r="AB58" t="str">
        <f t="shared" si="5"/>
        <v>0.568064746731156+0.822983865893656i</v>
      </c>
    </row>
    <row r="59" spans="2:28">
      <c r="B59">
        <v>1</v>
      </c>
      <c r="C59">
        <f t="shared" si="4"/>
        <v>2</v>
      </c>
      <c r="D59">
        <f t="shared" si="4"/>
        <v>1</v>
      </c>
      <c r="E59">
        <f t="shared" si="4"/>
        <v>7</v>
      </c>
      <c r="F59">
        <f t="shared" si="4"/>
        <v>10</v>
      </c>
      <c r="G59">
        <f t="shared" si="4"/>
        <v>5</v>
      </c>
      <c r="H59">
        <f t="shared" si="4"/>
        <v>9</v>
      </c>
      <c r="I59">
        <f t="shared" si="4"/>
        <v>11</v>
      </c>
      <c r="J59">
        <f t="shared" si="4"/>
        <v>12</v>
      </c>
      <c r="K59">
        <f t="shared" si="4"/>
        <v>6</v>
      </c>
      <c r="L59">
        <f t="shared" si="4"/>
        <v>3</v>
      </c>
      <c r="M59">
        <f t="shared" si="4"/>
        <v>8</v>
      </c>
      <c r="N59">
        <f t="shared" si="4"/>
        <v>4</v>
      </c>
      <c r="Q59" t="str">
        <f t="shared" ref="Q59:Q69" si="6">COMPLEX(COS(2*PI()*C59/$C$5),SIN(2*PI()*C59/$C$5))</f>
        <v>0.568064746731156+0.822983865893656i</v>
      </c>
      <c r="R59" t="str">
        <f t="shared" ref="R59:R69" si="7">COMPLEX(COS(2*PI()*D59/$C$5),SIN(2*PI()*D59/$C$5))</f>
        <v>0.88545602565321+0.464723172043769i</v>
      </c>
      <c r="S59" t="str">
        <f t="shared" ref="S59:S69" si="8">COMPLEX(COS(2*PI()*E59/$C$5),SIN(2*PI()*E59/$C$5))</f>
        <v>-0.970941817426052-0.239315664287557i</v>
      </c>
      <c r="T59" t="str">
        <f t="shared" ref="T59:T69" si="9">COMPLEX(COS(2*PI()*F59/$C$5),SIN(2*PI()*F59/$C$5))</f>
        <v>0.120536680255323-0.992708874098054i</v>
      </c>
      <c r="U59" t="str">
        <f t="shared" ref="U59:U69" si="10">COMPLEX(COS(2*PI()*G59/$C$5),SIN(2*PI()*G59/$C$5))</f>
        <v>-0.748510748171101+0.663122658240795i</v>
      </c>
      <c r="V59" t="str">
        <f t="shared" ref="V59:V69" si="11">COMPLEX(COS(2*PI()*H59/$C$5),SIN(2*PI()*H59/$C$5))</f>
        <v>-0.354604887042536-0.935016242685415i</v>
      </c>
      <c r="W59" t="str">
        <f t="shared" ref="W59:W69" si="12">COMPLEX(COS(2*PI()*I59/$C$5),SIN(2*PI()*I59/$C$5))</f>
        <v>0.568064746731155-0.822983865893657i</v>
      </c>
      <c r="X59" t="str">
        <f t="shared" ref="X59:X69" si="13">COMPLEX(COS(2*PI()*J59/$C$5),SIN(2*PI()*J59/$C$5))</f>
        <v>0.88545602565321-0.464723172043768i</v>
      </c>
      <c r="Y59" t="str">
        <f t="shared" ref="Y59:Y69" si="14">COMPLEX(COS(2*PI()*K59/$C$5),SIN(2*PI()*K59/$C$5))</f>
        <v>-0.970941817426052+0.239315664287558i</v>
      </c>
      <c r="Z59" t="str">
        <f t="shared" ref="Z59:Z69" si="15">COMPLEX(COS(2*PI()*L59/$C$5),SIN(2*PI()*L59/$C$5))</f>
        <v>0.120536680255323+0.992708874098054i</v>
      </c>
      <c r="AA59" t="str">
        <f t="shared" ref="AA59:AA69" si="16">COMPLEX(COS(2*PI()*M59/$C$5),SIN(2*PI()*M59/$C$5))</f>
        <v>-0.748510748171101-0.663122658240795i</v>
      </c>
      <c r="AB59" t="str">
        <f t="shared" ref="AB59:AB69" si="17">COMPLEX(COS(2*PI()*N59/$C$5),SIN(2*PI()*N59/$C$5))</f>
        <v>-0.354604887042535+0.935016242685415i</v>
      </c>
    </row>
    <row r="60" spans="2:28">
      <c r="B60">
        <v>2</v>
      </c>
      <c r="C60">
        <f t="shared" si="4"/>
        <v>4</v>
      </c>
      <c r="D60">
        <f t="shared" si="4"/>
        <v>2</v>
      </c>
      <c r="E60">
        <f t="shared" si="4"/>
        <v>1</v>
      </c>
      <c r="F60">
        <f t="shared" si="4"/>
        <v>7</v>
      </c>
      <c r="G60">
        <f t="shared" si="4"/>
        <v>10</v>
      </c>
      <c r="H60">
        <f t="shared" si="4"/>
        <v>5</v>
      </c>
      <c r="I60">
        <f t="shared" si="4"/>
        <v>9</v>
      </c>
      <c r="J60">
        <f t="shared" si="4"/>
        <v>11</v>
      </c>
      <c r="K60">
        <f t="shared" si="4"/>
        <v>12</v>
      </c>
      <c r="L60">
        <f t="shared" si="4"/>
        <v>6</v>
      </c>
      <c r="M60">
        <f t="shared" si="4"/>
        <v>3</v>
      </c>
      <c r="N60">
        <f t="shared" si="4"/>
        <v>8</v>
      </c>
      <c r="Q60" t="str">
        <f t="shared" si="6"/>
        <v>-0.354604887042535+0.935016242685415i</v>
      </c>
      <c r="R60" t="str">
        <f t="shared" si="7"/>
        <v>0.568064746731156+0.822983865893656i</v>
      </c>
      <c r="S60" t="str">
        <f t="shared" si="8"/>
        <v>0.88545602565321+0.464723172043769i</v>
      </c>
      <c r="T60" t="str">
        <f t="shared" si="9"/>
        <v>-0.970941817426052-0.239315664287557i</v>
      </c>
      <c r="U60" t="str">
        <f t="shared" si="10"/>
        <v>0.120536680255323-0.992708874098054i</v>
      </c>
      <c r="V60" t="str">
        <f t="shared" si="11"/>
        <v>-0.748510748171101+0.663122658240795i</v>
      </c>
      <c r="W60" t="str">
        <f t="shared" si="12"/>
        <v>-0.354604887042536-0.935016242685415i</v>
      </c>
      <c r="X60" t="str">
        <f t="shared" si="13"/>
        <v>0.568064746731155-0.822983865893657i</v>
      </c>
      <c r="Y60" t="str">
        <f t="shared" si="14"/>
        <v>0.88545602565321-0.464723172043768i</v>
      </c>
      <c r="Z60" t="str">
        <f t="shared" si="15"/>
        <v>-0.970941817426052+0.239315664287558i</v>
      </c>
      <c r="AA60" t="str">
        <f t="shared" si="16"/>
        <v>0.120536680255323+0.992708874098054i</v>
      </c>
      <c r="AB60" t="str">
        <f t="shared" si="17"/>
        <v>-0.748510748171101-0.663122658240795i</v>
      </c>
    </row>
    <row r="61" spans="2:28">
      <c r="B61">
        <v>3</v>
      </c>
      <c r="C61">
        <f t="shared" si="4"/>
        <v>8</v>
      </c>
      <c r="D61">
        <f t="shared" si="4"/>
        <v>4</v>
      </c>
      <c r="E61">
        <f t="shared" si="4"/>
        <v>2</v>
      </c>
      <c r="F61">
        <f t="shared" si="4"/>
        <v>1</v>
      </c>
      <c r="G61">
        <f t="shared" si="4"/>
        <v>7</v>
      </c>
      <c r="H61">
        <f t="shared" si="4"/>
        <v>10</v>
      </c>
      <c r="I61">
        <f t="shared" si="4"/>
        <v>5</v>
      </c>
      <c r="J61">
        <f t="shared" si="4"/>
        <v>9</v>
      </c>
      <c r="K61">
        <f t="shared" si="4"/>
        <v>11</v>
      </c>
      <c r="L61">
        <f t="shared" si="4"/>
        <v>12</v>
      </c>
      <c r="M61">
        <f t="shared" si="4"/>
        <v>6</v>
      </c>
      <c r="N61">
        <f t="shared" si="4"/>
        <v>3</v>
      </c>
      <c r="Q61" t="str">
        <f t="shared" si="6"/>
        <v>-0.748510748171101-0.663122658240795i</v>
      </c>
      <c r="R61" t="str">
        <f t="shared" si="7"/>
        <v>-0.354604887042535+0.935016242685415i</v>
      </c>
      <c r="S61" t="str">
        <f t="shared" si="8"/>
        <v>0.568064746731156+0.822983865893656i</v>
      </c>
      <c r="T61" t="str">
        <f t="shared" si="9"/>
        <v>0.88545602565321+0.464723172043769i</v>
      </c>
      <c r="U61" t="str">
        <f t="shared" si="10"/>
        <v>-0.970941817426052-0.239315664287557i</v>
      </c>
      <c r="V61" t="str">
        <f t="shared" si="11"/>
        <v>0.120536680255323-0.992708874098054i</v>
      </c>
      <c r="W61" t="str">
        <f t="shared" si="12"/>
        <v>-0.748510748171101+0.663122658240795i</v>
      </c>
      <c r="X61" t="str">
        <f t="shared" si="13"/>
        <v>-0.354604887042536-0.935016242685415i</v>
      </c>
      <c r="Y61" t="str">
        <f t="shared" si="14"/>
        <v>0.568064746731155-0.822983865893657i</v>
      </c>
      <c r="Z61" t="str">
        <f t="shared" si="15"/>
        <v>0.88545602565321-0.464723172043768i</v>
      </c>
      <c r="AA61" t="str">
        <f t="shared" si="16"/>
        <v>-0.970941817426052+0.239315664287558i</v>
      </c>
      <c r="AB61" t="str">
        <f t="shared" si="17"/>
        <v>0.120536680255323+0.992708874098054i</v>
      </c>
    </row>
    <row r="62" spans="2:28">
      <c r="B62">
        <v>4</v>
      </c>
      <c r="C62">
        <f t="shared" si="4"/>
        <v>3</v>
      </c>
      <c r="D62">
        <f t="shared" si="4"/>
        <v>8</v>
      </c>
      <c r="E62">
        <f t="shared" si="4"/>
        <v>4</v>
      </c>
      <c r="F62">
        <f t="shared" si="4"/>
        <v>2</v>
      </c>
      <c r="G62">
        <f t="shared" si="4"/>
        <v>1</v>
      </c>
      <c r="H62">
        <f t="shared" si="4"/>
        <v>7</v>
      </c>
      <c r="I62">
        <f t="shared" si="4"/>
        <v>10</v>
      </c>
      <c r="J62">
        <f t="shared" si="4"/>
        <v>5</v>
      </c>
      <c r="K62">
        <f t="shared" si="4"/>
        <v>9</v>
      </c>
      <c r="L62">
        <f t="shared" si="4"/>
        <v>11</v>
      </c>
      <c r="M62">
        <f t="shared" si="4"/>
        <v>12</v>
      </c>
      <c r="N62">
        <f t="shared" si="4"/>
        <v>6</v>
      </c>
      <c r="Q62" t="str">
        <f t="shared" si="6"/>
        <v>0.120536680255323+0.992708874098054i</v>
      </c>
      <c r="R62" t="str">
        <f t="shared" si="7"/>
        <v>-0.748510748171101-0.663122658240795i</v>
      </c>
      <c r="S62" t="str">
        <f t="shared" si="8"/>
        <v>-0.354604887042535+0.935016242685415i</v>
      </c>
      <c r="T62" t="str">
        <f t="shared" si="9"/>
        <v>0.568064746731156+0.822983865893656i</v>
      </c>
      <c r="U62" t="str">
        <f t="shared" si="10"/>
        <v>0.88545602565321+0.464723172043769i</v>
      </c>
      <c r="V62" t="str">
        <f t="shared" si="11"/>
        <v>-0.970941817426052-0.239315664287557i</v>
      </c>
      <c r="W62" t="str">
        <f t="shared" si="12"/>
        <v>0.120536680255323-0.992708874098054i</v>
      </c>
      <c r="X62" t="str">
        <f t="shared" si="13"/>
        <v>-0.748510748171101+0.663122658240795i</v>
      </c>
      <c r="Y62" t="str">
        <f t="shared" si="14"/>
        <v>-0.354604887042536-0.935016242685415i</v>
      </c>
      <c r="Z62" t="str">
        <f t="shared" si="15"/>
        <v>0.568064746731155-0.822983865893657i</v>
      </c>
      <c r="AA62" t="str">
        <f t="shared" si="16"/>
        <v>0.88545602565321-0.464723172043768i</v>
      </c>
      <c r="AB62" t="str">
        <f t="shared" si="17"/>
        <v>-0.970941817426052+0.239315664287558i</v>
      </c>
    </row>
    <row r="63" spans="2:28">
      <c r="B63">
        <v>5</v>
      </c>
      <c r="C63">
        <f t="shared" si="4"/>
        <v>6</v>
      </c>
      <c r="D63">
        <f t="shared" si="4"/>
        <v>3</v>
      </c>
      <c r="E63">
        <f t="shared" si="4"/>
        <v>8</v>
      </c>
      <c r="F63">
        <f t="shared" si="4"/>
        <v>4</v>
      </c>
      <c r="G63">
        <f t="shared" si="4"/>
        <v>2</v>
      </c>
      <c r="H63">
        <f t="shared" si="4"/>
        <v>1</v>
      </c>
      <c r="I63">
        <f t="shared" si="4"/>
        <v>7</v>
      </c>
      <c r="J63">
        <f t="shared" si="4"/>
        <v>10</v>
      </c>
      <c r="K63">
        <f t="shared" si="4"/>
        <v>5</v>
      </c>
      <c r="L63">
        <f t="shared" si="4"/>
        <v>9</v>
      </c>
      <c r="M63">
        <f t="shared" si="4"/>
        <v>11</v>
      </c>
      <c r="N63">
        <f t="shared" si="4"/>
        <v>12</v>
      </c>
      <c r="Q63" t="str">
        <f t="shared" si="6"/>
        <v>-0.970941817426052+0.239315664287558i</v>
      </c>
      <c r="R63" t="str">
        <f t="shared" si="7"/>
        <v>0.120536680255323+0.992708874098054i</v>
      </c>
      <c r="S63" t="str">
        <f t="shared" si="8"/>
        <v>-0.748510748171101-0.663122658240795i</v>
      </c>
      <c r="T63" t="str">
        <f t="shared" si="9"/>
        <v>-0.354604887042535+0.935016242685415i</v>
      </c>
      <c r="U63" t="str">
        <f t="shared" si="10"/>
        <v>0.568064746731156+0.822983865893656i</v>
      </c>
      <c r="V63" t="str">
        <f t="shared" si="11"/>
        <v>0.88545602565321+0.464723172043769i</v>
      </c>
      <c r="W63" t="str">
        <f t="shared" si="12"/>
        <v>-0.970941817426052-0.239315664287557i</v>
      </c>
      <c r="X63" t="str">
        <f t="shared" si="13"/>
        <v>0.120536680255323-0.992708874098054i</v>
      </c>
      <c r="Y63" t="str">
        <f t="shared" si="14"/>
        <v>-0.748510748171101+0.663122658240795i</v>
      </c>
      <c r="Z63" t="str">
        <f t="shared" si="15"/>
        <v>-0.354604887042536-0.935016242685415i</v>
      </c>
      <c r="AA63" t="str">
        <f t="shared" si="16"/>
        <v>0.568064746731155-0.822983865893657i</v>
      </c>
      <c r="AB63" t="str">
        <f t="shared" si="17"/>
        <v>0.88545602565321-0.464723172043768i</v>
      </c>
    </row>
    <row r="64" spans="2:28">
      <c r="B64">
        <v>6</v>
      </c>
      <c r="C64">
        <f t="shared" si="4"/>
        <v>12</v>
      </c>
      <c r="D64">
        <f t="shared" si="4"/>
        <v>6</v>
      </c>
      <c r="E64">
        <f t="shared" si="4"/>
        <v>3</v>
      </c>
      <c r="F64">
        <f t="shared" si="4"/>
        <v>8</v>
      </c>
      <c r="G64">
        <f t="shared" si="4"/>
        <v>4</v>
      </c>
      <c r="H64">
        <f t="shared" si="4"/>
        <v>2</v>
      </c>
      <c r="I64">
        <f t="shared" si="4"/>
        <v>1</v>
      </c>
      <c r="J64">
        <f t="shared" si="4"/>
        <v>7</v>
      </c>
      <c r="K64">
        <f t="shared" si="4"/>
        <v>10</v>
      </c>
      <c r="L64">
        <f t="shared" si="4"/>
        <v>5</v>
      </c>
      <c r="M64">
        <f t="shared" si="4"/>
        <v>9</v>
      </c>
      <c r="N64">
        <f t="shared" si="4"/>
        <v>11</v>
      </c>
      <c r="Q64" t="str">
        <f t="shared" si="6"/>
        <v>0.88545602565321-0.464723172043768i</v>
      </c>
      <c r="R64" t="str">
        <f t="shared" si="7"/>
        <v>-0.970941817426052+0.239315664287558i</v>
      </c>
      <c r="S64" t="str">
        <f t="shared" si="8"/>
        <v>0.120536680255323+0.992708874098054i</v>
      </c>
      <c r="T64" t="str">
        <f t="shared" si="9"/>
        <v>-0.748510748171101-0.663122658240795i</v>
      </c>
      <c r="U64" t="str">
        <f t="shared" si="10"/>
        <v>-0.354604887042535+0.935016242685415i</v>
      </c>
      <c r="V64" t="str">
        <f t="shared" si="11"/>
        <v>0.568064746731156+0.822983865893656i</v>
      </c>
      <c r="W64" t="str">
        <f t="shared" si="12"/>
        <v>0.88545602565321+0.464723172043769i</v>
      </c>
      <c r="X64" t="str">
        <f t="shared" si="13"/>
        <v>-0.970941817426052-0.239315664287557i</v>
      </c>
      <c r="Y64" t="str">
        <f t="shared" si="14"/>
        <v>0.120536680255323-0.992708874098054i</v>
      </c>
      <c r="Z64" t="str">
        <f t="shared" si="15"/>
        <v>-0.748510748171101+0.663122658240795i</v>
      </c>
      <c r="AA64" t="str">
        <f t="shared" si="16"/>
        <v>-0.354604887042536-0.935016242685415i</v>
      </c>
      <c r="AB64" t="str">
        <f t="shared" si="17"/>
        <v>0.568064746731155-0.822983865893657i</v>
      </c>
    </row>
    <row r="65" spans="1:28">
      <c r="B65">
        <v>7</v>
      </c>
      <c r="C65">
        <f t="shared" si="4"/>
        <v>11</v>
      </c>
      <c r="D65">
        <f t="shared" si="4"/>
        <v>12</v>
      </c>
      <c r="E65">
        <f t="shared" si="4"/>
        <v>6</v>
      </c>
      <c r="F65">
        <f t="shared" si="4"/>
        <v>3</v>
      </c>
      <c r="G65">
        <f t="shared" si="4"/>
        <v>8</v>
      </c>
      <c r="H65">
        <f t="shared" si="4"/>
        <v>4</v>
      </c>
      <c r="I65">
        <f t="shared" si="4"/>
        <v>2</v>
      </c>
      <c r="J65">
        <f t="shared" si="4"/>
        <v>1</v>
      </c>
      <c r="K65">
        <f t="shared" si="4"/>
        <v>7</v>
      </c>
      <c r="L65">
        <f t="shared" si="4"/>
        <v>10</v>
      </c>
      <c r="M65">
        <f t="shared" si="4"/>
        <v>5</v>
      </c>
      <c r="N65">
        <f t="shared" si="4"/>
        <v>9</v>
      </c>
      <c r="Q65" t="str">
        <f t="shared" si="6"/>
        <v>0.568064746731155-0.822983865893657i</v>
      </c>
      <c r="R65" t="str">
        <f t="shared" si="7"/>
        <v>0.88545602565321-0.464723172043768i</v>
      </c>
      <c r="S65" t="str">
        <f t="shared" si="8"/>
        <v>-0.970941817426052+0.239315664287558i</v>
      </c>
      <c r="T65" t="str">
        <f t="shared" si="9"/>
        <v>0.120536680255323+0.992708874098054i</v>
      </c>
      <c r="U65" t="str">
        <f t="shared" si="10"/>
        <v>-0.748510748171101-0.663122658240795i</v>
      </c>
      <c r="V65" t="str">
        <f t="shared" si="11"/>
        <v>-0.354604887042535+0.935016242685415i</v>
      </c>
      <c r="W65" t="str">
        <f t="shared" si="12"/>
        <v>0.568064746731156+0.822983865893656i</v>
      </c>
      <c r="X65" t="str">
        <f t="shared" si="13"/>
        <v>0.88545602565321+0.464723172043769i</v>
      </c>
      <c r="Y65" t="str">
        <f t="shared" si="14"/>
        <v>-0.970941817426052-0.239315664287557i</v>
      </c>
      <c r="Z65" t="str">
        <f t="shared" si="15"/>
        <v>0.120536680255323-0.992708874098054i</v>
      </c>
      <c r="AA65" t="str">
        <f t="shared" si="16"/>
        <v>-0.748510748171101+0.663122658240795i</v>
      </c>
      <c r="AB65" t="str">
        <f t="shared" si="17"/>
        <v>-0.354604887042536-0.935016242685415i</v>
      </c>
    </row>
    <row r="66" spans="1:28">
      <c r="B66">
        <v>8</v>
      </c>
      <c r="C66">
        <f t="shared" si="4"/>
        <v>9</v>
      </c>
      <c r="D66">
        <f t="shared" si="4"/>
        <v>11</v>
      </c>
      <c r="E66">
        <f t="shared" si="4"/>
        <v>12</v>
      </c>
      <c r="F66">
        <f t="shared" si="4"/>
        <v>6</v>
      </c>
      <c r="G66">
        <f t="shared" si="4"/>
        <v>3</v>
      </c>
      <c r="H66">
        <f t="shared" si="4"/>
        <v>8</v>
      </c>
      <c r="I66">
        <f t="shared" si="4"/>
        <v>4</v>
      </c>
      <c r="J66">
        <f t="shared" si="4"/>
        <v>2</v>
      </c>
      <c r="K66">
        <f t="shared" si="4"/>
        <v>1</v>
      </c>
      <c r="L66">
        <f t="shared" si="4"/>
        <v>7</v>
      </c>
      <c r="M66">
        <f t="shared" si="4"/>
        <v>10</v>
      </c>
      <c r="N66">
        <f t="shared" si="4"/>
        <v>5</v>
      </c>
      <c r="Q66" t="str">
        <f t="shared" si="6"/>
        <v>-0.354604887042536-0.935016242685415i</v>
      </c>
      <c r="R66" t="str">
        <f t="shared" si="7"/>
        <v>0.568064746731155-0.822983865893657i</v>
      </c>
      <c r="S66" t="str">
        <f t="shared" si="8"/>
        <v>0.88545602565321-0.464723172043768i</v>
      </c>
      <c r="T66" t="str">
        <f t="shared" si="9"/>
        <v>-0.970941817426052+0.239315664287558i</v>
      </c>
      <c r="U66" t="str">
        <f t="shared" si="10"/>
        <v>0.120536680255323+0.992708874098054i</v>
      </c>
      <c r="V66" t="str">
        <f t="shared" si="11"/>
        <v>-0.748510748171101-0.663122658240795i</v>
      </c>
      <c r="W66" t="str">
        <f t="shared" si="12"/>
        <v>-0.354604887042535+0.935016242685415i</v>
      </c>
      <c r="X66" t="str">
        <f t="shared" si="13"/>
        <v>0.568064746731156+0.822983865893656i</v>
      </c>
      <c r="Y66" t="str">
        <f t="shared" si="14"/>
        <v>0.88545602565321+0.464723172043769i</v>
      </c>
      <c r="Z66" t="str">
        <f t="shared" si="15"/>
        <v>-0.970941817426052-0.239315664287557i</v>
      </c>
      <c r="AA66" t="str">
        <f t="shared" si="16"/>
        <v>0.120536680255323-0.992708874098054i</v>
      </c>
      <c r="AB66" t="str">
        <f t="shared" si="17"/>
        <v>-0.748510748171101+0.663122658240795i</v>
      </c>
    </row>
    <row r="67" spans="1:28">
      <c r="B67">
        <v>9</v>
      </c>
      <c r="C67">
        <f t="shared" si="4"/>
        <v>5</v>
      </c>
      <c r="D67">
        <f t="shared" si="4"/>
        <v>9</v>
      </c>
      <c r="E67">
        <f t="shared" si="4"/>
        <v>11</v>
      </c>
      <c r="F67">
        <f t="shared" si="4"/>
        <v>12</v>
      </c>
      <c r="G67">
        <f t="shared" si="4"/>
        <v>6</v>
      </c>
      <c r="H67">
        <f t="shared" si="4"/>
        <v>3</v>
      </c>
      <c r="I67">
        <f t="shared" si="4"/>
        <v>8</v>
      </c>
      <c r="J67">
        <f t="shared" si="4"/>
        <v>4</v>
      </c>
      <c r="K67">
        <f t="shared" si="4"/>
        <v>2</v>
      </c>
      <c r="L67">
        <f t="shared" si="4"/>
        <v>1</v>
      </c>
      <c r="M67">
        <f t="shared" si="4"/>
        <v>7</v>
      </c>
      <c r="N67">
        <f t="shared" si="4"/>
        <v>10</v>
      </c>
      <c r="Q67" t="str">
        <f t="shared" si="6"/>
        <v>-0.748510748171101+0.663122658240795i</v>
      </c>
      <c r="R67" t="str">
        <f t="shared" si="7"/>
        <v>-0.354604887042536-0.935016242685415i</v>
      </c>
      <c r="S67" t="str">
        <f t="shared" si="8"/>
        <v>0.568064746731155-0.822983865893657i</v>
      </c>
      <c r="T67" t="str">
        <f t="shared" si="9"/>
        <v>0.88545602565321-0.464723172043768i</v>
      </c>
      <c r="U67" t="str">
        <f t="shared" si="10"/>
        <v>-0.970941817426052+0.239315664287558i</v>
      </c>
      <c r="V67" t="str">
        <f t="shared" si="11"/>
        <v>0.120536680255323+0.992708874098054i</v>
      </c>
      <c r="W67" t="str">
        <f t="shared" si="12"/>
        <v>-0.748510748171101-0.663122658240795i</v>
      </c>
      <c r="X67" t="str">
        <f t="shared" si="13"/>
        <v>-0.354604887042535+0.935016242685415i</v>
      </c>
      <c r="Y67" t="str">
        <f t="shared" si="14"/>
        <v>0.568064746731156+0.822983865893656i</v>
      </c>
      <c r="Z67" t="str">
        <f t="shared" si="15"/>
        <v>0.88545602565321+0.464723172043769i</v>
      </c>
      <c r="AA67" t="str">
        <f t="shared" si="16"/>
        <v>-0.970941817426052-0.239315664287557i</v>
      </c>
      <c r="AB67" t="str">
        <f t="shared" si="17"/>
        <v>0.120536680255323-0.992708874098054i</v>
      </c>
    </row>
    <row r="68" spans="1:28">
      <c r="B68">
        <v>10</v>
      </c>
      <c r="C68">
        <f t="shared" si="4"/>
        <v>10</v>
      </c>
      <c r="D68">
        <f t="shared" si="4"/>
        <v>5</v>
      </c>
      <c r="E68">
        <f t="shared" si="4"/>
        <v>9</v>
      </c>
      <c r="F68">
        <f t="shared" si="4"/>
        <v>11</v>
      </c>
      <c r="G68">
        <f t="shared" si="4"/>
        <v>12</v>
      </c>
      <c r="H68">
        <f t="shared" si="4"/>
        <v>6</v>
      </c>
      <c r="I68">
        <f t="shared" si="4"/>
        <v>3</v>
      </c>
      <c r="J68">
        <f t="shared" si="4"/>
        <v>8</v>
      </c>
      <c r="K68">
        <f t="shared" si="4"/>
        <v>4</v>
      </c>
      <c r="L68">
        <f t="shared" si="4"/>
        <v>2</v>
      </c>
      <c r="M68">
        <f t="shared" si="4"/>
        <v>1</v>
      </c>
      <c r="N68">
        <f t="shared" si="4"/>
        <v>7</v>
      </c>
      <c r="Q68" t="str">
        <f t="shared" si="6"/>
        <v>0.120536680255323-0.992708874098054i</v>
      </c>
      <c r="R68" t="str">
        <f t="shared" si="7"/>
        <v>-0.748510748171101+0.663122658240795i</v>
      </c>
      <c r="S68" t="str">
        <f t="shared" si="8"/>
        <v>-0.354604887042536-0.935016242685415i</v>
      </c>
      <c r="T68" t="str">
        <f t="shared" si="9"/>
        <v>0.568064746731155-0.822983865893657i</v>
      </c>
      <c r="U68" t="str">
        <f t="shared" si="10"/>
        <v>0.88545602565321-0.464723172043768i</v>
      </c>
      <c r="V68" t="str">
        <f t="shared" si="11"/>
        <v>-0.970941817426052+0.239315664287558i</v>
      </c>
      <c r="W68" t="str">
        <f t="shared" si="12"/>
        <v>0.120536680255323+0.992708874098054i</v>
      </c>
      <c r="X68" t="str">
        <f t="shared" si="13"/>
        <v>-0.748510748171101-0.663122658240795i</v>
      </c>
      <c r="Y68" t="str">
        <f t="shared" si="14"/>
        <v>-0.354604887042535+0.935016242685415i</v>
      </c>
      <c r="Z68" t="str">
        <f t="shared" si="15"/>
        <v>0.568064746731156+0.822983865893656i</v>
      </c>
      <c r="AA68" t="str">
        <f t="shared" si="16"/>
        <v>0.88545602565321+0.464723172043769i</v>
      </c>
      <c r="AB68" t="str">
        <f t="shared" si="17"/>
        <v>-0.970941817426052-0.239315664287557i</v>
      </c>
    </row>
    <row r="69" spans="1:28">
      <c r="B69">
        <v>11</v>
      </c>
      <c r="C69">
        <f t="shared" si="4"/>
        <v>7</v>
      </c>
      <c r="D69">
        <f t="shared" si="4"/>
        <v>10</v>
      </c>
      <c r="E69">
        <f t="shared" si="4"/>
        <v>5</v>
      </c>
      <c r="F69">
        <f t="shared" si="4"/>
        <v>9</v>
      </c>
      <c r="G69">
        <f t="shared" si="4"/>
        <v>11</v>
      </c>
      <c r="H69">
        <f t="shared" si="4"/>
        <v>12</v>
      </c>
      <c r="I69">
        <f t="shared" si="4"/>
        <v>6</v>
      </c>
      <c r="J69">
        <f t="shared" si="4"/>
        <v>3</v>
      </c>
      <c r="K69">
        <f t="shared" si="4"/>
        <v>8</v>
      </c>
      <c r="L69">
        <f t="shared" si="4"/>
        <v>4</v>
      </c>
      <c r="M69">
        <f t="shared" si="4"/>
        <v>2</v>
      </c>
      <c r="N69">
        <f t="shared" si="4"/>
        <v>1</v>
      </c>
      <c r="Q69" t="str">
        <f t="shared" si="6"/>
        <v>-0.970941817426052-0.239315664287557i</v>
      </c>
      <c r="R69" t="str">
        <f t="shared" si="7"/>
        <v>0.120536680255323-0.992708874098054i</v>
      </c>
      <c r="S69" t="str">
        <f t="shared" si="8"/>
        <v>-0.748510748171101+0.663122658240795i</v>
      </c>
      <c r="T69" t="str">
        <f t="shared" si="9"/>
        <v>-0.354604887042536-0.935016242685415i</v>
      </c>
      <c r="U69" t="str">
        <f t="shared" si="10"/>
        <v>0.568064746731155-0.822983865893657i</v>
      </c>
      <c r="V69" t="str">
        <f t="shared" si="11"/>
        <v>0.88545602565321-0.464723172043768i</v>
      </c>
      <c r="W69" t="str">
        <f t="shared" si="12"/>
        <v>-0.970941817426052+0.239315664287558i</v>
      </c>
      <c r="X69" t="str">
        <f t="shared" si="13"/>
        <v>0.120536680255323+0.992708874098054i</v>
      </c>
      <c r="Y69" t="str">
        <f t="shared" si="14"/>
        <v>-0.748510748171101-0.663122658240795i</v>
      </c>
      <c r="Z69" t="str">
        <f t="shared" si="15"/>
        <v>-0.354604887042535+0.935016242685415i</v>
      </c>
      <c r="AA69" t="str">
        <f t="shared" si="16"/>
        <v>0.568064746731156+0.822983865893656i</v>
      </c>
      <c r="AB69" t="str">
        <f t="shared" si="17"/>
        <v>0.88545602565321+0.464723172043769i</v>
      </c>
    </row>
    <row r="70" spans="1:28">
      <c r="B70" t="s">
        <v>75</v>
      </c>
    </row>
    <row r="72" spans="1:28">
      <c r="A72" s="6" t="s">
        <v>26</v>
      </c>
      <c r="B72" t="s">
        <v>77</v>
      </c>
    </row>
    <row r="74" spans="1:28">
      <c r="A74" s="6"/>
      <c r="B74" t="s">
        <v>65</v>
      </c>
    </row>
    <row r="75" spans="1:28">
      <c r="B75" t="s">
        <v>68</v>
      </c>
      <c r="C75">
        <v>0</v>
      </c>
      <c r="D75">
        <v>1</v>
      </c>
      <c r="E75">
        <v>2</v>
      </c>
      <c r="F75">
        <v>3</v>
      </c>
      <c r="G75">
        <v>4</v>
      </c>
      <c r="H75">
        <v>5</v>
      </c>
      <c r="I75">
        <v>6</v>
      </c>
      <c r="J75">
        <v>7</v>
      </c>
      <c r="K75">
        <v>8</v>
      </c>
      <c r="L75">
        <v>9</v>
      </c>
      <c r="M75">
        <v>10</v>
      </c>
      <c r="N75">
        <v>11</v>
      </c>
    </row>
    <row r="76" spans="1:28">
      <c r="B76" t="s">
        <v>69</v>
      </c>
      <c r="C76" s="25" t="s">
        <v>70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Q76" s="25" t="s">
        <v>127</v>
      </c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>
      <c r="B77">
        <v>0</v>
      </c>
      <c r="C77" s="19">
        <f t="shared" ref="C77:N88" si="18">MOD(C$75*$B77,($C$5-1))</f>
        <v>0</v>
      </c>
      <c r="D77" s="19">
        <f t="shared" si="18"/>
        <v>0</v>
      </c>
      <c r="E77" s="19">
        <f t="shared" si="18"/>
        <v>0</v>
      </c>
      <c r="F77" s="19">
        <f t="shared" si="18"/>
        <v>0</v>
      </c>
      <c r="G77" s="19">
        <f t="shared" si="18"/>
        <v>0</v>
      </c>
      <c r="H77" s="19">
        <f t="shared" si="18"/>
        <v>0</v>
      </c>
      <c r="I77" s="19">
        <f t="shared" si="18"/>
        <v>0</v>
      </c>
      <c r="J77" s="19">
        <f t="shared" si="18"/>
        <v>0</v>
      </c>
      <c r="K77" s="19">
        <f t="shared" si="18"/>
        <v>0</v>
      </c>
      <c r="L77" s="19">
        <f t="shared" si="18"/>
        <v>0</v>
      </c>
      <c r="M77" s="19">
        <f t="shared" si="18"/>
        <v>0</v>
      </c>
      <c r="N77" s="19">
        <f t="shared" si="18"/>
        <v>0</v>
      </c>
      <c r="Q77" t="str">
        <f>COMPLEX(COS(2*PI()*C77/($C$5-1)),SIN(2*PI()*C77/($C$5-1)))</f>
        <v>1</v>
      </c>
      <c r="R77" t="str">
        <f t="shared" ref="R77:AB77" si="19">COMPLEX(COS(2*PI()*D77/($C$5-1)),SIN(2*PI()*D77/($C$5-1)))</f>
        <v>1</v>
      </c>
      <c r="S77" t="str">
        <f t="shared" si="19"/>
        <v>1</v>
      </c>
      <c r="T77" t="str">
        <f t="shared" si="19"/>
        <v>1</v>
      </c>
      <c r="U77" t="str">
        <f t="shared" si="19"/>
        <v>1</v>
      </c>
      <c r="V77" t="str">
        <f t="shared" si="19"/>
        <v>1</v>
      </c>
      <c r="W77" t="str">
        <f t="shared" si="19"/>
        <v>1</v>
      </c>
      <c r="X77" t="str">
        <f t="shared" si="19"/>
        <v>1</v>
      </c>
      <c r="Y77" t="str">
        <f t="shared" si="19"/>
        <v>1</v>
      </c>
      <c r="Z77" t="str">
        <f t="shared" si="19"/>
        <v>1</v>
      </c>
      <c r="AA77" t="str">
        <f t="shared" si="19"/>
        <v>1</v>
      </c>
      <c r="AB77" t="str">
        <f t="shared" si="19"/>
        <v>1</v>
      </c>
    </row>
    <row r="78" spans="1:28">
      <c r="B78">
        <v>1</v>
      </c>
      <c r="C78" s="19">
        <f t="shared" si="18"/>
        <v>0</v>
      </c>
      <c r="D78" s="19">
        <f t="shared" si="18"/>
        <v>1</v>
      </c>
      <c r="E78" s="19">
        <f t="shared" si="18"/>
        <v>2</v>
      </c>
      <c r="F78" s="19">
        <f t="shared" si="18"/>
        <v>3</v>
      </c>
      <c r="G78" s="19">
        <f t="shared" si="18"/>
        <v>4</v>
      </c>
      <c r="H78" s="19">
        <f t="shared" si="18"/>
        <v>5</v>
      </c>
      <c r="I78" s="19">
        <f t="shared" si="18"/>
        <v>6</v>
      </c>
      <c r="J78" s="19">
        <f t="shared" si="18"/>
        <v>7</v>
      </c>
      <c r="K78" s="19">
        <f t="shared" si="18"/>
        <v>8</v>
      </c>
      <c r="L78" s="19">
        <f t="shared" si="18"/>
        <v>9</v>
      </c>
      <c r="M78" s="19">
        <f t="shared" si="18"/>
        <v>10</v>
      </c>
      <c r="N78" s="19">
        <f t="shared" si="18"/>
        <v>11</v>
      </c>
      <c r="Q78" t="str">
        <f t="shared" ref="Q78:Q88" si="20">COMPLEX(COS(2*PI()*C78/($C$5-1)),SIN(2*PI()*C78/($C$5-1)))</f>
        <v>1</v>
      </c>
      <c r="R78" t="str">
        <f t="shared" ref="R78:R88" si="21">COMPLEX(COS(2*PI()*D78/($C$5-1)),SIN(2*PI()*D78/($C$5-1)))</f>
        <v>0.866025403784439+0.5i</v>
      </c>
      <c r="S78" t="str">
        <f t="shared" ref="S78:S88" si="22">COMPLEX(COS(2*PI()*E78/($C$5-1)),SIN(2*PI()*E78/($C$5-1)))</f>
        <v>0.5+0.866025403784439i</v>
      </c>
      <c r="T78" t="str">
        <f t="shared" ref="T78:T88" si="23">COMPLEX(COS(2*PI()*F78/($C$5-1)),SIN(2*PI()*F78/($C$5-1)))</f>
        <v>6.1257422745431E-17+i</v>
      </c>
      <c r="U78" t="str">
        <f t="shared" ref="U78:U88" si="24">COMPLEX(COS(2*PI()*G78/($C$5-1)),SIN(2*PI()*G78/($C$5-1)))</f>
        <v>-0.5+0.866025403784439i</v>
      </c>
      <c r="V78" t="str">
        <f t="shared" ref="V78:V88" si="25">COMPLEX(COS(2*PI()*H78/($C$5-1)),SIN(2*PI()*H78/($C$5-1)))</f>
        <v>-0.866025403784439+0.5i</v>
      </c>
      <c r="W78" t="str">
        <f t="shared" ref="W78:W88" si="26">COMPLEX(COS(2*PI()*I78/($C$5-1)),SIN(2*PI()*I78/($C$5-1)))</f>
        <v>-1+1.22514845490862E-16i</v>
      </c>
      <c r="X78" t="str">
        <f t="shared" ref="X78:X88" si="27">COMPLEX(COS(2*PI()*J78/($C$5-1)),SIN(2*PI()*J78/($C$5-1)))</f>
        <v>-0.866025403784439-0.5i</v>
      </c>
      <c r="Y78" t="str">
        <f t="shared" ref="Y78:Y88" si="28">COMPLEX(COS(2*PI()*K78/($C$5-1)),SIN(2*PI()*K78/($C$5-1)))</f>
        <v>-0.5-0.866025403784438i</v>
      </c>
      <c r="Z78" t="str">
        <f t="shared" ref="Z78:Z88" si="29">COMPLEX(COS(2*PI()*L78/($C$5-1)),SIN(2*PI()*L78/($C$5-1)))</f>
        <v>-1.83772268236293E-16-i</v>
      </c>
      <c r="AA78" t="str">
        <f t="shared" ref="AA78:AA88" si="30">COMPLEX(COS(2*PI()*M78/($C$5-1)),SIN(2*PI()*M78/($C$5-1)))</f>
        <v>0.5-0.866025403784439i</v>
      </c>
      <c r="AB78" t="str">
        <f t="shared" ref="AB78:AB88" si="31">COMPLEX(COS(2*PI()*N78/($C$5-1)),SIN(2*PI()*N78/($C$5-1)))</f>
        <v>0.866025403784438-0.5i</v>
      </c>
    </row>
    <row r="79" spans="1:28">
      <c r="B79">
        <v>2</v>
      </c>
      <c r="C79" s="19">
        <f t="shared" si="18"/>
        <v>0</v>
      </c>
      <c r="D79" s="19">
        <f t="shared" si="18"/>
        <v>2</v>
      </c>
      <c r="E79" s="19">
        <f t="shared" si="18"/>
        <v>4</v>
      </c>
      <c r="F79" s="19">
        <f t="shared" si="18"/>
        <v>6</v>
      </c>
      <c r="G79" s="19">
        <f t="shared" si="18"/>
        <v>8</v>
      </c>
      <c r="H79" s="19">
        <f t="shared" si="18"/>
        <v>10</v>
      </c>
      <c r="I79" s="19">
        <f t="shared" si="18"/>
        <v>0</v>
      </c>
      <c r="J79" s="19">
        <f t="shared" si="18"/>
        <v>2</v>
      </c>
      <c r="K79" s="19">
        <f t="shared" si="18"/>
        <v>4</v>
      </c>
      <c r="L79" s="19">
        <f t="shared" si="18"/>
        <v>6</v>
      </c>
      <c r="M79" s="19">
        <f t="shared" si="18"/>
        <v>8</v>
      </c>
      <c r="N79" s="19">
        <f t="shared" si="18"/>
        <v>10</v>
      </c>
      <c r="Q79" t="str">
        <f t="shared" si="20"/>
        <v>1</v>
      </c>
      <c r="R79" t="str">
        <f t="shared" si="21"/>
        <v>0.5+0.866025403784439i</v>
      </c>
      <c r="S79" t="str">
        <f t="shared" si="22"/>
        <v>-0.5+0.866025403784439i</v>
      </c>
      <c r="T79" t="str">
        <f t="shared" si="23"/>
        <v>-1+1.22514845490862E-16i</v>
      </c>
      <c r="U79" t="str">
        <f t="shared" si="24"/>
        <v>-0.5-0.866025403784438i</v>
      </c>
      <c r="V79" t="str">
        <f t="shared" si="25"/>
        <v>0.5-0.866025403784439i</v>
      </c>
      <c r="W79" t="str">
        <f t="shared" si="26"/>
        <v>1</v>
      </c>
      <c r="X79" t="str">
        <f t="shared" si="27"/>
        <v>0.5+0.866025403784439i</v>
      </c>
      <c r="Y79" t="str">
        <f t="shared" si="28"/>
        <v>-0.5+0.866025403784439i</v>
      </c>
      <c r="Z79" t="str">
        <f t="shared" si="29"/>
        <v>-1+1.22514845490862E-16i</v>
      </c>
      <c r="AA79" t="str">
        <f t="shared" si="30"/>
        <v>-0.5-0.866025403784438i</v>
      </c>
      <c r="AB79" t="str">
        <f t="shared" si="31"/>
        <v>0.5-0.866025403784439i</v>
      </c>
    </row>
    <row r="80" spans="1:28">
      <c r="B80">
        <v>3</v>
      </c>
      <c r="C80" s="19">
        <f t="shared" si="18"/>
        <v>0</v>
      </c>
      <c r="D80" s="19">
        <f t="shared" si="18"/>
        <v>3</v>
      </c>
      <c r="E80" s="19">
        <f t="shared" si="18"/>
        <v>6</v>
      </c>
      <c r="F80" s="19">
        <f t="shared" si="18"/>
        <v>9</v>
      </c>
      <c r="G80" s="19">
        <f t="shared" si="18"/>
        <v>0</v>
      </c>
      <c r="H80" s="19">
        <f t="shared" si="18"/>
        <v>3</v>
      </c>
      <c r="I80" s="19">
        <f t="shared" si="18"/>
        <v>6</v>
      </c>
      <c r="J80" s="19">
        <f t="shared" si="18"/>
        <v>9</v>
      </c>
      <c r="K80" s="19">
        <f t="shared" si="18"/>
        <v>0</v>
      </c>
      <c r="L80" s="19">
        <f t="shared" si="18"/>
        <v>3</v>
      </c>
      <c r="M80" s="19">
        <f t="shared" si="18"/>
        <v>6</v>
      </c>
      <c r="N80" s="19">
        <f t="shared" si="18"/>
        <v>9</v>
      </c>
      <c r="Q80" t="str">
        <f t="shared" si="20"/>
        <v>1</v>
      </c>
      <c r="R80" t="str">
        <f t="shared" si="21"/>
        <v>6.1257422745431E-17+i</v>
      </c>
      <c r="S80" t="str">
        <f t="shared" si="22"/>
        <v>-1+1.22514845490862E-16i</v>
      </c>
      <c r="T80" t="str">
        <f t="shared" si="23"/>
        <v>-1.83772268236293E-16-i</v>
      </c>
      <c r="U80" t="str">
        <f t="shared" si="24"/>
        <v>1</v>
      </c>
      <c r="V80" t="str">
        <f t="shared" si="25"/>
        <v>6.1257422745431E-17+i</v>
      </c>
      <c r="W80" t="str">
        <f t="shared" si="26"/>
        <v>-1+1.22514845490862E-16i</v>
      </c>
      <c r="X80" t="str">
        <f t="shared" si="27"/>
        <v>-1.83772268236293E-16-i</v>
      </c>
      <c r="Y80" t="str">
        <f t="shared" si="28"/>
        <v>1</v>
      </c>
      <c r="Z80" t="str">
        <f t="shared" si="29"/>
        <v>6.1257422745431E-17+i</v>
      </c>
      <c r="AA80" t="str">
        <f t="shared" si="30"/>
        <v>-1+1.22514845490862E-16i</v>
      </c>
      <c r="AB80" t="str">
        <f t="shared" si="31"/>
        <v>-1.83772268236293E-16-i</v>
      </c>
    </row>
    <row r="81" spans="2:28">
      <c r="B81">
        <v>4</v>
      </c>
      <c r="C81" s="19">
        <f t="shared" si="18"/>
        <v>0</v>
      </c>
      <c r="D81" s="19">
        <f t="shared" si="18"/>
        <v>4</v>
      </c>
      <c r="E81" s="19">
        <f t="shared" si="18"/>
        <v>8</v>
      </c>
      <c r="F81" s="19">
        <f t="shared" si="18"/>
        <v>0</v>
      </c>
      <c r="G81" s="19">
        <f t="shared" si="18"/>
        <v>4</v>
      </c>
      <c r="H81" s="19">
        <f t="shared" si="18"/>
        <v>8</v>
      </c>
      <c r="I81" s="19">
        <f t="shared" si="18"/>
        <v>0</v>
      </c>
      <c r="J81" s="19">
        <f t="shared" si="18"/>
        <v>4</v>
      </c>
      <c r="K81" s="19">
        <f t="shared" si="18"/>
        <v>8</v>
      </c>
      <c r="L81" s="19">
        <f t="shared" si="18"/>
        <v>0</v>
      </c>
      <c r="M81" s="19">
        <f t="shared" si="18"/>
        <v>4</v>
      </c>
      <c r="N81" s="19">
        <f t="shared" si="18"/>
        <v>8</v>
      </c>
      <c r="Q81" t="str">
        <f t="shared" si="20"/>
        <v>1</v>
      </c>
      <c r="R81" t="str">
        <f t="shared" si="21"/>
        <v>-0.5+0.866025403784439i</v>
      </c>
      <c r="S81" t="str">
        <f t="shared" si="22"/>
        <v>-0.5-0.866025403784438i</v>
      </c>
      <c r="T81" t="str">
        <f t="shared" si="23"/>
        <v>1</v>
      </c>
      <c r="U81" t="str">
        <f t="shared" si="24"/>
        <v>-0.5+0.866025403784439i</v>
      </c>
      <c r="V81" t="str">
        <f t="shared" si="25"/>
        <v>-0.5-0.866025403784438i</v>
      </c>
      <c r="W81" t="str">
        <f t="shared" si="26"/>
        <v>1</v>
      </c>
      <c r="X81" t="str">
        <f t="shared" si="27"/>
        <v>-0.5+0.866025403784439i</v>
      </c>
      <c r="Y81" t="str">
        <f t="shared" si="28"/>
        <v>-0.5-0.866025403784438i</v>
      </c>
      <c r="Z81" t="str">
        <f t="shared" si="29"/>
        <v>1</v>
      </c>
      <c r="AA81" t="str">
        <f t="shared" si="30"/>
        <v>-0.5+0.866025403784439i</v>
      </c>
      <c r="AB81" t="str">
        <f t="shared" si="31"/>
        <v>-0.5-0.866025403784438i</v>
      </c>
    </row>
    <row r="82" spans="2:28">
      <c r="B82">
        <v>5</v>
      </c>
      <c r="C82" s="19">
        <f t="shared" si="18"/>
        <v>0</v>
      </c>
      <c r="D82" s="19">
        <f t="shared" si="18"/>
        <v>5</v>
      </c>
      <c r="E82" s="19">
        <f t="shared" si="18"/>
        <v>10</v>
      </c>
      <c r="F82" s="19">
        <f t="shared" si="18"/>
        <v>3</v>
      </c>
      <c r="G82" s="19">
        <f t="shared" si="18"/>
        <v>8</v>
      </c>
      <c r="H82" s="19">
        <f t="shared" si="18"/>
        <v>1</v>
      </c>
      <c r="I82" s="19">
        <f t="shared" si="18"/>
        <v>6</v>
      </c>
      <c r="J82" s="19">
        <f t="shared" si="18"/>
        <v>11</v>
      </c>
      <c r="K82" s="19">
        <f t="shared" si="18"/>
        <v>4</v>
      </c>
      <c r="L82" s="19">
        <f t="shared" si="18"/>
        <v>9</v>
      </c>
      <c r="M82" s="19">
        <f t="shared" si="18"/>
        <v>2</v>
      </c>
      <c r="N82" s="19">
        <f t="shared" si="18"/>
        <v>7</v>
      </c>
      <c r="Q82" t="str">
        <f t="shared" si="20"/>
        <v>1</v>
      </c>
      <c r="R82" t="str">
        <f t="shared" si="21"/>
        <v>-0.866025403784439+0.5i</v>
      </c>
      <c r="S82" t="str">
        <f t="shared" si="22"/>
        <v>0.5-0.866025403784439i</v>
      </c>
      <c r="T82" t="str">
        <f t="shared" si="23"/>
        <v>6.1257422745431E-17+i</v>
      </c>
      <c r="U82" t="str">
        <f t="shared" si="24"/>
        <v>-0.5-0.866025403784438i</v>
      </c>
      <c r="V82" t="str">
        <f t="shared" si="25"/>
        <v>0.866025403784439+0.5i</v>
      </c>
      <c r="W82" t="str">
        <f t="shared" si="26"/>
        <v>-1+1.22514845490862E-16i</v>
      </c>
      <c r="X82" t="str">
        <f t="shared" si="27"/>
        <v>0.866025403784438-0.5i</v>
      </c>
      <c r="Y82" t="str">
        <f t="shared" si="28"/>
        <v>-0.5+0.866025403784439i</v>
      </c>
      <c r="Z82" t="str">
        <f t="shared" si="29"/>
        <v>-1.83772268236293E-16-i</v>
      </c>
      <c r="AA82" t="str">
        <f t="shared" si="30"/>
        <v>0.5+0.866025403784439i</v>
      </c>
      <c r="AB82" t="str">
        <f t="shared" si="31"/>
        <v>-0.866025403784439-0.5i</v>
      </c>
    </row>
    <row r="83" spans="2:28">
      <c r="B83">
        <v>6</v>
      </c>
      <c r="C83" s="19">
        <f t="shared" si="18"/>
        <v>0</v>
      </c>
      <c r="D83" s="19">
        <f t="shared" si="18"/>
        <v>6</v>
      </c>
      <c r="E83" s="19">
        <f t="shared" si="18"/>
        <v>0</v>
      </c>
      <c r="F83" s="19">
        <f t="shared" si="18"/>
        <v>6</v>
      </c>
      <c r="G83" s="19">
        <f t="shared" si="18"/>
        <v>0</v>
      </c>
      <c r="H83" s="19">
        <f t="shared" si="18"/>
        <v>6</v>
      </c>
      <c r="I83" s="19">
        <f t="shared" si="18"/>
        <v>0</v>
      </c>
      <c r="J83" s="19">
        <f t="shared" si="18"/>
        <v>6</v>
      </c>
      <c r="K83" s="19">
        <f t="shared" si="18"/>
        <v>0</v>
      </c>
      <c r="L83" s="19">
        <f t="shared" si="18"/>
        <v>6</v>
      </c>
      <c r="M83" s="19">
        <f t="shared" si="18"/>
        <v>0</v>
      </c>
      <c r="N83" s="19">
        <f t="shared" si="18"/>
        <v>6</v>
      </c>
      <c r="Q83" t="str">
        <f t="shared" si="20"/>
        <v>1</v>
      </c>
      <c r="R83" t="str">
        <f t="shared" si="21"/>
        <v>-1+1.22514845490862E-16i</v>
      </c>
      <c r="S83" t="str">
        <f t="shared" si="22"/>
        <v>1</v>
      </c>
      <c r="T83" t="str">
        <f t="shared" si="23"/>
        <v>-1+1.22514845490862E-16i</v>
      </c>
      <c r="U83" t="str">
        <f t="shared" si="24"/>
        <v>1</v>
      </c>
      <c r="V83" t="str">
        <f t="shared" si="25"/>
        <v>-1+1.22514845490862E-16i</v>
      </c>
      <c r="W83" t="str">
        <f t="shared" si="26"/>
        <v>1</v>
      </c>
      <c r="X83" t="str">
        <f t="shared" si="27"/>
        <v>-1+1.22514845490862E-16i</v>
      </c>
      <c r="Y83" t="str">
        <f t="shared" si="28"/>
        <v>1</v>
      </c>
      <c r="Z83" t="str">
        <f t="shared" si="29"/>
        <v>-1+1.22514845490862E-16i</v>
      </c>
      <c r="AA83" t="str">
        <f t="shared" si="30"/>
        <v>1</v>
      </c>
      <c r="AB83" t="str">
        <f t="shared" si="31"/>
        <v>-1+1.22514845490862E-16i</v>
      </c>
    </row>
    <row r="84" spans="2:28">
      <c r="B84">
        <v>7</v>
      </c>
      <c r="C84" s="19">
        <f t="shared" si="18"/>
        <v>0</v>
      </c>
      <c r="D84" s="19">
        <f t="shared" si="18"/>
        <v>7</v>
      </c>
      <c r="E84" s="19">
        <f t="shared" si="18"/>
        <v>2</v>
      </c>
      <c r="F84" s="19">
        <f t="shared" si="18"/>
        <v>9</v>
      </c>
      <c r="G84" s="19">
        <f t="shared" si="18"/>
        <v>4</v>
      </c>
      <c r="H84" s="19">
        <f t="shared" si="18"/>
        <v>11</v>
      </c>
      <c r="I84" s="19">
        <f t="shared" si="18"/>
        <v>6</v>
      </c>
      <c r="J84" s="19">
        <f t="shared" si="18"/>
        <v>1</v>
      </c>
      <c r="K84" s="19">
        <f t="shared" si="18"/>
        <v>8</v>
      </c>
      <c r="L84" s="19">
        <f t="shared" si="18"/>
        <v>3</v>
      </c>
      <c r="M84" s="19">
        <f t="shared" si="18"/>
        <v>10</v>
      </c>
      <c r="N84" s="19">
        <f t="shared" si="18"/>
        <v>5</v>
      </c>
      <c r="Q84" t="str">
        <f t="shared" si="20"/>
        <v>1</v>
      </c>
      <c r="R84" t="str">
        <f t="shared" si="21"/>
        <v>-0.866025403784439-0.5i</v>
      </c>
      <c r="S84" t="str">
        <f t="shared" si="22"/>
        <v>0.5+0.866025403784439i</v>
      </c>
      <c r="T84" t="str">
        <f t="shared" si="23"/>
        <v>-1.83772268236293E-16-i</v>
      </c>
      <c r="U84" t="str">
        <f t="shared" si="24"/>
        <v>-0.5+0.866025403784439i</v>
      </c>
      <c r="V84" t="str">
        <f t="shared" si="25"/>
        <v>0.866025403784438-0.5i</v>
      </c>
      <c r="W84" t="str">
        <f t="shared" si="26"/>
        <v>-1+1.22514845490862E-16i</v>
      </c>
      <c r="X84" t="str">
        <f t="shared" si="27"/>
        <v>0.866025403784439+0.5i</v>
      </c>
      <c r="Y84" t="str">
        <f t="shared" si="28"/>
        <v>-0.5-0.866025403784438i</v>
      </c>
      <c r="Z84" t="str">
        <f t="shared" si="29"/>
        <v>6.1257422745431E-17+i</v>
      </c>
      <c r="AA84" t="str">
        <f t="shared" si="30"/>
        <v>0.5-0.866025403784439i</v>
      </c>
      <c r="AB84" t="str">
        <f t="shared" si="31"/>
        <v>-0.866025403784439+0.5i</v>
      </c>
    </row>
    <row r="85" spans="2:28">
      <c r="B85">
        <v>8</v>
      </c>
      <c r="C85" s="19">
        <f t="shared" si="18"/>
        <v>0</v>
      </c>
      <c r="D85" s="19">
        <f t="shared" si="18"/>
        <v>8</v>
      </c>
      <c r="E85" s="19">
        <f t="shared" si="18"/>
        <v>4</v>
      </c>
      <c r="F85" s="19">
        <f t="shared" si="18"/>
        <v>0</v>
      </c>
      <c r="G85" s="19">
        <f t="shared" si="18"/>
        <v>8</v>
      </c>
      <c r="H85" s="19">
        <f t="shared" si="18"/>
        <v>4</v>
      </c>
      <c r="I85" s="19">
        <f t="shared" si="18"/>
        <v>0</v>
      </c>
      <c r="J85" s="19">
        <f t="shared" si="18"/>
        <v>8</v>
      </c>
      <c r="K85" s="19">
        <f t="shared" si="18"/>
        <v>4</v>
      </c>
      <c r="L85" s="19">
        <f t="shared" si="18"/>
        <v>0</v>
      </c>
      <c r="M85" s="19">
        <f t="shared" si="18"/>
        <v>8</v>
      </c>
      <c r="N85" s="19">
        <f t="shared" si="18"/>
        <v>4</v>
      </c>
      <c r="Q85" t="str">
        <f t="shared" si="20"/>
        <v>1</v>
      </c>
      <c r="R85" t="str">
        <f t="shared" si="21"/>
        <v>-0.5-0.866025403784438i</v>
      </c>
      <c r="S85" t="str">
        <f t="shared" si="22"/>
        <v>-0.5+0.866025403784439i</v>
      </c>
      <c r="T85" t="str">
        <f t="shared" si="23"/>
        <v>1</v>
      </c>
      <c r="U85" t="str">
        <f t="shared" si="24"/>
        <v>-0.5-0.866025403784438i</v>
      </c>
      <c r="V85" t="str">
        <f t="shared" si="25"/>
        <v>-0.5+0.866025403784439i</v>
      </c>
      <c r="W85" t="str">
        <f t="shared" si="26"/>
        <v>1</v>
      </c>
      <c r="X85" t="str">
        <f t="shared" si="27"/>
        <v>-0.5-0.866025403784438i</v>
      </c>
      <c r="Y85" t="str">
        <f t="shared" si="28"/>
        <v>-0.5+0.866025403784439i</v>
      </c>
      <c r="Z85" t="str">
        <f t="shared" si="29"/>
        <v>1</v>
      </c>
      <c r="AA85" t="str">
        <f t="shared" si="30"/>
        <v>-0.5-0.866025403784438i</v>
      </c>
      <c r="AB85" t="str">
        <f t="shared" si="31"/>
        <v>-0.5+0.866025403784439i</v>
      </c>
    </row>
    <row r="86" spans="2:28">
      <c r="B86">
        <v>9</v>
      </c>
      <c r="C86" s="19">
        <f t="shared" si="18"/>
        <v>0</v>
      </c>
      <c r="D86" s="19">
        <f t="shared" si="18"/>
        <v>9</v>
      </c>
      <c r="E86" s="19">
        <f t="shared" si="18"/>
        <v>6</v>
      </c>
      <c r="F86" s="19">
        <f t="shared" si="18"/>
        <v>3</v>
      </c>
      <c r="G86" s="19">
        <f t="shared" si="18"/>
        <v>0</v>
      </c>
      <c r="H86" s="19">
        <f t="shared" si="18"/>
        <v>9</v>
      </c>
      <c r="I86" s="19">
        <f t="shared" si="18"/>
        <v>6</v>
      </c>
      <c r="J86" s="19">
        <f t="shared" si="18"/>
        <v>3</v>
      </c>
      <c r="K86" s="19">
        <f t="shared" si="18"/>
        <v>0</v>
      </c>
      <c r="L86" s="19">
        <f t="shared" si="18"/>
        <v>9</v>
      </c>
      <c r="M86" s="19">
        <f t="shared" si="18"/>
        <v>6</v>
      </c>
      <c r="N86" s="19">
        <f t="shared" si="18"/>
        <v>3</v>
      </c>
      <c r="Q86" t="str">
        <f t="shared" si="20"/>
        <v>1</v>
      </c>
      <c r="R86" t="str">
        <f t="shared" si="21"/>
        <v>-1.83772268236293E-16-i</v>
      </c>
      <c r="S86" t="str">
        <f t="shared" si="22"/>
        <v>-1+1.22514845490862E-16i</v>
      </c>
      <c r="T86" t="str">
        <f t="shared" si="23"/>
        <v>6.1257422745431E-17+i</v>
      </c>
      <c r="U86" t="str">
        <f t="shared" si="24"/>
        <v>1</v>
      </c>
      <c r="V86" t="str">
        <f t="shared" si="25"/>
        <v>-1.83772268236293E-16-i</v>
      </c>
      <c r="W86" t="str">
        <f t="shared" si="26"/>
        <v>-1+1.22514845490862E-16i</v>
      </c>
      <c r="X86" t="str">
        <f t="shared" si="27"/>
        <v>6.1257422745431E-17+i</v>
      </c>
      <c r="Y86" t="str">
        <f t="shared" si="28"/>
        <v>1</v>
      </c>
      <c r="Z86" t="str">
        <f t="shared" si="29"/>
        <v>-1.83772268236293E-16-i</v>
      </c>
      <c r="AA86" t="str">
        <f t="shared" si="30"/>
        <v>-1+1.22514845490862E-16i</v>
      </c>
      <c r="AB86" t="str">
        <f t="shared" si="31"/>
        <v>6.1257422745431E-17+i</v>
      </c>
    </row>
    <row r="87" spans="2:28">
      <c r="B87">
        <v>10</v>
      </c>
      <c r="C87" s="19">
        <f t="shared" si="18"/>
        <v>0</v>
      </c>
      <c r="D87" s="19">
        <f t="shared" si="18"/>
        <v>10</v>
      </c>
      <c r="E87" s="19">
        <f t="shared" si="18"/>
        <v>8</v>
      </c>
      <c r="F87" s="19">
        <f t="shared" si="18"/>
        <v>6</v>
      </c>
      <c r="G87" s="19">
        <f t="shared" si="18"/>
        <v>4</v>
      </c>
      <c r="H87" s="19">
        <f t="shared" si="18"/>
        <v>2</v>
      </c>
      <c r="I87" s="19">
        <f t="shared" si="18"/>
        <v>0</v>
      </c>
      <c r="J87" s="19">
        <f t="shared" si="18"/>
        <v>10</v>
      </c>
      <c r="K87" s="19">
        <f t="shared" si="18"/>
        <v>8</v>
      </c>
      <c r="L87" s="19">
        <f t="shared" si="18"/>
        <v>6</v>
      </c>
      <c r="M87" s="19">
        <f t="shared" si="18"/>
        <v>4</v>
      </c>
      <c r="N87" s="19">
        <f t="shared" si="18"/>
        <v>2</v>
      </c>
      <c r="Q87" t="str">
        <f t="shared" si="20"/>
        <v>1</v>
      </c>
      <c r="R87" t="str">
        <f t="shared" si="21"/>
        <v>0.5-0.866025403784439i</v>
      </c>
      <c r="S87" t="str">
        <f t="shared" si="22"/>
        <v>-0.5-0.866025403784438i</v>
      </c>
      <c r="T87" t="str">
        <f t="shared" si="23"/>
        <v>-1+1.22514845490862E-16i</v>
      </c>
      <c r="U87" t="str">
        <f t="shared" si="24"/>
        <v>-0.5+0.866025403784439i</v>
      </c>
      <c r="V87" t="str">
        <f t="shared" si="25"/>
        <v>0.5+0.866025403784439i</v>
      </c>
      <c r="W87" t="str">
        <f t="shared" si="26"/>
        <v>1</v>
      </c>
      <c r="X87" t="str">
        <f t="shared" si="27"/>
        <v>0.5-0.866025403784439i</v>
      </c>
      <c r="Y87" t="str">
        <f t="shared" si="28"/>
        <v>-0.5-0.866025403784438i</v>
      </c>
      <c r="Z87" t="str">
        <f t="shared" si="29"/>
        <v>-1+1.22514845490862E-16i</v>
      </c>
      <c r="AA87" t="str">
        <f t="shared" si="30"/>
        <v>-0.5+0.866025403784439i</v>
      </c>
      <c r="AB87" t="str">
        <f t="shared" si="31"/>
        <v>0.5+0.866025403784439i</v>
      </c>
    </row>
    <row r="88" spans="2:28">
      <c r="B88">
        <v>11</v>
      </c>
      <c r="C88" s="19">
        <f t="shared" si="18"/>
        <v>0</v>
      </c>
      <c r="D88" s="19">
        <f t="shared" si="18"/>
        <v>11</v>
      </c>
      <c r="E88" s="19">
        <f t="shared" si="18"/>
        <v>10</v>
      </c>
      <c r="F88" s="19">
        <f t="shared" si="18"/>
        <v>9</v>
      </c>
      <c r="G88" s="19">
        <f t="shared" si="18"/>
        <v>8</v>
      </c>
      <c r="H88" s="19">
        <f t="shared" si="18"/>
        <v>7</v>
      </c>
      <c r="I88" s="19">
        <f t="shared" si="18"/>
        <v>6</v>
      </c>
      <c r="J88" s="19">
        <f t="shared" si="18"/>
        <v>5</v>
      </c>
      <c r="K88" s="19">
        <f t="shared" si="18"/>
        <v>4</v>
      </c>
      <c r="L88" s="19">
        <f t="shared" si="18"/>
        <v>3</v>
      </c>
      <c r="M88" s="19">
        <f t="shared" si="18"/>
        <v>2</v>
      </c>
      <c r="N88" s="19">
        <f t="shared" si="18"/>
        <v>1</v>
      </c>
      <c r="Q88" t="str">
        <f t="shared" si="20"/>
        <v>1</v>
      </c>
      <c r="R88" t="str">
        <f t="shared" si="21"/>
        <v>0.866025403784438-0.5i</v>
      </c>
      <c r="S88" t="str">
        <f t="shared" si="22"/>
        <v>0.5-0.866025403784439i</v>
      </c>
      <c r="T88" t="str">
        <f t="shared" si="23"/>
        <v>-1.83772268236293E-16-i</v>
      </c>
      <c r="U88" t="str">
        <f t="shared" si="24"/>
        <v>-0.5-0.866025403784438i</v>
      </c>
      <c r="V88" t="str">
        <f t="shared" si="25"/>
        <v>-0.866025403784439-0.5i</v>
      </c>
      <c r="W88" t="str">
        <f t="shared" si="26"/>
        <v>-1+1.22514845490862E-16i</v>
      </c>
      <c r="X88" t="str">
        <f t="shared" si="27"/>
        <v>-0.866025403784439+0.5i</v>
      </c>
      <c r="Y88" t="str">
        <f t="shared" si="28"/>
        <v>-0.5+0.866025403784439i</v>
      </c>
      <c r="Z88" t="str">
        <f t="shared" si="29"/>
        <v>6.1257422745431E-17+i</v>
      </c>
      <c r="AA88" t="str">
        <f t="shared" si="30"/>
        <v>0.5+0.866025403784439i</v>
      </c>
      <c r="AB88" t="str">
        <f t="shared" si="31"/>
        <v>0.866025403784439+0.5i</v>
      </c>
    </row>
    <row r="90" spans="2:28">
      <c r="B90" s="19" t="s">
        <v>103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</row>
    <row r="91" spans="2:28">
      <c r="B91" t="s">
        <v>72</v>
      </c>
      <c r="C91">
        <v>0</v>
      </c>
      <c r="D91">
        <v>1</v>
      </c>
      <c r="E91">
        <v>2</v>
      </c>
      <c r="F91">
        <v>3</v>
      </c>
      <c r="G91">
        <v>4</v>
      </c>
      <c r="H91">
        <v>5</v>
      </c>
      <c r="I91">
        <v>6</v>
      </c>
      <c r="J91">
        <v>7</v>
      </c>
      <c r="K91">
        <v>8</v>
      </c>
      <c r="L91">
        <v>9</v>
      </c>
      <c r="M91">
        <v>10</v>
      </c>
      <c r="N91">
        <v>11</v>
      </c>
    </row>
    <row r="92" spans="2:28">
      <c r="B92" t="s">
        <v>73</v>
      </c>
      <c r="C92" s="25" t="s">
        <v>76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t="s">
        <v>78</v>
      </c>
      <c r="Q92" t="s">
        <v>136</v>
      </c>
    </row>
    <row r="93" spans="2:28">
      <c r="B93">
        <v>0</v>
      </c>
      <c r="C93" t="str">
        <f>IMPRODUCT(Q77,Q$58)</f>
        <v>0.88545602565321+0.464723172043769i</v>
      </c>
      <c r="D93" t="str">
        <f t="shared" ref="D93:N104" si="32">IMPRODUCT(R77,R$58)</f>
        <v>-0.970941817426052-0.239315664287557i</v>
      </c>
      <c r="E93" t="str">
        <f t="shared" si="32"/>
        <v>0.120536680255323-0.992708874098054i</v>
      </c>
      <c r="F93" t="str">
        <f t="shared" si="32"/>
        <v>-0.748510748171101+0.663122658240795i</v>
      </c>
      <c r="G93" t="str">
        <f t="shared" si="32"/>
        <v>-0.354604887042536-0.935016242685415i</v>
      </c>
      <c r="H93" t="str">
        <f t="shared" si="32"/>
        <v>0.568064746731155-0.822983865893657i</v>
      </c>
      <c r="I93" t="str">
        <f t="shared" si="32"/>
        <v>0.88545602565321-0.464723172043768i</v>
      </c>
      <c r="J93" t="str">
        <f t="shared" si="32"/>
        <v>-0.970941817426052+0.239315664287558i</v>
      </c>
      <c r="K93" t="str">
        <f t="shared" si="32"/>
        <v>0.120536680255323+0.992708874098054i</v>
      </c>
      <c r="L93" t="str">
        <f t="shared" si="32"/>
        <v>-0.748510748171101-0.663122658240795i</v>
      </c>
      <c r="M93" t="str">
        <f t="shared" si="32"/>
        <v>-0.354604887042535+0.935016242685415i</v>
      </c>
      <c r="N93" t="str">
        <f t="shared" si="32"/>
        <v>0.568064746731156+0.822983865893656i</v>
      </c>
      <c r="O93" t="str">
        <f>IMSUM(C93:N93)</f>
        <v>-1+6.66133814775094E-16i</v>
      </c>
      <c r="P93" s="20"/>
    </row>
    <row r="94" spans="2:28">
      <c r="B94">
        <v>1</v>
      </c>
      <c r="C94" t="str">
        <f t="shared" ref="C94:C104" si="33">IMPRODUCT(Q78,Q$58)</f>
        <v>0.88545602565321+0.464723172043769i</v>
      </c>
      <c r="D94" t="str">
        <f t="shared" si="32"/>
        <v>-0.721202447343815-0.692724353509599i</v>
      </c>
      <c r="E94" t="str">
        <f t="shared" si="32"/>
        <v>0.919979443658825-0.391966609860075i</v>
      </c>
      <c r="F94" t="str">
        <f t="shared" si="32"/>
        <v>-0.663122658240795-0.748510748171101i</v>
      </c>
      <c r="G94" t="str">
        <f t="shared" si="32"/>
        <v>0.987050262637914+0.16041128085776i</v>
      </c>
      <c r="H94" t="str">
        <f t="shared" si="32"/>
        <v>-0.0804665687167251+0.99675730813421i</v>
      </c>
      <c r="I94" t="str">
        <f t="shared" si="32"/>
        <v>-0.88545602565321+0.464723172043768i</v>
      </c>
      <c r="J94" t="str">
        <f t="shared" si="32"/>
        <v>0.960518111631373+0.278217463916452i</v>
      </c>
      <c r="K94" t="str">
        <f t="shared" si="32"/>
        <v>0.799442763403501-0.600742264237979i</v>
      </c>
      <c r="L94" t="str">
        <f t="shared" si="32"/>
        <v>-0.663122658240795+0.748510748171101i</v>
      </c>
      <c r="M94" t="str">
        <f t="shared" si="32"/>
        <v>0.632445375595378+0.774604961827654i</v>
      </c>
      <c r="N94" t="str">
        <f t="shared" si="32"/>
        <v>0.903450434610382+0.428692561403053i</v>
      </c>
      <c r="O94" t="str">
        <f t="shared" ref="O94:O104" si="34">IMSUM(C94:N94)</f>
        <v>3.07497205899524+1.88269669261901i</v>
      </c>
      <c r="P94" s="20"/>
    </row>
    <row r="95" spans="2:28">
      <c r="B95">
        <v>2</v>
      </c>
      <c r="C95" t="str">
        <f t="shared" si="33"/>
        <v>0.88545602565321+0.464723172043769i</v>
      </c>
      <c r="D95" t="str">
        <f t="shared" si="32"/>
        <v>-0.278217463916453-0.960518111631372i</v>
      </c>
      <c r="E95" t="str">
        <f t="shared" si="32"/>
        <v>0.799442763403502+0.600742264237979i</v>
      </c>
      <c r="F95" t="str">
        <f t="shared" si="32"/>
        <v>0.748510748171101-0.663122658240795i</v>
      </c>
      <c r="G95" t="str">
        <f t="shared" si="32"/>
        <v>-0.632445375595377+0.774604961827655i</v>
      </c>
      <c r="H95" t="str">
        <f t="shared" si="32"/>
        <v>-0.428692561403055-0.903450434610382i</v>
      </c>
      <c r="I95" t="str">
        <f t="shared" si="32"/>
        <v>0.88545602565321-0.464723172043768i</v>
      </c>
      <c r="J95" t="str">
        <f t="shared" si="32"/>
        <v>-0.6927243535096-0.721202447343815i</v>
      </c>
      <c r="K95" t="str">
        <f t="shared" si="32"/>
        <v>-0.919979443658825-0.391966609860075i</v>
      </c>
      <c r="L95" t="str">
        <f t="shared" si="32"/>
        <v>0.748510748171101+0.663122658240795i</v>
      </c>
      <c r="M95" t="str">
        <f t="shared" si="32"/>
        <v>0.987050262637912-0.160411280857761i</v>
      </c>
      <c r="N95" t="str">
        <f t="shared" si="32"/>
        <v>0.99675730813421-0.0804665687167265i</v>
      </c>
      <c r="O95" t="str">
        <f t="shared" si="34"/>
        <v>3.09912468374094-1.8426682269545i</v>
      </c>
      <c r="P95" s="20"/>
    </row>
    <row r="96" spans="2:28">
      <c r="B96">
        <v>3</v>
      </c>
      <c r="C96" t="str">
        <f t="shared" si="33"/>
        <v>0.88545602565321+0.464723172043769i</v>
      </c>
      <c r="D96" t="str">
        <f t="shared" si="32"/>
        <v>0.239315664287557-0.970941817426052i</v>
      </c>
      <c r="E96" t="str">
        <f t="shared" si="32"/>
        <v>-0.120536680255323+0.992708874098054i</v>
      </c>
      <c r="F96" t="str">
        <f t="shared" si="32"/>
        <v>0.663122658240795+0.748510748171101i</v>
      </c>
      <c r="G96" t="str">
        <f t="shared" si="32"/>
        <v>-0.354604887042536-0.935016242685415i</v>
      </c>
      <c r="H96" t="str">
        <f t="shared" si="32"/>
        <v>0.822983865893657+0.568064746731155i</v>
      </c>
      <c r="I96" t="str">
        <f t="shared" si="32"/>
        <v>-0.88545602565321+0.464723172043768i</v>
      </c>
      <c r="J96" t="str">
        <f t="shared" si="32"/>
        <v>0.239315664287558+0.970941817426052i</v>
      </c>
      <c r="K96" t="str">
        <f t="shared" si="32"/>
        <v>0.120536680255323+0.992708874098054i</v>
      </c>
      <c r="L96" t="str">
        <f t="shared" si="32"/>
        <v>0.663122658240795-0.748510748171101i</v>
      </c>
      <c r="M96" t="str">
        <f t="shared" si="32"/>
        <v>0.354604887042535-0.935016242685415i</v>
      </c>
      <c r="N96" t="str">
        <f t="shared" si="32"/>
        <v>0.822983865893656-0.568064746731156i</v>
      </c>
      <c r="O96" t="str">
        <f t="shared" si="34"/>
        <v>3.45084437684402+1.04483160691281i</v>
      </c>
      <c r="P96" s="20"/>
    </row>
    <row r="97" spans="1:16">
      <c r="B97">
        <v>4</v>
      </c>
      <c r="C97" t="str">
        <f t="shared" si="33"/>
        <v>0.88545602565321+0.464723172043769i</v>
      </c>
      <c r="D97" t="str">
        <f t="shared" si="32"/>
        <v>0.692724353509599-0.721202447343815i</v>
      </c>
      <c r="E97" t="str">
        <f t="shared" si="32"/>
        <v>-0.919979443658824+0.391966609860075i</v>
      </c>
      <c r="F97" t="str">
        <f t="shared" si="32"/>
        <v>-0.748510748171101+0.663122658240795i</v>
      </c>
      <c r="G97" t="str">
        <f t="shared" si="32"/>
        <v>0.987050262637914+0.16041128085776i</v>
      </c>
      <c r="H97" t="str">
        <f t="shared" si="32"/>
        <v>-0.99675730813421-0.0804665687167246i</v>
      </c>
      <c r="I97" t="str">
        <f t="shared" si="32"/>
        <v>0.88545602565321-0.464723172043768i</v>
      </c>
      <c r="J97" t="str">
        <f t="shared" si="32"/>
        <v>0.278217463916452-0.960518111631373i</v>
      </c>
      <c r="K97" t="str">
        <f t="shared" si="32"/>
        <v>0.799442763403501-0.600742264237979i</v>
      </c>
      <c r="L97" t="str">
        <f t="shared" si="32"/>
        <v>-0.748510748171101-0.663122658240795i</v>
      </c>
      <c r="M97" t="str">
        <f t="shared" si="32"/>
        <v>-0.632445375595378-0.774604961827654i</v>
      </c>
      <c r="N97" t="str">
        <f t="shared" si="32"/>
        <v>0.428692561403053-0.903450434610382i</v>
      </c>
      <c r="O97" t="str">
        <f t="shared" si="34"/>
        <v>0.910835832446325-3.48860689765009i</v>
      </c>
      <c r="P97" s="20"/>
    </row>
    <row r="98" spans="1:16">
      <c r="B98">
        <v>5</v>
      </c>
      <c r="C98" t="str">
        <f t="shared" si="33"/>
        <v>0.88545602565321+0.464723172043769i</v>
      </c>
      <c r="D98" t="str">
        <f t="shared" si="32"/>
        <v>0.960518111631372-0.278217463916453i</v>
      </c>
      <c r="E98" t="str">
        <f t="shared" si="32"/>
        <v>-0.799442763403502-0.600742264237979i</v>
      </c>
      <c r="F98" t="str">
        <f t="shared" si="32"/>
        <v>-0.663122658240795-0.748510748171101i</v>
      </c>
      <c r="G98" t="str">
        <f t="shared" si="32"/>
        <v>-0.632445375595377+0.774604961827655i</v>
      </c>
      <c r="H98" t="str">
        <f t="shared" si="32"/>
        <v>0.903450434610382-0.428692561403055i</v>
      </c>
      <c r="I98" t="str">
        <f t="shared" si="32"/>
        <v>-0.88545602565321+0.464723172043768i</v>
      </c>
      <c r="J98" t="str">
        <f t="shared" si="32"/>
        <v>-0.721202447343814+0.692724353509599i</v>
      </c>
      <c r="K98" t="str">
        <f t="shared" si="32"/>
        <v>-0.919979443658825-0.391966609860075i</v>
      </c>
      <c r="L98" t="str">
        <f t="shared" si="32"/>
        <v>-0.663122658240795+0.748510748171101i</v>
      </c>
      <c r="M98" t="str">
        <f t="shared" si="32"/>
        <v>-0.987050262637913+0.160411280857761i</v>
      </c>
      <c r="N98" t="str">
        <f t="shared" si="32"/>
        <v>-0.0804665687167265-0.99675730813421i</v>
      </c>
      <c r="O98" t="str">
        <f t="shared" si="34"/>
        <v>-3.60286363159599-0.13918926726922i</v>
      </c>
      <c r="P98" s="20"/>
    </row>
    <row r="99" spans="1:16">
      <c r="B99">
        <v>6</v>
      </c>
      <c r="C99" t="str">
        <f t="shared" si="33"/>
        <v>0.88545602565321+0.464723172043769i</v>
      </c>
      <c r="D99" t="str">
        <f t="shared" si="32"/>
        <v>0.970941817426052+0.239315664287557i</v>
      </c>
      <c r="E99" t="str">
        <f t="shared" si="32"/>
        <v>0.120536680255323-0.992708874098054i</v>
      </c>
      <c r="F99" t="str">
        <f t="shared" si="32"/>
        <v>0.748510748171101-0.663122658240795i</v>
      </c>
      <c r="G99" t="str">
        <f t="shared" si="32"/>
        <v>-0.354604887042536-0.935016242685415i</v>
      </c>
      <c r="H99" t="str">
        <f t="shared" si="32"/>
        <v>-0.568064746731155+0.822983865893657i</v>
      </c>
      <c r="I99" t="str">
        <f t="shared" si="32"/>
        <v>0.88545602565321-0.464723172043768i</v>
      </c>
      <c r="J99" t="str">
        <f t="shared" si="32"/>
        <v>0.970941817426052-0.239315664287558i</v>
      </c>
      <c r="K99" t="str">
        <f t="shared" si="32"/>
        <v>0.120536680255323+0.992708874098054i</v>
      </c>
      <c r="L99" t="str">
        <f t="shared" si="32"/>
        <v>0.748510748171101+0.663122658240795i</v>
      </c>
      <c r="M99" t="str">
        <f t="shared" si="32"/>
        <v>-0.354604887042535+0.935016242685415i</v>
      </c>
      <c r="N99" t="str">
        <f t="shared" si="32"/>
        <v>-0.568064746731156-0.822983865893656i</v>
      </c>
      <c r="O99" t="str">
        <f t="shared" si="34"/>
        <v>3.60555127546399+1.22124532708767E-15i</v>
      </c>
      <c r="P99" s="20"/>
    </row>
    <row r="100" spans="1:16">
      <c r="B100">
        <v>7</v>
      </c>
      <c r="C100" t="str">
        <f t="shared" si="33"/>
        <v>0.88545602565321+0.464723172043769i</v>
      </c>
      <c r="D100" t="str">
        <f t="shared" si="32"/>
        <v>0.721202447343815+0.692724353509599i</v>
      </c>
      <c r="E100" t="str">
        <f t="shared" si="32"/>
        <v>0.919979443658825-0.391966609860075i</v>
      </c>
      <c r="F100" t="str">
        <f t="shared" si="32"/>
        <v>0.663122658240795+0.748510748171101i</v>
      </c>
      <c r="G100" t="str">
        <f t="shared" si="32"/>
        <v>0.987050262637914+0.16041128085776i</v>
      </c>
      <c r="H100" t="str">
        <f t="shared" si="32"/>
        <v>0.0804665687167246-0.99675730813421i</v>
      </c>
      <c r="I100" t="str">
        <f t="shared" si="32"/>
        <v>-0.88545602565321+0.464723172043768i</v>
      </c>
      <c r="J100" t="str">
        <f t="shared" si="32"/>
        <v>-0.960518111631373-0.278217463916452i</v>
      </c>
      <c r="K100" t="str">
        <f t="shared" si="32"/>
        <v>0.799442763403501-0.600742264237979i</v>
      </c>
      <c r="L100" t="str">
        <f t="shared" si="32"/>
        <v>0.663122658240795-0.748510748171101i</v>
      </c>
      <c r="M100" t="str">
        <f t="shared" si="32"/>
        <v>0.632445375595378+0.774604961827654i</v>
      </c>
      <c r="N100" t="str">
        <f t="shared" si="32"/>
        <v>-0.903450434610382-0.428692561403054i</v>
      </c>
      <c r="O100" t="str">
        <f t="shared" si="34"/>
        <v>3.60286363159599-0.13918926726922i</v>
      </c>
      <c r="P100" s="20"/>
    </row>
    <row r="101" spans="1:16">
      <c r="B101">
        <v>8</v>
      </c>
      <c r="C101" t="str">
        <f t="shared" si="33"/>
        <v>0.88545602565321+0.464723172043769i</v>
      </c>
      <c r="D101" t="str">
        <f t="shared" si="32"/>
        <v>0.278217463916453+0.960518111631371i</v>
      </c>
      <c r="E101" t="str">
        <f t="shared" si="32"/>
        <v>0.799442763403502+0.600742264237979i</v>
      </c>
      <c r="F101" t="str">
        <f t="shared" si="32"/>
        <v>-0.748510748171101+0.663122658240795i</v>
      </c>
      <c r="G101" t="str">
        <f t="shared" si="32"/>
        <v>-0.632445375595377+0.774604961827655i</v>
      </c>
      <c r="H101" t="str">
        <f t="shared" si="32"/>
        <v>0.428692561403055+0.903450434610382i</v>
      </c>
      <c r="I101" t="str">
        <f t="shared" si="32"/>
        <v>0.88545602565321-0.464723172043768i</v>
      </c>
      <c r="J101" t="str">
        <f t="shared" si="32"/>
        <v>0.692724353509599+0.721202447343814i</v>
      </c>
      <c r="K101" t="str">
        <f t="shared" si="32"/>
        <v>-0.919979443658825-0.391966609860075i</v>
      </c>
      <c r="L101" t="str">
        <f t="shared" si="32"/>
        <v>-0.748510748171101-0.663122658240795i</v>
      </c>
      <c r="M101" t="str">
        <f t="shared" si="32"/>
        <v>0.987050262637912-0.160411280857761i</v>
      </c>
      <c r="N101" t="str">
        <f t="shared" si="32"/>
        <v>-0.99675730813421+0.0804665687167265i</v>
      </c>
      <c r="O101" t="str">
        <f t="shared" si="34"/>
        <v>0.910835832446327+3.48860689765009i</v>
      </c>
      <c r="P101" s="20"/>
    </row>
    <row r="102" spans="1:16">
      <c r="B102">
        <v>9</v>
      </c>
      <c r="C102" t="str">
        <f t="shared" si="33"/>
        <v>0.88545602565321+0.464723172043769i</v>
      </c>
      <c r="D102" t="str">
        <f t="shared" si="32"/>
        <v>-0.239315664287557+0.970941817426052i</v>
      </c>
      <c r="E102" t="str">
        <f t="shared" si="32"/>
        <v>-0.120536680255323+0.992708874098054i</v>
      </c>
      <c r="F102" t="str">
        <f t="shared" si="32"/>
        <v>-0.663122658240795-0.748510748171101i</v>
      </c>
      <c r="G102" t="str">
        <f t="shared" si="32"/>
        <v>-0.354604887042536-0.935016242685415i</v>
      </c>
      <c r="H102" t="str">
        <f t="shared" si="32"/>
        <v>-0.822983865893657-0.568064746731155i</v>
      </c>
      <c r="I102" t="str">
        <f t="shared" si="32"/>
        <v>-0.88545602565321+0.464723172043768i</v>
      </c>
      <c r="J102" t="str">
        <f t="shared" si="32"/>
        <v>-0.239315664287558-0.970941817426052i</v>
      </c>
      <c r="K102" t="str">
        <f t="shared" si="32"/>
        <v>0.120536680255323+0.992708874098054i</v>
      </c>
      <c r="L102" t="str">
        <f t="shared" si="32"/>
        <v>-0.663122658240795+0.748510748171101i</v>
      </c>
      <c r="M102" t="str">
        <f t="shared" si="32"/>
        <v>0.354604887042535-0.935016242685415i</v>
      </c>
      <c r="N102" t="str">
        <f t="shared" si="32"/>
        <v>-0.822983865893656+0.568064746731156i</v>
      </c>
      <c r="O102" t="str">
        <f t="shared" si="34"/>
        <v>-3.45084437684402+1.04483160691282i</v>
      </c>
      <c r="P102" s="20"/>
    </row>
    <row r="103" spans="1:16">
      <c r="B103">
        <v>10</v>
      </c>
      <c r="C103" t="str">
        <f t="shared" si="33"/>
        <v>0.88545602565321+0.464723172043769i</v>
      </c>
      <c r="D103" t="str">
        <f t="shared" si="32"/>
        <v>-0.692724353509599+0.721202447343815i</v>
      </c>
      <c r="E103" t="str">
        <f t="shared" si="32"/>
        <v>-0.919979443658824+0.391966609860075i</v>
      </c>
      <c r="F103" t="str">
        <f t="shared" si="32"/>
        <v>0.748510748171101-0.663122658240795i</v>
      </c>
      <c r="G103" t="str">
        <f t="shared" si="32"/>
        <v>0.987050262637914+0.16041128085776i</v>
      </c>
      <c r="H103" t="str">
        <f t="shared" si="32"/>
        <v>0.99675730813421+0.0804665687167251i</v>
      </c>
      <c r="I103" t="str">
        <f t="shared" si="32"/>
        <v>0.88545602565321-0.464723172043768i</v>
      </c>
      <c r="J103" t="str">
        <f t="shared" si="32"/>
        <v>-0.278217463916452+0.960518111631373i</v>
      </c>
      <c r="K103" t="str">
        <f t="shared" si="32"/>
        <v>0.799442763403501-0.600742264237979i</v>
      </c>
      <c r="L103" t="str">
        <f t="shared" si="32"/>
        <v>0.748510748171101+0.663122658240795i</v>
      </c>
      <c r="M103" t="str">
        <f t="shared" si="32"/>
        <v>-0.632445375595378-0.774604961827654i</v>
      </c>
      <c r="N103" t="str">
        <f t="shared" si="32"/>
        <v>-0.428692561403054+0.903450434610382i</v>
      </c>
      <c r="O103" t="str">
        <f t="shared" si="34"/>
        <v>3.09912468374094+1.8426682269545i</v>
      </c>
      <c r="P103" s="20"/>
    </row>
    <row r="104" spans="1:16">
      <c r="B104">
        <v>11</v>
      </c>
      <c r="C104" t="str">
        <f t="shared" si="33"/>
        <v>0.88545602565321+0.464723172043769i</v>
      </c>
      <c r="D104" t="str">
        <f t="shared" si="32"/>
        <v>-0.960518111631371+0.278217463916453i</v>
      </c>
      <c r="E104" t="str">
        <f t="shared" si="32"/>
        <v>-0.799442763403502-0.600742264237979i</v>
      </c>
      <c r="F104" t="str">
        <f t="shared" si="32"/>
        <v>0.663122658240795+0.748510748171101i</v>
      </c>
      <c r="G104" t="str">
        <f t="shared" si="32"/>
        <v>-0.632445375595377+0.774604961827655i</v>
      </c>
      <c r="H104" t="str">
        <f t="shared" si="32"/>
        <v>-0.903450434610382+0.428692561403055i</v>
      </c>
      <c r="I104" t="str">
        <f t="shared" si="32"/>
        <v>-0.88545602565321+0.464723172043768i</v>
      </c>
      <c r="J104" t="str">
        <f t="shared" si="32"/>
        <v>0.721202447343815-0.6927243535096i</v>
      </c>
      <c r="K104" t="str">
        <f t="shared" si="32"/>
        <v>-0.919979443658825-0.391966609860075i</v>
      </c>
      <c r="L104" t="str">
        <f t="shared" si="32"/>
        <v>0.663122658240795-0.748510748171101i</v>
      </c>
      <c r="M104" t="str">
        <f t="shared" si="32"/>
        <v>-0.987050262637913+0.160411280857761i</v>
      </c>
      <c r="N104" t="str">
        <f t="shared" si="32"/>
        <v>0.0804665687167265+0.99675730813421i</v>
      </c>
      <c r="O104" t="str">
        <f t="shared" si="34"/>
        <v>-3.07497205899524+1.88269669261902i</v>
      </c>
      <c r="P104" s="20"/>
    </row>
    <row r="106" spans="1:16">
      <c r="B106" t="s">
        <v>102</v>
      </c>
    </row>
    <row r="107" spans="1:16">
      <c r="B107" t="s">
        <v>104</v>
      </c>
    </row>
    <row r="109" spans="1:16">
      <c r="A109" s="6" t="s">
        <v>35</v>
      </c>
      <c r="B109" t="s">
        <v>92</v>
      </c>
    </row>
    <row r="111" spans="1:16">
      <c r="B111" t="s">
        <v>81</v>
      </c>
    </row>
    <row r="112" spans="1:16">
      <c r="B112" t="s">
        <v>64</v>
      </c>
      <c r="C112">
        <f>C34</f>
        <v>1</v>
      </c>
      <c r="D112">
        <f t="shared" ref="D112:N112" si="35">D34</f>
        <v>7</v>
      </c>
      <c r="E112">
        <f t="shared" si="35"/>
        <v>10</v>
      </c>
      <c r="F112">
        <f t="shared" si="35"/>
        <v>5</v>
      </c>
      <c r="G112">
        <f t="shared" si="35"/>
        <v>9</v>
      </c>
      <c r="H112">
        <f t="shared" si="35"/>
        <v>11</v>
      </c>
      <c r="I112">
        <f t="shared" si="35"/>
        <v>12</v>
      </c>
      <c r="J112">
        <f t="shared" si="35"/>
        <v>6</v>
      </c>
      <c r="K112">
        <f t="shared" si="35"/>
        <v>3</v>
      </c>
      <c r="L112">
        <f t="shared" si="35"/>
        <v>8</v>
      </c>
      <c r="M112">
        <f t="shared" si="35"/>
        <v>4</v>
      </c>
      <c r="N112">
        <f t="shared" si="35"/>
        <v>2</v>
      </c>
    </row>
    <row r="113" spans="2:15">
      <c r="B113" t="s">
        <v>61</v>
      </c>
      <c r="C113">
        <v>0</v>
      </c>
      <c r="D113">
        <v>1</v>
      </c>
      <c r="E113">
        <v>2</v>
      </c>
      <c r="F113">
        <v>3</v>
      </c>
      <c r="G113">
        <v>4</v>
      </c>
      <c r="H113">
        <v>5</v>
      </c>
      <c r="I113">
        <v>6</v>
      </c>
      <c r="J113">
        <v>7</v>
      </c>
      <c r="K113">
        <v>8</v>
      </c>
      <c r="L113">
        <v>9</v>
      </c>
      <c r="M113">
        <v>10</v>
      </c>
      <c r="N113">
        <v>11</v>
      </c>
    </row>
    <row r="114" spans="2:15">
      <c r="B114" t="s">
        <v>82</v>
      </c>
      <c r="C114" s="3" t="str">
        <f t="shared" ref="C114:N114" si="36">INDEX($C7:$O7,1,C112+1)</f>
        <v>4.75518200434891-19.2925317748798i</v>
      </c>
      <c r="D114" s="3" t="str">
        <f t="shared" si="36"/>
        <v>1.96897705626301+0.239077099090595i</v>
      </c>
      <c r="E114" s="3" t="str">
        <f t="shared" si="36"/>
        <v>-0.516253148354712-0.582729342028231i</v>
      </c>
      <c r="F114" s="3" t="str">
        <f t="shared" si="36"/>
        <v>2.31034171036254-0.876197036834136i</v>
      </c>
      <c r="G114" s="3" t="str">
        <f t="shared" si="36"/>
        <v>5.70141099890383+3.93539986544649i</v>
      </c>
      <c r="H114" s="3" t="str">
        <f t="shared" si="36"/>
        <v>0.578105720450668+1.10148842242242i</v>
      </c>
      <c r="I114" s="3" t="str">
        <f t="shared" si="36"/>
        <v>4.75518200434888+19.2925317748798i</v>
      </c>
      <c r="J114" s="3" t="str">
        <f t="shared" si="36"/>
        <v>1.96897705626303-0.239077099090586i</v>
      </c>
      <c r="K114" s="3" t="str">
        <f t="shared" si="36"/>
        <v>-0.516253148354702+0.582729342028229i</v>
      </c>
      <c r="L114" s="3" t="str">
        <f t="shared" si="36"/>
        <v>2.31034171036252+0.876197036834147i</v>
      </c>
      <c r="M114" s="3" t="str">
        <f t="shared" si="36"/>
        <v>5.70141099890383-3.93539986544649i</v>
      </c>
      <c r="N114" s="3" t="str">
        <f t="shared" si="36"/>
        <v>0.578105720450688-1.10148842242243i</v>
      </c>
    </row>
    <row r="116" spans="2:15">
      <c r="B116" t="s">
        <v>123</v>
      </c>
    </row>
    <row r="117" spans="2:15">
      <c r="B117" t="s">
        <v>124</v>
      </c>
    </row>
    <row r="119" spans="2:15">
      <c r="B119" t="s">
        <v>61</v>
      </c>
      <c r="C119">
        <v>0</v>
      </c>
      <c r="D119">
        <v>1</v>
      </c>
      <c r="E119">
        <v>2</v>
      </c>
      <c r="F119">
        <v>3</v>
      </c>
      <c r="G119">
        <v>4</v>
      </c>
      <c r="H119">
        <v>5</v>
      </c>
      <c r="I119">
        <v>6</v>
      </c>
      <c r="J119">
        <v>7</v>
      </c>
      <c r="K119">
        <v>8</v>
      </c>
      <c r="L119">
        <v>9</v>
      </c>
      <c r="M119">
        <v>10</v>
      </c>
      <c r="N119">
        <v>11</v>
      </c>
    </row>
    <row r="120" spans="2:15">
      <c r="B120" t="s">
        <v>60</v>
      </c>
      <c r="C120" s="25" t="s">
        <v>122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t="s">
        <v>86</v>
      </c>
    </row>
    <row r="121" spans="2:15">
      <c r="B121">
        <v>0</v>
      </c>
      <c r="C121" t="str">
        <f>IMPRODUCT(COMPLEX(COS(2*PI()*C77/($C$5-1)),-SIN(2*PI()*C77/($C$5-1))),C$114)</f>
        <v>4.75518200434891-19.2925317748798i</v>
      </c>
      <c r="D121" t="str">
        <f t="shared" ref="D121:N121" si="37">IMPRODUCT(COMPLEX(COS(2*PI()*D77/($C$5-1)),-SIN(2*PI()*D77/($C$5-1))),D$114)</f>
        <v>1.96897705626301+0.239077099090595i</v>
      </c>
      <c r="E121" t="str">
        <f t="shared" si="37"/>
        <v>-0.516253148354712-0.582729342028231i</v>
      </c>
      <c r="F121" t="str">
        <f t="shared" si="37"/>
        <v>2.31034171036254-0.876197036834136i</v>
      </c>
      <c r="G121" t="str">
        <f t="shared" si="37"/>
        <v>5.70141099890383+3.93539986544649i</v>
      </c>
      <c r="H121" t="str">
        <f t="shared" si="37"/>
        <v>0.578105720450668+1.10148842242242i</v>
      </c>
      <c r="I121" t="str">
        <f t="shared" si="37"/>
        <v>4.75518200434888+19.2925317748798i</v>
      </c>
      <c r="J121" t="str">
        <f t="shared" si="37"/>
        <v>1.96897705626303-0.239077099090586i</v>
      </c>
      <c r="K121" t="str">
        <f t="shared" si="37"/>
        <v>-0.516253148354702+0.582729342028229i</v>
      </c>
      <c r="L121" t="str">
        <f t="shared" si="37"/>
        <v>2.31034171036252+0.876197036834147i</v>
      </c>
      <c r="M121" t="str">
        <f t="shared" si="37"/>
        <v>5.70141099890383-3.93539986544649i</v>
      </c>
      <c r="N121" t="str">
        <f t="shared" si="37"/>
        <v>0.578105720450688-1.10148842242243i</v>
      </c>
      <c r="O121" t="str">
        <f>IMDIV(IMSUM(C121:N121),1)</f>
        <v>29.5955286839485+6.43929354282591E-15i</v>
      </c>
    </row>
    <row r="122" spans="2:15">
      <c r="B122">
        <v>1</v>
      </c>
      <c r="C122" t="str">
        <f t="shared" ref="C122:N122" si="38">IMPRODUCT(COMPLEX(COS(2*PI()*C78/($C$5-1)),-SIN(2*PI()*C78/($C$5-1))),C$114)</f>
        <v>4.75518200434891-19.2925317748798i</v>
      </c>
      <c r="D122" t="str">
        <f t="shared" si="38"/>
        <v>1.82472269973777-0.77744168685596i</v>
      </c>
      <c r="E122" t="str">
        <f t="shared" si="38"/>
        <v>-0.762784987904395+0.155723670244762i</v>
      </c>
      <c r="F122" t="str">
        <f t="shared" si="38"/>
        <v>-0.876197036834136-2.31034171036254i</v>
      </c>
      <c r="G122" t="str">
        <f t="shared" si="38"/>
        <v>0.557450758074609-6.90526669518998i</v>
      </c>
      <c r="H122" t="str">
        <f t="shared" si="38"/>
        <v>0.0500899712278262-1.2429698160176i</v>
      </c>
      <c r="I122" t="str">
        <f t="shared" si="38"/>
        <v>-4.75518200434888-19.2925317748798i</v>
      </c>
      <c r="J122" t="str">
        <f t="shared" si="38"/>
        <v>-1.58564560064719+1.19153536940705i</v>
      </c>
      <c r="K122" t="str">
        <f t="shared" si="38"/>
        <v>-0.246531839549686-0.738453012272983i</v>
      </c>
      <c r="L122" t="str">
        <f t="shared" si="38"/>
        <v>-0.876197036834147+2.31034171036252i</v>
      </c>
      <c r="M122" t="str">
        <f t="shared" si="38"/>
        <v>6.25886175697844+2.96986682974349i</v>
      </c>
      <c r="N122" t="str">
        <f t="shared" si="38"/>
        <v>1.05139845119462-0.664864095566924i</v>
      </c>
      <c r="O122" t="str">
        <f t="shared" ref="O122:O132" si="39">IMDIV(IMSUM(C122:N122),1)</f>
        <v>5.39516713544374-44.5969329862678i</v>
      </c>
    </row>
    <row r="123" spans="2:15">
      <c r="B123">
        <v>2</v>
      </c>
      <c r="C123" t="str">
        <f t="shared" ref="C123:N123" si="40">IMPRODUCT(COMPLEX(COS(2*PI()*C79/($C$5-1)),-SIN(2*PI()*C79/($C$5-1))),C$114)</f>
        <v>4.75518200434891-19.2925317748798i</v>
      </c>
      <c r="D123" t="str">
        <f t="shared" si="40"/>
        <v>1.19153536940705-1.58564560064717i</v>
      </c>
      <c r="E123" t="str">
        <f t="shared" si="40"/>
        <v>-0.246531839549683+0.738453012272993i</v>
      </c>
      <c r="F123" t="str">
        <f t="shared" si="40"/>
        <v>-2.31034171036254+0.876197036834136i</v>
      </c>
      <c r="G123" t="str">
        <f t="shared" si="40"/>
        <v>-6.25886175697844+2.96986682974348i</v>
      </c>
      <c r="H123" t="str">
        <f t="shared" si="40"/>
        <v>-0.664864095566927+1.05139845119459i</v>
      </c>
      <c r="I123" t="str">
        <f t="shared" si="40"/>
        <v>4.75518200434888+19.2925317748798i</v>
      </c>
      <c r="J123" t="str">
        <f t="shared" si="40"/>
        <v>0.777441686855978-1.82472269973778i</v>
      </c>
      <c r="K123" t="str">
        <f t="shared" si="40"/>
        <v>0.762784987904389+0.155723670244754i</v>
      </c>
      <c r="L123" t="str">
        <f t="shared" si="40"/>
        <v>-2.31034171036252-0.876197036834147i</v>
      </c>
      <c r="M123" t="str">
        <f t="shared" si="40"/>
        <v>0.557450758074605+6.90526669518997i</v>
      </c>
      <c r="N123" t="str">
        <f t="shared" si="40"/>
        <v>1.24296981601761-0.0500899712278139i</v>
      </c>
      <c r="O123" t="str">
        <f t="shared" si="39"/>
        <v>2.25160551413731+8.36025038703301i</v>
      </c>
    </row>
    <row r="124" spans="2:15">
      <c r="B124">
        <v>3</v>
      </c>
      <c r="C124" t="str">
        <f t="shared" ref="C124:N124" si="41">IMPRODUCT(COMPLEX(COS(2*PI()*C80/($C$5-1)),-SIN(2*PI()*C80/($C$5-1))),C$114)</f>
        <v>4.75518200434891-19.2925317748798i</v>
      </c>
      <c r="D124" t="str">
        <f t="shared" si="41"/>
        <v>0.239077099090595-1.96897705626301i</v>
      </c>
      <c r="E124" t="str">
        <f t="shared" si="41"/>
        <v>0.516253148354712+0.582729342028231i</v>
      </c>
      <c r="F124" t="str">
        <f t="shared" si="41"/>
        <v>0.876197036834136+2.31034171036254i</v>
      </c>
      <c r="G124" t="str">
        <f t="shared" si="41"/>
        <v>5.70141099890383+3.93539986544649i</v>
      </c>
      <c r="H124" t="str">
        <f t="shared" si="41"/>
        <v>1.10148842242242-0.578105720450668i</v>
      </c>
      <c r="I124" t="str">
        <f t="shared" si="41"/>
        <v>-4.75518200434888-19.2925317748798i</v>
      </c>
      <c r="J124" t="str">
        <f t="shared" si="41"/>
        <v>0.239077099090586+1.96897705626303i</v>
      </c>
      <c r="K124" t="str">
        <f t="shared" si="41"/>
        <v>-0.516253148354702+0.582729342028229i</v>
      </c>
      <c r="L124" t="str">
        <f t="shared" si="41"/>
        <v>0.876197036834147-2.31034171036252i</v>
      </c>
      <c r="M124" t="str">
        <f t="shared" si="41"/>
        <v>-5.70141099890383+3.93539986544649i</v>
      </c>
      <c r="N124" t="str">
        <f t="shared" si="41"/>
        <v>1.10148842242243+0.578105720450688i</v>
      </c>
      <c r="O124" t="str">
        <f t="shared" si="39"/>
        <v>4.43352511669436-29.5488051348101i</v>
      </c>
    </row>
    <row r="125" spans="2:15">
      <c r="B125">
        <v>4</v>
      </c>
      <c r="C125" t="str">
        <f t="shared" ref="C125:N125" si="42">IMPRODUCT(COMPLEX(COS(2*PI()*C81/($C$5-1)),-SIN(2*PI()*C81/($C$5-1))),C$114)</f>
        <v>4.75518200434891-19.2925317748798i</v>
      </c>
      <c r="D125" t="str">
        <f t="shared" si="42"/>
        <v>-0.77744168685596-1.82472269973777i</v>
      </c>
      <c r="E125" t="str">
        <f t="shared" si="42"/>
        <v>0.762784987904395-0.155723670244761i</v>
      </c>
      <c r="F125" t="str">
        <f t="shared" si="42"/>
        <v>2.31034171036254-0.876197036834136i</v>
      </c>
      <c r="G125" t="str">
        <f t="shared" si="42"/>
        <v>0.557450758074609-6.90526669518998i</v>
      </c>
      <c r="H125" t="str">
        <f t="shared" si="42"/>
        <v>-1.24296981601759-0.0500899712278268i</v>
      </c>
      <c r="I125" t="str">
        <f t="shared" si="42"/>
        <v>4.75518200434888+19.2925317748798i</v>
      </c>
      <c r="J125" t="str">
        <f t="shared" si="42"/>
        <v>-1.19153536940705-1.58564560064719i</v>
      </c>
      <c r="K125" t="str">
        <f t="shared" si="42"/>
        <v>-0.246531839549686-0.738453012272983i</v>
      </c>
      <c r="L125" t="str">
        <f t="shared" si="42"/>
        <v>2.31034171036252+0.876197036834147i</v>
      </c>
      <c r="M125" t="str">
        <f t="shared" si="42"/>
        <v>-6.25886175697844-2.96986682974349i</v>
      </c>
      <c r="N125" t="str">
        <f t="shared" si="42"/>
        <v>0.664864095566924+1.05139845119462i</v>
      </c>
      <c r="O125" t="str">
        <f t="shared" si="39"/>
        <v>6.39880680216005-13.1783700278694i</v>
      </c>
    </row>
    <row r="126" spans="2:15">
      <c r="B126">
        <v>5</v>
      </c>
      <c r="C126" t="str">
        <f t="shared" ref="C126:N126" si="43">IMPRODUCT(COMPLEX(COS(2*PI()*C82/($C$5-1)),-SIN(2*PI()*C82/($C$5-1))),C$114)</f>
        <v>4.75518200434891-19.2925317748798i</v>
      </c>
      <c r="D126" t="str">
        <f t="shared" si="43"/>
        <v>-1.58564560064717-1.19153536940705i</v>
      </c>
      <c r="E126" t="str">
        <f t="shared" si="43"/>
        <v>0.246531839549683-0.738453012272993i</v>
      </c>
      <c r="F126" t="str">
        <f t="shared" si="43"/>
        <v>-0.876197036834136-2.31034171036254i</v>
      </c>
      <c r="G126" t="str">
        <f t="shared" si="43"/>
        <v>-6.25886175697844+2.96986682974348i</v>
      </c>
      <c r="H126" t="str">
        <f t="shared" si="43"/>
        <v>1.05139845119459+0.664864095566927i</v>
      </c>
      <c r="I126" t="str">
        <f t="shared" si="43"/>
        <v>-4.75518200434888-19.2925317748798i</v>
      </c>
      <c r="J126" t="str">
        <f t="shared" si="43"/>
        <v>1.82472269973778+0.777441686855978i</v>
      </c>
      <c r="K126" t="str">
        <f t="shared" si="43"/>
        <v>0.762784987904389+0.155723670244754i</v>
      </c>
      <c r="L126" t="str">
        <f t="shared" si="43"/>
        <v>-0.876197036834147+2.31034171036252i</v>
      </c>
      <c r="M126" t="str">
        <f t="shared" si="43"/>
        <v>-0.557450758074609-6.90526669518998i</v>
      </c>
      <c r="N126" t="str">
        <f t="shared" si="43"/>
        <v>0.0500899712278139+1.24296981601761i</v>
      </c>
      <c r="O126" t="str">
        <f t="shared" si="39"/>
        <v>-6.21882423975422-41.6094525282009i</v>
      </c>
    </row>
    <row r="127" spans="2:15">
      <c r="B127">
        <v>6</v>
      </c>
      <c r="C127" t="str">
        <f t="shared" ref="C127:N127" si="44">IMPRODUCT(COMPLEX(COS(2*PI()*C83/($C$5-1)),-SIN(2*PI()*C83/($C$5-1))),C$114)</f>
        <v>4.75518200434891-19.2925317748798i</v>
      </c>
      <c r="D127" t="str">
        <f t="shared" si="44"/>
        <v>-1.96897705626301-0.239077099090595i</v>
      </c>
      <c r="E127" t="str">
        <f t="shared" si="44"/>
        <v>-0.516253148354712-0.582729342028231i</v>
      </c>
      <c r="F127" t="str">
        <f t="shared" si="44"/>
        <v>-2.31034171036254+0.876197036834136i</v>
      </c>
      <c r="G127" t="str">
        <f t="shared" si="44"/>
        <v>5.70141099890383+3.93539986544649i</v>
      </c>
      <c r="H127" t="str">
        <f t="shared" si="44"/>
        <v>-0.578105720450668-1.10148842242242i</v>
      </c>
      <c r="I127" t="str">
        <f t="shared" si="44"/>
        <v>4.75518200434888+19.2925317748798i</v>
      </c>
      <c r="J127" t="str">
        <f t="shared" si="44"/>
        <v>-1.96897705626303+0.239077099090586i</v>
      </c>
      <c r="K127" t="str">
        <f t="shared" si="44"/>
        <v>-0.516253148354702+0.582729342028229i</v>
      </c>
      <c r="L127" t="str">
        <f t="shared" si="44"/>
        <v>-2.31034171036252-0.876197036834147i</v>
      </c>
      <c r="M127" t="str">
        <f t="shared" si="44"/>
        <v>5.70141099890383-3.93539986544649i</v>
      </c>
      <c r="N127" t="str">
        <f t="shared" si="44"/>
        <v>-0.578105720450688+1.10148842242243i</v>
      </c>
      <c r="O127" t="str">
        <f t="shared" si="39"/>
        <v>10.1658307356436-9.10382880192628E-15i</v>
      </c>
    </row>
    <row r="128" spans="2:15">
      <c r="B128">
        <v>7</v>
      </c>
      <c r="C128" t="str">
        <f t="shared" ref="C128:N128" si="45">IMPRODUCT(COMPLEX(COS(2*PI()*C84/($C$5-1)),-SIN(2*PI()*C84/($C$5-1))),C$114)</f>
        <v>4.75518200434891-19.2925317748798i</v>
      </c>
      <c r="D128" t="str">
        <f t="shared" si="45"/>
        <v>-1.82472269973777+0.77744168685596i</v>
      </c>
      <c r="E128" t="str">
        <f t="shared" si="45"/>
        <v>-0.762784987904395+0.155723670244762i</v>
      </c>
      <c r="F128" t="str">
        <f t="shared" si="45"/>
        <v>0.876197036834136+2.31034171036254i</v>
      </c>
      <c r="G128" t="str">
        <f t="shared" si="45"/>
        <v>0.557450758074609-6.90526669518998i</v>
      </c>
      <c r="H128" t="str">
        <f t="shared" si="45"/>
        <v>-0.0500899712278268+1.24296981601759i</v>
      </c>
      <c r="I128" t="str">
        <f t="shared" si="45"/>
        <v>-4.75518200434888-19.2925317748798i</v>
      </c>
      <c r="J128" t="str">
        <f t="shared" si="45"/>
        <v>1.58564560064719-1.19153536940705i</v>
      </c>
      <c r="K128" t="str">
        <f t="shared" si="45"/>
        <v>-0.246531839549686-0.738453012272983i</v>
      </c>
      <c r="L128" t="str">
        <f t="shared" si="45"/>
        <v>0.876197036834147-2.31034171036252i</v>
      </c>
      <c r="M128" t="str">
        <f t="shared" si="45"/>
        <v>6.25886175697844+2.96986682974349i</v>
      </c>
      <c r="N128" t="str">
        <f t="shared" si="45"/>
        <v>-1.05139845119462+0.664864095566926i</v>
      </c>
      <c r="O128" t="str">
        <f t="shared" si="39"/>
        <v>6.21882423975425-41.6094525282009i</v>
      </c>
    </row>
    <row r="129" spans="1:17">
      <c r="B129">
        <v>8</v>
      </c>
      <c r="C129" t="str">
        <f t="shared" ref="C129:N129" si="46">IMPRODUCT(COMPLEX(COS(2*PI()*C85/($C$5-1)),-SIN(2*PI()*C85/($C$5-1))),C$114)</f>
        <v>4.75518200434891-19.2925317748798i</v>
      </c>
      <c r="D129" t="str">
        <f t="shared" si="46"/>
        <v>-1.19153536940705+1.58564560064717i</v>
      </c>
      <c r="E129" t="str">
        <f t="shared" si="46"/>
        <v>-0.246531839549683+0.738453012272993i</v>
      </c>
      <c r="F129" t="str">
        <f t="shared" si="46"/>
        <v>2.31034171036254-0.876197036834136i</v>
      </c>
      <c r="G129" t="str">
        <f t="shared" si="46"/>
        <v>-6.25886175697844+2.96986682974348i</v>
      </c>
      <c r="H129" t="str">
        <f t="shared" si="46"/>
        <v>0.664864095566927-1.05139845119459i</v>
      </c>
      <c r="I129" t="str">
        <f t="shared" si="46"/>
        <v>4.75518200434888+19.2925317748798i</v>
      </c>
      <c r="J129" t="str">
        <f t="shared" si="46"/>
        <v>-0.777441686855978+1.82472269973778i</v>
      </c>
      <c r="K129" t="str">
        <f t="shared" si="46"/>
        <v>0.762784987904389+0.155723670244754i</v>
      </c>
      <c r="L129" t="str">
        <f t="shared" si="46"/>
        <v>2.31034171036252+0.876197036834147i</v>
      </c>
      <c r="M129" t="str">
        <f t="shared" si="46"/>
        <v>0.557450758074605+6.90526669518997i</v>
      </c>
      <c r="N129" t="str">
        <f t="shared" si="46"/>
        <v>-1.24296981601761+0.0500899712278139i</v>
      </c>
      <c r="O129" t="str">
        <f t="shared" si="39"/>
        <v>6.39880680216001+13.1783700278694i</v>
      </c>
    </row>
    <row r="130" spans="1:17">
      <c r="B130">
        <v>9</v>
      </c>
      <c r="C130" t="str">
        <f t="shared" ref="C130:N130" si="47">IMPRODUCT(COMPLEX(COS(2*PI()*C86/($C$5-1)),-SIN(2*PI()*C86/($C$5-1))),C$114)</f>
        <v>4.75518200434891-19.2925317748798i</v>
      </c>
      <c r="D130" t="str">
        <f t="shared" si="47"/>
        <v>-0.239077099090595+1.96897705626301i</v>
      </c>
      <c r="E130" t="str">
        <f t="shared" si="47"/>
        <v>0.516253148354712+0.582729342028231i</v>
      </c>
      <c r="F130" t="str">
        <f t="shared" si="47"/>
        <v>-0.876197036834136-2.31034171036254i</v>
      </c>
      <c r="G130" t="str">
        <f t="shared" si="47"/>
        <v>5.70141099890383+3.93539986544649i</v>
      </c>
      <c r="H130" t="str">
        <f t="shared" si="47"/>
        <v>-1.10148842242242+0.578105720450668i</v>
      </c>
      <c r="I130" t="str">
        <f t="shared" si="47"/>
        <v>-4.75518200434888-19.2925317748798i</v>
      </c>
      <c r="J130" t="str">
        <f t="shared" si="47"/>
        <v>-0.239077099090586-1.96897705626303i</v>
      </c>
      <c r="K130" t="str">
        <f t="shared" si="47"/>
        <v>-0.516253148354702+0.582729342028229i</v>
      </c>
      <c r="L130" t="str">
        <f t="shared" si="47"/>
        <v>-0.876197036834147+2.31034171036252i</v>
      </c>
      <c r="M130" t="str">
        <f t="shared" si="47"/>
        <v>-5.70141099890383+3.93539986544649i</v>
      </c>
      <c r="N130" t="str">
        <f t="shared" si="47"/>
        <v>-1.10148842242243-0.578105720450688i</v>
      </c>
      <c r="O130" t="str">
        <f t="shared" si="39"/>
        <v>-4.43352511669428-29.5488051348102i</v>
      </c>
    </row>
    <row r="131" spans="1:17">
      <c r="B131">
        <v>10</v>
      </c>
      <c r="C131" t="str">
        <f t="shared" ref="C131:N131" si="48">IMPRODUCT(COMPLEX(COS(2*PI()*C87/($C$5-1)),-SIN(2*PI()*C87/($C$5-1))),C$114)</f>
        <v>4.75518200434891-19.2925317748798i</v>
      </c>
      <c r="D131" t="str">
        <f t="shared" si="48"/>
        <v>0.77744168685596+1.82472269973777i</v>
      </c>
      <c r="E131" t="str">
        <f t="shared" si="48"/>
        <v>0.762784987904395-0.155723670244761i</v>
      </c>
      <c r="F131" t="str">
        <f t="shared" si="48"/>
        <v>-2.31034171036254+0.876197036834136i</v>
      </c>
      <c r="G131" t="str">
        <f t="shared" si="48"/>
        <v>0.557450758074609-6.90526669518998i</v>
      </c>
      <c r="H131" t="str">
        <f t="shared" si="48"/>
        <v>1.2429698160176+0.0500899712278262i</v>
      </c>
      <c r="I131" t="str">
        <f t="shared" si="48"/>
        <v>4.75518200434888+19.2925317748798i</v>
      </c>
      <c r="J131" t="str">
        <f t="shared" si="48"/>
        <v>1.19153536940705+1.58564560064719i</v>
      </c>
      <c r="K131" t="str">
        <f t="shared" si="48"/>
        <v>-0.246531839549686-0.738453012272983i</v>
      </c>
      <c r="L131" t="str">
        <f t="shared" si="48"/>
        <v>-2.31034171036252-0.876197036834147i</v>
      </c>
      <c r="M131" t="str">
        <f t="shared" si="48"/>
        <v>-6.25886175697844-2.96986682974349i</v>
      </c>
      <c r="N131" t="str">
        <f t="shared" si="48"/>
        <v>-0.664864095566926-1.05139845119462i</v>
      </c>
      <c r="O131" t="str">
        <f t="shared" si="39"/>
        <v>2.25160551413729-8.36025038703306i</v>
      </c>
    </row>
    <row r="132" spans="1:17">
      <c r="B132">
        <v>11</v>
      </c>
      <c r="C132" t="str">
        <f t="shared" ref="C132:N132" si="49">IMPRODUCT(COMPLEX(COS(2*PI()*C88/($C$5-1)),-SIN(2*PI()*C88/($C$5-1))),C$114)</f>
        <v>4.75518200434891-19.2925317748798i</v>
      </c>
      <c r="D132" t="str">
        <f t="shared" si="49"/>
        <v>1.58564560064717+1.19153536940705i</v>
      </c>
      <c r="E132" t="str">
        <f t="shared" si="49"/>
        <v>0.246531839549683-0.738453012272993i</v>
      </c>
      <c r="F132" t="str">
        <f t="shared" si="49"/>
        <v>0.876197036834136+2.31034171036254i</v>
      </c>
      <c r="G132" t="str">
        <f t="shared" si="49"/>
        <v>-6.25886175697844+2.96986682974348i</v>
      </c>
      <c r="H132" t="str">
        <f t="shared" si="49"/>
        <v>-1.05139845119459-0.664864095566927i</v>
      </c>
      <c r="I132" t="str">
        <f t="shared" si="49"/>
        <v>-4.75518200434888-19.2925317748798i</v>
      </c>
      <c r="J132" t="str">
        <f t="shared" si="49"/>
        <v>-1.82472269973778-0.777441686855978i</v>
      </c>
      <c r="K132" t="str">
        <f t="shared" si="49"/>
        <v>0.762784987904389+0.155723670244754i</v>
      </c>
      <c r="L132" t="str">
        <f t="shared" si="49"/>
        <v>0.876197036834147-2.31034171036252i</v>
      </c>
      <c r="M132" t="str">
        <f t="shared" si="49"/>
        <v>-0.557450758074609-6.90526669518998i</v>
      </c>
      <c r="N132" t="str">
        <f t="shared" si="49"/>
        <v>-0.0500899712278139-1.24296981601761i</v>
      </c>
      <c r="O132" t="str">
        <f t="shared" si="39"/>
        <v>-5.39516713544368-44.5969329862678i</v>
      </c>
    </row>
    <row r="134" spans="1:17">
      <c r="A134" s="6" t="s">
        <v>36</v>
      </c>
      <c r="B134" t="s">
        <v>88</v>
      </c>
    </row>
    <row r="136" spans="1:17">
      <c r="B136" t="s">
        <v>90</v>
      </c>
      <c r="C136">
        <v>0</v>
      </c>
      <c r="D136">
        <v>1</v>
      </c>
      <c r="E136">
        <v>2</v>
      </c>
      <c r="F136">
        <v>3</v>
      </c>
      <c r="G136">
        <v>4</v>
      </c>
      <c r="H136">
        <v>5</v>
      </c>
      <c r="I136">
        <v>6</v>
      </c>
      <c r="J136">
        <v>7</v>
      </c>
      <c r="K136">
        <v>8</v>
      </c>
      <c r="L136">
        <v>9</v>
      </c>
      <c r="M136">
        <v>10</v>
      </c>
      <c r="N136">
        <v>11</v>
      </c>
    </row>
    <row r="137" spans="1:17">
      <c r="B137" t="s">
        <v>89</v>
      </c>
      <c r="C137" t="str">
        <f>IMPRODUCT(INDEX($O93:$O104,C136+1),INDEX($O121:$O132,C136+1))</f>
        <v>-29.5955286839485+1.32752888796984E-14i</v>
      </c>
      <c r="D137" t="str">
        <f t="shared" ref="D137:N137" si="50">IMPRODUCT(INDEX($O93:$O104,D136+1),INDEX($O121:$O132,D136+1))</f>
        <v>100.552486429297-126.97685952763i</v>
      </c>
      <c r="E137" t="str">
        <f t="shared" si="50"/>
        <v>22.3831739844799+21.7604963961724i</v>
      </c>
      <c r="F137" t="str">
        <f t="shared" si="50"/>
        <v>46.1729307698986-97.3360408699551i</v>
      </c>
      <c r="G137" t="str">
        <f t="shared" si="50"/>
        <v>-40.1458900587017-34.326253181366i</v>
      </c>
      <c r="H137" t="str">
        <f t="shared" si="50"/>
        <v>16.6139864758244+150.778776833682i</v>
      </c>
      <c r="I137" t="str">
        <f t="shared" si="50"/>
        <v>36.6534239750508-2.04093482665221E-14i</v>
      </c>
      <c r="J137" t="str">
        <f t="shared" si="50"/>
        <v>16.6139864758245-150.778776833682i</v>
      </c>
      <c r="K137" t="str">
        <f t="shared" si="50"/>
        <v>-40.1458900587018+34.3262531813659i</v>
      </c>
      <c r="L137" t="str">
        <f t="shared" si="50"/>
        <v>46.1729307698987+97.3360408699554i</v>
      </c>
      <c r="M137" t="str">
        <f t="shared" si="50"/>
        <v>22.38317398448-21.7604963961726i</v>
      </c>
      <c r="N137" t="str">
        <f t="shared" si="50"/>
        <v>100.552486429297+126.97685952763i</v>
      </c>
    </row>
    <row r="139" spans="1:17">
      <c r="A139" s="6" t="s">
        <v>91</v>
      </c>
      <c r="B139" t="s">
        <v>125</v>
      </c>
    </row>
    <row r="141" spans="1:17">
      <c r="B141" t="s">
        <v>90</v>
      </c>
      <c r="C141">
        <v>0</v>
      </c>
      <c r="D141">
        <v>1</v>
      </c>
      <c r="E141">
        <v>2</v>
      </c>
      <c r="F141">
        <v>3</v>
      </c>
      <c r="G141">
        <v>4</v>
      </c>
      <c r="H141">
        <v>5</v>
      </c>
      <c r="I141">
        <v>6</v>
      </c>
      <c r="J141">
        <v>7</v>
      </c>
      <c r="K141">
        <v>8</v>
      </c>
      <c r="L141">
        <v>9</v>
      </c>
      <c r="M141">
        <v>10</v>
      </c>
      <c r="N141">
        <v>11</v>
      </c>
    </row>
    <row r="142" spans="1:17">
      <c r="B142" t="s">
        <v>93</v>
      </c>
      <c r="C142" s="25" t="s">
        <v>94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t="s">
        <v>95</v>
      </c>
      <c r="Q142" t="s">
        <v>99</v>
      </c>
    </row>
    <row r="143" spans="1:17">
      <c r="B143">
        <v>0</v>
      </c>
      <c r="C143" t="str">
        <f>IMPRODUCT(COMPLEX(COS(2*PI()*C77/($C$5-1)),SIN(2*PI()*C77/($C$5-1))),C$137)</f>
        <v>-29.5955286839485+1.32752888796984E-14i</v>
      </c>
      <c r="D143" t="str">
        <f t="shared" ref="D143:N143" si="51">IMPRODUCT(COMPLEX(COS(2*PI()*D77/($C$5-1)),SIN(2*PI()*D77/($C$5-1))),D$137)</f>
        <v>100.552486429297-126.97685952763i</v>
      </c>
      <c r="E143" t="str">
        <f t="shared" si="51"/>
        <v>22.3831739844799+21.7604963961724i</v>
      </c>
      <c r="F143" t="str">
        <f t="shared" si="51"/>
        <v>46.1729307698986-97.3360408699551i</v>
      </c>
      <c r="G143" t="str">
        <f t="shared" si="51"/>
        <v>-40.1458900587017-34.326253181366i</v>
      </c>
      <c r="H143" t="str">
        <f t="shared" si="51"/>
        <v>16.6139864758244+150.778776833682i</v>
      </c>
      <c r="I143" t="str">
        <f t="shared" si="51"/>
        <v>36.6534239750508-2.04093482665221E-14i</v>
      </c>
      <c r="J143" t="str">
        <f t="shared" si="51"/>
        <v>16.6139864758245-150.778776833682i</v>
      </c>
      <c r="K143" t="str">
        <f t="shared" si="51"/>
        <v>-40.1458900587018+34.3262531813659i</v>
      </c>
      <c r="L143" t="str">
        <f t="shared" si="51"/>
        <v>46.1729307698987+97.3360408699554i</v>
      </c>
      <c r="M143" t="str">
        <f t="shared" si="51"/>
        <v>22.38317398448-21.7604963961726i</v>
      </c>
      <c r="N143" t="str">
        <f t="shared" si="51"/>
        <v>100.552486429297+126.97685952763i</v>
      </c>
      <c r="O143" t="str">
        <f>IMDIV(IMSUM(C143:N143),C$5-1)</f>
        <v>24.8509392077249+1.1842378929335E-15i</v>
      </c>
      <c r="Q143" t="str">
        <f>IMSUM(O143,$C$7)</f>
        <v>24.8509392077249+1.1842378929335E-15i</v>
      </c>
    </row>
    <row r="144" spans="1:17">
      <c r="B144">
        <v>1</v>
      </c>
      <c r="C144" t="str">
        <f t="shared" ref="C144:N144" si="52">IMPRODUCT(COMPLEX(COS(2*PI()*C78/($C$5-1)),SIN(2*PI()*C78/($C$5-1))),C$137)</f>
        <v>-29.5955286839485+1.32752888796984E-14i</v>
      </c>
      <c r="D144" t="str">
        <f t="shared" si="52"/>
        <v>150.569437425276-59.6889428290473i</v>
      </c>
      <c r="E144" t="str">
        <f t="shared" si="52"/>
        <v>-7.65355568580508+30.2646454859728i</v>
      </c>
      <c r="F144" t="str">
        <f t="shared" si="52"/>
        <v>97.3360408699551+46.1729307698986i</v>
      </c>
      <c r="G144" t="str">
        <f t="shared" si="52"/>
        <v>49.8003523011502-17.6042340576898i</v>
      </c>
      <c r="H144" t="str">
        <f t="shared" si="52"/>
        <v>-89.777522763036-122.271257851601i</v>
      </c>
      <c r="I144" t="str">
        <f t="shared" si="52"/>
        <v>-36.6534239750508+2.48999368415365E-14i</v>
      </c>
      <c r="J144" t="str">
        <f t="shared" si="52"/>
        <v>-89.7775227630361+122.271257851601i</v>
      </c>
      <c r="K144" t="str">
        <f t="shared" si="52"/>
        <v>49.8003523011502+17.6042340576899i</v>
      </c>
      <c r="L144" t="str">
        <f t="shared" si="52"/>
        <v>97.3360408699554-46.1729307698987i</v>
      </c>
      <c r="M144" t="str">
        <f t="shared" si="52"/>
        <v>-7.65355568580521-30.2646454859729i</v>
      </c>
      <c r="N144" t="str">
        <f t="shared" si="52"/>
        <v>150.569437425276+59.6889428290471i</v>
      </c>
      <c r="O144" t="str">
        <f t="shared" ref="O144:O154" si="53">IMDIV(IMSUM(C144:N144),C$5-1)</f>
        <v>27.8583793030068-2.19084010192698E-14i</v>
      </c>
      <c r="Q144" t="str">
        <f t="shared" ref="Q144:Q154" si="54">IMSUM(O144,$C$7)</f>
        <v>27.8583793030068-2.19084010192698E-14i</v>
      </c>
    </row>
    <row r="145" spans="1:17">
      <c r="B145">
        <v>2</v>
      </c>
      <c r="C145" t="str">
        <f t="shared" ref="C145:N145" si="55">IMPRODUCT(COMPLEX(COS(2*PI()*C79/($C$5-1)),SIN(2*PI()*C79/($C$5-1))),C$137)</f>
        <v>-29.5955286839485+1.32752888796984E-14i</v>
      </c>
      <c r="D145" t="str">
        <f t="shared" si="55"/>
        <v>160.241429258344+23.5925778976463i</v>
      </c>
      <c r="E145" t="str">
        <f t="shared" si="55"/>
        <v>-30.036729670285+8.50414908980036i</v>
      </c>
      <c r="F145" t="str">
        <f t="shared" si="55"/>
        <v>-46.1729307698986+97.3360408699551i</v>
      </c>
      <c r="G145" t="str">
        <f t="shared" si="55"/>
        <v>-9.65446224244849+51.9304872390558i</v>
      </c>
      <c r="H145" t="str">
        <f t="shared" si="55"/>
        <v>138.885244327425+61.001254070646i</v>
      </c>
      <c r="I145" t="str">
        <f t="shared" si="55"/>
        <v>36.6534239750508-2.04093482665221E-14i</v>
      </c>
      <c r="J145" t="str">
        <f t="shared" si="55"/>
        <v>138.885244327426-61.0012540706459i</v>
      </c>
      <c r="K145" t="str">
        <f t="shared" si="55"/>
        <v>-9.65446224244839-51.9304872390559i</v>
      </c>
      <c r="L145" t="str">
        <f t="shared" si="55"/>
        <v>-46.1729307698987-97.3360408699554i</v>
      </c>
      <c r="M145" t="str">
        <f t="shared" si="55"/>
        <v>-30.0367296702852-8.50414908980032i</v>
      </c>
      <c r="N145" t="str">
        <f t="shared" si="55"/>
        <v>160.241429258344-23.5925778976463i</v>
      </c>
      <c r="O145" t="str">
        <f t="shared" si="53"/>
        <v>36.1319164247814-2.42768768051367E-14i</v>
      </c>
      <c r="Q145" t="str">
        <f t="shared" si="54"/>
        <v>36.1319164247814-2.42768768051367E-14i</v>
      </c>
    </row>
    <row r="146" spans="1:17">
      <c r="B146">
        <v>3</v>
      </c>
      <c r="C146" t="str">
        <f t="shared" ref="C146:N146" si="56">IMPRODUCT(COMPLEX(COS(2*PI()*C80/($C$5-1)),SIN(2*PI()*C80/($C$5-1))),C$137)</f>
        <v>-29.5955286839485+1.32752888796984E-14i</v>
      </c>
      <c r="D146" t="str">
        <f t="shared" si="56"/>
        <v>126.97685952763+100.552486429297i</v>
      </c>
      <c r="E146" t="str">
        <f t="shared" si="56"/>
        <v>-22.3831739844799-21.7604963961724i</v>
      </c>
      <c r="F146" t="str">
        <f t="shared" si="56"/>
        <v>-97.3360408699551-46.1729307698986i</v>
      </c>
      <c r="G146" t="str">
        <f t="shared" si="56"/>
        <v>-40.1458900587017-34.326253181366i</v>
      </c>
      <c r="H146" t="str">
        <f t="shared" si="56"/>
        <v>-150.778776833682+16.6139864758244i</v>
      </c>
      <c r="I146" t="str">
        <f t="shared" si="56"/>
        <v>-36.6534239750508+2.48999368415365E-14i</v>
      </c>
      <c r="J146" t="str">
        <f t="shared" si="56"/>
        <v>-150.778776833682-16.6139864758245i</v>
      </c>
      <c r="K146" t="str">
        <f t="shared" si="56"/>
        <v>-40.1458900587018+34.3262531813659i</v>
      </c>
      <c r="L146" t="str">
        <f t="shared" si="56"/>
        <v>-97.3360408699554+46.1729307698987i</v>
      </c>
      <c r="M146" t="str">
        <f t="shared" si="56"/>
        <v>-22.38317398448+21.7604963961726i</v>
      </c>
      <c r="N146" t="str">
        <f t="shared" si="56"/>
        <v>126.97685952763-100.552486429297i</v>
      </c>
      <c r="O146" t="str">
        <f t="shared" si="53"/>
        <v>-36.1319164247814+1.1842378929335E-14i</v>
      </c>
      <c r="Q146" t="str">
        <f t="shared" si="54"/>
        <v>-36.1319164247814+1.1842378929335E-14i</v>
      </c>
    </row>
    <row r="147" spans="1:17">
      <c r="B147">
        <v>4</v>
      </c>
      <c r="C147" t="str">
        <f t="shared" ref="C147:N147" si="57">IMPRODUCT(COMPLEX(COS(2*PI()*C81/($C$5-1)),SIN(2*PI()*C81/($C$5-1))),C$137)</f>
        <v>-29.5955286839485+1.32752888796984E-14i</v>
      </c>
      <c r="D147" t="str">
        <f t="shared" si="57"/>
        <v>59.6889428290473+150.569437425276i</v>
      </c>
      <c r="E147" t="str">
        <f t="shared" si="57"/>
        <v>7.65355568580506-30.2646454859727i</v>
      </c>
      <c r="F147" t="str">
        <f t="shared" si="57"/>
        <v>46.1729307698986-97.3360408699551i</v>
      </c>
      <c r="G147" t="str">
        <f t="shared" si="57"/>
        <v>49.8003523011502-17.6042340576898i</v>
      </c>
      <c r="H147" t="str">
        <f t="shared" si="57"/>
        <v>122.271257851601-89.777522763036i</v>
      </c>
      <c r="I147" t="str">
        <f t="shared" si="57"/>
        <v>36.6534239750508-2.04093482665221E-14i</v>
      </c>
      <c r="J147" t="str">
        <f t="shared" si="57"/>
        <v>122.271257851601+89.7775227630361i</v>
      </c>
      <c r="K147" t="str">
        <f t="shared" si="57"/>
        <v>49.8003523011502+17.6042340576899i</v>
      </c>
      <c r="L147" t="str">
        <f t="shared" si="57"/>
        <v>46.1729307698987+97.3360408699554i</v>
      </c>
      <c r="M147" t="str">
        <f t="shared" si="57"/>
        <v>7.65355568580521+30.2646454859729i</v>
      </c>
      <c r="N147" t="str">
        <f t="shared" si="57"/>
        <v>59.6889428290471-150.569437425276i</v>
      </c>
      <c r="O147" t="str">
        <f t="shared" si="53"/>
        <v>48.1859978471756+5.6843418860808E-14i</v>
      </c>
      <c r="Q147" t="str">
        <f t="shared" si="54"/>
        <v>48.1859978471756+5.6843418860808E-14i</v>
      </c>
    </row>
    <row r="148" spans="1:17">
      <c r="B148">
        <v>5</v>
      </c>
      <c r="C148" t="str">
        <f t="shared" ref="C148:N148" si="58">IMPRODUCT(COMPLEX(COS(2*PI()*C82/($C$5-1)),SIN(2*PI()*C82/($C$5-1))),C$137)</f>
        <v>-29.5955286839485+1.32752888796984E-14i</v>
      </c>
      <c r="D148" t="str">
        <f t="shared" si="58"/>
        <v>-23.5925778976463+160.241429258344i</v>
      </c>
      <c r="E148" t="str">
        <f t="shared" si="58"/>
        <v>30.036729670285-8.50414908980036i</v>
      </c>
      <c r="F148" t="str">
        <f t="shared" si="58"/>
        <v>97.3360408699551+46.1729307698986i</v>
      </c>
      <c r="G148" t="str">
        <f t="shared" si="58"/>
        <v>-9.65446224244849+51.9304872390558i</v>
      </c>
      <c r="H148" t="str">
        <f t="shared" si="58"/>
        <v>-61.001254070646+138.885244327425i</v>
      </c>
      <c r="I148" t="str">
        <f t="shared" si="58"/>
        <v>-36.6534239750508+2.48999368415365E-14i</v>
      </c>
      <c r="J148" t="str">
        <f t="shared" si="58"/>
        <v>-61.0012540706459-138.885244327425i</v>
      </c>
      <c r="K148" t="str">
        <f t="shared" si="58"/>
        <v>-9.65446224244839-51.9304872390559i</v>
      </c>
      <c r="L148" t="str">
        <f t="shared" si="58"/>
        <v>97.3360408699554-46.1729307698987i</v>
      </c>
      <c r="M148" t="str">
        <f t="shared" si="58"/>
        <v>30.0367296702852+8.50414908980034i</v>
      </c>
      <c r="N148" t="str">
        <f t="shared" si="58"/>
        <v>-23.5925778976463-160.241429258344i</v>
      </c>
      <c r="O148" t="str">
        <f t="shared" si="53"/>
        <v>2.07241631263362E-15-2.1316282072803E-14i</v>
      </c>
      <c r="Q148" t="str">
        <f t="shared" si="54"/>
        <v>2.07241631263362E-15-2.1316282072803E-14i</v>
      </c>
    </row>
    <row r="149" spans="1:17">
      <c r="B149">
        <v>6</v>
      </c>
      <c r="C149" t="str">
        <f t="shared" ref="C149:N149" si="59">IMPRODUCT(COMPLEX(COS(2*PI()*C83/($C$5-1)),SIN(2*PI()*C83/($C$5-1))),C$137)</f>
        <v>-29.5955286839485+1.32752888796984E-14i</v>
      </c>
      <c r="D149" t="str">
        <f t="shared" si="59"/>
        <v>-100.552486429297+126.97685952763i</v>
      </c>
      <c r="E149" t="str">
        <f t="shared" si="59"/>
        <v>22.3831739844799+21.7604963961724i</v>
      </c>
      <c r="F149" t="str">
        <f t="shared" si="59"/>
        <v>-46.1729307698986+97.3360408699551i</v>
      </c>
      <c r="G149" t="str">
        <f t="shared" si="59"/>
        <v>-40.1458900587017-34.326253181366i</v>
      </c>
      <c r="H149" t="str">
        <f t="shared" si="59"/>
        <v>-16.6139864758244-150.778776833682i</v>
      </c>
      <c r="I149" t="str">
        <f t="shared" si="59"/>
        <v>36.6534239750508-2.04093482665221E-14i</v>
      </c>
      <c r="J149" t="str">
        <f t="shared" si="59"/>
        <v>-16.6139864758245+150.778776833682i</v>
      </c>
      <c r="K149" t="str">
        <f t="shared" si="59"/>
        <v>-40.1458900587018+34.3262531813659i</v>
      </c>
      <c r="L149" t="str">
        <f t="shared" si="59"/>
        <v>-46.1729307698987-97.3360408699554i</v>
      </c>
      <c r="M149" t="str">
        <f t="shared" si="59"/>
        <v>22.38317398448-21.7604963961726i</v>
      </c>
      <c r="N149" t="str">
        <f t="shared" si="59"/>
        <v>-100.552486429297-126.97685952763i</v>
      </c>
      <c r="O149" t="str">
        <f t="shared" si="53"/>
        <v>-29.5955286839485-5.4474943074941E-14i</v>
      </c>
      <c r="Q149" t="str">
        <f t="shared" si="54"/>
        <v>-29.5955286839485-5.4474943074941E-14i</v>
      </c>
    </row>
    <row r="150" spans="1:17">
      <c r="B150">
        <v>7</v>
      </c>
      <c r="C150" t="str">
        <f t="shared" ref="C150:N150" si="60">IMPRODUCT(COMPLEX(COS(2*PI()*C84/($C$5-1)),SIN(2*PI()*C84/($C$5-1))),C$137)</f>
        <v>-29.5955286839485+1.32752888796984E-14i</v>
      </c>
      <c r="D150" t="str">
        <f t="shared" si="60"/>
        <v>-150.569437425276+59.6889428290473i</v>
      </c>
      <c r="E150" t="str">
        <f t="shared" si="60"/>
        <v>-7.65355568580508+30.2646454859728i</v>
      </c>
      <c r="F150" t="str">
        <f t="shared" si="60"/>
        <v>-97.3360408699551-46.1729307698986i</v>
      </c>
      <c r="G150" t="str">
        <f t="shared" si="60"/>
        <v>49.8003523011502-17.6042340576898i</v>
      </c>
      <c r="H150" t="str">
        <f t="shared" si="60"/>
        <v>89.777522763036+122.271257851601i</v>
      </c>
      <c r="I150" t="str">
        <f t="shared" si="60"/>
        <v>-36.6534239750508+2.48999368415365E-14i</v>
      </c>
      <c r="J150" t="str">
        <f t="shared" si="60"/>
        <v>89.7775227630361-122.271257851601i</v>
      </c>
      <c r="K150" t="str">
        <f t="shared" si="60"/>
        <v>49.8003523011502+17.6042340576899i</v>
      </c>
      <c r="L150" t="str">
        <f t="shared" si="60"/>
        <v>-97.3360408699554+46.1729307698987i</v>
      </c>
      <c r="M150" t="str">
        <f t="shared" si="60"/>
        <v>-7.65355568580521-30.2646454859729i</v>
      </c>
      <c r="N150" t="str">
        <f t="shared" si="60"/>
        <v>-150.569437425276-59.6889428290473i</v>
      </c>
      <c r="O150" t="str">
        <f t="shared" si="53"/>
        <v>-24.850939207725+1.1842378929335E-14i</v>
      </c>
      <c r="Q150" t="str">
        <f t="shared" si="54"/>
        <v>-24.850939207725+1.1842378929335E-14i</v>
      </c>
    </row>
    <row r="151" spans="1:17">
      <c r="B151">
        <v>8</v>
      </c>
      <c r="C151" t="str">
        <f t="shared" ref="C151:N151" si="61">IMPRODUCT(COMPLEX(COS(2*PI()*C85/($C$5-1)),SIN(2*PI()*C85/($C$5-1))),C$137)</f>
        <v>-29.5955286839485+1.32752888796984E-14i</v>
      </c>
      <c r="D151" t="str">
        <f t="shared" si="61"/>
        <v>-160.241429258344-23.5925778976462i</v>
      </c>
      <c r="E151" t="str">
        <f t="shared" si="61"/>
        <v>-30.036729670285+8.50414908980036i</v>
      </c>
      <c r="F151" t="str">
        <f t="shared" si="61"/>
        <v>46.1729307698986-97.3360408699551i</v>
      </c>
      <c r="G151" t="str">
        <f t="shared" si="61"/>
        <v>-9.65446224244849+51.9304872390558i</v>
      </c>
      <c r="H151" t="str">
        <f t="shared" si="61"/>
        <v>-138.885244327425-61.001254070646i</v>
      </c>
      <c r="I151" t="str">
        <f t="shared" si="61"/>
        <v>36.6534239750508-2.04093482665221E-14i</v>
      </c>
      <c r="J151" t="str">
        <f t="shared" si="61"/>
        <v>-138.885244327425+61.0012540706459i</v>
      </c>
      <c r="K151" t="str">
        <f t="shared" si="61"/>
        <v>-9.65446224244839-51.9304872390559i</v>
      </c>
      <c r="L151" t="str">
        <f t="shared" si="61"/>
        <v>46.1729307698987+97.3360408699554i</v>
      </c>
      <c r="M151" t="str">
        <f t="shared" si="61"/>
        <v>-30.0367296702852-8.50414908980032i</v>
      </c>
      <c r="N151" t="str">
        <f t="shared" si="61"/>
        <v>-160.241429258344+23.5925778976463i</v>
      </c>
      <c r="O151" t="str">
        <f t="shared" si="53"/>
        <v>-48.1859978471754+1.95399252334028E-14i</v>
      </c>
      <c r="Q151" t="str">
        <f t="shared" si="54"/>
        <v>-48.1859978471754+1.95399252334028E-14i</v>
      </c>
    </row>
    <row r="152" spans="1:17">
      <c r="B152">
        <v>9</v>
      </c>
      <c r="C152" t="str">
        <f t="shared" ref="C152:N152" si="62">IMPRODUCT(COMPLEX(COS(2*PI()*C86/($C$5-1)),SIN(2*PI()*C86/($C$5-1))),C$137)</f>
        <v>-29.5955286839485+1.32752888796984E-14i</v>
      </c>
      <c r="D152" t="str">
        <f t="shared" si="62"/>
        <v>-126.97685952763-100.552486429297i</v>
      </c>
      <c r="E152" t="str">
        <f t="shared" si="62"/>
        <v>-22.3831739844799-21.7604963961724i</v>
      </c>
      <c r="F152" t="str">
        <f t="shared" si="62"/>
        <v>97.3360408699551+46.1729307698986i</v>
      </c>
      <c r="G152" t="str">
        <f t="shared" si="62"/>
        <v>-40.1458900587017-34.326253181366i</v>
      </c>
      <c r="H152" t="str">
        <f t="shared" si="62"/>
        <v>150.778776833682-16.6139864758244i</v>
      </c>
      <c r="I152" t="str">
        <f t="shared" si="62"/>
        <v>-36.6534239750508+2.48999368415365E-14i</v>
      </c>
      <c r="J152" t="str">
        <f t="shared" si="62"/>
        <v>150.778776833682+16.6139864758245i</v>
      </c>
      <c r="K152" t="str">
        <f t="shared" si="62"/>
        <v>-40.1458900587018+34.3262531813659i</v>
      </c>
      <c r="L152" t="str">
        <f t="shared" si="62"/>
        <v>97.3360408699554-46.1729307698987i</v>
      </c>
      <c r="M152" t="str">
        <f t="shared" si="62"/>
        <v>-22.38317398448+21.7604963961726i</v>
      </c>
      <c r="N152" t="str">
        <f t="shared" si="62"/>
        <v>-126.97685952763+100.552486429297i</v>
      </c>
      <c r="O152" t="str">
        <f t="shared" si="53"/>
        <v>4.24740296722098+1.1842378929335E-14i</v>
      </c>
      <c r="Q152" t="str">
        <f t="shared" si="54"/>
        <v>4.24740296722098+1.1842378929335E-14i</v>
      </c>
    </row>
    <row r="153" spans="1:17">
      <c r="B153">
        <v>10</v>
      </c>
      <c r="C153" t="str">
        <f t="shared" ref="C153:N153" si="63">IMPRODUCT(COMPLEX(COS(2*PI()*C87/($C$5-1)),SIN(2*PI()*C87/($C$5-1))),C$137)</f>
        <v>-29.5955286839485+1.32752888796984E-14i</v>
      </c>
      <c r="D153" t="str">
        <f t="shared" si="63"/>
        <v>-59.6889428290473-150.569437425276i</v>
      </c>
      <c r="E153" t="str">
        <f t="shared" si="63"/>
        <v>7.65355568580506-30.2646454859727i</v>
      </c>
      <c r="F153" t="str">
        <f t="shared" si="63"/>
        <v>-46.1729307698986+97.3360408699551i</v>
      </c>
      <c r="G153" t="str">
        <f t="shared" si="63"/>
        <v>49.8003523011502-17.6042340576898i</v>
      </c>
      <c r="H153" t="str">
        <f t="shared" si="63"/>
        <v>-122.271257851601+89.777522763036i</v>
      </c>
      <c r="I153" t="str">
        <f t="shared" si="63"/>
        <v>36.6534239750508-2.04093482665221E-14i</v>
      </c>
      <c r="J153" t="str">
        <f t="shared" si="63"/>
        <v>-122.271257851601-89.7775227630361i</v>
      </c>
      <c r="K153" t="str">
        <f t="shared" si="63"/>
        <v>49.8003523011502+17.6042340576899i</v>
      </c>
      <c r="L153" t="str">
        <f t="shared" si="63"/>
        <v>-46.1729307698987-97.3360408699554i</v>
      </c>
      <c r="M153" t="str">
        <f t="shared" si="63"/>
        <v>7.65355568580521+30.2646454859729i</v>
      </c>
      <c r="N153" t="str">
        <f t="shared" si="63"/>
        <v>-59.6889428290473+150.569437425276i</v>
      </c>
      <c r="O153" t="str">
        <f t="shared" si="53"/>
        <v>-27.8583793030068-1.1842378929335E-14i</v>
      </c>
      <c r="Q153" t="str">
        <f t="shared" si="54"/>
        <v>-27.8583793030068-1.1842378929335E-14i</v>
      </c>
    </row>
    <row r="154" spans="1:17">
      <c r="B154">
        <v>11</v>
      </c>
      <c r="C154" t="str">
        <f t="shared" ref="C154:N154" si="64">IMPRODUCT(COMPLEX(COS(2*PI()*C88/($C$5-1)),SIN(2*PI()*C88/($C$5-1))),C$137)</f>
        <v>-29.5955286839485+1.32752888796984E-14i</v>
      </c>
      <c r="D154" t="str">
        <f t="shared" si="64"/>
        <v>23.5925778976462-160.241429258344i</v>
      </c>
      <c r="E154" t="str">
        <f t="shared" si="64"/>
        <v>30.036729670285-8.50414908980036i</v>
      </c>
      <c r="F154" t="str">
        <f t="shared" si="64"/>
        <v>-97.3360408699551-46.1729307698986i</v>
      </c>
      <c r="G154" t="str">
        <f t="shared" si="64"/>
        <v>-9.65446224244849+51.9304872390558i</v>
      </c>
      <c r="H154" t="str">
        <f t="shared" si="64"/>
        <v>61.001254070646-138.885244327425i</v>
      </c>
      <c r="I154" t="str">
        <f t="shared" si="64"/>
        <v>-36.6534239750508+2.48999368415365E-14i</v>
      </c>
      <c r="J154" t="str">
        <f t="shared" si="64"/>
        <v>61.0012540706459+138.885244327426i</v>
      </c>
      <c r="K154" t="str">
        <f t="shared" si="64"/>
        <v>-9.65446224244839-51.9304872390559i</v>
      </c>
      <c r="L154" t="str">
        <f t="shared" si="64"/>
        <v>-97.3360408699554+46.1729307698987i</v>
      </c>
      <c r="M154" t="str">
        <f t="shared" si="64"/>
        <v>30.0367296702852+8.50414908980034i</v>
      </c>
      <c r="N154" t="str">
        <f t="shared" si="64"/>
        <v>23.5925778976463+160.241429258344i</v>
      </c>
      <c r="O154" t="str">
        <f t="shared" si="53"/>
        <v>-4.24740296722101+8.0528176719478E-14i</v>
      </c>
      <c r="Q154" t="str">
        <f t="shared" si="54"/>
        <v>-4.24740296722101+8.0528176719478E-14i</v>
      </c>
    </row>
    <row r="156" spans="1:17">
      <c r="A156" s="6" t="s">
        <v>96</v>
      </c>
      <c r="B156" t="s">
        <v>126</v>
      </c>
    </row>
    <row r="158" spans="1:17">
      <c r="B158" t="s">
        <v>79</v>
      </c>
      <c r="C158" t="s">
        <v>100</v>
      </c>
      <c r="D158">
        <f t="shared" ref="D158:O158" si="65">C32</f>
        <v>1</v>
      </c>
      <c r="E158">
        <f t="shared" si="65"/>
        <v>2</v>
      </c>
      <c r="F158">
        <f t="shared" si="65"/>
        <v>4</v>
      </c>
      <c r="G158">
        <f t="shared" si="65"/>
        <v>8</v>
      </c>
      <c r="H158">
        <f t="shared" si="65"/>
        <v>3</v>
      </c>
      <c r="I158">
        <f t="shared" si="65"/>
        <v>6</v>
      </c>
      <c r="J158">
        <f t="shared" si="65"/>
        <v>12</v>
      </c>
      <c r="K158">
        <f t="shared" si="65"/>
        <v>11</v>
      </c>
      <c r="L158">
        <f t="shared" si="65"/>
        <v>9</v>
      </c>
      <c r="M158">
        <f t="shared" si="65"/>
        <v>5</v>
      </c>
      <c r="N158">
        <f t="shared" si="65"/>
        <v>10</v>
      </c>
      <c r="O158">
        <f t="shared" si="65"/>
        <v>7</v>
      </c>
    </row>
    <row r="159" spans="1:17">
      <c r="B159" t="s">
        <v>8</v>
      </c>
      <c r="C159">
        <v>0</v>
      </c>
      <c r="D159">
        <v>1</v>
      </c>
      <c r="E159">
        <v>2</v>
      </c>
      <c r="F159">
        <v>3</v>
      </c>
      <c r="G159">
        <v>4</v>
      </c>
      <c r="H159">
        <v>5</v>
      </c>
      <c r="I159">
        <v>6</v>
      </c>
      <c r="J159">
        <v>7</v>
      </c>
      <c r="K159">
        <v>8</v>
      </c>
      <c r="L159">
        <v>9</v>
      </c>
      <c r="M159">
        <v>10</v>
      </c>
      <c r="N159">
        <v>11</v>
      </c>
      <c r="O159">
        <v>12</v>
      </c>
    </row>
    <row r="160" spans="1:17">
      <c r="B160" t="s">
        <v>9</v>
      </c>
      <c r="C160" s="3" t="str">
        <f>IMDIV(IMSUM(C7:O7),C5)</f>
        <v>2.2765791295345+2.73285667600038E-16i</v>
      </c>
      <c r="D160" t="str">
        <f>IMDIV(INDEX($Q143:$Q154,MATCH(D159,$D158:$O158,0)),$C5)</f>
        <v>1.91161070828653+9.10952225333462E-17i</v>
      </c>
      <c r="E160" t="str">
        <f t="shared" ref="E160:O160" si="66">IMDIV(INDEX($Q143:$Q154,MATCH(E159,$D158:$O158,0)),$C5)</f>
        <v>2.14295225407745-1.68526161686691E-15i</v>
      </c>
      <c r="F160" t="str">
        <f t="shared" si="66"/>
        <v>3.70661521901351+4.37257068160062E-15i</v>
      </c>
      <c r="G160" t="str">
        <f t="shared" si="66"/>
        <v>2.77937818652165-1.86745206193359E-15i</v>
      </c>
      <c r="H160" t="str">
        <f t="shared" si="66"/>
        <v>0.326723305170845+9.10952225333461E-16i</v>
      </c>
      <c r="I160" t="str">
        <f t="shared" si="66"/>
        <v>1.59416639433355E-16-1.63971400560023E-15i</v>
      </c>
      <c r="J160" t="str">
        <f t="shared" si="66"/>
        <v>-0.326723305170847+6.19447513226754E-15i</v>
      </c>
      <c r="K160" t="str">
        <f t="shared" si="66"/>
        <v>-2.77937818652165+9.10952225333461E-16i</v>
      </c>
      <c r="L160" t="str">
        <f t="shared" si="66"/>
        <v>-3.70661521901349+1.50307117180022E-15i</v>
      </c>
      <c r="M160" t="str">
        <f t="shared" si="66"/>
        <v>-2.14295225407745-9.10952225333461E-16i</v>
      </c>
      <c r="N160" t="str">
        <f t="shared" si="66"/>
        <v>-1.91161070828654+9.10952225333461E-16i</v>
      </c>
      <c r="O160" t="str">
        <f t="shared" si="66"/>
        <v>-2.2765791295345-4.19038023653392E-15i</v>
      </c>
    </row>
    <row r="161" spans="2:18">
      <c r="B161" t="s">
        <v>10</v>
      </c>
      <c r="C161" s="3">
        <f>IMREAL(C160)</f>
        <v>2.2765791295344999</v>
      </c>
      <c r="D161" s="3">
        <f t="shared" ref="D161:O161" si="67">IMREAL(D160)</f>
        <v>1.9116107082865299</v>
      </c>
      <c r="E161" s="3">
        <f t="shared" si="67"/>
        <v>2.1429522540774499</v>
      </c>
      <c r="F161" s="3">
        <f t="shared" si="67"/>
        <v>3.7066152190135102</v>
      </c>
      <c r="G161" s="3">
        <f t="shared" si="67"/>
        <v>2.77937818652165</v>
      </c>
      <c r="H161" s="3">
        <f t="shared" si="67"/>
        <v>0.32672330517084502</v>
      </c>
      <c r="I161" s="3">
        <f t="shared" si="67"/>
        <v>1.59416639433355E-16</v>
      </c>
      <c r="J161" s="3">
        <f t="shared" si="67"/>
        <v>-0.32672330517084702</v>
      </c>
      <c r="K161" s="3">
        <f t="shared" si="67"/>
        <v>-2.77937818652165</v>
      </c>
      <c r="L161" s="3">
        <f t="shared" si="67"/>
        <v>-3.7066152190134898</v>
      </c>
      <c r="M161" s="3">
        <f t="shared" si="67"/>
        <v>-2.1429522540774499</v>
      </c>
      <c r="N161" s="3">
        <f t="shared" si="67"/>
        <v>-1.9116107082865399</v>
      </c>
      <c r="O161" s="3">
        <f t="shared" si="67"/>
        <v>-2.2765791295344999</v>
      </c>
    </row>
    <row r="162" spans="2:18">
      <c r="B162" t="s">
        <v>11</v>
      </c>
      <c r="C162" s="3">
        <f>IMAGINARY(C160)</f>
        <v>2.7328566760003801E-16</v>
      </c>
      <c r="D162" s="3">
        <f t="shared" ref="D162:O162" si="68">IMAGINARY(D160)</f>
        <v>9.1095222533346199E-17</v>
      </c>
      <c r="E162" s="3">
        <f t="shared" si="68"/>
        <v>-1.6852616168669099E-15</v>
      </c>
      <c r="F162" s="3">
        <f t="shared" si="68"/>
        <v>4.3725706816006199E-15</v>
      </c>
      <c r="G162" s="3">
        <f t="shared" si="68"/>
        <v>-1.86745206193359E-15</v>
      </c>
      <c r="H162" s="3">
        <f t="shared" si="68"/>
        <v>9.1095222533346091E-16</v>
      </c>
      <c r="I162" s="3">
        <f t="shared" si="68"/>
        <v>-1.6397140056002299E-15</v>
      </c>
      <c r="J162" s="3">
        <f t="shared" si="68"/>
        <v>6.1944751322675402E-15</v>
      </c>
      <c r="K162" s="3">
        <f t="shared" si="68"/>
        <v>9.1095222533346091E-16</v>
      </c>
      <c r="L162" s="3">
        <f t="shared" si="68"/>
        <v>1.50307117180022E-15</v>
      </c>
      <c r="M162" s="3">
        <f t="shared" si="68"/>
        <v>-9.1095222533346091E-16</v>
      </c>
      <c r="N162" s="3">
        <f t="shared" si="68"/>
        <v>9.1095222533346091E-16</v>
      </c>
      <c r="O162" s="3">
        <f t="shared" si="68"/>
        <v>-4.1903802365339203E-15</v>
      </c>
    </row>
    <row r="165" spans="2:18">
      <c r="B165" t="s">
        <v>121</v>
      </c>
    </row>
    <row r="166" spans="2:18">
      <c r="B166" t="s">
        <v>1</v>
      </c>
      <c r="C166">
        <v>0</v>
      </c>
      <c r="D166">
        <v>1</v>
      </c>
      <c r="E166">
        <v>2</v>
      </c>
      <c r="F166">
        <v>3</v>
      </c>
      <c r="G166">
        <v>4</v>
      </c>
      <c r="H166">
        <v>5</v>
      </c>
      <c r="I166">
        <v>6</v>
      </c>
      <c r="J166">
        <v>7</v>
      </c>
      <c r="K166">
        <v>8</v>
      </c>
      <c r="L166">
        <v>9</v>
      </c>
      <c r="M166">
        <v>10</v>
      </c>
      <c r="N166">
        <v>11</v>
      </c>
      <c r="O166">
        <v>12</v>
      </c>
    </row>
    <row r="167" spans="2:18">
      <c r="B167" t="s">
        <v>8</v>
      </c>
      <c r="C167" s="25" t="s">
        <v>94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P167" t="s">
        <v>9</v>
      </c>
      <c r="Q167" t="s">
        <v>10</v>
      </c>
      <c r="R167" t="s">
        <v>11</v>
      </c>
    </row>
    <row r="168" spans="2:18">
      <c r="B168">
        <v>0</v>
      </c>
      <c r="C168" t="str">
        <f>IMPRODUCT(COMPLEX(COS(2*PI()*C41/$C$5),SIN(2*PI()*C41/$C$5)),C$7)</f>
        <v>0</v>
      </c>
      <c r="D168" t="str">
        <f t="shared" ref="D168:O168" si="69">IMPRODUCT(COMPLEX(COS(2*PI()*D41/$C$5),SIN(2*PI()*D41/$C$5)),D$7)</f>
        <v>4.75518200434891-19.2925317748798i</v>
      </c>
      <c r="E168" t="str">
        <f t="shared" si="69"/>
        <v>0.578105720450688-1.10148842242243i</v>
      </c>
      <c r="F168" t="str">
        <f t="shared" si="69"/>
        <v>-0.516253148354702+0.582729342028229i</v>
      </c>
      <c r="G168" t="str">
        <f t="shared" si="69"/>
        <v>5.70141099890383-3.93539986544649i</v>
      </c>
      <c r="H168" t="str">
        <f t="shared" si="69"/>
        <v>2.31034171036254-0.876197036834136i</v>
      </c>
      <c r="I168" t="str">
        <f t="shared" si="69"/>
        <v>1.96897705626303-0.239077099090586i</v>
      </c>
      <c r="J168" t="str">
        <f t="shared" si="69"/>
        <v>1.96897705626301+0.239077099090595i</v>
      </c>
      <c r="K168" t="str">
        <f t="shared" si="69"/>
        <v>2.31034171036252+0.876197036834147i</v>
      </c>
      <c r="L168" t="str">
        <f t="shared" si="69"/>
        <v>5.70141099890383+3.93539986544649i</v>
      </c>
      <c r="M168" t="str">
        <f t="shared" si="69"/>
        <v>-0.516253148354712-0.582729342028231i</v>
      </c>
      <c r="N168" t="str">
        <f t="shared" si="69"/>
        <v>0.578105720450668+1.10148842242242i</v>
      </c>
      <c r="O168" t="str">
        <f t="shared" si="69"/>
        <v>4.75518200434888+19.2925317748798i</v>
      </c>
      <c r="P168" t="str">
        <f>IMDIV(IMSUM(C168:O168),C$5)</f>
        <v>2.2765791295345+2.73285667600038E-16i</v>
      </c>
      <c r="Q168" s="3">
        <f>IMREAL(P168)</f>
        <v>2.2765791295344999</v>
      </c>
      <c r="R168" s="3">
        <f>IMAGINARY(P168)</f>
        <v>2.7328566760003801E-16</v>
      </c>
    </row>
    <row r="169" spans="2:18">
      <c r="B169">
        <v>1</v>
      </c>
      <c r="C169" t="str">
        <f t="shared" ref="C169:O169" si="70">IMPRODUCT(COMPLEX(COS(2*PI()*C42/$C$5),SIN(2*PI()*C42/$C$5)),C$7)</f>
        <v>0</v>
      </c>
      <c r="D169" t="str">
        <f t="shared" si="70"/>
        <v>13.1761911220058-14.8728452454669i</v>
      </c>
      <c r="E169" t="str">
        <f t="shared" si="70"/>
        <v>1.23490867979397-0.149945060998954i</v>
      </c>
      <c r="F169" t="str">
        <f t="shared" si="70"/>
        <v>-0.640708029702778-0.44224882127732i</v>
      </c>
      <c r="G169" t="str">
        <f t="shared" si="70"/>
        <v>1.65791459240511+6.72642391495422i</v>
      </c>
      <c r="H169" t="str">
        <f t="shared" si="70"/>
        <v>-1.14828949394621+2.18788283600621i</v>
      </c>
      <c r="I169" t="str">
        <f t="shared" si="70"/>
        <v>-1.85454726669342+0.703337005282509i</v>
      </c>
      <c r="J169" t="str">
        <f t="shared" si="70"/>
        <v>-1.8545472666934-0.703337005282511i</v>
      </c>
      <c r="K169" t="str">
        <f t="shared" si="70"/>
        <v>-1.14828949394618-2.18788283600621i</v>
      </c>
      <c r="L169" t="str">
        <f t="shared" si="70"/>
        <v>1.6579145924051-6.72642391495422i</v>
      </c>
      <c r="M169" t="str">
        <f t="shared" si="70"/>
        <v>-0.640708029702781+0.44224882127733i</v>
      </c>
      <c r="N169" t="str">
        <f t="shared" si="70"/>
        <v>1.23490867979395+0.149945060998963i</v>
      </c>
      <c r="O169" t="str">
        <f t="shared" si="70"/>
        <v>13.1761911220058+14.8728452454669i</v>
      </c>
      <c r="P169" t="str">
        <f t="shared" ref="P169:P180" si="71">IMDIV(IMSUM(C169:O169),C$5)</f>
        <v>1.91161070828654+1.36642833800019E-15i</v>
      </c>
      <c r="Q169" s="3">
        <f t="shared" ref="Q169:Q180" si="72">IMREAL(P169)</f>
        <v>1.9116107082865399</v>
      </c>
      <c r="R169" s="3">
        <f t="shared" ref="R169:R180" si="73">IMAGINARY(P169)</f>
        <v>1.36642833800019E-15</v>
      </c>
    </row>
    <row r="170" spans="2:18">
      <c r="B170">
        <v>2</v>
      </c>
      <c r="C170" t="str">
        <f t="shared" ref="C170:O170" si="74">IMPRODUCT(COMPLEX(COS(2*PI()*C43/$C$5),SIN(2*PI()*C43/$C$5)),C$7)</f>
        <v>0</v>
      </c>
      <c r="D170" t="str">
        <f t="shared" si="74"/>
        <v>18.5786936439278-7.04596910753286i</v>
      </c>
      <c r="E170" t="str">
        <f t="shared" si="74"/>
        <v>0.824910452395846+0.931131416222513i</v>
      </c>
      <c r="F170" t="str">
        <f t="shared" si="74"/>
        <v>0.361795510528098-0.689343751555425i</v>
      </c>
      <c r="G170" t="str">
        <f t="shared" si="74"/>
        <v>-6.87722023243579-0.835045719678612i</v>
      </c>
      <c r="H170" t="str">
        <f t="shared" si="74"/>
        <v>-0.591327653901161-2.39911060014531i</v>
      </c>
      <c r="I170" t="str">
        <f t="shared" si="74"/>
        <v>1.63233793098862-1.1267215212534i</v>
      </c>
      <c r="J170" t="str">
        <f t="shared" si="74"/>
        <v>1.6323379309886+1.12672152125341i</v>
      </c>
      <c r="K170" t="str">
        <f t="shared" si="74"/>
        <v>-0.591327653901174+2.39911060014529i</v>
      </c>
      <c r="L170" t="str">
        <f t="shared" si="74"/>
        <v>-6.87722023243579+0.835045719678612i</v>
      </c>
      <c r="M170" t="str">
        <f t="shared" si="74"/>
        <v>0.361795510528108+0.689343751555429i</v>
      </c>
      <c r="N170" t="str">
        <f t="shared" si="74"/>
        <v>0.824910452395843-0.931131416222492i</v>
      </c>
      <c r="O170" t="str">
        <f t="shared" si="74"/>
        <v>18.5786936439278+7.04596910753287i</v>
      </c>
      <c r="P170" t="str">
        <f t="shared" si="71"/>
        <v>2.14295225407745+1.98132109010028E-15i</v>
      </c>
      <c r="Q170" s="3">
        <f t="shared" si="72"/>
        <v>2.1429522540774499</v>
      </c>
      <c r="R170" s="3">
        <f t="shared" si="73"/>
        <v>1.9813210901002798E-15</v>
      </c>
    </row>
    <row r="171" spans="2:18">
      <c r="B171">
        <v>3</v>
      </c>
      <c r="C171" t="str">
        <f t="shared" ref="C171:O171" si="75">IMPRODUCT(COMPLEX(COS(2*PI()*C44/$C$5),SIN(2*PI()*C44/$C$5)),C$7)</f>
        <v>0</v>
      </c>
      <c r="D171" t="str">
        <f t="shared" si="75"/>
        <v>19.7250413495559+2.39505363980419i</v>
      </c>
      <c r="E171" t="str">
        <f t="shared" si="75"/>
        <v>-0.29770358536171+1.20783092525868i</v>
      </c>
      <c r="F171" t="str">
        <f t="shared" si="75"/>
        <v>0.727927289243452+0.276066406542838i</v>
      </c>
      <c r="G171" t="str">
        <f t="shared" si="75"/>
        <v>3.21947721497397-6.13420132875024i</v>
      </c>
      <c r="H171" t="str">
        <f t="shared" si="75"/>
        <v>2.03351970321785+1.40363730451375i</v>
      </c>
      <c r="I171" t="str">
        <f t="shared" si="75"/>
        <v>-1.31526304804173+1.48462507787515i</v>
      </c>
      <c r="J171" t="str">
        <f t="shared" si="75"/>
        <v>-1.3152630480417-1.48462507787514i</v>
      </c>
      <c r="K171" t="str">
        <f t="shared" si="75"/>
        <v>2.03351970321784-1.40363730451373i</v>
      </c>
      <c r="L171" t="str">
        <f t="shared" si="75"/>
        <v>3.21947721497397+6.13420132875025i</v>
      </c>
      <c r="M171" t="str">
        <f t="shared" si="75"/>
        <v>0.727927289243456-0.276066406542847i</v>
      </c>
      <c r="N171" t="str">
        <f t="shared" si="75"/>
        <v>-0.297703585361694-1.20783092525867i</v>
      </c>
      <c r="O171" t="str">
        <f t="shared" si="75"/>
        <v>19.7250413495559-2.39505363980416i</v>
      </c>
      <c r="P171" t="str">
        <f t="shared" si="71"/>
        <v>3.7066152190135+5.39739193510076E-15i</v>
      </c>
      <c r="Q171" s="3">
        <f t="shared" si="72"/>
        <v>3.7066152190135</v>
      </c>
      <c r="R171" s="3">
        <f t="shared" si="73"/>
        <v>5.39739193510076E-15</v>
      </c>
    </row>
    <row r="172" spans="2:18">
      <c r="B172">
        <v>4</v>
      </c>
      <c r="C172" t="str">
        <f t="shared" ref="C172:O172" si="76">IMPRODUCT(COMPLEX(COS(2*PI()*C45/$C$5),SIN(2*PI()*C45/$C$5)),C$7)</f>
        <v>0</v>
      </c>
      <c r="D172" t="str">
        <f t="shared" si="76"/>
        <v>16.3526197945183+11.2873984617874i</v>
      </c>
      <c r="E172" t="str">
        <f t="shared" si="76"/>
        <v>-1.16314027603476+0.441120921079749i</v>
      </c>
      <c r="F172" t="str">
        <f t="shared" si="76"/>
        <v>-0.186311632702775+0.755896007904805i</v>
      </c>
      <c r="G172" t="str">
        <f t="shared" si="76"/>
        <v>4.59393552413207+5.18548125823392i</v>
      </c>
      <c r="H172" t="str">
        <f t="shared" si="76"/>
        <v>-2.45289505505137+0.297835382220396i</v>
      </c>
      <c r="I172" t="str">
        <f t="shared" si="76"/>
        <v>0.921749857529302-1.75624762136337i</v>
      </c>
      <c r="J172" t="str">
        <f t="shared" si="76"/>
        <v>0.921749857529285+1.75624762136336i</v>
      </c>
      <c r="K172" t="str">
        <f t="shared" si="76"/>
        <v>-2.45289505505135-0.297835382220409i</v>
      </c>
      <c r="L172" t="str">
        <f t="shared" si="76"/>
        <v>4.59393552413207-5.18548125823392i</v>
      </c>
      <c r="M172" t="str">
        <f t="shared" si="76"/>
        <v>-0.186311632702782-0.755896007904812i</v>
      </c>
      <c r="N172" t="str">
        <f t="shared" si="76"/>
        <v>-1.16314027603474-0.441120921079754i</v>
      </c>
      <c r="O172" t="str">
        <f t="shared" si="76"/>
        <v>16.3526197945183-11.2873984617874i</v>
      </c>
      <c r="P172" t="str">
        <f t="shared" si="71"/>
        <v>2.77937818652166-3.00614234360042E-15i</v>
      </c>
      <c r="Q172" s="3">
        <f t="shared" si="72"/>
        <v>2.7793781865216598</v>
      </c>
      <c r="R172" s="3">
        <f t="shared" si="73"/>
        <v>-3.0061423436004199E-15</v>
      </c>
    </row>
    <row r="173" spans="2:18">
      <c r="B173">
        <v>5</v>
      </c>
      <c r="C173" t="str">
        <f t="shared" ref="C173:O173" si="77">IMPRODUCT(COMPLEX(COS(2*PI()*C46/$C$5),SIN(2*PI()*C46/$C$5)),C$7)</f>
        <v>0</v>
      </c>
      <c r="D173" t="str">
        <f t="shared" si="77"/>
        <v>9.23401011498834+17.5939363240727i</v>
      </c>
      <c r="E173" t="str">
        <f t="shared" si="77"/>
        <v>-1.02377438727527-0.70666043663672i</v>
      </c>
      <c r="F173" t="str">
        <f t="shared" si="77"/>
        <v>-0.772842060641334-0.0938400157206447i</v>
      </c>
      <c r="G173" t="str">
        <f t="shared" si="77"/>
        <v>-6.47754119020506+2.4566073370758i</v>
      </c>
      <c r="H173" t="str">
        <f t="shared" si="77"/>
        <v>1.63851692246554-1.84950327406898i</v>
      </c>
      <c r="I173" t="str">
        <f t="shared" si="77"/>
        <v>-0.474667915721686+1.92580343679832i</v>
      </c>
      <c r="J173" t="str">
        <f t="shared" si="77"/>
        <v>-0.474667915721673-1.92580343679831i</v>
      </c>
      <c r="K173" t="str">
        <f t="shared" si="77"/>
        <v>1.63851692246552+1.84950327406898i</v>
      </c>
      <c r="L173" t="str">
        <f t="shared" si="77"/>
        <v>-6.47754119020506-2.4566073370758i</v>
      </c>
      <c r="M173" t="str">
        <f t="shared" si="77"/>
        <v>-0.772842060641342+0.0938400157206529i</v>
      </c>
      <c r="N173" t="str">
        <f t="shared" si="77"/>
        <v>-1.02377438727527+0.706660436636698i</v>
      </c>
      <c r="O173" t="str">
        <f t="shared" si="77"/>
        <v>9.23401011498836-17.5939363240726i</v>
      </c>
      <c r="P173" t="str">
        <f t="shared" si="71"/>
        <v>0.326723305170851+6.83214169000096E-15i</v>
      </c>
      <c r="Q173" s="3">
        <f t="shared" si="72"/>
        <v>0.32672330517085102</v>
      </c>
      <c r="R173" s="3">
        <f t="shared" si="73"/>
        <v>6.8321416900009604E-15</v>
      </c>
    </row>
    <row r="174" spans="2:18">
      <c r="B174">
        <v>6</v>
      </c>
      <c r="C174" t="str">
        <f t="shared" ref="C174:O174" si="78">IMPRODUCT(COMPLEX(COS(2*PI()*C47/$C$5),SIN(2*PI()*C47/$C$5)),C$7)</f>
        <v>0</v>
      </c>
      <c r="D174" t="str">
        <f t="shared" si="78"/>
        <v>-7.99360577730113E-15+19.8699154044306i</v>
      </c>
      <c r="E174" t="str">
        <f t="shared" si="78"/>
        <v>1.4210854715202E-14-1.24397868500568i</v>
      </c>
      <c r="F174" t="str">
        <f t="shared" si="78"/>
        <v>-4.27435864480685E-15-0.778518335844953i</v>
      </c>
      <c r="G174" t="str">
        <f t="shared" si="78"/>
        <v>-4.44089209850063E-15-6.92773119277717i</v>
      </c>
      <c r="H174" t="str">
        <f t="shared" si="78"/>
        <v>-1.765254609154E-14+2.47091077661615i</v>
      </c>
      <c r="I174" t="str">
        <f t="shared" si="78"/>
        <v>-5.27355936696949E-16-1.98343855649723i</v>
      </c>
      <c r="J174" t="str">
        <f t="shared" si="78"/>
        <v>-1.18516307878735E-14+1.98343855649721i</v>
      </c>
      <c r="K174" t="str">
        <f t="shared" si="78"/>
        <v>-2.55351295663786E-15-2.47091077661614i</v>
      </c>
      <c r="L174" t="str">
        <f t="shared" si="78"/>
        <v>5.32907051820075E-15+6.92773119277717i</v>
      </c>
      <c r="M174" t="str">
        <f t="shared" si="78"/>
        <v>1.94289029309402E-15+0.778518335844961i</v>
      </c>
      <c r="N174" t="str">
        <f t="shared" si="78"/>
        <v>1.11022302462516E-16+1.24397868500566i</v>
      </c>
      <c r="O174" t="str">
        <f t="shared" si="78"/>
        <v>1.77635683940025E-15-19.8699154044306i</v>
      </c>
      <c r="P174" t="str">
        <f t="shared" si="71"/>
        <v>-1.99413135576903E-15-1.63971400560023E-15i</v>
      </c>
      <c r="Q174" s="3">
        <f t="shared" si="72"/>
        <v>-1.9941313557690298E-15</v>
      </c>
      <c r="R174" s="3">
        <f t="shared" si="73"/>
        <v>-1.6397140056002299E-15</v>
      </c>
    </row>
    <row r="175" spans="2:18">
      <c r="B175">
        <v>7</v>
      </c>
      <c r="C175" t="str">
        <f t="shared" ref="C175:O175" si="79">IMPRODUCT(COMPLEX(COS(2*PI()*C48/$C$5),SIN(2*PI()*C48/$C$5)),C$7)</f>
        <v>0</v>
      </c>
      <c r="D175" t="str">
        <f t="shared" si="79"/>
        <v>-9.23401011498835+17.5939363240727i</v>
      </c>
      <c r="E175" t="str">
        <f t="shared" si="79"/>
        <v>1.02377438727529-0.706660436636697i</v>
      </c>
      <c r="F175" t="str">
        <f t="shared" si="79"/>
        <v>0.772842060641333-0.0938400157206536i</v>
      </c>
      <c r="G175" t="str">
        <f t="shared" si="79"/>
        <v>6.47754119020506+2.4566073370758i</v>
      </c>
      <c r="H175" t="str">
        <f t="shared" si="79"/>
        <v>-1.63851692246552-1.849503274069i</v>
      </c>
      <c r="I175" t="str">
        <f t="shared" si="79"/>
        <v>0.474667915721689+1.92580343679832i</v>
      </c>
      <c r="J175" t="str">
        <f t="shared" si="79"/>
        <v>0.474667915721695-1.9258034367983i</v>
      </c>
      <c r="K175" t="str">
        <f t="shared" si="79"/>
        <v>-1.63851692246552+1.84950327406898i</v>
      </c>
      <c r="L175" t="str">
        <f t="shared" si="79"/>
        <v>6.47754119020506-2.45660733707581i</v>
      </c>
      <c r="M175" t="str">
        <f t="shared" si="79"/>
        <v>0.772842060641342+0.0938400157206484i</v>
      </c>
      <c r="N175" t="str">
        <f t="shared" si="79"/>
        <v>1.02377438727527+0.706660436636698i</v>
      </c>
      <c r="O175" t="str">
        <f t="shared" si="79"/>
        <v>-9.23401011498834-17.5939363240727i</v>
      </c>
      <c r="P175" t="str">
        <f t="shared" si="71"/>
        <v>-0.326723305170845-1.36642833800019E-15i</v>
      </c>
      <c r="Q175" s="3">
        <f t="shared" si="72"/>
        <v>-0.32672330517084502</v>
      </c>
      <c r="R175" s="3">
        <f t="shared" si="73"/>
        <v>-1.36642833800019E-15</v>
      </c>
    </row>
    <row r="176" spans="2:18">
      <c r="B176">
        <v>8</v>
      </c>
      <c r="C176" t="str">
        <f t="shared" ref="C176:O176" si="80">IMPRODUCT(COMPLEX(COS(2*PI()*C49/$C$5),SIN(2*PI()*C49/$C$5)),C$7)</f>
        <v>0</v>
      </c>
      <c r="D176" t="str">
        <f t="shared" si="80"/>
        <v>-16.3526197945183+11.2873984617874i</v>
      </c>
      <c r="E176" t="str">
        <f t="shared" si="80"/>
        <v>1.16314027603475+0.441120921079774i</v>
      </c>
      <c r="F176" t="str">
        <f t="shared" si="80"/>
        <v>0.186311632702784+0.755896007904803i</v>
      </c>
      <c r="G176" t="str">
        <f t="shared" si="80"/>
        <v>-4.59393552413207+5.18548125823392i</v>
      </c>
      <c r="H176" t="str">
        <f t="shared" si="80"/>
        <v>2.45289505505137+0.297835382220433i</v>
      </c>
      <c r="I176" t="str">
        <f t="shared" si="80"/>
        <v>-0.921749857529305-1.75624762136337i</v>
      </c>
      <c r="J176" t="str">
        <f t="shared" si="80"/>
        <v>-0.921749857529304+1.75624762136335i</v>
      </c>
      <c r="K176" t="str">
        <f t="shared" si="80"/>
        <v>2.45289505505135-0.297835382220412i</v>
      </c>
      <c r="L176" t="str">
        <f t="shared" si="80"/>
        <v>-4.59393552413208-5.18548125823391i</v>
      </c>
      <c r="M176" t="str">
        <f t="shared" si="80"/>
        <v>0.186311632702779-0.755896007904812i</v>
      </c>
      <c r="N176" t="str">
        <f t="shared" si="80"/>
        <v>1.16314027603474-0.441120921079756i</v>
      </c>
      <c r="O176" t="str">
        <f t="shared" si="80"/>
        <v>-16.3526197945182-11.2873984617874i</v>
      </c>
      <c r="P176" t="str">
        <f t="shared" si="71"/>
        <v>-2.77937818652165+1.50307117180022E-15i</v>
      </c>
      <c r="Q176" s="3">
        <f t="shared" si="72"/>
        <v>-2.77937818652165</v>
      </c>
      <c r="R176" s="3">
        <f t="shared" si="73"/>
        <v>1.50307117180022E-15</v>
      </c>
    </row>
    <row r="177" spans="2:18">
      <c r="B177">
        <v>9</v>
      </c>
      <c r="C177" t="str">
        <f t="shared" ref="C177:O177" si="81">IMPRODUCT(COMPLEX(COS(2*PI()*C50/$C$5),SIN(2*PI()*C50/$C$5)),C$7)</f>
        <v>0</v>
      </c>
      <c r="D177" t="str">
        <f t="shared" si="81"/>
        <v>-19.7250413495559+2.39505363980417i</v>
      </c>
      <c r="E177" t="str">
        <f t="shared" si="81"/>
        <v>0.297703585361684+1.20783092525869i</v>
      </c>
      <c r="F177" t="str">
        <f t="shared" si="81"/>
        <v>-0.727927289243449+0.276066406542846i</v>
      </c>
      <c r="G177" t="str">
        <f t="shared" si="81"/>
        <v>-3.21947721497397-6.13420132875025i</v>
      </c>
      <c r="H177" t="str">
        <f t="shared" si="81"/>
        <v>-2.03351970321787+1.40363730451372i</v>
      </c>
      <c r="I177" t="str">
        <f t="shared" si="81"/>
        <v>1.31526304804173+1.48462507787515i</v>
      </c>
      <c r="J177" t="str">
        <f t="shared" si="81"/>
        <v>1.31526304804172-1.48462507787513i</v>
      </c>
      <c r="K177" t="str">
        <f t="shared" si="81"/>
        <v>-2.03351970321785-1.40363730451373i</v>
      </c>
      <c r="L177" t="str">
        <f t="shared" si="81"/>
        <v>-3.21947721497397+6.13420132875025i</v>
      </c>
      <c r="M177" t="str">
        <f t="shared" si="81"/>
        <v>-0.727927289243458-0.276066406542844i</v>
      </c>
      <c r="N177" t="str">
        <f t="shared" si="81"/>
        <v>0.297703585361692-1.20783092525867i</v>
      </c>
      <c r="O177" t="str">
        <f t="shared" si="81"/>
        <v>-19.7250413495559-2.39505363980418i</v>
      </c>
      <c r="P177" t="str">
        <f t="shared" si="71"/>
        <v>-3.7066152190135+1.63971400560023E-15i</v>
      </c>
      <c r="Q177" s="3">
        <f t="shared" si="72"/>
        <v>-3.7066152190135</v>
      </c>
      <c r="R177" s="3">
        <f t="shared" si="73"/>
        <v>1.6397140056002299E-15</v>
      </c>
    </row>
    <row r="178" spans="2:18">
      <c r="B178">
        <v>10</v>
      </c>
      <c r="C178" t="str">
        <f t="shared" ref="C178:O178" si="82">IMPRODUCT(COMPLEX(COS(2*PI()*C51/$C$5),SIN(2*PI()*C51/$C$5)),C$7)</f>
        <v>0</v>
      </c>
      <c r="D178" t="str">
        <f t="shared" si="82"/>
        <v>-18.5786936439278-7.04596910753288i</v>
      </c>
      <c r="E178" t="str">
        <f t="shared" si="82"/>
        <v>-0.824910452395865+0.931131416222496i</v>
      </c>
      <c r="F178" t="str">
        <f t="shared" si="82"/>
        <v>-0.361795510528107-0.689343751555421i</v>
      </c>
      <c r="G178" t="str">
        <f t="shared" si="82"/>
        <v>6.8772202324358-0.835045719678605i</v>
      </c>
      <c r="H178" t="str">
        <f t="shared" si="82"/>
        <v>0.591327653901196-2.3991106001453i</v>
      </c>
      <c r="I178" t="str">
        <f t="shared" si="82"/>
        <v>-1.63233793098862-1.1267215212534i</v>
      </c>
      <c r="J178" t="str">
        <f t="shared" si="82"/>
        <v>-1.63233793098861+1.12672152125338i</v>
      </c>
      <c r="K178" t="str">
        <f t="shared" si="82"/>
        <v>0.591327653901179+2.39911060014529i</v>
      </c>
      <c r="L178" t="str">
        <f t="shared" si="82"/>
        <v>6.87722023243579+0.835045719678611i</v>
      </c>
      <c r="M178" t="str">
        <f t="shared" si="82"/>
        <v>-0.361795510528104+0.689343751555431i</v>
      </c>
      <c r="N178" t="str">
        <f t="shared" si="82"/>
        <v>-0.824910452395844-0.93113141622249i</v>
      </c>
      <c r="O178" t="str">
        <f t="shared" si="82"/>
        <v>-18.5786936439278+7.04596910753285i</v>
      </c>
      <c r="P178" t="str">
        <f t="shared" si="71"/>
        <v>-2.14295225407745-2.80117809290039E-15i</v>
      </c>
      <c r="Q178" s="3">
        <f t="shared" si="72"/>
        <v>-2.1429522540774499</v>
      </c>
      <c r="R178" s="3">
        <f t="shared" si="73"/>
        <v>-2.8011780929003901E-15</v>
      </c>
    </row>
    <row r="179" spans="2:18">
      <c r="B179">
        <v>11</v>
      </c>
      <c r="C179" t="str">
        <f t="shared" ref="C179:O179" si="83">IMPRODUCT(COMPLEX(COS(2*PI()*C52/$C$5),SIN(2*PI()*C52/$C$5)),C$7)</f>
        <v>0</v>
      </c>
      <c r="D179" t="str">
        <f t="shared" si="83"/>
        <v>-13.1761911220058-14.8728452454669i</v>
      </c>
      <c r="E179" t="str">
        <f t="shared" si="83"/>
        <v>-1.23490867979397-0.14994506099898i</v>
      </c>
      <c r="F179" t="str">
        <f t="shared" si="83"/>
        <v>0.640708029702772-0.442248821277328i</v>
      </c>
      <c r="G179" t="str">
        <f t="shared" si="83"/>
        <v>-1.65791459240511+6.72642391495422i</v>
      </c>
      <c r="H179" t="str">
        <f t="shared" si="83"/>
        <v>1.14828949394617+2.18788283600623i</v>
      </c>
      <c r="I179" t="str">
        <f t="shared" si="83"/>
        <v>1.85454726669342+0.703337005282509i</v>
      </c>
      <c r="J179" t="str">
        <f t="shared" si="83"/>
        <v>1.85454726669341-0.70333700528249i</v>
      </c>
      <c r="K179" t="str">
        <f t="shared" si="83"/>
        <v>1.14828949394618-2.18788283600621i</v>
      </c>
      <c r="L179" t="str">
        <f t="shared" si="83"/>
        <v>-1.65791459240511-6.72642391495422i</v>
      </c>
      <c r="M179" t="str">
        <f t="shared" si="83"/>
        <v>0.640708029702783+0.442248821277327i</v>
      </c>
      <c r="N179" t="str">
        <f t="shared" si="83"/>
        <v>-1.23490867979395+0.149945060998966i</v>
      </c>
      <c r="O179" t="str">
        <f t="shared" si="83"/>
        <v>-13.1761911220058+14.8728452454669i</v>
      </c>
      <c r="P179" t="str">
        <f t="shared" si="71"/>
        <v>-1.91161070828654+1.63971400560023E-15i</v>
      </c>
      <c r="Q179" s="3">
        <f t="shared" si="72"/>
        <v>-1.9116107082865399</v>
      </c>
      <c r="R179" s="3">
        <f t="shared" si="73"/>
        <v>1.6397140056002299E-15</v>
      </c>
    </row>
    <row r="180" spans="2:18">
      <c r="B180">
        <v>12</v>
      </c>
      <c r="C180" t="str">
        <f t="shared" ref="C180:O180" si="84">IMPRODUCT(COMPLEX(COS(2*PI()*C53/$C$5),SIN(2*PI()*C53/$C$5)),C$7)</f>
        <v>0</v>
      </c>
      <c r="D180" t="str">
        <f t="shared" si="84"/>
        <v>-4.75518200434888-19.2925317748798i</v>
      </c>
      <c r="E180" t="str">
        <f t="shared" si="84"/>
        <v>-0.578105720450665-1.10148842242244i</v>
      </c>
      <c r="F180" t="str">
        <f t="shared" si="84"/>
        <v>0.516253148354708+0.582729342028223i</v>
      </c>
      <c r="G180" t="str">
        <f t="shared" si="84"/>
        <v>-5.70141099890383-3.93539986544649i</v>
      </c>
      <c r="H180" t="str">
        <f t="shared" si="84"/>
        <v>-2.31034171036253-0.876197036834172i</v>
      </c>
      <c r="I180" t="str">
        <f t="shared" si="84"/>
        <v>-1.96897705626303-0.239077099090584i</v>
      </c>
      <c r="J180" t="str">
        <f t="shared" si="84"/>
        <v>-1.96897705626301+0.239077099090572i</v>
      </c>
      <c r="K180" t="str">
        <f t="shared" si="84"/>
        <v>-2.31034171036252+0.87619703683415i</v>
      </c>
      <c r="L180" t="str">
        <f t="shared" si="84"/>
        <v>-5.70141099890382+3.9353998654465i</v>
      </c>
      <c r="M180" t="str">
        <f t="shared" si="84"/>
        <v>0.516253148354709-0.582729342028233i</v>
      </c>
      <c r="N180" t="str">
        <f t="shared" si="84"/>
        <v>-0.578105720450666+1.10148842242242i</v>
      </c>
      <c r="O180" t="str">
        <f t="shared" si="84"/>
        <v>-4.75518200434892+19.2925317748798i</v>
      </c>
      <c r="P180" t="str">
        <f t="shared" si="71"/>
        <v>-2.2765791295345-4.09928501400058E-15i</v>
      </c>
      <c r="Q180" s="3">
        <f t="shared" si="72"/>
        <v>-2.2765791295344999</v>
      </c>
      <c r="R180" s="3">
        <f t="shared" si="73"/>
        <v>-4.09928501400058E-15</v>
      </c>
    </row>
  </sheetData>
  <mergeCells count="11">
    <mergeCell ref="C142:N142"/>
    <mergeCell ref="C167:N167"/>
    <mergeCell ref="C31:N31"/>
    <mergeCell ref="C33:N33"/>
    <mergeCell ref="C40:O40"/>
    <mergeCell ref="C57:N57"/>
    <mergeCell ref="Q57:AB57"/>
    <mergeCell ref="C76:N76"/>
    <mergeCell ref="Q76:AB76"/>
    <mergeCell ref="C92:N92"/>
    <mergeCell ref="C120:N120"/>
  </mergeCells>
  <phoneticPr fontId="7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DFT</vt:lpstr>
      <vt:lpstr>FFT Composite</vt:lpstr>
      <vt:lpstr>FFT Prime</vt:lpstr>
      <vt:lpstr>IFFT Composite</vt:lpstr>
      <vt:lpstr>IFFT Prime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Gifari Zulkarnaen</dc:creator>
  <cp:lastModifiedBy>BFL301</cp:lastModifiedBy>
  <dcterms:created xsi:type="dcterms:W3CDTF">2021-11-13T09:54:40Z</dcterms:created>
  <dcterms:modified xsi:type="dcterms:W3CDTF">2021-12-13T15:38:08Z</dcterms:modified>
</cp:coreProperties>
</file>