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"/>
    </mc:Choice>
  </mc:AlternateContent>
  <bookViews>
    <workbookView xWindow="10600" yWindow="2340" windowWidth="33680" windowHeight="25680" tabRatio="500"/>
  </bookViews>
  <sheets>
    <sheet name="Sheet1" sheetId="1" r:id="rId1"/>
  </sheets>
  <definedNames>
    <definedName name="_xlnm._FilterDatabase" localSheetId="0" hidden="1">Sheet1!$D$1:$D$141</definedName>
    <definedName name="wildtypeRasList_1" localSheetId="0">Sheet1!$A$1:$F$141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</calcChain>
</file>

<file path=xl/connections.xml><?xml version="1.0" encoding="utf-8"?>
<connections xmlns="http://schemas.openxmlformats.org/spreadsheetml/2006/main">
  <connection id="1" name="wildtypeRasList" type="6" refreshedVersion="0" background="1" saveData="1">
    <textPr fileType="mac" codePage="10000" sourceFile="/Users/joshsinger/gitrepos_ssh/PHE-HCV-DRUG-RESISTANCE/wildtypeRasList.txt">
      <textFields>
        <textField/>
      </textFields>
    </textPr>
  </connection>
</connections>
</file>

<file path=xl/sharedStrings.xml><?xml version="1.0" encoding="utf-8"?>
<sst xmlns="http://schemas.openxmlformats.org/spreadsheetml/2006/main" count="706" uniqueCount="166">
  <si>
    <t>clade</t>
  </si>
  <si>
    <t>virusProtein</t>
  </si>
  <si>
    <t>polymorphism</t>
  </si>
  <si>
    <t>combination</t>
  </si>
  <si>
    <t>mixedWildtype</t>
  </si>
  <si>
    <t>hcvGlueLink</t>
  </si>
  <si>
    <t>Subtype 1b</t>
  </si>
  <si>
    <t>NS3</t>
  </si>
  <si>
    <t>S122T+I/V170I</t>
  </si>
  <si>
    <t>Yes</t>
  </si>
  <si>
    <t>Genotype 3</t>
  </si>
  <si>
    <t>L132I+I/V170I</t>
  </si>
  <si>
    <t>Subtype 1a</t>
  </si>
  <si>
    <t>R155R</t>
  </si>
  <si>
    <t>No</t>
  </si>
  <si>
    <t>A156A</t>
  </si>
  <si>
    <t>A156G+I/V170I</t>
  </si>
  <si>
    <t>A156T+I170I</t>
  </si>
  <si>
    <t>Subtype 6a</t>
  </si>
  <si>
    <t>D168A+N/S122N</t>
  </si>
  <si>
    <t>Subtype 5a</t>
  </si>
  <si>
    <t>D/E168E</t>
  </si>
  <si>
    <t>Q168R+I/V170I</t>
  </si>
  <si>
    <t>I/V170I</t>
  </si>
  <si>
    <t>V36L+K/Q80K+S122C</t>
  </si>
  <si>
    <t>V36L+K/Q80K+R155S</t>
  </si>
  <si>
    <t>V36L+K/Q80K+D168A</t>
  </si>
  <si>
    <t>V36L+K/Q80K+D168G</t>
  </si>
  <si>
    <t>V36L+K/Q80K</t>
  </si>
  <si>
    <t>V36M+K/Q80K+V107I</t>
  </si>
  <si>
    <t>V36M+K/Q80K+S122G+D168A</t>
  </si>
  <si>
    <t>V36M+K/Q80K</t>
  </si>
  <si>
    <t>Q41H+K/Q80K+S122G</t>
  </si>
  <si>
    <t>Q41K+F43L+K/Q80K+D168Y</t>
  </si>
  <si>
    <t>Q41K+K/Q80K</t>
  </si>
  <si>
    <t>Subtype 3a</t>
  </si>
  <si>
    <t>Q41R+I/V170I</t>
  </si>
  <si>
    <t>F43L+K/Q80K</t>
  </si>
  <si>
    <t>T54S+F/Y56F+Q80L+A156T+I/V170I</t>
  </si>
  <si>
    <t>V55A+K80K+N/S122N</t>
  </si>
  <si>
    <t>F/Y56F+S122N+I/V170I</t>
  </si>
  <si>
    <t>F/Y56F+S122N</t>
  </si>
  <si>
    <t>F/Y56F+R155W+A156G+D168N</t>
  </si>
  <si>
    <t>F/Y56F+D168E+I/V170I</t>
  </si>
  <si>
    <t>F/Y56F+I/V170I</t>
  </si>
  <si>
    <t>F/Y56F</t>
  </si>
  <si>
    <t>Y56H+Q168K+I/V170I</t>
  </si>
  <si>
    <t>Y56H+Q168Q+I/V170I</t>
  </si>
  <si>
    <t>Y56H+K/Q80K+R155I+D168V</t>
  </si>
  <si>
    <t>Y56H+K/Q80K+R155R+D168V</t>
  </si>
  <si>
    <t>Y56Y+Q168K+I/V170I</t>
  </si>
  <si>
    <t>Y56Y+Q168Q+I/V170I</t>
  </si>
  <si>
    <t>N77S+K/Q80K+I132I+A156G</t>
  </si>
  <si>
    <t>K/Q80K+V107I</t>
  </si>
  <si>
    <t>K/Q80K+S122G+D168Y</t>
  </si>
  <si>
    <t>K/Q80K+S122G</t>
  </si>
  <si>
    <t>K/Q80K+I132I</t>
  </si>
  <si>
    <t>K/Q80K+I132V+A156G</t>
  </si>
  <si>
    <t>K/Q80K+I132V</t>
  </si>
  <si>
    <t>K/Q80K+R155T+A156T+D168N</t>
  </si>
  <si>
    <t>K/Q80K+R155T+D168N</t>
  </si>
  <si>
    <t>K/Q80K+A156A</t>
  </si>
  <si>
    <t>Q80K+A156G+I/V170I</t>
  </si>
  <si>
    <t>K/Q80K+A156G</t>
  </si>
  <si>
    <t>K/Q80K+A156T+D168A</t>
  </si>
  <si>
    <t>K/Q80K+A156V</t>
  </si>
  <si>
    <t>K/Q80K+D168A</t>
  </si>
  <si>
    <t>K/Q80K+D168D</t>
  </si>
  <si>
    <t>K/Q80K+D168E+I170V</t>
  </si>
  <si>
    <t>K/Q80K+D168E</t>
  </si>
  <si>
    <t>K/Q80K+D168N</t>
  </si>
  <si>
    <t>K/Q80K+D168T</t>
  </si>
  <si>
    <t>K/Q80K+D168Y</t>
  </si>
  <si>
    <t>Q80K+I/V170I</t>
  </si>
  <si>
    <t>K/Q80K</t>
  </si>
  <si>
    <t>Q80R+L132I+I/V170I</t>
  </si>
  <si>
    <t>NS5A</t>
  </si>
  <si>
    <t>Q24K+L28M+R30Q+F/L37V+H/Q54H</t>
  </si>
  <si>
    <t>Q24R+R30Q+L31M+F/L37L+Y93H</t>
  </si>
  <si>
    <t>Subtype 2a</t>
  </si>
  <si>
    <t>T24S+L/M31M</t>
  </si>
  <si>
    <t>Subtype 2d</t>
  </si>
  <si>
    <t>S24S+L31M</t>
  </si>
  <si>
    <t>Subtype 2i</t>
  </si>
  <si>
    <t>S24S+M31M</t>
  </si>
  <si>
    <t>Subtype 2j</t>
  </si>
  <si>
    <t>Subtype 2b</t>
  </si>
  <si>
    <t>S24S+C92S</t>
  </si>
  <si>
    <t>L28A+R30R</t>
  </si>
  <si>
    <t>F28C+L/M31M</t>
  </si>
  <si>
    <t>F/L28F</t>
  </si>
  <si>
    <t>Subtype 4r</t>
  </si>
  <si>
    <t>M/V28I+R30R+L/M31M</t>
  </si>
  <si>
    <t>M/V28I+R30R+L/M31V</t>
  </si>
  <si>
    <t>Subtype 4a</t>
  </si>
  <si>
    <t>L/M28L+L30H</t>
  </si>
  <si>
    <t>L28L+L/M31M+C92S</t>
  </si>
  <si>
    <t>L28L+L/M31M</t>
  </si>
  <si>
    <t>L28L+Y93H</t>
  </si>
  <si>
    <t>L28L</t>
  </si>
  <si>
    <t>Subtype 1l</t>
  </si>
  <si>
    <t>M28M+Q/R30Q+M31M</t>
  </si>
  <si>
    <t>M/V28M+R30R+L/M31L+Y93H</t>
  </si>
  <si>
    <t>M/V28M+R30R+L/M31L</t>
  </si>
  <si>
    <t>M28M+Q/R30R+M31M</t>
  </si>
  <si>
    <t>M/V28M+R30R+L/M31M</t>
  </si>
  <si>
    <t>L28M+F/L37L+P58R</t>
  </si>
  <si>
    <t>L/M28M+P58Y</t>
  </si>
  <si>
    <t>L/M28M+Y93H</t>
  </si>
  <si>
    <t>Genotype 4</t>
  </si>
  <si>
    <t>L/M28M</t>
  </si>
  <si>
    <t>F28S+L/M31M</t>
  </si>
  <si>
    <t>M/V28V+R30R+L/M31M+Y93H</t>
  </si>
  <si>
    <t>M/V28V+R30R+L/M31M</t>
  </si>
  <si>
    <t>M/V28V+R30R+L/M31V</t>
  </si>
  <si>
    <t>M/V28V+R30R</t>
  </si>
  <si>
    <t>M/V28V+R30S+L/M31M</t>
  </si>
  <si>
    <t>R30E+Q62Q</t>
  </si>
  <si>
    <t>R30Q+H/Q54H+Y93H</t>
  </si>
  <si>
    <t>R30R+L31M</t>
  </si>
  <si>
    <t>Subtype 1h</t>
  </si>
  <si>
    <t>R30R+P58D</t>
  </si>
  <si>
    <t>R30R+Y93H</t>
  </si>
  <si>
    <t>Subtype 4d</t>
  </si>
  <si>
    <t>R30R</t>
  </si>
  <si>
    <t>L31I+H/Q54H+A92K</t>
  </si>
  <si>
    <t>L31I+H/Q54H+A92T</t>
  </si>
  <si>
    <t>L31M+H/Q54H+Q62E</t>
  </si>
  <si>
    <t>L31M+H/Q54H+Y93H</t>
  </si>
  <si>
    <t>L31M+H/Q54H</t>
  </si>
  <si>
    <t>Genotype 2</t>
  </si>
  <si>
    <t>L/M31M</t>
  </si>
  <si>
    <t>L31V+F/L37L+Y93H</t>
  </si>
  <si>
    <t>L31V+H/Q54H+P58S+Y93H</t>
  </si>
  <si>
    <t>L31V+H/Q54H+Y93H</t>
  </si>
  <si>
    <t>F/L37L+H/Q54H</t>
  </si>
  <si>
    <t>F/L37L+H/Q54L+A92T</t>
  </si>
  <si>
    <t>F/L37L+H/Q54Y</t>
  </si>
  <si>
    <t>F/L37L+Y93H</t>
  </si>
  <si>
    <t>F/L37L</t>
  </si>
  <si>
    <t>F/L37Y+H/Q54H</t>
  </si>
  <si>
    <t>K/R44K</t>
  </si>
  <si>
    <t>H/Q54H+P58A+Q62E+Y93H</t>
  </si>
  <si>
    <t>H/Q54H+Y93H</t>
  </si>
  <si>
    <t>H/Q54H</t>
  </si>
  <si>
    <t>P58P</t>
  </si>
  <si>
    <t>P58S+S/T62T+Y93H</t>
  </si>
  <si>
    <t>P/T58T</t>
  </si>
  <si>
    <t>S/T62T+Y93H</t>
  </si>
  <si>
    <t>Subtype 1c</t>
  </si>
  <si>
    <t>H/N/Y93H</t>
  </si>
  <si>
    <t>NS5B</t>
  </si>
  <si>
    <t>F/L159F+S282T+L320F</t>
  </si>
  <si>
    <t>F/L159F+S282T</t>
  </si>
  <si>
    <t>F/L159F+C/N316H</t>
  </si>
  <si>
    <t>F/L159F+C/N316N</t>
  </si>
  <si>
    <t>F/L159F+L320F</t>
  </si>
  <si>
    <t>F/L159F+V321A</t>
  </si>
  <si>
    <t>F/L159F</t>
  </si>
  <si>
    <t>T179A+S282T+M289L+I293L+P479P</t>
  </si>
  <si>
    <t>T179A+S282T+M289L+P479P</t>
  </si>
  <si>
    <t>T179A+S282T+I293L+P479P</t>
  </si>
  <si>
    <t>S282T+M289L+I293L+P479P</t>
  </si>
  <si>
    <t>S282T+M289L+P479P</t>
  </si>
  <si>
    <t>C/N316N</t>
  </si>
  <si>
    <t>I/V321I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</si>
</sst>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ildtypeRasLis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topLeftCell="A13" workbookViewId="0">
      <selection activeCell="J7" sqref="J7"/>
    </sheetView>
  </sheetViews>
  <sheetFormatPr baseColWidth="10" defaultRowHeight="16" x14ac:dyDescent="0.2"/>
  <cols>
    <col min="1" max="1" width="10.5" bestFit="1" customWidth="1"/>
    <col min="2" max="2" width="11" bestFit="1" customWidth="1"/>
    <col min="3" max="3" width="30.83203125" bestFit="1" customWidth="1"/>
    <col min="4" max="4" width="11.33203125" bestFit="1" customWidth="1"/>
    <col min="5" max="5" width="13.5" bestFit="1" customWidth="1"/>
    <col min="6" max="6" width="62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9</v>
      </c>
      <c r="F2" s="2" t="str">
        <f>HYPERLINK("http://hcv.glue.cvr.ac.uk/#/project/rap/NS3:122T+170I")</f>
        <v>http://hcv.glue.cvr.ac.uk/#/project/rap/NS3:122T+170I</v>
      </c>
      <c r="G2" s="1"/>
    </row>
    <row r="3" spans="1:7" x14ac:dyDescent="0.2">
      <c r="A3" t="s">
        <v>10</v>
      </c>
      <c r="B3" t="s">
        <v>7</v>
      </c>
      <c r="C3" t="s">
        <v>11</v>
      </c>
      <c r="D3" t="s">
        <v>9</v>
      </c>
      <c r="E3" t="s">
        <v>9</v>
      </c>
      <c r="F3" s="2" t="str">
        <f>HYPERLINK("http://hcv.glue.cvr.ac.uk/#/project/rap/NS3:132I+170I")</f>
        <v>http://hcv.glue.cvr.ac.uk/#/project/rap/NS3:132I+170I</v>
      </c>
      <c r="G3" s="1"/>
    </row>
    <row r="4" spans="1:7" x14ac:dyDescent="0.2">
      <c r="A4" t="s">
        <v>12</v>
      </c>
      <c r="B4" t="s">
        <v>7</v>
      </c>
      <c r="C4" t="s">
        <v>13</v>
      </c>
      <c r="D4" t="s">
        <v>14</v>
      </c>
      <c r="E4" t="s">
        <v>14</v>
      </c>
      <c r="F4" s="2" t="str">
        <f>HYPERLINK("http://hcv.glue.cvr.ac.uk/#/project/rap/NS3:155R")</f>
        <v>http://hcv.glue.cvr.ac.uk/#/project/rap/NS3:155R</v>
      </c>
      <c r="G4" s="1"/>
    </row>
    <row r="5" spans="1:7" x14ac:dyDescent="0.2">
      <c r="A5" t="s">
        <v>12</v>
      </c>
      <c r="B5" t="s">
        <v>7</v>
      </c>
      <c r="C5" t="s">
        <v>15</v>
      </c>
      <c r="D5" t="s">
        <v>14</v>
      </c>
      <c r="E5" t="s">
        <v>14</v>
      </c>
      <c r="F5" s="2" t="str">
        <f>HYPERLINK("http://hcv.glue.cvr.ac.uk/#/project/rap/NS3:156A")</f>
        <v>http://hcv.glue.cvr.ac.uk/#/project/rap/NS3:156A</v>
      </c>
      <c r="G5" s="1"/>
    </row>
    <row r="6" spans="1:7" x14ac:dyDescent="0.2">
      <c r="A6" t="s">
        <v>10</v>
      </c>
      <c r="B6" t="s">
        <v>7</v>
      </c>
      <c r="C6" t="s">
        <v>16</v>
      </c>
      <c r="D6" t="s">
        <v>9</v>
      </c>
      <c r="E6" t="s">
        <v>9</v>
      </c>
      <c r="F6" s="2" t="str">
        <f>HYPERLINK("http://hcv.glue.cvr.ac.uk/#/project/rap/NS3:156G+170I")</f>
        <v>http://hcv.glue.cvr.ac.uk/#/project/rap/NS3:156G+170I</v>
      </c>
      <c r="G6" s="1"/>
    </row>
    <row r="7" spans="1:7" x14ac:dyDescent="0.2">
      <c r="A7" t="s">
        <v>12</v>
      </c>
      <c r="B7" t="s">
        <v>7</v>
      </c>
      <c r="C7" t="s">
        <v>17</v>
      </c>
      <c r="D7" t="s">
        <v>9</v>
      </c>
      <c r="E7" t="s">
        <v>14</v>
      </c>
      <c r="F7" s="2" t="str">
        <f>HYPERLINK("http://hcv.glue.cvr.ac.uk/#/project/rap/NS3:156T+170I")</f>
        <v>http://hcv.glue.cvr.ac.uk/#/project/rap/NS3:156T+170I</v>
      </c>
      <c r="G7" s="1"/>
    </row>
    <row r="8" spans="1:7" x14ac:dyDescent="0.2">
      <c r="A8" t="s">
        <v>18</v>
      </c>
      <c r="B8" t="s">
        <v>7</v>
      </c>
      <c r="C8" t="s">
        <v>19</v>
      </c>
      <c r="D8" t="s">
        <v>9</v>
      </c>
      <c r="E8" t="s">
        <v>9</v>
      </c>
      <c r="F8" s="2" t="str">
        <f>HYPERLINK("http://hcv.glue.cvr.ac.uk/#/project/rap/NS3:168A+122N")</f>
        <v>http://hcv.glue.cvr.ac.uk/#/project/rap/NS3:168A+122N</v>
      </c>
      <c r="G8" s="1"/>
    </row>
    <row r="9" spans="1:7" x14ac:dyDescent="0.2">
      <c r="A9" t="s">
        <v>20</v>
      </c>
      <c r="B9" t="s">
        <v>7</v>
      </c>
      <c r="C9" t="s">
        <v>21</v>
      </c>
      <c r="D9" t="s">
        <v>14</v>
      </c>
      <c r="E9" t="s">
        <v>9</v>
      </c>
      <c r="F9" s="2" t="str">
        <f>HYPERLINK("http://hcv.glue.cvr.ac.uk/#/project/rap/NS3:168E")</f>
        <v>http://hcv.glue.cvr.ac.uk/#/project/rap/NS3:168E</v>
      </c>
      <c r="G9" s="1"/>
    </row>
    <row r="10" spans="1:7" x14ac:dyDescent="0.2">
      <c r="A10" t="s">
        <v>10</v>
      </c>
      <c r="B10" t="s">
        <v>7</v>
      </c>
      <c r="C10" t="s">
        <v>22</v>
      </c>
      <c r="D10" t="s">
        <v>9</v>
      </c>
      <c r="E10" t="s">
        <v>9</v>
      </c>
      <c r="F10" s="2" t="str">
        <f>HYPERLINK("http://hcv.glue.cvr.ac.uk/#/project/rap/NS3:168R+170I")</f>
        <v>http://hcv.glue.cvr.ac.uk/#/project/rap/NS3:168R+170I</v>
      </c>
      <c r="G10" s="1"/>
    </row>
    <row r="11" spans="1:7" x14ac:dyDescent="0.2">
      <c r="A11" t="s">
        <v>10</v>
      </c>
      <c r="B11" t="s">
        <v>7</v>
      </c>
      <c r="C11" t="s">
        <v>23</v>
      </c>
      <c r="D11" t="s">
        <v>14</v>
      </c>
      <c r="E11" t="s">
        <v>9</v>
      </c>
      <c r="F11" s="2" t="str">
        <f>HYPERLINK("http://hcv.glue.cvr.ac.uk/#/project/rap/NS3:170I")</f>
        <v>http://hcv.glue.cvr.ac.uk/#/project/rap/NS3:170I</v>
      </c>
      <c r="G11" s="1"/>
    </row>
    <row r="12" spans="1:7" x14ac:dyDescent="0.2">
      <c r="A12" t="s">
        <v>12</v>
      </c>
      <c r="B12" t="s">
        <v>7</v>
      </c>
      <c r="C12" t="s">
        <v>24</v>
      </c>
      <c r="D12" t="s">
        <v>9</v>
      </c>
      <c r="E12" t="s">
        <v>9</v>
      </c>
      <c r="F12" s="2" t="str">
        <f>HYPERLINK("http://hcv.glue.cvr.ac.uk/#/project/rap/NS3:36L+80K+122C")</f>
        <v>http://hcv.glue.cvr.ac.uk/#/project/rap/NS3:36L+80K+122C</v>
      </c>
      <c r="G12" s="1"/>
    </row>
    <row r="13" spans="1:7" x14ac:dyDescent="0.2">
      <c r="A13" t="s">
        <v>12</v>
      </c>
      <c r="B13" t="s">
        <v>7</v>
      </c>
      <c r="C13" t="s">
        <v>25</v>
      </c>
      <c r="D13" t="s">
        <v>9</v>
      </c>
      <c r="E13" t="s">
        <v>9</v>
      </c>
      <c r="F13" s="2" t="str">
        <f>HYPERLINK("http://hcv.glue.cvr.ac.uk/#/project/rap/NS3:36L+80K+155S")</f>
        <v>http://hcv.glue.cvr.ac.uk/#/project/rap/NS3:36L+80K+155S</v>
      </c>
      <c r="G13" s="1"/>
    </row>
    <row r="14" spans="1:7" x14ac:dyDescent="0.2">
      <c r="A14" t="s">
        <v>12</v>
      </c>
      <c r="B14" t="s">
        <v>7</v>
      </c>
      <c r="C14" t="s">
        <v>26</v>
      </c>
      <c r="D14" t="s">
        <v>9</v>
      </c>
      <c r="E14" t="s">
        <v>9</v>
      </c>
      <c r="F14" s="2" t="str">
        <f>HYPERLINK("http://hcv.glue.cvr.ac.uk/#/project/rap/NS3:36L+80K+168A")</f>
        <v>http://hcv.glue.cvr.ac.uk/#/project/rap/NS3:36L+80K+168A</v>
      </c>
      <c r="G14" s="1"/>
    </row>
    <row r="15" spans="1:7" x14ac:dyDescent="0.2">
      <c r="A15" t="s">
        <v>12</v>
      </c>
      <c r="B15" t="s">
        <v>7</v>
      </c>
      <c r="C15" t="s">
        <v>27</v>
      </c>
      <c r="D15" t="s">
        <v>9</v>
      </c>
      <c r="E15" t="s">
        <v>9</v>
      </c>
      <c r="F15" s="2" t="str">
        <f>HYPERLINK("http://hcv.glue.cvr.ac.uk/#/project/rap/NS3:36L+80K+168G")</f>
        <v>http://hcv.glue.cvr.ac.uk/#/project/rap/NS3:36L+80K+168G</v>
      </c>
      <c r="G15" s="1"/>
    </row>
    <row r="16" spans="1:7" x14ac:dyDescent="0.2">
      <c r="A16" t="s">
        <v>12</v>
      </c>
      <c r="B16" t="s">
        <v>7</v>
      </c>
      <c r="C16" t="s">
        <v>28</v>
      </c>
      <c r="D16" t="s">
        <v>9</v>
      </c>
      <c r="E16" t="s">
        <v>9</v>
      </c>
      <c r="F16" s="2" t="str">
        <f>HYPERLINK("http://hcv.glue.cvr.ac.uk/#/project/rap/NS3:36L+80K")</f>
        <v>http://hcv.glue.cvr.ac.uk/#/project/rap/NS3:36L+80K</v>
      </c>
      <c r="G16" s="1"/>
    </row>
    <row r="17" spans="1:7" x14ac:dyDescent="0.2">
      <c r="A17" t="s">
        <v>12</v>
      </c>
      <c r="B17" t="s">
        <v>7</v>
      </c>
      <c r="C17" t="s">
        <v>29</v>
      </c>
      <c r="D17" t="s">
        <v>9</v>
      </c>
      <c r="E17" t="s">
        <v>9</v>
      </c>
      <c r="F17" s="2" t="str">
        <f>HYPERLINK("http://hcv.glue.cvr.ac.uk/#/project/rap/NS3:36M+80K+107I")</f>
        <v>http://hcv.glue.cvr.ac.uk/#/project/rap/NS3:36M+80K+107I</v>
      </c>
      <c r="G17" s="1"/>
    </row>
    <row r="18" spans="1:7" x14ac:dyDescent="0.2">
      <c r="A18" t="s">
        <v>12</v>
      </c>
      <c r="B18" t="s">
        <v>7</v>
      </c>
      <c r="C18" t="s">
        <v>30</v>
      </c>
      <c r="D18" t="s">
        <v>9</v>
      </c>
      <c r="E18" t="s">
        <v>9</v>
      </c>
      <c r="F18" s="2" t="str">
        <f>HYPERLINK("http://hcv.glue.cvr.ac.uk/#/project/rap/NS3:36M+80K+122G+168A")</f>
        <v>http://hcv.glue.cvr.ac.uk/#/project/rap/NS3:36M+80K+122G+168A</v>
      </c>
      <c r="G18" s="1"/>
    </row>
    <row r="19" spans="1:7" x14ac:dyDescent="0.2">
      <c r="A19" t="s">
        <v>12</v>
      </c>
      <c r="B19" t="s">
        <v>7</v>
      </c>
      <c r="C19" t="s">
        <v>31</v>
      </c>
      <c r="D19" t="s">
        <v>9</v>
      </c>
      <c r="E19" t="s">
        <v>9</v>
      </c>
      <c r="F19" s="2" t="str">
        <f>HYPERLINK("http://hcv.glue.cvr.ac.uk/#/project/rap/NS3:36M+80K")</f>
        <v>http://hcv.glue.cvr.ac.uk/#/project/rap/NS3:36M+80K</v>
      </c>
      <c r="G19" s="1"/>
    </row>
    <row r="20" spans="1:7" x14ac:dyDescent="0.2">
      <c r="A20" t="s">
        <v>12</v>
      </c>
      <c r="B20" t="s">
        <v>7</v>
      </c>
      <c r="C20" t="s">
        <v>32</v>
      </c>
      <c r="D20" t="s">
        <v>9</v>
      </c>
      <c r="E20" t="s">
        <v>9</v>
      </c>
      <c r="F20" s="2" t="str">
        <f>HYPERLINK("http://hcv.glue.cvr.ac.uk/#/project/rap/NS3:41H+80K+122G")</f>
        <v>http://hcv.glue.cvr.ac.uk/#/project/rap/NS3:41H+80K+122G</v>
      </c>
      <c r="G20" s="1"/>
    </row>
    <row r="21" spans="1:7" x14ac:dyDescent="0.2">
      <c r="A21" t="s">
        <v>12</v>
      </c>
      <c r="B21" t="s">
        <v>7</v>
      </c>
      <c r="C21" t="s">
        <v>33</v>
      </c>
      <c r="D21" t="s">
        <v>9</v>
      </c>
      <c r="E21" t="s">
        <v>9</v>
      </c>
      <c r="F21" s="2" t="str">
        <f>HYPERLINK("http://hcv.glue.cvr.ac.uk/#/project/rap/NS3:41K+43L+80K+168Y")</f>
        <v>http://hcv.glue.cvr.ac.uk/#/project/rap/NS3:41K+43L+80K+168Y</v>
      </c>
      <c r="G21" s="1"/>
    </row>
    <row r="22" spans="1:7" x14ac:dyDescent="0.2">
      <c r="A22" t="s">
        <v>12</v>
      </c>
      <c r="B22" t="s">
        <v>7</v>
      </c>
      <c r="C22" t="s">
        <v>34</v>
      </c>
      <c r="D22" t="s">
        <v>9</v>
      </c>
      <c r="E22" t="s">
        <v>9</v>
      </c>
      <c r="F22" s="2" t="str">
        <f>HYPERLINK("http://hcv.glue.cvr.ac.uk/#/project/rap/NS3:41K+80K")</f>
        <v>http://hcv.glue.cvr.ac.uk/#/project/rap/NS3:41K+80K</v>
      </c>
      <c r="G22" s="1"/>
    </row>
    <row r="23" spans="1:7" x14ac:dyDescent="0.2">
      <c r="A23" t="s">
        <v>35</v>
      </c>
      <c r="B23" t="s">
        <v>7</v>
      </c>
      <c r="C23" t="s">
        <v>36</v>
      </c>
      <c r="D23" t="s">
        <v>9</v>
      </c>
      <c r="E23" t="s">
        <v>9</v>
      </c>
      <c r="F23" s="2" t="str">
        <f>HYPERLINK("http://hcv.glue.cvr.ac.uk/#/project/rap/NS3:41R+170I")</f>
        <v>http://hcv.glue.cvr.ac.uk/#/project/rap/NS3:41R+170I</v>
      </c>
      <c r="G23" s="1"/>
    </row>
    <row r="24" spans="1:7" x14ac:dyDescent="0.2">
      <c r="A24" t="s">
        <v>12</v>
      </c>
      <c r="B24" t="s">
        <v>7</v>
      </c>
      <c r="C24" t="s">
        <v>37</v>
      </c>
      <c r="D24" t="s">
        <v>9</v>
      </c>
      <c r="E24" t="s">
        <v>9</v>
      </c>
      <c r="F24" s="2" t="str">
        <f>HYPERLINK("http://hcv.glue.cvr.ac.uk/#/project/rap/NS3:43L+80K")</f>
        <v>http://hcv.glue.cvr.ac.uk/#/project/rap/NS3:43L+80K</v>
      </c>
      <c r="G24" s="1"/>
    </row>
    <row r="25" spans="1:7" x14ac:dyDescent="0.2">
      <c r="A25" t="s">
        <v>6</v>
      </c>
      <c r="B25" t="s">
        <v>7</v>
      </c>
      <c r="C25" t="s">
        <v>38</v>
      </c>
      <c r="D25" t="s">
        <v>9</v>
      </c>
      <c r="E25" t="s">
        <v>9</v>
      </c>
      <c r="F25" s="2" t="str">
        <f>HYPERLINK("http://hcv.glue.cvr.ac.uk/#/project/rap/NS3:54S+56F+80L+156T+170I")</f>
        <v>http://hcv.glue.cvr.ac.uk/#/project/rap/NS3:54S+56F+80L+156T+170I</v>
      </c>
      <c r="G25" s="1"/>
    </row>
    <row r="26" spans="1:7" x14ac:dyDescent="0.2">
      <c r="A26" t="s">
        <v>18</v>
      </c>
      <c r="B26" t="s">
        <v>7</v>
      </c>
      <c r="C26" t="s">
        <v>39</v>
      </c>
      <c r="D26" t="s">
        <v>9</v>
      </c>
      <c r="E26" t="s">
        <v>9</v>
      </c>
      <c r="F26" s="2" t="str">
        <f>HYPERLINK("http://hcv.glue.cvr.ac.uk/#/project/rap/NS3:55A+80K+122N")</f>
        <v>http://hcv.glue.cvr.ac.uk/#/project/rap/NS3:55A+80K+122N</v>
      </c>
      <c r="G26" s="1"/>
    </row>
    <row r="27" spans="1:7" x14ac:dyDescent="0.2">
      <c r="A27" t="s">
        <v>6</v>
      </c>
      <c r="B27" t="s">
        <v>7</v>
      </c>
      <c r="C27" t="s">
        <v>40</v>
      </c>
      <c r="D27" t="s">
        <v>9</v>
      </c>
      <c r="E27" t="s">
        <v>9</v>
      </c>
      <c r="F27" s="2" t="str">
        <f>HYPERLINK("http://hcv.glue.cvr.ac.uk/#/project/rap/NS3:56F+122N+170I")</f>
        <v>http://hcv.glue.cvr.ac.uk/#/project/rap/NS3:56F+122N+170I</v>
      </c>
      <c r="G27" s="1"/>
    </row>
    <row r="28" spans="1:7" x14ac:dyDescent="0.2">
      <c r="A28" t="s">
        <v>6</v>
      </c>
      <c r="B28" t="s">
        <v>7</v>
      </c>
      <c r="C28" t="s">
        <v>41</v>
      </c>
      <c r="D28" t="s">
        <v>9</v>
      </c>
      <c r="E28" t="s">
        <v>9</v>
      </c>
      <c r="F28" s="2" t="str">
        <f>HYPERLINK("http://hcv.glue.cvr.ac.uk/#/project/rap/NS3:56F+122N")</f>
        <v>http://hcv.glue.cvr.ac.uk/#/project/rap/NS3:56F+122N</v>
      </c>
      <c r="G28" s="1"/>
    </row>
    <row r="29" spans="1:7" x14ac:dyDescent="0.2">
      <c r="A29" t="s">
        <v>6</v>
      </c>
      <c r="B29" t="s">
        <v>7</v>
      </c>
      <c r="C29" t="s">
        <v>42</v>
      </c>
      <c r="D29" t="s">
        <v>9</v>
      </c>
      <c r="E29" t="s">
        <v>9</v>
      </c>
      <c r="F29" s="2" t="str">
        <f>HYPERLINK("http://hcv.glue.cvr.ac.uk/#/project/rap/NS3:56F+155W+156G+168N")</f>
        <v>http://hcv.glue.cvr.ac.uk/#/project/rap/NS3:56F+155W+156G+168N</v>
      </c>
      <c r="G29" s="1"/>
    </row>
    <row r="30" spans="1:7" x14ac:dyDescent="0.2">
      <c r="A30" t="s">
        <v>6</v>
      </c>
      <c r="B30" t="s">
        <v>7</v>
      </c>
      <c r="C30" t="s">
        <v>43</v>
      </c>
      <c r="D30" t="s">
        <v>9</v>
      </c>
      <c r="E30" t="s">
        <v>9</v>
      </c>
      <c r="F30" s="2" t="str">
        <f>HYPERLINK("http://hcv.glue.cvr.ac.uk/#/project/rap/NS3:56F+168E+170I")</f>
        <v>http://hcv.glue.cvr.ac.uk/#/project/rap/NS3:56F+168E+170I</v>
      </c>
      <c r="G30" s="1"/>
    </row>
    <row r="31" spans="1:7" x14ac:dyDescent="0.2">
      <c r="A31" t="s">
        <v>6</v>
      </c>
      <c r="B31" t="s">
        <v>7</v>
      </c>
      <c r="C31" t="s">
        <v>44</v>
      </c>
      <c r="D31" t="s">
        <v>9</v>
      </c>
      <c r="E31" t="s">
        <v>9</v>
      </c>
      <c r="F31" s="2" t="str">
        <f>HYPERLINK("http://hcv.glue.cvr.ac.uk/#/project/rap/NS3:56F+170I")</f>
        <v>http://hcv.glue.cvr.ac.uk/#/project/rap/NS3:56F+170I</v>
      </c>
      <c r="G31" s="1"/>
    </row>
    <row r="32" spans="1:7" x14ac:dyDescent="0.2">
      <c r="A32" t="s">
        <v>6</v>
      </c>
      <c r="B32" t="s">
        <v>7</v>
      </c>
      <c r="C32" t="s">
        <v>45</v>
      </c>
      <c r="D32" t="s">
        <v>14</v>
      </c>
      <c r="E32" t="s">
        <v>9</v>
      </c>
      <c r="F32" s="2" t="str">
        <f>HYPERLINK("http://hcv.glue.cvr.ac.uk/#/project/rap/NS3:56F")</f>
        <v>http://hcv.glue.cvr.ac.uk/#/project/rap/NS3:56F</v>
      </c>
      <c r="G32" s="1"/>
    </row>
    <row r="33" spans="1:7" x14ac:dyDescent="0.2">
      <c r="A33" t="s">
        <v>10</v>
      </c>
      <c r="B33" t="s">
        <v>7</v>
      </c>
      <c r="C33" t="s">
        <v>46</v>
      </c>
      <c r="D33" t="s">
        <v>9</v>
      </c>
      <c r="E33" t="s">
        <v>9</v>
      </c>
      <c r="F33" s="2" t="str">
        <f>HYPERLINK("http://hcv.glue.cvr.ac.uk/#/project/rap/NS3:56H+168K+170I")</f>
        <v>http://hcv.glue.cvr.ac.uk/#/project/rap/NS3:56H+168K+170I</v>
      </c>
      <c r="G33" s="1"/>
    </row>
    <row r="34" spans="1:7" x14ac:dyDescent="0.2">
      <c r="A34" t="s">
        <v>10</v>
      </c>
      <c r="B34" t="s">
        <v>7</v>
      </c>
      <c r="C34" t="s">
        <v>47</v>
      </c>
      <c r="D34" t="s">
        <v>9</v>
      </c>
      <c r="E34" t="s">
        <v>9</v>
      </c>
      <c r="F34" s="2" t="str">
        <f>HYPERLINK("http://hcv.glue.cvr.ac.uk/#/project/rap/NS3:56H+168Q+170I")</f>
        <v>http://hcv.glue.cvr.ac.uk/#/project/rap/NS3:56H+168Q+170I</v>
      </c>
      <c r="G34" s="1"/>
    </row>
    <row r="35" spans="1:7" x14ac:dyDescent="0.2">
      <c r="A35" t="s">
        <v>12</v>
      </c>
      <c r="B35" t="s">
        <v>7</v>
      </c>
      <c r="C35" t="s">
        <v>48</v>
      </c>
      <c r="D35" t="s">
        <v>9</v>
      </c>
      <c r="E35" t="s">
        <v>9</v>
      </c>
      <c r="F35" s="2" t="str">
        <f>HYPERLINK("http://hcv.glue.cvr.ac.uk/#/project/rap/NS3:56H+80K+155I+168V")</f>
        <v>http://hcv.glue.cvr.ac.uk/#/project/rap/NS3:56H+80K+155I+168V</v>
      </c>
      <c r="G35" s="1"/>
    </row>
    <row r="36" spans="1:7" x14ac:dyDescent="0.2">
      <c r="A36" t="s">
        <v>12</v>
      </c>
      <c r="B36" t="s">
        <v>7</v>
      </c>
      <c r="C36" t="s">
        <v>49</v>
      </c>
      <c r="D36" t="s">
        <v>9</v>
      </c>
      <c r="E36" t="s">
        <v>9</v>
      </c>
      <c r="F36" s="2" t="str">
        <f>HYPERLINK("http://hcv.glue.cvr.ac.uk/#/project/rap/NS3:56H+80K+155R+168V")</f>
        <v>http://hcv.glue.cvr.ac.uk/#/project/rap/NS3:56H+80K+155R+168V</v>
      </c>
      <c r="G36" s="1"/>
    </row>
    <row r="37" spans="1:7" x14ac:dyDescent="0.2">
      <c r="A37" t="s">
        <v>10</v>
      </c>
      <c r="B37" t="s">
        <v>7</v>
      </c>
      <c r="C37" t="s">
        <v>50</v>
      </c>
      <c r="D37" t="s">
        <v>9</v>
      </c>
      <c r="E37" t="s">
        <v>9</v>
      </c>
      <c r="F37" s="2" t="str">
        <f>HYPERLINK("http://hcv.glue.cvr.ac.uk/#/project/rap/NS3:56Y+168K+170I")</f>
        <v>http://hcv.glue.cvr.ac.uk/#/project/rap/NS3:56Y+168K+170I</v>
      </c>
      <c r="G37" s="1"/>
    </row>
    <row r="38" spans="1:7" x14ac:dyDescent="0.2">
      <c r="A38" t="s">
        <v>10</v>
      </c>
      <c r="B38" t="s">
        <v>7</v>
      </c>
      <c r="C38" t="s">
        <v>51</v>
      </c>
      <c r="D38" t="s">
        <v>9</v>
      </c>
      <c r="E38" t="s">
        <v>9</v>
      </c>
      <c r="F38" s="2" t="str">
        <f>HYPERLINK("http://hcv.glue.cvr.ac.uk/#/project/rap/NS3:56Y+168Q+170I")</f>
        <v>http://hcv.glue.cvr.ac.uk/#/project/rap/NS3:56Y+168Q+170I</v>
      </c>
      <c r="G38" s="1"/>
    </row>
    <row r="39" spans="1:7" x14ac:dyDescent="0.2">
      <c r="A39" t="s">
        <v>12</v>
      </c>
      <c r="B39" t="s">
        <v>7</v>
      </c>
      <c r="C39" t="s">
        <v>52</v>
      </c>
      <c r="D39" t="s">
        <v>9</v>
      </c>
      <c r="E39" t="s">
        <v>9</v>
      </c>
      <c r="F39" s="2" t="str">
        <f>HYPERLINK("http://hcv.glue.cvr.ac.uk/#/project/rap/NS3:77S+80K+132I+156G")</f>
        <v>http://hcv.glue.cvr.ac.uk/#/project/rap/NS3:77S+80K+132I+156G</v>
      </c>
      <c r="G39" s="1"/>
    </row>
    <row r="40" spans="1:7" x14ac:dyDescent="0.2">
      <c r="A40" t="s">
        <v>12</v>
      </c>
      <c r="B40" t="s">
        <v>7</v>
      </c>
      <c r="C40" t="s">
        <v>53</v>
      </c>
      <c r="D40" t="s">
        <v>9</v>
      </c>
      <c r="E40" t="s">
        <v>9</v>
      </c>
      <c r="F40" s="2" t="str">
        <f>HYPERLINK("http://hcv.glue.cvr.ac.uk/#/project/rap/NS3:80K+107I")</f>
        <v>http://hcv.glue.cvr.ac.uk/#/project/rap/NS3:80K+107I</v>
      </c>
      <c r="G40" s="1"/>
    </row>
    <row r="41" spans="1:7" x14ac:dyDescent="0.2">
      <c r="A41" t="s">
        <v>12</v>
      </c>
      <c r="B41" t="s">
        <v>7</v>
      </c>
      <c r="C41" t="s">
        <v>54</v>
      </c>
      <c r="D41" t="s">
        <v>9</v>
      </c>
      <c r="E41" t="s">
        <v>9</v>
      </c>
      <c r="F41" s="2" t="str">
        <f>HYPERLINK("http://hcv.glue.cvr.ac.uk/#/project/rap/NS3:80K+122G+168Y")</f>
        <v>http://hcv.glue.cvr.ac.uk/#/project/rap/NS3:80K+122G+168Y</v>
      </c>
      <c r="G41" s="1"/>
    </row>
    <row r="42" spans="1:7" x14ac:dyDescent="0.2">
      <c r="A42" t="s">
        <v>12</v>
      </c>
      <c r="B42" t="s">
        <v>7</v>
      </c>
      <c r="C42" t="s">
        <v>55</v>
      </c>
      <c r="D42" t="s">
        <v>9</v>
      </c>
      <c r="E42" t="s">
        <v>9</v>
      </c>
      <c r="F42" s="2" t="str">
        <f>HYPERLINK("http://hcv.glue.cvr.ac.uk/#/project/rap/NS3:80K+122G")</f>
        <v>http://hcv.glue.cvr.ac.uk/#/project/rap/NS3:80K+122G</v>
      </c>
      <c r="G42" s="1"/>
    </row>
    <row r="43" spans="1:7" x14ac:dyDescent="0.2">
      <c r="A43" t="s">
        <v>12</v>
      </c>
      <c r="B43" t="s">
        <v>7</v>
      </c>
      <c r="C43" t="s">
        <v>56</v>
      </c>
      <c r="D43" t="s">
        <v>9</v>
      </c>
      <c r="E43" t="s">
        <v>9</v>
      </c>
      <c r="F43" s="2" t="str">
        <f>HYPERLINK("http://hcv.glue.cvr.ac.uk/#/project/rap/NS3:80K+132I")</f>
        <v>http://hcv.glue.cvr.ac.uk/#/project/rap/NS3:80K+132I</v>
      </c>
      <c r="G43" s="1"/>
    </row>
    <row r="44" spans="1:7" x14ac:dyDescent="0.2">
      <c r="A44" t="s">
        <v>12</v>
      </c>
      <c r="B44" t="s">
        <v>7</v>
      </c>
      <c r="C44" t="s">
        <v>57</v>
      </c>
      <c r="D44" t="s">
        <v>9</v>
      </c>
      <c r="E44" t="s">
        <v>9</v>
      </c>
      <c r="F44" s="2" t="str">
        <f>HYPERLINK("http://hcv.glue.cvr.ac.uk/#/project/rap/NS3:80K+132V+156G")</f>
        <v>http://hcv.glue.cvr.ac.uk/#/project/rap/NS3:80K+132V+156G</v>
      </c>
      <c r="G44" s="1"/>
    </row>
    <row r="45" spans="1:7" x14ac:dyDescent="0.2">
      <c r="A45" t="s">
        <v>12</v>
      </c>
      <c r="B45" t="s">
        <v>7</v>
      </c>
      <c r="C45" t="s">
        <v>58</v>
      </c>
      <c r="D45" t="s">
        <v>9</v>
      </c>
      <c r="E45" t="s">
        <v>9</v>
      </c>
      <c r="F45" s="2" t="str">
        <f>HYPERLINK("http://hcv.glue.cvr.ac.uk/#/project/rap/NS3:80K+132V")</f>
        <v>http://hcv.glue.cvr.ac.uk/#/project/rap/NS3:80K+132V</v>
      </c>
      <c r="G45" s="1"/>
    </row>
    <row r="46" spans="1:7" x14ac:dyDescent="0.2">
      <c r="A46" t="s">
        <v>12</v>
      </c>
      <c r="B46" t="s">
        <v>7</v>
      </c>
      <c r="C46" t="s">
        <v>59</v>
      </c>
      <c r="D46" t="s">
        <v>9</v>
      </c>
      <c r="E46" t="s">
        <v>9</v>
      </c>
      <c r="F46" s="2" t="str">
        <f>HYPERLINK("http://hcv.glue.cvr.ac.uk/#/project/rap/NS3:80K+155T+156T+168N")</f>
        <v>http://hcv.glue.cvr.ac.uk/#/project/rap/NS3:80K+155T+156T+168N</v>
      </c>
      <c r="G46" s="1"/>
    </row>
    <row r="47" spans="1:7" x14ac:dyDescent="0.2">
      <c r="A47" t="s">
        <v>12</v>
      </c>
      <c r="B47" t="s">
        <v>7</v>
      </c>
      <c r="C47" t="s">
        <v>60</v>
      </c>
      <c r="D47" t="s">
        <v>9</v>
      </c>
      <c r="E47" t="s">
        <v>9</v>
      </c>
      <c r="F47" s="2" t="str">
        <f>HYPERLINK("http://hcv.glue.cvr.ac.uk/#/project/rap/NS3:80K+155T+168N")</f>
        <v>http://hcv.glue.cvr.ac.uk/#/project/rap/NS3:80K+155T+168N</v>
      </c>
      <c r="G47" s="1"/>
    </row>
    <row r="48" spans="1:7" x14ac:dyDescent="0.2">
      <c r="A48" t="s">
        <v>12</v>
      </c>
      <c r="B48" t="s">
        <v>7</v>
      </c>
      <c r="C48" t="s">
        <v>61</v>
      </c>
      <c r="D48" t="s">
        <v>9</v>
      </c>
      <c r="E48" t="s">
        <v>9</v>
      </c>
      <c r="F48" s="2" t="str">
        <f>HYPERLINK("http://hcv.glue.cvr.ac.uk/#/project/rap/NS3:80K+156A")</f>
        <v>http://hcv.glue.cvr.ac.uk/#/project/rap/NS3:80K+156A</v>
      </c>
      <c r="G48" s="1"/>
    </row>
    <row r="49" spans="1:7" x14ac:dyDescent="0.2">
      <c r="A49" t="s">
        <v>10</v>
      </c>
      <c r="B49" t="s">
        <v>7</v>
      </c>
      <c r="C49" t="s">
        <v>62</v>
      </c>
      <c r="D49" t="s">
        <v>9</v>
      </c>
      <c r="E49" t="s">
        <v>9</v>
      </c>
      <c r="F49" s="2" t="str">
        <f>HYPERLINK("http://hcv.glue.cvr.ac.uk/#/project/rap/NS3:80K+156G+170I")</f>
        <v>http://hcv.glue.cvr.ac.uk/#/project/rap/NS3:80K+156G+170I</v>
      </c>
      <c r="G49" s="1"/>
    </row>
    <row r="50" spans="1:7" x14ac:dyDescent="0.2">
      <c r="A50" t="s">
        <v>12</v>
      </c>
      <c r="B50" t="s">
        <v>7</v>
      </c>
      <c r="C50" t="s">
        <v>63</v>
      </c>
      <c r="D50" t="s">
        <v>9</v>
      </c>
      <c r="E50" t="s">
        <v>9</v>
      </c>
      <c r="F50" s="2" t="str">
        <f>HYPERLINK("http://hcv.glue.cvr.ac.uk/#/project/rap/NS3:80K+156G")</f>
        <v>http://hcv.glue.cvr.ac.uk/#/project/rap/NS3:80K+156G</v>
      </c>
      <c r="G50" s="1"/>
    </row>
    <row r="51" spans="1:7" x14ac:dyDescent="0.2">
      <c r="A51" t="s">
        <v>12</v>
      </c>
      <c r="B51" t="s">
        <v>7</v>
      </c>
      <c r="C51" t="s">
        <v>64</v>
      </c>
      <c r="D51" t="s">
        <v>9</v>
      </c>
      <c r="E51" t="s">
        <v>9</v>
      </c>
      <c r="F51" s="2" t="str">
        <f>HYPERLINK("http://hcv.glue.cvr.ac.uk/#/project/rap/NS3:80K+156T+168A")</f>
        <v>http://hcv.glue.cvr.ac.uk/#/project/rap/NS3:80K+156T+168A</v>
      </c>
      <c r="G51" s="1"/>
    </row>
    <row r="52" spans="1:7" x14ac:dyDescent="0.2">
      <c r="A52" t="s">
        <v>12</v>
      </c>
      <c r="B52" t="s">
        <v>7</v>
      </c>
      <c r="C52" t="s">
        <v>65</v>
      </c>
      <c r="D52" t="s">
        <v>9</v>
      </c>
      <c r="E52" t="s">
        <v>9</v>
      </c>
      <c r="F52" s="2" t="str">
        <f>HYPERLINK("http://hcv.glue.cvr.ac.uk/#/project/rap/NS3:80K+156V")</f>
        <v>http://hcv.glue.cvr.ac.uk/#/project/rap/NS3:80K+156V</v>
      </c>
      <c r="G52" s="1"/>
    </row>
    <row r="53" spans="1:7" x14ac:dyDescent="0.2">
      <c r="A53" t="s">
        <v>12</v>
      </c>
      <c r="B53" t="s">
        <v>7</v>
      </c>
      <c r="C53" t="s">
        <v>66</v>
      </c>
      <c r="D53" t="s">
        <v>9</v>
      </c>
      <c r="E53" t="s">
        <v>9</v>
      </c>
      <c r="F53" s="2" t="str">
        <f>HYPERLINK("http://hcv.glue.cvr.ac.uk/#/project/rap/NS3:80K+168A")</f>
        <v>http://hcv.glue.cvr.ac.uk/#/project/rap/NS3:80K+168A</v>
      </c>
      <c r="G53" s="1"/>
    </row>
    <row r="54" spans="1:7" x14ac:dyDescent="0.2">
      <c r="A54" t="s">
        <v>12</v>
      </c>
      <c r="B54" t="s">
        <v>7</v>
      </c>
      <c r="C54" t="s">
        <v>67</v>
      </c>
      <c r="D54" t="s">
        <v>9</v>
      </c>
      <c r="E54" t="s">
        <v>9</v>
      </c>
      <c r="F54" s="2" t="str">
        <f>HYPERLINK("http://hcv.glue.cvr.ac.uk/#/project/rap/NS3:80K+168D")</f>
        <v>http://hcv.glue.cvr.ac.uk/#/project/rap/NS3:80K+168D</v>
      </c>
      <c r="G54" s="1"/>
    </row>
    <row r="55" spans="1:7" x14ac:dyDescent="0.2">
      <c r="A55" t="s">
        <v>12</v>
      </c>
      <c r="B55" t="s">
        <v>7</v>
      </c>
      <c r="C55" t="s">
        <v>68</v>
      </c>
      <c r="D55" t="s">
        <v>9</v>
      </c>
      <c r="E55" t="s">
        <v>9</v>
      </c>
      <c r="F55" s="2" t="str">
        <f>HYPERLINK("http://hcv.glue.cvr.ac.uk/#/project/rap/NS3:80K+168E+170V")</f>
        <v>http://hcv.glue.cvr.ac.uk/#/project/rap/NS3:80K+168E+170V</v>
      </c>
      <c r="G55" s="1"/>
    </row>
    <row r="56" spans="1:7" x14ac:dyDescent="0.2">
      <c r="A56" t="s">
        <v>12</v>
      </c>
      <c r="B56" t="s">
        <v>7</v>
      </c>
      <c r="C56" t="s">
        <v>69</v>
      </c>
      <c r="D56" t="s">
        <v>9</v>
      </c>
      <c r="E56" t="s">
        <v>9</v>
      </c>
      <c r="F56" s="2" t="str">
        <f>HYPERLINK("http://hcv.glue.cvr.ac.uk/#/project/rap/NS3:80K+168E")</f>
        <v>http://hcv.glue.cvr.ac.uk/#/project/rap/NS3:80K+168E</v>
      </c>
      <c r="G56" s="1"/>
    </row>
    <row r="57" spans="1:7" x14ac:dyDescent="0.2">
      <c r="A57" t="s">
        <v>12</v>
      </c>
      <c r="B57" t="s">
        <v>7</v>
      </c>
      <c r="C57" t="s">
        <v>70</v>
      </c>
      <c r="D57" t="s">
        <v>9</v>
      </c>
      <c r="E57" t="s">
        <v>9</v>
      </c>
      <c r="F57" s="2" t="str">
        <f>HYPERLINK("http://hcv.glue.cvr.ac.uk/#/project/rap/NS3:80K+168N")</f>
        <v>http://hcv.glue.cvr.ac.uk/#/project/rap/NS3:80K+168N</v>
      </c>
      <c r="G57" s="1"/>
    </row>
    <row r="58" spans="1:7" x14ac:dyDescent="0.2">
      <c r="A58" t="s">
        <v>12</v>
      </c>
      <c r="B58" t="s">
        <v>7</v>
      </c>
      <c r="C58" t="s">
        <v>71</v>
      </c>
      <c r="D58" t="s">
        <v>9</v>
      </c>
      <c r="E58" t="s">
        <v>9</v>
      </c>
      <c r="F58" s="2" t="str">
        <f>HYPERLINK("http://hcv.glue.cvr.ac.uk/#/project/rap/NS3:80K+168T")</f>
        <v>http://hcv.glue.cvr.ac.uk/#/project/rap/NS3:80K+168T</v>
      </c>
      <c r="G58" s="1"/>
    </row>
    <row r="59" spans="1:7" x14ac:dyDescent="0.2">
      <c r="A59" t="s">
        <v>12</v>
      </c>
      <c r="B59" t="s">
        <v>7</v>
      </c>
      <c r="C59" t="s">
        <v>72</v>
      </c>
      <c r="D59" t="s">
        <v>9</v>
      </c>
      <c r="E59" t="s">
        <v>9</v>
      </c>
      <c r="F59" s="2" t="str">
        <f>HYPERLINK("http://hcv.glue.cvr.ac.uk/#/project/rap/NS3:80K+168Y")</f>
        <v>http://hcv.glue.cvr.ac.uk/#/project/rap/NS3:80K+168Y</v>
      </c>
      <c r="G59" s="1"/>
    </row>
    <row r="60" spans="1:7" x14ac:dyDescent="0.2">
      <c r="A60" t="s">
        <v>10</v>
      </c>
      <c r="B60" t="s">
        <v>7</v>
      </c>
      <c r="C60" t="s">
        <v>73</v>
      </c>
      <c r="D60" t="s">
        <v>9</v>
      </c>
      <c r="E60" t="s">
        <v>9</v>
      </c>
      <c r="F60" s="2" t="str">
        <f>HYPERLINK("http://hcv.glue.cvr.ac.uk/#/project/rap/NS3:80K+170I")</f>
        <v>http://hcv.glue.cvr.ac.uk/#/project/rap/NS3:80K+170I</v>
      </c>
      <c r="G60" s="1"/>
    </row>
    <row r="61" spans="1:7" x14ac:dyDescent="0.2">
      <c r="A61" t="s">
        <v>12</v>
      </c>
      <c r="B61" t="s">
        <v>7</v>
      </c>
      <c r="C61" t="s">
        <v>74</v>
      </c>
      <c r="D61" t="s">
        <v>14</v>
      </c>
      <c r="E61" t="s">
        <v>9</v>
      </c>
      <c r="F61" s="2" t="str">
        <f>HYPERLINK("http://hcv.glue.cvr.ac.uk/#/project/rap/NS3:80K")</f>
        <v>http://hcv.glue.cvr.ac.uk/#/project/rap/NS3:80K</v>
      </c>
      <c r="G61" s="1"/>
    </row>
    <row r="62" spans="1:7" x14ac:dyDescent="0.2">
      <c r="A62" t="s">
        <v>10</v>
      </c>
      <c r="B62" t="s">
        <v>7</v>
      </c>
      <c r="C62" t="s">
        <v>75</v>
      </c>
      <c r="D62" t="s">
        <v>9</v>
      </c>
      <c r="E62" t="s">
        <v>9</v>
      </c>
      <c r="F62" s="2" t="str">
        <f>HYPERLINK("http://hcv.glue.cvr.ac.uk/#/project/rap/NS3:80R+132I+170I")</f>
        <v>http://hcv.glue.cvr.ac.uk/#/project/rap/NS3:80R+132I+170I</v>
      </c>
      <c r="G62" s="1"/>
    </row>
    <row r="63" spans="1:7" x14ac:dyDescent="0.2">
      <c r="A63" t="s">
        <v>6</v>
      </c>
      <c r="B63" t="s">
        <v>76</v>
      </c>
      <c r="C63" t="s">
        <v>77</v>
      </c>
      <c r="D63" t="s">
        <v>9</v>
      </c>
      <c r="E63" t="s">
        <v>9</v>
      </c>
      <c r="F63" s="2" t="str">
        <f>HYPERLINK("http://hcv.glue.cvr.ac.uk/#/project/rap/NS5A:24K+28M+30Q+37V+54H")</f>
        <v>http://hcv.glue.cvr.ac.uk/#/project/rap/NS5A:24K+28M+30Q+37V+54H</v>
      </c>
      <c r="G63" s="1"/>
    </row>
    <row r="64" spans="1:7" x14ac:dyDescent="0.2">
      <c r="A64" t="s">
        <v>6</v>
      </c>
      <c r="B64" t="s">
        <v>76</v>
      </c>
      <c r="C64" t="s">
        <v>78</v>
      </c>
      <c r="D64" t="s">
        <v>9</v>
      </c>
      <c r="E64" t="s">
        <v>9</v>
      </c>
      <c r="F64" s="2" t="str">
        <f>HYPERLINK("http://hcv.glue.cvr.ac.uk/#/project/rap/NS5A:24R+30Q+31M+37L+93H")</f>
        <v>http://hcv.glue.cvr.ac.uk/#/project/rap/NS5A:24R+30Q+31M+37L+93H</v>
      </c>
      <c r="G64" s="1"/>
    </row>
    <row r="65" spans="1:7" x14ac:dyDescent="0.2">
      <c r="A65" t="s">
        <v>79</v>
      </c>
      <c r="B65" t="s">
        <v>76</v>
      </c>
      <c r="C65" t="s">
        <v>80</v>
      </c>
      <c r="D65" t="s">
        <v>9</v>
      </c>
      <c r="E65" t="s">
        <v>9</v>
      </c>
      <c r="F65" s="2" t="str">
        <f>HYPERLINK("http://hcv.glue.cvr.ac.uk/#/project/rap/NS5A:24S+31M")</f>
        <v>http://hcv.glue.cvr.ac.uk/#/project/rap/NS5A:24S+31M</v>
      </c>
      <c r="G65" s="1"/>
    </row>
    <row r="66" spans="1:7" x14ac:dyDescent="0.2">
      <c r="A66" t="s">
        <v>81</v>
      </c>
      <c r="B66" t="s">
        <v>76</v>
      </c>
      <c r="C66" t="s">
        <v>82</v>
      </c>
      <c r="D66" t="s">
        <v>9</v>
      </c>
      <c r="E66" t="s">
        <v>14</v>
      </c>
      <c r="F66" s="2" t="str">
        <f>HYPERLINK("http://hcv.glue.cvr.ac.uk/#/project/rap/NS5A:24S+31M")</f>
        <v>http://hcv.glue.cvr.ac.uk/#/project/rap/NS5A:24S+31M</v>
      </c>
      <c r="G66" s="1"/>
    </row>
    <row r="67" spans="1:7" x14ac:dyDescent="0.2">
      <c r="A67" t="s">
        <v>83</v>
      </c>
      <c r="B67" t="s">
        <v>76</v>
      </c>
      <c r="C67" t="s">
        <v>84</v>
      </c>
      <c r="D67" t="s">
        <v>9</v>
      </c>
      <c r="E67" t="s">
        <v>14</v>
      </c>
      <c r="F67" s="2" t="str">
        <f>HYPERLINK("http://hcv.glue.cvr.ac.uk/#/project/rap/NS5A:24S+31M")</f>
        <v>http://hcv.glue.cvr.ac.uk/#/project/rap/NS5A:24S+31M</v>
      </c>
      <c r="G67" s="1"/>
    </row>
    <row r="68" spans="1:7" x14ac:dyDescent="0.2">
      <c r="A68" t="s">
        <v>85</v>
      </c>
      <c r="B68" t="s">
        <v>76</v>
      </c>
      <c r="C68" t="s">
        <v>84</v>
      </c>
      <c r="D68" t="s">
        <v>9</v>
      </c>
      <c r="E68" t="s">
        <v>14</v>
      </c>
      <c r="F68" s="2" t="str">
        <f>HYPERLINK("http://hcv.glue.cvr.ac.uk/#/project/rap/NS5A:24S+31M")</f>
        <v>http://hcv.glue.cvr.ac.uk/#/project/rap/NS5A:24S+31M</v>
      </c>
      <c r="G68" s="1"/>
    </row>
    <row r="69" spans="1:7" x14ac:dyDescent="0.2">
      <c r="A69" t="s">
        <v>86</v>
      </c>
      <c r="B69" t="s">
        <v>76</v>
      </c>
      <c r="C69" t="s">
        <v>87</v>
      </c>
      <c r="D69" t="s">
        <v>9</v>
      </c>
      <c r="E69" t="s">
        <v>14</v>
      </c>
      <c r="F69" s="2" t="str">
        <f>HYPERLINK("http://hcv.glue.cvr.ac.uk/#/project/rap/NS5A:24S+92S")</f>
        <v>http://hcv.glue.cvr.ac.uk/#/project/rap/NS5A:24S+92S</v>
      </c>
      <c r="G69" s="1"/>
    </row>
    <row r="70" spans="1:7" x14ac:dyDescent="0.2">
      <c r="A70" t="s">
        <v>6</v>
      </c>
      <c r="B70" t="s">
        <v>76</v>
      </c>
      <c r="C70" t="s">
        <v>88</v>
      </c>
      <c r="D70" t="s">
        <v>9</v>
      </c>
      <c r="E70" t="s">
        <v>14</v>
      </c>
      <c r="F70" s="2" t="str">
        <f>HYPERLINK("http://hcv.glue.cvr.ac.uk/#/project/rap/NS5A:28A+30R")</f>
        <v>http://hcv.glue.cvr.ac.uk/#/project/rap/NS5A:28A+30R</v>
      </c>
      <c r="G70" s="1"/>
    </row>
    <row r="71" spans="1:7" x14ac:dyDescent="0.2">
      <c r="A71" t="s">
        <v>79</v>
      </c>
      <c r="B71" t="s">
        <v>76</v>
      </c>
      <c r="C71" t="s">
        <v>89</v>
      </c>
      <c r="D71" t="s">
        <v>9</v>
      </c>
      <c r="E71" t="s">
        <v>9</v>
      </c>
      <c r="F71" s="2" t="str">
        <f>HYPERLINK("http://hcv.glue.cvr.ac.uk/#/project/rap/NS5A:28C+31M")</f>
        <v>http://hcv.glue.cvr.ac.uk/#/project/rap/NS5A:28C+31M</v>
      </c>
      <c r="G71" s="1"/>
    </row>
    <row r="72" spans="1:7" x14ac:dyDescent="0.2">
      <c r="A72" t="s">
        <v>18</v>
      </c>
      <c r="B72" t="s">
        <v>76</v>
      </c>
      <c r="C72" t="s">
        <v>90</v>
      </c>
      <c r="D72" t="s">
        <v>14</v>
      </c>
      <c r="E72" t="s">
        <v>9</v>
      </c>
      <c r="F72" s="2" t="str">
        <f>HYPERLINK("http://hcv.glue.cvr.ac.uk/#/project/rap/NS5A:28F")</f>
        <v>http://hcv.glue.cvr.ac.uk/#/project/rap/NS5A:28F</v>
      </c>
      <c r="G72" s="1"/>
    </row>
    <row r="73" spans="1:7" x14ac:dyDescent="0.2">
      <c r="A73" t="s">
        <v>91</v>
      </c>
      <c r="B73" t="s">
        <v>76</v>
      </c>
      <c r="C73" t="s">
        <v>92</v>
      </c>
      <c r="D73" t="s">
        <v>9</v>
      </c>
      <c r="E73" t="s">
        <v>9</v>
      </c>
      <c r="F73" s="2" t="str">
        <f>HYPERLINK("http://hcv.glue.cvr.ac.uk/#/project/rap/NS5A:28I+30R+31M")</f>
        <v>http://hcv.glue.cvr.ac.uk/#/project/rap/NS5A:28I+30R+31M</v>
      </c>
      <c r="G73" s="1"/>
    </row>
    <row r="74" spans="1:7" x14ac:dyDescent="0.2">
      <c r="A74" t="s">
        <v>91</v>
      </c>
      <c r="B74" t="s">
        <v>76</v>
      </c>
      <c r="C74" t="s">
        <v>93</v>
      </c>
      <c r="D74" t="s">
        <v>9</v>
      </c>
      <c r="E74" t="s">
        <v>14</v>
      </c>
      <c r="F74" s="2" t="str">
        <f>HYPERLINK("http://hcv.glue.cvr.ac.uk/#/project/rap/NS5A:28I+30R+31V")</f>
        <v>http://hcv.glue.cvr.ac.uk/#/project/rap/NS5A:28I+30R+31V</v>
      </c>
      <c r="G74" s="1"/>
    </row>
    <row r="75" spans="1:7" x14ac:dyDescent="0.2">
      <c r="A75" t="s">
        <v>94</v>
      </c>
      <c r="B75" t="s">
        <v>76</v>
      </c>
      <c r="C75" t="s">
        <v>95</v>
      </c>
      <c r="D75" t="s">
        <v>9</v>
      </c>
      <c r="E75" t="s">
        <v>9</v>
      </c>
      <c r="F75" s="2" t="str">
        <f>HYPERLINK("http://hcv.glue.cvr.ac.uk/#/project/rap/NS5A:28L+30H")</f>
        <v>http://hcv.glue.cvr.ac.uk/#/project/rap/NS5A:28L+30H</v>
      </c>
      <c r="G75" s="1"/>
    </row>
    <row r="76" spans="1:7" x14ac:dyDescent="0.2">
      <c r="A76" t="s">
        <v>86</v>
      </c>
      <c r="B76" t="s">
        <v>76</v>
      </c>
      <c r="C76" t="s">
        <v>96</v>
      </c>
      <c r="D76" t="s">
        <v>9</v>
      </c>
      <c r="E76" t="s">
        <v>9</v>
      </c>
      <c r="F76" s="2" t="str">
        <f>HYPERLINK("http://hcv.glue.cvr.ac.uk/#/project/rap/NS5A:28L+31M+92S")</f>
        <v>http://hcv.glue.cvr.ac.uk/#/project/rap/NS5A:28L+31M+92S</v>
      </c>
      <c r="G76" s="1"/>
    </row>
    <row r="77" spans="1:7" x14ac:dyDescent="0.2">
      <c r="A77" t="s">
        <v>86</v>
      </c>
      <c r="B77" t="s">
        <v>76</v>
      </c>
      <c r="C77" t="s">
        <v>97</v>
      </c>
      <c r="D77" t="s">
        <v>9</v>
      </c>
      <c r="E77" t="s">
        <v>9</v>
      </c>
      <c r="F77" s="2" t="str">
        <f>HYPERLINK("http://hcv.glue.cvr.ac.uk/#/project/rap/NS5A:28L+31M")</f>
        <v>http://hcv.glue.cvr.ac.uk/#/project/rap/NS5A:28L+31M</v>
      </c>
      <c r="G77" s="1"/>
    </row>
    <row r="78" spans="1:7" x14ac:dyDescent="0.2">
      <c r="A78" t="s">
        <v>86</v>
      </c>
      <c r="B78" t="s">
        <v>76</v>
      </c>
      <c r="C78" t="s">
        <v>98</v>
      </c>
      <c r="D78" t="s">
        <v>9</v>
      </c>
      <c r="E78" t="s">
        <v>14</v>
      </c>
      <c r="F78" s="2" t="str">
        <f>HYPERLINK("http://hcv.glue.cvr.ac.uk/#/project/rap/NS5A:28L+93H")</f>
        <v>http://hcv.glue.cvr.ac.uk/#/project/rap/NS5A:28L+93H</v>
      </c>
      <c r="G78" s="1"/>
    </row>
    <row r="79" spans="1:7" x14ac:dyDescent="0.2">
      <c r="A79" t="s">
        <v>86</v>
      </c>
      <c r="B79" t="s">
        <v>76</v>
      </c>
      <c r="C79" t="s">
        <v>99</v>
      </c>
      <c r="D79" t="s">
        <v>14</v>
      </c>
      <c r="E79" t="s">
        <v>14</v>
      </c>
      <c r="F79" s="2" t="str">
        <f>HYPERLINK("http://hcv.glue.cvr.ac.uk/#/project/rap/NS5A:28L")</f>
        <v>http://hcv.glue.cvr.ac.uk/#/project/rap/NS5A:28L</v>
      </c>
      <c r="G79" s="1"/>
    </row>
    <row r="80" spans="1:7" x14ac:dyDescent="0.2">
      <c r="A80" t="s">
        <v>100</v>
      </c>
      <c r="B80" t="s">
        <v>76</v>
      </c>
      <c r="C80" t="s">
        <v>101</v>
      </c>
      <c r="D80" t="s">
        <v>9</v>
      </c>
      <c r="E80" t="s">
        <v>9</v>
      </c>
      <c r="F80" s="2" t="str">
        <f>HYPERLINK("http://hcv.glue.cvr.ac.uk/#/project/rap/NS5A:28M+30Q+31M")</f>
        <v>http://hcv.glue.cvr.ac.uk/#/project/rap/NS5A:28M+30Q+31M</v>
      </c>
      <c r="G80" s="1"/>
    </row>
    <row r="81" spans="1:7" x14ac:dyDescent="0.2">
      <c r="A81" t="s">
        <v>91</v>
      </c>
      <c r="B81" t="s">
        <v>76</v>
      </c>
      <c r="C81" t="s">
        <v>102</v>
      </c>
      <c r="D81" t="s">
        <v>9</v>
      </c>
      <c r="E81" t="s">
        <v>9</v>
      </c>
      <c r="F81" s="2" t="str">
        <f>HYPERLINK("http://hcv.glue.cvr.ac.uk/#/project/rap/NS5A:28M+30R+31L+93H")</f>
        <v>http://hcv.glue.cvr.ac.uk/#/project/rap/NS5A:28M+30R+31L+93H</v>
      </c>
      <c r="G81" s="1"/>
    </row>
    <row r="82" spans="1:7" x14ac:dyDescent="0.2">
      <c r="A82" t="s">
        <v>91</v>
      </c>
      <c r="B82" t="s">
        <v>76</v>
      </c>
      <c r="C82" t="s">
        <v>103</v>
      </c>
      <c r="D82" t="s">
        <v>9</v>
      </c>
      <c r="E82" t="s">
        <v>9</v>
      </c>
      <c r="F82" s="2" t="str">
        <f>HYPERLINK("http://hcv.glue.cvr.ac.uk/#/project/rap/NS5A:28M+30R+31L")</f>
        <v>http://hcv.glue.cvr.ac.uk/#/project/rap/NS5A:28M+30R+31L</v>
      </c>
      <c r="G82" s="1"/>
    </row>
    <row r="83" spans="1:7" x14ac:dyDescent="0.2">
      <c r="A83" t="s">
        <v>100</v>
      </c>
      <c r="B83" t="s">
        <v>76</v>
      </c>
      <c r="C83" t="s">
        <v>104</v>
      </c>
      <c r="D83" t="s">
        <v>9</v>
      </c>
      <c r="E83" t="s">
        <v>9</v>
      </c>
      <c r="F83" s="2" t="str">
        <f>HYPERLINK("http://hcv.glue.cvr.ac.uk/#/project/rap/NS5A:28M+30R+31M")</f>
        <v>http://hcv.glue.cvr.ac.uk/#/project/rap/NS5A:28M+30R+31M</v>
      </c>
      <c r="G83" s="1"/>
    </row>
    <row r="84" spans="1:7" x14ac:dyDescent="0.2">
      <c r="A84" t="s">
        <v>91</v>
      </c>
      <c r="B84" t="s">
        <v>76</v>
      </c>
      <c r="C84" t="s">
        <v>105</v>
      </c>
      <c r="D84" t="s">
        <v>9</v>
      </c>
      <c r="E84" t="s">
        <v>9</v>
      </c>
      <c r="F84" s="2" t="str">
        <f>HYPERLINK("http://hcv.glue.cvr.ac.uk/#/project/rap/NS5A:28M+30R+31M")</f>
        <v>http://hcv.glue.cvr.ac.uk/#/project/rap/NS5A:28M+30R+31M</v>
      </c>
      <c r="G84" s="1"/>
    </row>
    <row r="85" spans="1:7" x14ac:dyDescent="0.2">
      <c r="A85" t="s">
        <v>6</v>
      </c>
      <c r="B85" t="s">
        <v>76</v>
      </c>
      <c r="C85" t="s">
        <v>106</v>
      </c>
      <c r="D85" t="s">
        <v>9</v>
      </c>
      <c r="E85" t="s">
        <v>9</v>
      </c>
      <c r="F85" s="2" t="str">
        <f>HYPERLINK("http://hcv.glue.cvr.ac.uk/#/project/rap/NS5A:28M+37L+58R")</f>
        <v>http://hcv.glue.cvr.ac.uk/#/project/rap/NS5A:28M+37L+58R</v>
      </c>
      <c r="G85" s="1"/>
    </row>
    <row r="86" spans="1:7" x14ac:dyDescent="0.2">
      <c r="A86" t="s">
        <v>94</v>
      </c>
      <c r="B86" t="s">
        <v>76</v>
      </c>
      <c r="C86" t="s">
        <v>107</v>
      </c>
      <c r="D86" t="s">
        <v>9</v>
      </c>
      <c r="E86" t="s">
        <v>9</v>
      </c>
      <c r="F86" s="2" t="str">
        <f>HYPERLINK("http://hcv.glue.cvr.ac.uk/#/project/rap/NS5A:28M+58Y")</f>
        <v>http://hcv.glue.cvr.ac.uk/#/project/rap/NS5A:28M+58Y</v>
      </c>
      <c r="G86" s="1"/>
    </row>
    <row r="87" spans="1:7" x14ac:dyDescent="0.2">
      <c r="A87" t="s">
        <v>94</v>
      </c>
      <c r="B87" t="s">
        <v>76</v>
      </c>
      <c r="C87" t="s">
        <v>108</v>
      </c>
      <c r="D87" t="s">
        <v>9</v>
      </c>
      <c r="E87" t="s">
        <v>9</v>
      </c>
      <c r="F87" s="2" t="str">
        <f>HYPERLINK("http://hcv.glue.cvr.ac.uk/#/project/rap/NS5A:28M+93H")</f>
        <v>http://hcv.glue.cvr.ac.uk/#/project/rap/NS5A:28M+93H</v>
      </c>
      <c r="G87" s="1"/>
    </row>
    <row r="88" spans="1:7" x14ac:dyDescent="0.2">
      <c r="A88" t="s">
        <v>109</v>
      </c>
      <c r="B88" t="s">
        <v>76</v>
      </c>
      <c r="C88" t="s">
        <v>110</v>
      </c>
      <c r="D88" t="s">
        <v>14</v>
      </c>
      <c r="E88" t="s">
        <v>9</v>
      </c>
      <c r="F88" s="2" t="str">
        <f>HYPERLINK("http://hcv.glue.cvr.ac.uk/#/project/rap/NS5A:28M")</f>
        <v>http://hcv.glue.cvr.ac.uk/#/project/rap/NS5A:28M</v>
      </c>
      <c r="G88" s="1"/>
    </row>
    <row r="89" spans="1:7" x14ac:dyDescent="0.2">
      <c r="A89" t="s">
        <v>79</v>
      </c>
      <c r="B89" t="s">
        <v>76</v>
      </c>
      <c r="C89" t="s">
        <v>111</v>
      </c>
      <c r="D89" t="s">
        <v>9</v>
      </c>
      <c r="E89" t="s">
        <v>9</v>
      </c>
      <c r="F89" s="2" t="str">
        <f>HYPERLINK("http://hcv.glue.cvr.ac.uk/#/project/rap/NS5A:28S+31M")</f>
        <v>http://hcv.glue.cvr.ac.uk/#/project/rap/NS5A:28S+31M</v>
      </c>
      <c r="G89" s="1"/>
    </row>
    <row r="90" spans="1:7" x14ac:dyDescent="0.2">
      <c r="A90" t="s">
        <v>91</v>
      </c>
      <c r="B90" t="s">
        <v>76</v>
      </c>
      <c r="C90" t="s">
        <v>112</v>
      </c>
      <c r="D90" t="s">
        <v>9</v>
      </c>
      <c r="E90" t="s">
        <v>9</v>
      </c>
      <c r="F90" s="2" t="str">
        <f>HYPERLINK("http://hcv.glue.cvr.ac.uk/#/project/rap/NS5A:28V+30R+31M+93H")</f>
        <v>http://hcv.glue.cvr.ac.uk/#/project/rap/NS5A:28V+30R+31M+93H</v>
      </c>
      <c r="G90" s="1"/>
    </row>
    <row r="91" spans="1:7" x14ac:dyDescent="0.2">
      <c r="A91" t="s">
        <v>91</v>
      </c>
      <c r="B91" t="s">
        <v>76</v>
      </c>
      <c r="C91" t="s">
        <v>113</v>
      </c>
      <c r="D91" t="s">
        <v>9</v>
      </c>
      <c r="E91" t="s">
        <v>9</v>
      </c>
      <c r="F91" s="2" t="str">
        <f>HYPERLINK("http://hcv.glue.cvr.ac.uk/#/project/rap/NS5A:28V+30R+31M")</f>
        <v>http://hcv.glue.cvr.ac.uk/#/project/rap/NS5A:28V+30R+31M</v>
      </c>
      <c r="G91" s="1"/>
    </row>
    <row r="92" spans="1:7" x14ac:dyDescent="0.2">
      <c r="A92" t="s">
        <v>91</v>
      </c>
      <c r="B92" t="s">
        <v>76</v>
      </c>
      <c r="C92" t="s">
        <v>114</v>
      </c>
      <c r="D92" t="s">
        <v>9</v>
      </c>
      <c r="E92" t="s">
        <v>9</v>
      </c>
      <c r="F92" s="2" t="str">
        <f>HYPERLINK("http://hcv.glue.cvr.ac.uk/#/project/rap/NS5A:28V+30R+31V")</f>
        <v>http://hcv.glue.cvr.ac.uk/#/project/rap/NS5A:28V+30R+31V</v>
      </c>
      <c r="G92" s="1"/>
    </row>
    <row r="93" spans="1:7" x14ac:dyDescent="0.2">
      <c r="A93" t="s">
        <v>91</v>
      </c>
      <c r="B93" t="s">
        <v>76</v>
      </c>
      <c r="C93" t="s">
        <v>115</v>
      </c>
      <c r="D93" t="s">
        <v>9</v>
      </c>
      <c r="E93" t="s">
        <v>9</v>
      </c>
      <c r="F93" s="2" t="str">
        <f>HYPERLINK("http://hcv.glue.cvr.ac.uk/#/project/rap/NS5A:28V+30R")</f>
        <v>http://hcv.glue.cvr.ac.uk/#/project/rap/NS5A:28V+30R</v>
      </c>
      <c r="G93" s="1"/>
    </row>
    <row r="94" spans="1:7" x14ac:dyDescent="0.2">
      <c r="A94" t="s">
        <v>91</v>
      </c>
      <c r="B94" t="s">
        <v>76</v>
      </c>
      <c r="C94" t="s">
        <v>116</v>
      </c>
      <c r="D94" t="s">
        <v>9</v>
      </c>
      <c r="E94" t="s">
        <v>9</v>
      </c>
      <c r="F94" s="2" t="str">
        <f>HYPERLINK("http://hcv.glue.cvr.ac.uk/#/project/rap/NS5A:28V+30S+31M")</f>
        <v>http://hcv.glue.cvr.ac.uk/#/project/rap/NS5A:28V+30S+31M</v>
      </c>
      <c r="G94" s="1"/>
    </row>
    <row r="95" spans="1:7" x14ac:dyDescent="0.2">
      <c r="A95" t="s">
        <v>6</v>
      </c>
      <c r="B95" t="s">
        <v>76</v>
      </c>
      <c r="C95" t="s">
        <v>117</v>
      </c>
      <c r="D95" t="s">
        <v>9</v>
      </c>
      <c r="E95" t="s">
        <v>14</v>
      </c>
      <c r="F95" s="2" t="str">
        <f>HYPERLINK("http://hcv.glue.cvr.ac.uk/#/project/rap/NS5A:30E+62Q")</f>
        <v>http://hcv.glue.cvr.ac.uk/#/project/rap/NS5A:30E+62Q</v>
      </c>
      <c r="G95" s="1"/>
    </row>
    <row r="96" spans="1:7" x14ac:dyDescent="0.2">
      <c r="A96" t="s">
        <v>6</v>
      </c>
      <c r="B96" t="s">
        <v>76</v>
      </c>
      <c r="C96" t="s">
        <v>118</v>
      </c>
      <c r="D96" t="s">
        <v>9</v>
      </c>
      <c r="E96" t="s">
        <v>9</v>
      </c>
      <c r="F96" s="2" t="str">
        <f>HYPERLINK("http://hcv.glue.cvr.ac.uk/#/project/rap/NS5A:30Q+54H+93H")</f>
        <v>http://hcv.glue.cvr.ac.uk/#/project/rap/NS5A:30Q+54H+93H</v>
      </c>
      <c r="G96" s="1"/>
    </row>
    <row r="97" spans="1:7" x14ac:dyDescent="0.2">
      <c r="A97" t="s">
        <v>6</v>
      </c>
      <c r="B97" t="s">
        <v>76</v>
      </c>
      <c r="C97" t="s">
        <v>119</v>
      </c>
      <c r="D97" t="s">
        <v>9</v>
      </c>
      <c r="E97" t="s">
        <v>14</v>
      </c>
      <c r="F97" s="2" t="str">
        <f>HYPERLINK("http://hcv.glue.cvr.ac.uk/#/project/rap/NS5A:30R+31M")</f>
        <v>http://hcv.glue.cvr.ac.uk/#/project/rap/NS5A:30R+31M</v>
      </c>
      <c r="G97" s="1"/>
    </row>
    <row r="98" spans="1:7" x14ac:dyDescent="0.2">
      <c r="A98" t="s">
        <v>120</v>
      </c>
      <c r="B98" t="s">
        <v>76</v>
      </c>
      <c r="C98" t="s">
        <v>119</v>
      </c>
      <c r="D98" t="s">
        <v>9</v>
      </c>
      <c r="E98" t="s">
        <v>14</v>
      </c>
      <c r="F98" s="2" t="str">
        <f>HYPERLINK("http://hcv.glue.cvr.ac.uk/#/project/rap/NS5A:30R+31M")</f>
        <v>http://hcv.glue.cvr.ac.uk/#/project/rap/NS5A:30R+31M</v>
      </c>
      <c r="G98" s="1"/>
    </row>
    <row r="99" spans="1:7" x14ac:dyDescent="0.2">
      <c r="A99" t="s">
        <v>6</v>
      </c>
      <c r="B99" t="s">
        <v>76</v>
      </c>
      <c r="C99" t="s">
        <v>121</v>
      </c>
      <c r="D99" t="s">
        <v>9</v>
      </c>
      <c r="E99" t="s">
        <v>14</v>
      </c>
      <c r="F99" s="2" t="str">
        <f>HYPERLINK("http://hcv.glue.cvr.ac.uk/#/project/rap/NS5A:30R+58D")</f>
        <v>http://hcv.glue.cvr.ac.uk/#/project/rap/NS5A:30R+58D</v>
      </c>
      <c r="G99" s="1"/>
    </row>
    <row r="100" spans="1:7" x14ac:dyDescent="0.2">
      <c r="A100" t="s">
        <v>6</v>
      </c>
      <c r="B100" t="s">
        <v>76</v>
      </c>
      <c r="C100" t="s">
        <v>122</v>
      </c>
      <c r="D100" t="s">
        <v>9</v>
      </c>
      <c r="E100" t="s">
        <v>14</v>
      </c>
      <c r="F100" s="2" t="str">
        <f>HYPERLINK("http://hcv.glue.cvr.ac.uk/#/project/rap/NS5A:30R+93H")</f>
        <v>http://hcv.glue.cvr.ac.uk/#/project/rap/NS5A:30R+93H</v>
      </c>
      <c r="G100" s="1"/>
    </row>
    <row r="101" spans="1:7" x14ac:dyDescent="0.2">
      <c r="A101" t="s">
        <v>123</v>
      </c>
      <c r="B101" t="s">
        <v>76</v>
      </c>
      <c r="C101" t="s">
        <v>124</v>
      </c>
      <c r="D101" t="s">
        <v>14</v>
      </c>
      <c r="E101" t="s">
        <v>14</v>
      </c>
      <c r="F101" s="2" t="str">
        <f>HYPERLINK("http://hcv.glue.cvr.ac.uk/#/project/rap/NS5A:30R")</f>
        <v>http://hcv.glue.cvr.ac.uk/#/project/rap/NS5A:30R</v>
      </c>
      <c r="G101" s="1"/>
    </row>
    <row r="102" spans="1:7" x14ac:dyDescent="0.2">
      <c r="A102" t="s">
        <v>6</v>
      </c>
      <c r="B102" t="s">
        <v>76</v>
      </c>
      <c r="C102" t="s">
        <v>125</v>
      </c>
      <c r="D102" t="s">
        <v>9</v>
      </c>
      <c r="E102" t="s">
        <v>9</v>
      </c>
      <c r="F102" s="2" t="str">
        <f>HYPERLINK("http://hcv.glue.cvr.ac.uk/#/project/rap/NS5A:31I+54H+92K")</f>
        <v>http://hcv.glue.cvr.ac.uk/#/project/rap/NS5A:31I+54H+92K</v>
      </c>
      <c r="G102" s="1"/>
    </row>
    <row r="103" spans="1:7" x14ac:dyDescent="0.2">
      <c r="A103" t="s">
        <v>6</v>
      </c>
      <c r="B103" t="s">
        <v>76</v>
      </c>
      <c r="C103" t="s">
        <v>126</v>
      </c>
      <c r="D103" t="s">
        <v>9</v>
      </c>
      <c r="E103" t="s">
        <v>9</v>
      </c>
      <c r="F103" s="2" t="str">
        <f>HYPERLINK("http://hcv.glue.cvr.ac.uk/#/project/rap/NS5A:31I+54H+92T")</f>
        <v>http://hcv.glue.cvr.ac.uk/#/project/rap/NS5A:31I+54H+92T</v>
      </c>
      <c r="G103" s="1"/>
    </row>
    <row r="104" spans="1:7" x14ac:dyDescent="0.2">
      <c r="A104" t="s">
        <v>6</v>
      </c>
      <c r="B104" t="s">
        <v>76</v>
      </c>
      <c r="C104" t="s">
        <v>127</v>
      </c>
      <c r="D104" t="s">
        <v>9</v>
      </c>
      <c r="E104" t="s">
        <v>9</v>
      </c>
      <c r="F104" s="2" t="str">
        <f>HYPERLINK("http://hcv.glue.cvr.ac.uk/#/project/rap/NS5A:31M+54H+62E")</f>
        <v>http://hcv.glue.cvr.ac.uk/#/project/rap/NS5A:31M+54H+62E</v>
      </c>
      <c r="G104" s="1"/>
    </row>
    <row r="105" spans="1:7" x14ac:dyDescent="0.2">
      <c r="A105" t="s">
        <v>6</v>
      </c>
      <c r="B105" t="s">
        <v>76</v>
      </c>
      <c r="C105" t="s">
        <v>128</v>
      </c>
      <c r="D105" t="s">
        <v>9</v>
      </c>
      <c r="E105" t="s">
        <v>9</v>
      </c>
      <c r="F105" s="2" t="str">
        <f>HYPERLINK("http://hcv.glue.cvr.ac.uk/#/project/rap/NS5A:31M+54H+93H")</f>
        <v>http://hcv.glue.cvr.ac.uk/#/project/rap/NS5A:31M+54H+93H</v>
      </c>
      <c r="G105" s="1"/>
    </row>
    <row r="106" spans="1:7" x14ac:dyDescent="0.2">
      <c r="A106" t="s">
        <v>6</v>
      </c>
      <c r="B106" t="s">
        <v>76</v>
      </c>
      <c r="C106" t="s">
        <v>129</v>
      </c>
      <c r="D106" t="s">
        <v>9</v>
      </c>
      <c r="E106" t="s">
        <v>9</v>
      </c>
      <c r="F106" s="2" t="str">
        <f>HYPERLINK("http://hcv.glue.cvr.ac.uk/#/project/rap/NS5A:31M+54H")</f>
        <v>http://hcv.glue.cvr.ac.uk/#/project/rap/NS5A:31M+54H</v>
      </c>
      <c r="G106" s="1"/>
    </row>
    <row r="107" spans="1:7" x14ac:dyDescent="0.2">
      <c r="A107" t="s">
        <v>130</v>
      </c>
      <c r="B107" t="s">
        <v>76</v>
      </c>
      <c r="C107" t="s">
        <v>131</v>
      </c>
      <c r="D107" t="s">
        <v>14</v>
      </c>
      <c r="E107" t="s">
        <v>9</v>
      </c>
      <c r="F107" s="2" t="str">
        <f>HYPERLINK("http://hcv.glue.cvr.ac.uk/#/project/rap/NS5A:31M")</f>
        <v>http://hcv.glue.cvr.ac.uk/#/project/rap/NS5A:31M</v>
      </c>
      <c r="G107" s="1"/>
    </row>
    <row r="108" spans="1:7" x14ac:dyDescent="0.2">
      <c r="A108" t="s">
        <v>79</v>
      </c>
      <c r="B108" t="s">
        <v>76</v>
      </c>
      <c r="C108" t="s">
        <v>131</v>
      </c>
      <c r="D108" t="s">
        <v>14</v>
      </c>
      <c r="E108" t="s">
        <v>9</v>
      </c>
      <c r="F108" s="2" t="str">
        <f>HYPERLINK("http://hcv.glue.cvr.ac.uk/#/project/rap/NS5A:31M")</f>
        <v>http://hcv.glue.cvr.ac.uk/#/project/rap/NS5A:31M</v>
      </c>
      <c r="G108" s="1"/>
    </row>
    <row r="109" spans="1:7" x14ac:dyDescent="0.2">
      <c r="A109" t="s">
        <v>86</v>
      </c>
      <c r="B109" t="s">
        <v>76</v>
      </c>
      <c r="C109" t="s">
        <v>131</v>
      </c>
      <c r="D109" t="s">
        <v>14</v>
      </c>
      <c r="E109" t="s">
        <v>9</v>
      </c>
      <c r="F109" s="2" t="str">
        <f>HYPERLINK("http://hcv.glue.cvr.ac.uk/#/project/rap/NS5A:31M")</f>
        <v>http://hcv.glue.cvr.ac.uk/#/project/rap/NS5A:31M</v>
      </c>
      <c r="G109" s="1"/>
    </row>
    <row r="110" spans="1:7" x14ac:dyDescent="0.2">
      <c r="A110" t="s">
        <v>6</v>
      </c>
      <c r="B110" t="s">
        <v>76</v>
      </c>
      <c r="C110" t="s">
        <v>132</v>
      </c>
      <c r="D110" t="s">
        <v>9</v>
      </c>
      <c r="E110" t="s">
        <v>9</v>
      </c>
      <c r="F110" s="2" t="str">
        <f>HYPERLINK("http://hcv.glue.cvr.ac.uk/#/project/rap/NS5A:31V+37L+93H")</f>
        <v>http://hcv.glue.cvr.ac.uk/#/project/rap/NS5A:31V+37L+93H</v>
      </c>
      <c r="G110" s="1"/>
    </row>
    <row r="111" spans="1:7" x14ac:dyDescent="0.2">
      <c r="A111" t="s">
        <v>6</v>
      </c>
      <c r="B111" t="s">
        <v>76</v>
      </c>
      <c r="C111" t="s">
        <v>133</v>
      </c>
      <c r="D111" t="s">
        <v>9</v>
      </c>
      <c r="E111" t="s">
        <v>9</v>
      </c>
      <c r="F111" s="2" t="str">
        <f>HYPERLINK("http://hcv.glue.cvr.ac.uk/#/project/rap/NS5A:31V+54H+58S+93H")</f>
        <v>http://hcv.glue.cvr.ac.uk/#/project/rap/NS5A:31V+54H+58S+93H</v>
      </c>
      <c r="G111" s="1"/>
    </row>
    <row r="112" spans="1:7" x14ac:dyDescent="0.2">
      <c r="A112" t="s">
        <v>6</v>
      </c>
      <c r="B112" t="s">
        <v>76</v>
      </c>
      <c r="C112" t="s">
        <v>134</v>
      </c>
      <c r="D112" t="s">
        <v>9</v>
      </c>
      <c r="E112" t="s">
        <v>9</v>
      </c>
      <c r="F112" s="2" t="str">
        <f>HYPERLINK("http://hcv.glue.cvr.ac.uk/#/project/rap/NS5A:31V+54H+93H")</f>
        <v>http://hcv.glue.cvr.ac.uk/#/project/rap/NS5A:31V+54H+93H</v>
      </c>
      <c r="G112" s="1"/>
    </row>
    <row r="113" spans="1:7" x14ac:dyDescent="0.2">
      <c r="A113" t="s">
        <v>6</v>
      </c>
      <c r="B113" t="s">
        <v>76</v>
      </c>
      <c r="C113" t="s">
        <v>135</v>
      </c>
      <c r="D113" t="s">
        <v>9</v>
      </c>
      <c r="E113" t="s">
        <v>9</v>
      </c>
      <c r="F113" s="2" t="str">
        <f>HYPERLINK("http://hcv.glue.cvr.ac.uk/#/project/rap/NS5A:37L+54H")</f>
        <v>http://hcv.glue.cvr.ac.uk/#/project/rap/NS5A:37L+54H</v>
      </c>
      <c r="G113" s="1"/>
    </row>
    <row r="114" spans="1:7" x14ac:dyDescent="0.2">
      <c r="A114" t="s">
        <v>6</v>
      </c>
      <c r="B114" t="s">
        <v>76</v>
      </c>
      <c r="C114" t="s">
        <v>136</v>
      </c>
      <c r="D114" t="s">
        <v>9</v>
      </c>
      <c r="E114" t="s">
        <v>9</v>
      </c>
      <c r="F114" s="2" t="str">
        <f>HYPERLINK("http://hcv.glue.cvr.ac.uk/#/project/rap/NS5A:37L+54L+92T")</f>
        <v>http://hcv.glue.cvr.ac.uk/#/project/rap/NS5A:37L+54L+92T</v>
      </c>
      <c r="G114" s="1"/>
    </row>
    <row r="115" spans="1:7" x14ac:dyDescent="0.2">
      <c r="A115" t="s">
        <v>6</v>
      </c>
      <c r="B115" t="s">
        <v>76</v>
      </c>
      <c r="C115" t="s">
        <v>137</v>
      </c>
      <c r="D115" t="s">
        <v>9</v>
      </c>
      <c r="E115" t="s">
        <v>9</v>
      </c>
      <c r="F115" s="2" t="str">
        <f>HYPERLINK("http://hcv.glue.cvr.ac.uk/#/project/rap/NS5A:37L+54Y")</f>
        <v>http://hcv.glue.cvr.ac.uk/#/project/rap/NS5A:37L+54Y</v>
      </c>
      <c r="G115" s="1"/>
    </row>
    <row r="116" spans="1:7" x14ac:dyDescent="0.2">
      <c r="A116" t="s">
        <v>6</v>
      </c>
      <c r="B116" t="s">
        <v>76</v>
      </c>
      <c r="C116" t="s">
        <v>138</v>
      </c>
      <c r="D116" t="s">
        <v>9</v>
      </c>
      <c r="E116" t="s">
        <v>9</v>
      </c>
      <c r="F116" s="2" t="str">
        <f>HYPERLINK("http://hcv.glue.cvr.ac.uk/#/project/rap/NS5A:37L+93H")</f>
        <v>http://hcv.glue.cvr.ac.uk/#/project/rap/NS5A:37L+93H</v>
      </c>
      <c r="G116" s="1"/>
    </row>
    <row r="117" spans="1:7" x14ac:dyDescent="0.2">
      <c r="A117" t="s">
        <v>6</v>
      </c>
      <c r="B117" t="s">
        <v>76</v>
      </c>
      <c r="C117" t="s">
        <v>139</v>
      </c>
      <c r="D117" t="s">
        <v>14</v>
      </c>
      <c r="E117" t="s">
        <v>9</v>
      </c>
      <c r="F117" s="2" t="str">
        <f>HYPERLINK("http://hcv.glue.cvr.ac.uk/#/project/rap/NS5A:37L")</f>
        <v>http://hcv.glue.cvr.ac.uk/#/project/rap/NS5A:37L</v>
      </c>
      <c r="G117" s="1"/>
    </row>
    <row r="118" spans="1:7" x14ac:dyDescent="0.2">
      <c r="A118" t="s">
        <v>6</v>
      </c>
      <c r="B118" t="s">
        <v>76</v>
      </c>
      <c r="C118" t="s">
        <v>140</v>
      </c>
      <c r="D118" t="s">
        <v>9</v>
      </c>
      <c r="E118" t="s">
        <v>9</v>
      </c>
      <c r="F118" s="2" t="str">
        <f>HYPERLINK("http://hcv.glue.cvr.ac.uk/#/project/rap/NS5A:37Y+54H")</f>
        <v>http://hcv.glue.cvr.ac.uk/#/project/rap/NS5A:37Y+54H</v>
      </c>
      <c r="G118" s="1"/>
    </row>
    <row r="119" spans="1:7" x14ac:dyDescent="0.2">
      <c r="A119" t="s">
        <v>86</v>
      </c>
      <c r="B119" t="s">
        <v>76</v>
      </c>
      <c r="C119" t="s">
        <v>141</v>
      </c>
      <c r="D119" t="s">
        <v>14</v>
      </c>
      <c r="E119" t="s">
        <v>9</v>
      </c>
      <c r="F119" s="2" t="str">
        <f>HYPERLINK("http://hcv.glue.cvr.ac.uk/#/project/rap/NS5A:44K")</f>
        <v>http://hcv.glue.cvr.ac.uk/#/project/rap/NS5A:44K</v>
      </c>
      <c r="G119" s="1"/>
    </row>
    <row r="120" spans="1:7" x14ac:dyDescent="0.2">
      <c r="A120" t="s">
        <v>6</v>
      </c>
      <c r="B120" t="s">
        <v>76</v>
      </c>
      <c r="C120" t="s">
        <v>142</v>
      </c>
      <c r="D120" t="s">
        <v>9</v>
      </c>
      <c r="E120" t="s">
        <v>9</v>
      </c>
      <c r="F120" s="2" t="str">
        <f>HYPERLINK("http://hcv.glue.cvr.ac.uk/#/project/rap/NS5A:54H+58A+62E+93H")</f>
        <v>http://hcv.glue.cvr.ac.uk/#/project/rap/NS5A:54H+58A+62E+93H</v>
      </c>
      <c r="G120" s="1"/>
    </row>
    <row r="121" spans="1:7" x14ac:dyDescent="0.2">
      <c r="A121" t="s">
        <v>6</v>
      </c>
      <c r="B121" t="s">
        <v>76</v>
      </c>
      <c r="C121" t="s">
        <v>143</v>
      </c>
      <c r="D121" t="s">
        <v>9</v>
      </c>
      <c r="E121" t="s">
        <v>9</v>
      </c>
      <c r="F121" s="2" t="str">
        <f>HYPERLINK("http://hcv.glue.cvr.ac.uk/#/project/rap/NS5A:54H+93H")</f>
        <v>http://hcv.glue.cvr.ac.uk/#/project/rap/NS5A:54H+93H</v>
      </c>
      <c r="G121" s="1"/>
    </row>
    <row r="122" spans="1:7" x14ac:dyDescent="0.2">
      <c r="A122" t="s">
        <v>6</v>
      </c>
      <c r="B122" t="s">
        <v>76</v>
      </c>
      <c r="C122" t="s">
        <v>144</v>
      </c>
      <c r="D122" t="s">
        <v>14</v>
      </c>
      <c r="E122" t="s">
        <v>9</v>
      </c>
      <c r="F122" s="2" t="str">
        <f>HYPERLINK("http://hcv.glue.cvr.ac.uk/#/project/rap/NS5A:54H")</f>
        <v>http://hcv.glue.cvr.ac.uk/#/project/rap/NS5A:54H</v>
      </c>
      <c r="G122" s="1"/>
    </row>
    <row r="123" spans="1:7" x14ac:dyDescent="0.2">
      <c r="A123" t="s">
        <v>109</v>
      </c>
      <c r="B123" t="s">
        <v>76</v>
      </c>
      <c r="C123" t="s">
        <v>145</v>
      </c>
      <c r="D123" t="s">
        <v>14</v>
      </c>
      <c r="E123" t="s">
        <v>14</v>
      </c>
      <c r="F123" s="2" t="str">
        <f>HYPERLINK("http://hcv.glue.cvr.ac.uk/#/project/rap/NS5A:58P")</f>
        <v>http://hcv.glue.cvr.ac.uk/#/project/rap/NS5A:58P</v>
      </c>
      <c r="G123" s="1"/>
    </row>
    <row r="124" spans="1:7" x14ac:dyDescent="0.2">
      <c r="A124" t="s">
        <v>10</v>
      </c>
      <c r="B124" t="s">
        <v>76</v>
      </c>
      <c r="C124" t="s">
        <v>146</v>
      </c>
      <c r="D124" t="s">
        <v>9</v>
      </c>
      <c r="E124" t="s">
        <v>9</v>
      </c>
      <c r="F124" s="2" t="str">
        <f>HYPERLINK("http://hcv.glue.cvr.ac.uk/#/project/rap/NS5A:58S+62T+93H")</f>
        <v>http://hcv.glue.cvr.ac.uk/#/project/rap/NS5A:58S+62T+93H</v>
      </c>
      <c r="G124" s="1"/>
    </row>
    <row r="125" spans="1:7" x14ac:dyDescent="0.2">
      <c r="A125" t="s">
        <v>123</v>
      </c>
      <c r="B125" t="s">
        <v>76</v>
      </c>
      <c r="C125" t="s">
        <v>147</v>
      </c>
      <c r="D125" t="s">
        <v>14</v>
      </c>
      <c r="E125" t="s">
        <v>9</v>
      </c>
      <c r="F125" s="2" t="str">
        <f>HYPERLINK("http://hcv.glue.cvr.ac.uk/#/project/rap/NS5A:58T")</f>
        <v>http://hcv.glue.cvr.ac.uk/#/project/rap/NS5A:58T</v>
      </c>
      <c r="G125" s="1"/>
    </row>
    <row r="126" spans="1:7" x14ac:dyDescent="0.2">
      <c r="A126" t="s">
        <v>35</v>
      </c>
      <c r="B126" t="s">
        <v>76</v>
      </c>
      <c r="C126" t="s">
        <v>148</v>
      </c>
      <c r="D126" t="s">
        <v>9</v>
      </c>
      <c r="E126" t="s">
        <v>9</v>
      </c>
      <c r="F126" s="2" t="str">
        <f>HYPERLINK("http://hcv.glue.cvr.ac.uk/#/project/rap/NS5A:62T+93H")</f>
        <v>http://hcv.glue.cvr.ac.uk/#/project/rap/NS5A:62T+93H</v>
      </c>
      <c r="G126" s="1"/>
    </row>
    <row r="127" spans="1:7" x14ac:dyDescent="0.2">
      <c r="A127" t="s">
        <v>149</v>
      </c>
      <c r="B127" t="s">
        <v>76</v>
      </c>
      <c r="C127" t="s">
        <v>150</v>
      </c>
      <c r="D127" t="s">
        <v>14</v>
      </c>
      <c r="E127" t="s">
        <v>9</v>
      </c>
      <c r="F127" s="2" t="str">
        <f>HYPERLINK("http://hcv.glue.cvr.ac.uk/#/project/rap/NS5A:93H")</f>
        <v>http://hcv.glue.cvr.ac.uk/#/project/rap/NS5A:93H</v>
      </c>
      <c r="G127" s="1"/>
    </row>
    <row r="128" spans="1:7" x14ac:dyDescent="0.2">
      <c r="A128" t="s">
        <v>6</v>
      </c>
      <c r="B128" t="s">
        <v>151</v>
      </c>
      <c r="C128" t="s">
        <v>152</v>
      </c>
      <c r="D128" t="s">
        <v>9</v>
      </c>
      <c r="E128" t="s">
        <v>9</v>
      </c>
      <c r="F128" s="2" t="str">
        <f>HYPERLINK("http://hcv.glue.cvr.ac.uk/#/project/rap/NS5B:159F+282T+320F")</f>
        <v>http://hcv.glue.cvr.ac.uk/#/project/rap/NS5B:159F+282T+320F</v>
      </c>
      <c r="G128" s="1"/>
    </row>
    <row r="129" spans="1:7" x14ac:dyDescent="0.2">
      <c r="A129" t="s">
        <v>6</v>
      </c>
      <c r="B129" t="s">
        <v>151</v>
      </c>
      <c r="C129" t="s">
        <v>153</v>
      </c>
      <c r="D129" t="s">
        <v>9</v>
      </c>
      <c r="E129" t="s">
        <v>9</v>
      </c>
      <c r="F129" s="2" t="str">
        <f>HYPERLINK("http://hcv.glue.cvr.ac.uk/#/project/rap/NS5B:159F+282T")</f>
        <v>http://hcv.glue.cvr.ac.uk/#/project/rap/NS5B:159F+282T</v>
      </c>
      <c r="G129" s="1"/>
    </row>
    <row r="130" spans="1:7" x14ac:dyDescent="0.2">
      <c r="A130" t="s">
        <v>6</v>
      </c>
      <c r="B130" t="s">
        <v>151</v>
      </c>
      <c r="C130" t="s">
        <v>154</v>
      </c>
      <c r="D130" t="s">
        <v>9</v>
      </c>
      <c r="E130" t="s">
        <v>9</v>
      </c>
      <c r="F130" s="2" t="str">
        <f>HYPERLINK("http://hcv.glue.cvr.ac.uk/#/project/rap/NS5B:159F+316H")</f>
        <v>http://hcv.glue.cvr.ac.uk/#/project/rap/NS5B:159F+316H</v>
      </c>
      <c r="G130" s="1"/>
    </row>
    <row r="131" spans="1:7" x14ac:dyDescent="0.2">
      <c r="A131" t="s">
        <v>6</v>
      </c>
      <c r="B131" t="s">
        <v>151</v>
      </c>
      <c r="C131" t="s">
        <v>155</v>
      </c>
      <c r="D131" t="s">
        <v>9</v>
      </c>
      <c r="E131" t="s">
        <v>9</v>
      </c>
      <c r="F131" s="2" t="str">
        <f>HYPERLINK("http://hcv.glue.cvr.ac.uk/#/project/rap/NS5B:159F+316N")</f>
        <v>http://hcv.glue.cvr.ac.uk/#/project/rap/NS5B:159F+316N</v>
      </c>
      <c r="G131" s="1"/>
    </row>
    <row r="132" spans="1:7" x14ac:dyDescent="0.2">
      <c r="A132" t="s">
        <v>6</v>
      </c>
      <c r="B132" t="s">
        <v>151</v>
      </c>
      <c r="C132" t="s">
        <v>156</v>
      </c>
      <c r="D132" t="s">
        <v>9</v>
      </c>
      <c r="E132" t="s">
        <v>9</v>
      </c>
      <c r="F132" s="2" t="str">
        <f>HYPERLINK("http://hcv.glue.cvr.ac.uk/#/project/rap/NS5B:159F+320F")</f>
        <v>http://hcv.glue.cvr.ac.uk/#/project/rap/NS5B:159F+320F</v>
      </c>
      <c r="G132" s="1"/>
    </row>
    <row r="133" spans="1:7" x14ac:dyDescent="0.2">
      <c r="A133" t="s">
        <v>6</v>
      </c>
      <c r="B133" t="s">
        <v>151</v>
      </c>
      <c r="C133" t="s">
        <v>157</v>
      </c>
      <c r="D133" t="s">
        <v>9</v>
      </c>
      <c r="E133" t="s">
        <v>9</v>
      </c>
      <c r="F133" s="2" t="str">
        <f>HYPERLINK("http://hcv.glue.cvr.ac.uk/#/project/rap/NS5B:159F+321A")</f>
        <v>http://hcv.glue.cvr.ac.uk/#/project/rap/NS5B:159F+321A</v>
      </c>
      <c r="G133" s="1"/>
    </row>
    <row r="134" spans="1:7" x14ac:dyDescent="0.2">
      <c r="A134" t="s">
        <v>6</v>
      </c>
      <c r="B134" t="s">
        <v>151</v>
      </c>
      <c r="C134" t="s">
        <v>158</v>
      </c>
      <c r="D134" t="s">
        <v>14</v>
      </c>
      <c r="E134" t="s">
        <v>9</v>
      </c>
      <c r="F134" s="2" t="str">
        <f>HYPERLINK("http://hcv.glue.cvr.ac.uk/#/project/rap/NS5B:159F")</f>
        <v>http://hcv.glue.cvr.ac.uk/#/project/rap/NS5B:159F</v>
      </c>
      <c r="G134" s="1"/>
    </row>
    <row r="135" spans="1:7" x14ac:dyDescent="0.2">
      <c r="A135" t="s">
        <v>79</v>
      </c>
      <c r="B135" t="s">
        <v>151</v>
      </c>
      <c r="C135" t="s">
        <v>159</v>
      </c>
      <c r="D135" t="s">
        <v>9</v>
      </c>
      <c r="E135" t="s">
        <v>14</v>
      </c>
      <c r="F135" s="2" t="str">
        <f>HYPERLINK("http://hcv.glue.cvr.ac.uk/#/project/rap/NS5B:179A+282T+289L+293L+479P")</f>
        <v>http://hcv.glue.cvr.ac.uk/#/project/rap/NS5B:179A+282T+289L+293L+479P</v>
      </c>
      <c r="G135" s="1"/>
    </row>
    <row r="136" spans="1:7" x14ac:dyDescent="0.2">
      <c r="A136" t="s">
        <v>79</v>
      </c>
      <c r="B136" t="s">
        <v>151</v>
      </c>
      <c r="C136" t="s">
        <v>160</v>
      </c>
      <c r="D136" t="s">
        <v>9</v>
      </c>
      <c r="E136" t="s">
        <v>14</v>
      </c>
      <c r="F136" s="2" t="str">
        <f>HYPERLINK("http://hcv.glue.cvr.ac.uk/#/project/rap/NS5B:179A+282T+289L+479P")</f>
        <v>http://hcv.glue.cvr.ac.uk/#/project/rap/NS5B:179A+282T+289L+479P</v>
      </c>
      <c r="G136" s="1"/>
    </row>
    <row r="137" spans="1:7" x14ac:dyDescent="0.2">
      <c r="A137" t="s">
        <v>79</v>
      </c>
      <c r="B137" t="s">
        <v>151</v>
      </c>
      <c r="C137" t="s">
        <v>161</v>
      </c>
      <c r="D137" t="s">
        <v>9</v>
      </c>
      <c r="E137" t="s">
        <v>14</v>
      </c>
      <c r="F137" s="2" t="str">
        <f>HYPERLINK("http://hcv.glue.cvr.ac.uk/#/project/rap/NS5B:179A+282T+293L+479P")</f>
        <v>http://hcv.glue.cvr.ac.uk/#/project/rap/NS5B:179A+282T+293L+479P</v>
      </c>
      <c r="G137" s="1"/>
    </row>
    <row r="138" spans="1:7" x14ac:dyDescent="0.2">
      <c r="A138" t="s">
        <v>79</v>
      </c>
      <c r="B138" t="s">
        <v>151</v>
      </c>
      <c r="C138" t="s">
        <v>162</v>
      </c>
      <c r="D138" t="s">
        <v>9</v>
      </c>
      <c r="E138" t="s">
        <v>14</v>
      </c>
      <c r="F138" s="2" t="str">
        <f>HYPERLINK("http://hcv.glue.cvr.ac.uk/#/project/rap/NS5B:282T+289L+293L+479P")</f>
        <v>http://hcv.glue.cvr.ac.uk/#/project/rap/NS5B:282T+289L+293L+479P</v>
      </c>
      <c r="G138" s="1"/>
    </row>
    <row r="139" spans="1:7" x14ac:dyDescent="0.2">
      <c r="A139" t="s">
        <v>79</v>
      </c>
      <c r="B139" t="s">
        <v>151</v>
      </c>
      <c r="C139" t="s">
        <v>163</v>
      </c>
      <c r="D139" t="s">
        <v>9</v>
      </c>
      <c r="E139" t="s">
        <v>14</v>
      </c>
      <c r="F139" s="2" t="str">
        <f>HYPERLINK("http://hcv.glue.cvr.ac.uk/#/project/rap/NS5B:282T+289L+479P")</f>
        <v>http://hcv.glue.cvr.ac.uk/#/project/rap/NS5B:282T+289L+479P</v>
      </c>
      <c r="G139" s="1"/>
    </row>
    <row r="140" spans="1:7" x14ac:dyDescent="0.2">
      <c r="A140" t="s">
        <v>6</v>
      </c>
      <c r="B140" t="s">
        <v>151</v>
      </c>
      <c r="C140" t="s">
        <v>164</v>
      </c>
      <c r="D140" t="s">
        <v>14</v>
      </c>
      <c r="E140" t="s">
        <v>9</v>
      </c>
      <c r="F140" s="2" t="str">
        <f>HYPERLINK("http://hcv.glue.cvr.ac.uk/#/project/rap/NS5B:316N")</f>
        <v>http://hcv.glue.cvr.ac.uk/#/project/rap/NS5B:316N</v>
      </c>
      <c r="G140" s="1"/>
    </row>
    <row r="141" spans="1:7" x14ac:dyDescent="0.2">
      <c r="A141" t="s">
        <v>91</v>
      </c>
      <c r="B141" t="s">
        <v>151</v>
      </c>
      <c r="C141" t="s">
        <v>165</v>
      </c>
      <c r="D141" t="s">
        <v>14</v>
      </c>
      <c r="E141" t="s">
        <v>9</v>
      </c>
      <c r="F141" s="2" t="str">
        <f>HYPERLINK("http://hcv.glue.cvr.ac.uk/#/project/rap/NS5B:321I")</f>
        <v>http://hcv.glue.cvr.ac.uk/#/project/rap/NS5B:321I</v>
      </c>
      <c r="G1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2019-05-21T09:51:08Z</dcterms:created>
  <dcterms:modified xsi:type="dcterms:W3CDTF">2019-05-21T10:08:19Z</dcterms:modified>
</cp:coreProperties>
</file>